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ro\Desktop\New Folder (3)\CD\E - Rozpočet\"/>
    </mc:Choice>
  </mc:AlternateContent>
  <bookViews>
    <workbookView xWindow="-120" yWindow="-120" windowWidth="29040" windowHeight="15840" activeTab="1"/>
  </bookViews>
  <sheets>
    <sheet name="Rekapitulácia stavby" sheetId="1" r:id="rId1"/>
    <sheet name="Atletický ovál a rovinka s dosk" sheetId="2" r:id="rId2"/>
  </sheets>
  <definedNames>
    <definedName name="_xlnm._FilterDatabase" localSheetId="1" hidden="1">'Atletický ovál a rovinka s dosk'!$C$119:$K$192</definedName>
    <definedName name="_xlnm.Print_Titles" localSheetId="1">'Atletický ovál a rovinka s dosk'!$119:$119</definedName>
    <definedName name="_xlnm.Print_Titles" localSheetId="0">'Rekapitulácia stavby'!$92:$92</definedName>
    <definedName name="_xlnm.Print_Area" localSheetId="1">'Atletický ovál a rovinka s dosk'!$C$4:$J$70,'Atletický ovál a rovinka s dosk'!$C$76:$J$101,'Atletický ovál a rovinka s dosk'!$C$107:$K$192</definedName>
    <definedName name="_xlnm.Print_Area" localSheetId="0">'Rekapitulácia stavby'!$D$4:$AO$76,'Rekapitulácia stavby'!$C$82:$AQ$96</definedName>
  </definedNames>
  <calcPr calcId="162913"/>
</workbook>
</file>

<file path=xl/calcChain.xml><?xml version="1.0" encoding="utf-8"?>
<calcChain xmlns="http://schemas.openxmlformats.org/spreadsheetml/2006/main">
  <c r="BK229" i="2" l="1"/>
  <c r="T229" i="2"/>
  <c r="R229" i="2"/>
  <c r="P229" i="2"/>
  <c r="J237" i="2"/>
  <c r="BK236" i="2"/>
  <c r="J236" i="2"/>
  <c r="BK235" i="2"/>
  <c r="BI235" i="2"/>
  <c r="BH235" i="2"/>
  <c r="BG235" i="2"/>
  <c r="BE235" i="2"/>
  <c r="T235" i="2"/>
  <c r="R235" i="2"/>
  <c r="P235" i="2"/>
  <c r="J235" i="2"/>
  <c r="BF235" i="2" s="1"/>
  <c r="BK234" i="2"/>
  <c r="BI234" i="2"/>
  <c r="BH234" i="2"/>
  <c r="BG234" i="2"/>
  <c r="BE234" i="2"/>
  <c r="T234" i="2"/>
  <c r="R234" i="2"/>
  <c r="P234" i="2"/>
  <c r="J234" i="2"/>
  <c r="BF234" i="2" s="1"/>
  <c r="J239" i="2"/>
  <c r="J240" i="2"/>
  <c r="J233" i="2"/>
  <c r="J232" i="2"/>
  <c r="BK231" i="2"/>
  <c r="J231" i="2"/>
  <c r="BK230" i="2"/>
  <c r="BI230" i="2"/>
  <c r="BH230" i="2"/>
  <c r="BG230" i="2"/>
  <c r="BE230" i="2"/>
  <c r="T230" i="2"/>
  <c r="R230" i="2"/>
  <c r="P230" i="2"/>
  <c r="J230" i="2"/>
  <c r="BF230" i="2" s="1"/>
  <c r="BK228" i="2"/>
  <c r="BI228" i="2"/>
  <c r="BH228" i="2"/>
  <c r="BG228" i="2"/>
  <c r="BE228" i="2"/>
  <c r="T228" i="2"/>
  <c r="R228" i="2"/>
  <c r="P228" i="2"/>
  <c r="J228" i="2"/>
  <c r="BF228" i="2" s="1"/>
  <c r="J227" i="2"/>
  <c r="BK226" i="2"/>
  <c r="BI226" i="2"/>
  <c r="BH226" i="2"/>
  <c r="BG226" i="2"/>
  <c r="BE226" i="2"/>
  <c r="T226" i="2"/>
  <c r="R226" i="2"/>
  <c r="P226" i="2"/>
  <c r="J226" i="2"/>
  <c r="BF226" i="2" s="1"/>
  <c r="BK225" i="2"/>
  <c r="BI225" i="2"/>
  <c r="BH225" i="2"/>
  <c r="BG225" i="2"/>
  <c r="BE225" i="2"/>
  <c r="T225" i="2"/>
  <c r="R225" i="2"/>
  <c r="P225" i="2"/>
  <c r="J225" i="2"/>
  <c r="BF225" i="2" s="1"/>
  <c r="BK224" i="2"/>
  <c r="BI224" i="2"/>
  <c r="BH224" i="2"/>
  <c r="BG224" i="2"/>
  <c r="BE224" i="2"/>
  <c r="T224" i="2"/>
  <c r="R224" i="2"/>
  <c r="P224" i="2"/>
  <c r="J224" i="2"/>
  <c r="BF224" i="2" s="1"/>
  <c r="J223" i="2"/>
  <c r="J222" i="2"/>
  <c r="BK221" i="2"/>
  <c r="J221" i="2"/>
  <c r="BK220" i="2"/>
  <c r="BI220" i="2"/>
  <c r="BH220" i="2"/>
  <c r="BG220" i="2"/>
  <c r="BE220" i="2"/>
  <c r="T220" i="2"/>
  <c r="R220" i="2"/>
  <c r="P220" i="2"/>
  <c r="J220" i="2"/>
  <c r="BF220" i="2" s="1"/>
  <c r="BK219" i="2"/>
  <c r="BI219" i="2"/>
  <c r="BH219" i="2"/>
  <c r="BG219" i="2"/>
  <c r="BE219" i="2"/>
  <c r="T219" i="2"/>
  <c r="R219" i="2"/>
  <c r="P219" i="2"/>
  <c r="J219" i="2"/>
  <c r="BF219" i="2" s="1"/>
  <c r="BK218" i="2"/>
  <c r="BI218" i="2"/>
  <c r="BH218" i="2"/>
  <c r="BG218" i="2"/>
  <c r="BE218" i="2"/>
  <c r="T218" i="2"/>
  <c r="R218" i="2"/>
  <c r="P218" i="2"/>
  <c r="J218" i="2"/>
  <c r="BF218" i="2" s="1"/>
  <c r="J217" i="2"/>
  <c r="J216" i="2"/>
  <c r="J215" i="2"/>
  <c r="J213" i="2"/>
  <c r="J212" i="2"/>
  <c r="BK211" i="2"/>
  <c r="J211" i="2"/>
  <c r="BK210" i="2"/>
  <c r="BI210" i="2"/>
  <c r="BH210" i="2"/>
  <c r="BG210" i="2"/>
  <c r="BE210" i="2"/>
  <c r="T210" i="2"/>
  <c r="R210" i="2"/>
  <c r="P210" i="2"/>
  <c r="J210" i="2"/>
  <c r="BF210" i="2" s="1"/>
  <c r="BK209" i="2"/>
  <c r="BI209" i="2"/>
  <c r="BH209" i="2"/>
  <c r="BG209" i="2"/>
  <c r="BE209" i="2"/>
  <c r="T209" i="2"/>
  <c r="R209" i="2"/>
  <c r="P209" i="2"/>
  <c r="J209" i="2"/>
  <c r="BF209" i="2" s="1"/>
  <c r="BK208" i="2"/>
  <c r="BI208" i="2"/>
  <c r="BH208" i="2"/>
  <c r="BG208" i="2"/>
  <c r="BE208" i="2"/>
  <c r="T208" i="2"/>
  <c r="R208" i="2"/>
  <c r="P208" i="2"/>
  <c r="J208" i="2"/>
  <c r="BF208" i="2" s="1"/>
  <c r="J207" i="2"/>
  <c r="BK206" i="2"/>
  <c r="BI206" i="2"/>
  <c r="BH206" i="2"/>
  <c r="BG206" i="2"/>
  <c r="BE206" i="2"/>
  <c r="T206" i="2"/>
  <c r="R206" i="2"/>
  <c r="P206" i="2"/>
  <c r="J206" i="2"/>
  <c r="BF206" i="2" s="1"/>
  <c r="BK205" i="2"/>
  <c r="BI205" i="2"/>
  <c r="BH205" i="2"/>
  <c r="BG205" i="2"/>
  <c r="BE205" i="2"/>
  <c r="T205" i="2"/>
  <c r="R205" i="2"/>
  <c r="P205" i="2"/>
  <c r="J205" i="2"/>
  <c r="BF205" i="2" s="1"/>
  <c r="BK204" i="2"/>
  <c r="BI204" i="2"/>
  <c r="BH204" i="2"/>
  <c r="BG204" i="2"/>
  <c r="BE204" i="2"/>
  <c r="T204" i="2"/>
  <c r="R204" i="2"/>
  <c r="P204" i="2"/>
  <c r="J204" i="2"/>
  <c r="BF204" i="2" s="1"/>
  <c r="J203" i="2"/>
  <c r="J202" i="2"/>
  <c r="BK201" i="2"/>
  <c r="J201" i="2"/>
  <c r="BK200" i="2"/>
  <c r="BI200" i="2"/>
  <c r="BH200" i="2"/>
  <c r="BG200" i="2"/>
  <c r="BE200" i="2"/>
  <c r="T200" i="2"/>
  <c r="R200" i="2"/>
  <c r="P200" i="2"/>
  <c r="J200" i="2"/>
  <c r="BF200" i="2" s="1"/>
  <c r="BK199" i="2"/>
  <c r="BI199" i="2"/>
  <c r="BH199" i="2"/>
  <c r="BG199" i="2"/>
  <c r="BE199" i="2"/>
  <c r="T199" i="2"/>
  <c r="R199" i="2"/>
  <c r="P199" i="2"/>
  <c r="J199" i="2"/>
  <c r="BF199" i="2" s="1"/>
  <c r="BK198" i="2"/>
  <c r="BI198" i="2"/>
  <c r="BH198" i="2"/>
  <c r="BG198" i="2"/>
  <c r="BE198" i="2"/>
  <c r="T198" i="2"/>
  <c r="R198" i="2"/>
  <c r="P198" i="2"/>
  <c r="J198" i="2"/>
  <c r="BF198" i="2" s="1"/>
  <c r="J197" i="2"/>
  <c r="J196" i="2"/>
  <c r="J195" i="2"/>
  <c r="J238" i="2" l="1"/>
  <c r="J214" i="2"/>
  <c r="J229" i="2"/>
  <c r="J99" i="2" s="1"/>
  <c r="J194" i="2"/>
  <c r="J97" i="2" s="1"/>
  <c r="P214" i="2"/>
  <c r="BK214" i="2"/>
  <c r="T214" i="2"/>
  <c r="R214" i="2"/>
  <c r="BK194" i="2"/>
  <c r="BK193" i="2" s="1"/>
  <c r="P194" i="2"/>
  <c r="P193" i="2" s="1"/>
  <c r="R194" i="2"/>
  <c r="R193" i="2" s="1"/>
  <c r="T194" i="2"/>
  <c r="T193" i="2" s="1"/>
  <c r="J180" i="2"/>
  <c r="J179" i="2"/>
  <c r="J176" i="2"/>
  <c r="J181" i="2"/>
  <c r="J178" i="2"/>
  <c r="J177" i="2"/>
  <c r="J175" i="2"/>
  <c r="J174" i="2"/>
  <c r="J172" i="2"/>
  <c r="J171" i="2"/>
  <c r="J173" i="2"/>
  <c r="J152" i="2"/>
  <c r="BK152" i="2"/>
  <c r="J151" i="2"/>
  <c r="BK151" i="2"/>
  <c r="P152" i="2"/>
  <c r="P151" i="2"/>
  <c r="J150" i="2"/>
  <c r="BK150" i="2"/>
  <c r="P150" i="2"/>
  <c r="J170" i="2"/>
  <c r="J169" i="2"/>
  <c r="J168" i="2"/>
  <c r="J167" i="2"/>
  <c r="J166" i="2"/>
  <c r="J165" i="2"/>
  <c r="J164" i="2"/>
  <c r="J193" i="2" l="1"/>
  <c r="J96" i="2"/>
  <c r="J182" i="2"/>
  <c r="BF182" i="2" s="1"/>
  <c r="P182" i="2"/>
  <c r="R182" i="2"/>
  <c r="T182" i="2"/>
  <c r="BE182" i="2"/>
  <c r="BG182" i="2"/>
  <c r="BH182" i="2"/>
  <c r="BI182" i="2"/>
  <c r="BK182" i="2"/>
  <c r="J127" i="2"/>
  <c r="BK190" i="2" l="1"/>
  <c r="BI190" i="2"/>
  <c r="BH190" i="2"/>
  <c r="BG190" i="2"/>
  <c r="BE190" i="2"/>
  <c r="T190" i="2"/>
  <c r="R190" i="2"/>
  <c r="P190" i="2"/>
  <c r="J190" i="2"/>
  <c r="BF190" i="2" s="1"/>
  <c r="BK189" i="2"/>
  <c r="BI189" i="2"/>
  <c r="BH189" i="2"/>
  <c r="BG189" i="2"/>
  <c r="BE189" i="2"/>
  <c r="T189" i="2"/>
  <c r="R189" i="2"/>
  <c r="P189" i="2"/>
  <c r="J189" i="2"/>
  <c r="BF189" i="2" s="1"/>
  <c r="BK145" i="2" l="1"/>
  <c r="BI145" i="2"/>
  <c r="BH145" i="2"/>
  <c r="BG145" i="2"/>
  <c r="BE145" i="2"/>
  <c r="T145" i="2"/>
  <c r="R145" i="2"/>
  <c r="P145" i="2"/>
  <c r="J145" i="2"/>
  <c r="BF145" i="2" s="1"/>
  <c r="J186" i="2" l="1"/>
  <c r="J187" i="2"/>
  <c r="BK185" i="2" l="1"/>
  <c r="J185" i="2"/>
  <c r="E21" i="2" l="1"/>
  <c r="E24" i="2"/>
  <c r="J133" i="2"/>
  <c r="BK133" i="2"/>
  <c r="P133" i="2"/>
  <c r="J131" i="2" l="1"/>
  <c r="P131" i="2"/>
  <c r="BK131" i="2"/>
  <c r="J130" i="2"/>
  <c r="P130" i="2"/>
  <c r="BK130" i="2"/>
  <c r="J163" i="2" l="1"/>
  <c r="J124" i="2" l="1"/>
  <c r="J125" i="2"/>
  <c r="J100" i="2" l="1"/>
  <c r="E112" i="2"/>
  <c r="J98" i="2" l="1"/>
  <c r="J161" i="2"/>
  <c r="J160" i="2"/>
  <c r="J156" i="2"/>
  <c r="J155" i="2"/>
  <c r="J157" i="2"/>
  <c r="J154" i="2"/>
  <c r="J153" i="2"/>
  <c r="J37" i="2" l="1"/>
  <c r="J36" i="2"/>
  <c r="AY95" i="1" s="1"/>
  <c r="J35" i="2"/>
  <c r="AX95" i="1" s="1"/>
  <c r="BI192" i="2"/>
  <c r="BH192" i="2"/>
  <c r="BG192" i="2"/>
  <c r="BE192" i="2"/>
  <c r="T192" i="2"/>
  <c r="T191" i="2" s="1"/>
  <c r="R192" i="2"/>
  <c r="R191" i="2" s="1"/>
  <c r="P192" i="2"/>
  <c r="P191" i="2" s="1"/>
  <c r="BK192" i="2"/>
  <c r="BK191" i="2" s="1"/>
  <c r="J192" i="2"/>
  <c r="J191" i="2" s="1"/>
  <c r="BI188" i="2"/>
  <c r="BH188" i="2"/>
  <c r="BG188" i="2"/>
  <c r="BE188" i="2"/>
  <c r="T188" i="2"/>
  <c r="R188" i="2"/>
  <c r="P188" i="2"/>
  <c r="BK188" i="2"/>
  <c r="J188" i="2"/>
  <c r="BF188" i="2" s="1"/>
  <c r="BI184" i="2"/>
  <c r="BH184" i="2"/>
  <c r="BG184" i="2"/>
  <c r="BE184" i="2"/>
  <c r="T184" i="2"/>
  <c r="R184" i="2"/>
  <c r="P184" i="2"/>
  <c r="BK184" i="2"/>
  <c r="J184" i="2"/>
  <c r="BF184" i="2" s="1"/>
  <c r="BI183" i="2"/>
  <c r="BH183" i="2"/>
  <c r="BG183" i="2"/>
  <c r="BE183" i="2"/>
  <c r="T183" i="2"/>
  <c r="R183" i="2"/>
  <c r="P183" i="2"/>
  <c r="BK183" i="2"/>
  <c r="J183" i="2"/>
  <c r="BF183" i="2" s="1"/>
  <c r="BI162" i="2"/>
  <c r="BH162" i="2"/>
  <c r="BG162" i="2"/>
  <c r="BE162" i="2"/>
  <c r="T162" i="2"/>
  <c r="R162" i="2"/>
  <c r="P162" i="2"/>
  <c r="BK162" i="2"/>
  <c r="J162" i="2"/>
  <c r="BF162" i="2" s="1"/>
  <c r="BI159" i="2"/>
  <c r="BH159" i="2"/>
  <c r="BG159" i="2"/>
  <c r="BE159" i="2"/>
  <c r="T159" i="2"/>
  <c r="R159" i="2"/>
  <c r="P159" i="2"/>
  <c r="BK159" i="2"/>
  <c r="J159" i="2"/>
  <c r="BI158" i="2"/>
  <c r="BH158" i="2"/>
  <c r="BG158" i="2"/>
  <c r="BE158" i="2"/>
  <c r="T158" i="2"/>
  <c r="R158" i="2"/>
  <c r="P158" i="2"/>
  <c r="BK158" i="2"/>
  <c r="J158" i="2"/>
  <c r="BF158" i="2" s="1"/>
  <c r="BI149" i="2"/>
  <c r="BH149" i="2"/>
  <c r="BG149" i="2"/>
  <c r="BE149" i="2"/>
  <c r="T149" i="2"/>
  <c r="R149" i="2"/>
  <c r="P149" i="2"/>
  <c r="BK149" i="2"/>
  <c r="J149" i="2"/>
  <c r="BF149" i="2" s="1"/>
  <c r="BI148" i="2"/>
  <c r="BH148" i="2"/>
  <c r="BG148" i="2"/>
  <c r="BE148" i="2"/>
  <c r="T148" i="2"/>
  <c r="R148" i="2"/>
  <c r="P148" i="2"/>
  <c r="BK148" i="2"/>
  <c r="J148" i="2"/>
  <c r="BF148" i="2" s="1"/>
  <c r="BI147" i="2"/>
  <c r="BH147" i="2"/>
  <c r="BG147" i="2"/>
  <c r="BE147" i="2"/>
  <c r="T147" i="2"/>
  <c r="R147" i="2"/>
  <c r="P147" i="2"/>
  <c r="BK147" i="2"/>
  <c r="J147" i="2"/>
  <c r="BI144" i="2"/>
  <c r="BH144" i="2"/>
  <c r="BG144" i="2"/>
  <c r="BE144" i="2"/>
  <c r="T144" i="2"/>
  <c r="R144" i="2"/>
  <c r="P144" i="2"/>
  <c r="BK144" i="2"/>
  <c r="J144" i="2"/>
  <c r="BF144" i="2" s="1"/>
  <c r="BI143" i="2"/>
  <c r="BH143" i="2"/>
  <c r="BG143" i="2"/>
  <c r="BE143" i="2"/>
  <c r="T143" i="2"/>
  <c r="R143" i="2"/>
  <c r="P143" i="2"/>
  <c r="BK143" i="2"/>
  <c r="J143" i="2"/>
  <c r="BF143" i="2" s="1"/>
  <c r="BI142" i="2"/>
  <c r="BH142" i="2"/>
  <c r="BG142" i="2"/>
  <c r="BE142" i="2"/>
  <c r="T142" i="2"/>
  <c r="R142" i="2"/>
  <c r="P142" i="2"/>
  <c r="BK142" i="2"/>
  <c r="J142" i="2"/>
  <c r="BI140" i="2"/>
  <c r="BH140" i="2"/>
  <c r="BG140" i="2"/>
  <c r="BE140" i="2"/>
  <c r="T140" i="2"/>
  <c r="R140" i="2"/>
  <c r="P140" i="2"/>
  <c r="BK140" i="2"/>
  <c r="J140" i="2"/>
  <c r="BF140" i="2" s="1"/>
  <c r="BI139" i="2"/>
  <c r="BH139" i="2"/>
  <c r="BG139" i="2"/>
  <c r="BE139" i="2"/>
  <c r="T139" i="2"/>
  <c r="R139" i="2"/>
  <c r="P139" i="2"/>
  <c r="BK139" i="2"/>
  <c r="J139" i="2"/>
  <c r="BF139" i="2" s="1"/>
  <c r="BI138" i="2"/>
  <c r="BH138" i="2"/>
  <c r="BG138" i="2"/>
  <c r="BE138" i="2"/>
  <c r="T138" i="2"/>
  <c r="R138" i="2"/>
  <c r="P138" i="2"/>
  <c r="BK138" i="2"/>
  <c r="J138" i="2"/>
  <c r="BF138" i="2" s="1"/>
  <c r="BI137" i="2"/>
  <c r="BH137" i="2"/>
  <c r="BG137" i="2"/>
  <c r="BE137" i="2"/>
  <c r="T137" i="2"/>
  <c r="R137" i="2"/>
  <c r="P137" i="2"/>
  <c r="BK137" i="2"/>
  <c r="J137" i="2"/>
  <c r="BF137" i="2" s="1"/>
  <c r="BI136" i="2"/>
  <c r="BH136" i="2"/>
  <c r="BG136" i="2"/>
  <c r="BE136" i="2"/>
  <c r="T136" i="2"/>
  <c r="R136" i="2"/>
  <c r="P136" i="2"/>
  <c r="BK136" i="2"/>
  <c r="J136" i="2"/>
  <c r="BF136" i="2" s="1"/>
  <c r="BI135" i="2"/>
  <c r="BH135" i="2"/>
  <c r="BG135" i="2"/>
  <c r="BE135" i="2"/>
  <c r="T135" i="2"/>
  <c r="R135" i="2"/>
  <c r="P135" i="2"/>
  <c r="BK135" i="2"/>
  <c r="J135" i="2"/>
  <c r="BF135" i="2" s="1"/>
  <c r="BI134" i="2"/>
  <c r="BH134" i="2"/>
  <c r="BG134" i="2"/>
  <c r="BE134" i="2"/>
  <c r="T134" i="2"/>
  <c r="R134" i="2"/>
  <c r="P134" i="2"/>
  <c r="BK134" i="2"/>
  <c r="J134" i="2"/>
  <c r="BF134" i="2" s="1"/>
  <c r="BI132" i="2"/>
  <c r="BH132" i="2"/>
  <c r="BG132" i="2"/>
  <c r="BE132" i="2"/>
  <c r="T132" i="2"/>
  <c r="R132" i="2"/>
  <c r="P132" i="2"/>
  <c r="BK132" i="2"/>
  <c r="J132" i="2"/>
  <c r="BI129" i="2"/>
  <c r="BH129" i="2"/>
  <c r="BG129" i="2"/>
  <c r="BE129" i="2"/>
  <c r="T129" i="2"/>
  <c r="R129" i="2"/>
  <c r="P129" i="2"/>
  <c r="BK129" i="2"/>
  <c r="J129" i="2"/>
  <c r="BF129" i="2" s="1"/>
  <c r="BI128" i="2"/>
  <c r="BH128" i="2"/>
  <c r="BG128" i="2"/>
  <c r="BE128" i="2"/>
  <c r="T128" i="2"/>
  <c r="R128" i="2"/>
  <c r="P128" i="2"/>
  <c r="BK128" i="2"/>
  <c r="J128" i="2"/>
  <c r="BF128" i="2" s="1"/>
  <c r="BI126" i="2"/>
  <c r="BH126" i="2"/>
  <c r="BG126" i="2"/>
  <c r="BE126" i="2"/>
  <c r="T126" i="2"/>
  <c r="R126" i="2"/>
  <c r="P126" i="2"/>
  <c r="BK126" i="2"/>
  <c r="J126" i="2"/>
  <c r="BF126" i="2" s="1"/>
  <c r="BI123" i="2"/>
  <c r="BH123" i="2"/>
  <c r="BG123" i="2"/>
  <c r="BE123" i="2"/>
  <c r="T123" i="2"/>
  <c r="R123" i="2"/>
  <c r="P123" i="2"/>
  <c r="BK123" i="2"/>
  <c r="J123" i="2"/>
  <c r="J117" i="2"/>
  <c r="J116" i="2"/>
  <c r="F116" i="2"/>
  <c r="F114" i="2"/>
  <c r="J86" i="2"/>
  <c r="J85" i="2"/>
  <c r="F85" i="2"/>
  <c r="F83" i="2"/>
  <c r="E81" i="2"/>
  <c r="J18" i="2"/>
  <c r="E18" i="2"/>
  <c r="F86" i="2" s="1"/>
  <c r="J17" i="2"/>
  <c r="J12" i="2"/>
  <c r="J114" i="2" s="1"/>
  <c r="E7" i="2"/>
  <c r="E79" i="2" s="1"/>
  <c r="AS94" i="1"/>
  <c r="L90" i="1"/>
  <c r="AM90" i="1"/>
  <c r="AM89" i="1"/>
  <c r="L89" i="1"/>
  <c r="AM87" i="1"/>
  <c r="L87" i="1"/>
  <c r="L85" i="1"/>
  <c r="L84" i="1"/>
  <c r="J146" i="2" l="1"/>
  <c r="J141" i="2"/>
  <c r="J122" i="2"/>
  <c r="BF159" i="2"/>
  <c r="BF132" i="2"/>
  <c r="BF123" i="2"/>
  <c r="BF192" i="2"/>
  <c r="J95" i="2"/>
  <c r="BF147" i="2"/>
  <c r="BF142" i="2"/>
  <c r="P141" i="2"/>
  <c r="F117" i="2"/>
  <c r="R141" i="2"/>
  <c r="T141" i="2"/>
  <c r="P146" i="2"/>
  <c r="BK146" i="2"/>
  <c r="BK122" i="2"/>
  <c r="F36" i="2"/>
  <c r="BC95" i="1" s="1"/>
  <c r="F33" i="2"/>
  <c r="AZ95" i="1" s="1"/>
  <c r="AZ94" i="1" s="1"/>
  <c r="F35" i="2"/>
  <c r="BB95" i="1" s="1"/>
  <c r="BB94" i="1" s="1"/>
  <c r="W31" i="1" s="1"/>
  <c r="P122" i="2"/>
  <c r="F37" i="2"/>
  <c r="BD95" i="1" s="1"/>
  <c r="BD94" i="1" s="1"/>
  <c r="W33" i="1" s="1"/>
  <c r="T122" i="2"/>
  <c r="R122" i="2"/>
  <c r="BK141" i="2"/>
  <c r="R146" i="2"/>
  <c r="T146" i="2"/>
  <c r="E110" i="2"/>
  <c r="J33" i="2"/>
  <c r="AV95" i="1" s="1"/>
  <c r="J83" i="2"/>
  <c r="J93" i="2" l="1"/>
  <c r="J92" i="2"/>
  <c r="J94" i="2"/>
  <c r="J121" i="2"/>
  <c r="BC94" i="1"/>
  <c r="AY94" i="1" s="1"/>
  <c r="P121" i="2"/>
  <c r="P120" i="2" s="1"/>
  <c r="AU95" i="1" s="1"/>
  <c r="AU94" i="1" s="1"/>
  <c r="T121" i="2"/>
  <c r="T120" i="2" s="1"/>
  <c r="AX94" i="1"/>
  <c r="BK121" i="2"/>
  <c r="R121" i="2"/>
  <c r="R120" i="2" s="1"/>
  <c r="AV94" i="1"/>
  <c r="W29" i="1"/>
  <c r="J120" i="2" l="1"/>
  <c r="J90" i="2" s="1"/>
  <c r="J91" i="2"/>
  <c r="W32" i="1"/>
  <c r="BK120" i="2"/>
  <c r="AK29" i="1"/>
  <c r="J30" i="2" l="1"/>
  <c r="F34" i="2" s="1"/>
  <c r="J34" i="2" s="1"/>
  <c r="AW95" i="1" s="1"/>
  <c r="AT95" i="1" s="1"/>
  <c r="AG95" i="1" l="1"/>
  <c r="AN95" i="1" s="1"/>
  <c r="BA95" i="1"/>
  <c r="BA94" i="1" s="1"/>
  <c r="AW94" i="1" s="1"/>
  <c r="AT94" i="1" s="1"/>
  <c r="J39" i="2"/>
  <c r="AG94" i="1" l="1"/>
  <c r="AN94" i="1" s="1"/>
  <c r="AK26" i="1" l="1"/>
  <c r="W30" i="1" s="1"/>
  <c r="AK30" i="1" s="1"/>
  <c r="AK35" i="1" s="1"/>
</calcChain>
</file>

<file path=xl/sharedStrings.xml><?xml version="1.0" encoding="utf-8"?>
<sst xmlns="http://schemas.openxmlformats.org/spreadsheetml/2006/main" count="1186" uniqueCount="384">
  <si>
    <t>Export Komplet</t>
  </si>
  <si>
    <t/>
  </si>
  <si>
    <t>2.0</t>
  </si>
  <si>
    <t>False</t>
  </si>
  <si>
    <t>{92e0941c-5c99-4220-a9d2-a152a07b1a48}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</si>
  <si>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</si>
  <si>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</si>
  <si>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</si>
  <si>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</si>
  <si>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</si>
  <si>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</si>
  <si>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</si>
  <si>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IMPORT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</si>
  <si>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</si>
  <si>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</si>
  <si>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</si>
  <si>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</si>
  <si>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</si>
  <si>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</si>
  <si>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</si>
  <si>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</si>
  <si>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</si>
  <si>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Mesto Levice</t>
  </si>
  <si>
    <t>IČ DPH:</t>
  </si>
  <si>
    <t>Zhotoviteľ:</t>
  </si>
  <si>
    <t>Vyplň údaj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</si>
  <si>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</si>
  <si>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</si>
  <si>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</si>
  <si>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</si>
  <si>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</si>
  <si>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</si>
  <si>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</si>
  <si>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</si>
  <si>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</si>
  <si>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</si>
  <si>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</si>
  <si>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</si>
  <si>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</si>
  <si>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</si>
  <si>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</si>
  <si>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</si>
  <si>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</si>
  <si>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</si>
  <si>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</si>
  <si>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</si>
  <si>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</si>
  <si>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</si>
  <si>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</si>
  <si>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</si>
  <si>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</si>
  <si>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</si>
  <si>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</si>
  <si>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</si>
  <si>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</si>
  <si>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</si>
  <si>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</si>
  <si>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</si>
  <si>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</si>
  <si>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</si>
  <si>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</si>
  <si>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</si>
  <si>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</si>
  <si>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</si>
  <si>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</si>
  <si>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</si>
  <si>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</si>
  <si>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</si>
  <si>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</si>
  <si>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</si>
  <si>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</si>
  <si>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</si>
  <si>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</si>
  <si>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{00000000-0000-0000-0000-000000000000}</t>
  </si>
  <si>
    <t>/</t>
  </si>
  <si>
    <t>1</t>
  </si>
  <si>
    <t>STA</t>
  </si>
  <si>
    <t>{a02e0447-e477-433e-ab18-c71a8bdf1b9e}</t>
  </si>
  <si>
    <t>2</t>
  </si>
  <si>
    <t>4</t>
  </si>
  <si>
    <t>5</t>
  </si>
  <si>
    <t>KRYCÍ LIST ROZPOČTU</t>
  </si>
  <si>
    <t>Objekt: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</si>
  <si>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</si>
  <si>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</si>
  <si>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</si>
  <si>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</si>
  <si>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</si>
  <si>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</si>
  <si>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</si>
  <si>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</si>
  <si>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</si>
  <si>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</si>
  <si>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</si>
  <si>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</si>
  <si>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</si>
  <si>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</si>
  <si>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</si>
  <si>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</si>
  <si>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</si>
  <si>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</si>
  <si>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</si>
  <si>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</si>
  <si>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</si>
  <si>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</si>
  <si>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</si>
  <si>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</si>
  <si>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</si>
  <si>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</si>
  <si>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</si>
  <si>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113107141</t>
  </si>
  <si>
    <t>m2</t>
  </si>
  <si>
    <t>666382287</t>
  </si>
  <si>
    <t>m</t>
  </si>
  <si>
    <t>113307142</t>
  </si>
  <si>
    <t>275566647</t>
  </si>
  <si>
    <t>132301101</t>
  </si>
  <si>
    <t>Výkop ryhy do šírky 600 mm v horn.4 do 100 m3</t>
  </si>
  <si>
    <t>m3</t>
  </si>
  <si>
    <t>-851763411</t>
  </si>
  <si>
    <t>132301109</t>
  </si>
  <si>
    <t>Príplatok za lepivosť pri hĺbení rýh šírky do 600 mm zapažených i nezapažených s urovnaním dna v hornine 4</t>
  </si>
  <si>
    <t>94343393</t>
  </si>
  <si>
    <t>-180022192</t>
  </si>
  <si>
    <t>8</t>
  </si>
  <si>
    <t>9</t>
  </si>
  <si>
    <t>t</t>
  </si>
  <si>
    <t>180404111</t>
  </si>
  <si>
    <t>Založenie ihriskového trávnika výsevom na vrstve ornice</t>
  </si>
  <si>
    <t>1151355088</t>
  </si>
  <si>
    <t>M</t>
  </si>
  <si>
    <t>kg</t>
  </si>
  <si>
    <t>179043459</t>
  </si>
  <si>
    <t>183403153</t>
  </si>
  <si>
    <t>Obrobenie pôdy hrabaním v rovine alebo na svahu do 1:5</t>
  </si>
  <si>
    <t>20045339</t>
  </si>
  <si>
    <t>183403161</t>
  </si>
  <si>
    <t>Obrobenie pôdy valcovaním v rovine alebo na svahu do 1:5</t>
  </si>
  <si>
    <t>-1317028062</t>
  </si>
  <si>
    <t>184802111</t>
  </si>
  <si>
    <t>Chemické odburinenie pôdy v rovine alebo na svahu do 1:5 postrekom naširoko</t>
  </si>
  <si>
    <t>1348847489</t>
  </si>
  <si>
    <t>l</t>
  </si>
  <si>
    <t>1589491901</t>
  </si>
  <si>
    <t>185804312</t>
  </si>
  <si>
    <t>Zaliatie rastlín vodou, plochy jednotlivo nad 20 m2</t>
  </si>
  <si>
    <t>837113946</t>
  </si>
  <si>
    <t>Komunikácie</t>
  </si>
  <si>
    <t>-1290992085</t>
  </si>
  <si>
    <t>-1870828598</t>
  </si>
  <si>
    <t>589160031</t>
  </si>
  <si>
    <t>1222391981</t>
  </si>
  <si>
    <t>589170021</t>
  </si>
  <si>
    <t>-615794446</t>
  </si>
  <si>
    <t>596610033</t>
  </si>
  <si>
    <t>ks</t>
  </si>
  <si>
    <t>Ostatné konštrukcie a práce-búranie</t>
  </si>
  <si>
    <t>915711211</t>
  </si>
  <si>
    <t>212732953</t>
  </si>
  <si>
    <t>915714111</t>
  </si>
  <si>
    <t>Lepenie a odstránenie pásky deliacich čiar</t>
  </si>
  <si>
    <t>919446944</t>
  </si>
  <si>
    <t>915791111</t>
  </si>
  <si>
    <t>Predznačenie pre značenie striekané farbou z náterových hmôt deliace čiary, vodiace prúžky</t>
  </si>
  <si>
    <t>1999492079</t>
  </si>
  <si>
    <t>916561112</t>
  </si>
  <si>
    <t>Osadenie záhonového alebo parkového obrubníka betón., do lôžka z bet. pros. tr. C 16/20 s bočnou oporou</t>
  </si>
  <si>
    <t>1081947189</t>
  </si>
  <si>
    <t>592170001800</t>
  </si>
  <si>
    <t>405868375</t>
  </si>
  <si>
    <t>Lôžko pod obrubníky, krajníky alebo obruby z dlažobných kociek z betónu prostého tr. C 16/20</t>
  </si>
  <si>
    <t>-1071172026</t>
  </si>
  <si>
    <t>919735112</t>
  </si>
  <si>
    <t>-459531204</t>
  </si>
  <si>
    <t>979082212</t>
  </si>
  <si>
    <t>Vodorovná doprava sutiny po suchu s naložením a so zložením na vzdialenosť do 50 m</t>
  </si>
  <si>
    <t>1471552673</t>
  </si>
  <si>
    <t>979082219</t>
  </si>
  <si>
    <t>2011247724</t>
  </si>
  <si>
    <t>979089012</t>
  </si>
  <si>
    <t>905848910</t>
  </si>
  <si>
    <t>99</t>
  </si>
  <si>
    <t>Presun hmôt HSV</t>
  </si>
  <si>
    <t>998222012</t>
  </si>
  <si>
    <t>Presun hmôt pre športové povrchy (8233, 8235) pre akékoľvek dľžky</t>
  </si>
  <si>
    <t>175917077</t>
  </si>
  <si>
    <t>272520005500</t>
  </si>
  <si>
    <t>596610035</t>
  </si>
  <si>
    <t>131301101</t>
  </si>
  <si>
    <t>Výkop nezapaženej jamy v hornine 4, do 100 m3</t>
  </si>
  <si>
    <t>kpl</t>
  </si>
  <si>
    <t>Ing. Miroslav Schroner</t>
  </si>
  <si>
    <t>MSPK s.r.o.</t>
  </si>
  <si>
    <t>564851111</t>
  </si>
  <si>
    <t>Podklad zo štrkodrviny s rozprestretím a zhutnením, po zhutnení hr. 150 mm fr. 0-63</t>
  </si>
  <si>
    <t>564831111</t>
  </si>
  <si>
    <t>Podklad zo štrkodrviny s rozprestretím a zhutnením, po zhutnení hr. 100 mm fr. 0-32</t>
  </si>
  <si>
    <t>Obrubník parkový, 1000x50x200 mm, sivá</t>
  </si>
  <si>
    <t>Vodorovné značenie atletických čiar a handicapov PU farbou, š.5cm, farba biela</t>
  </si>
  <si>
    <t>917733111.A</t>
  </si>
  <si>
    <t>592170002400.A</t>
  </si>
  <si>
    <t>Odrazová doska z epoxidovej živice 1200x340x100 mm</t>
  </si>
  <si>
    <t>592170002401.A</t>
  </si>
  <si>
    <t>592170002402.A</t>
  </si>
  <si>
    <t>Schránka na odrazovú dosku z pozink. plechu 1220x300x100</t>
  </si>
  <si>
    <t>Veko / kryt schránky na odrazovú dosku z pozink. plechu</t>
  </si>
  <si>
    <t>Osadenie schránky odrazovej dosky do betónového lôžka</t>
  </si>
  <si>
    <t>Osadenie odrazovej dosky do schránky</t>
  </si>
  <si>
    <t>Kladenie gumového ukončovacieho diela (flexibilného obrubníka) 980/200/50mm do lôžka z bet. pros. tr. C 16/20 s bočnou oporou</t>
  </si>
  <si>
    <t>162201102</t>
  </si>
  <si>
    <t>Vodorovné premiestnenie výkopku z horniny tr.1-4 nad 20-50m</t>
  </si>
  <si>
    <t>Trávové semeno - parková zmes</t>
  </si>
  <si>
    <t>0057211200</t>
  </si>
  <si>
    <t>Chemické odburinenie trávnika Bofix</t>
  </si>
  <si>
    <t>2522519201000</t>
  </si>
  <si>
    <t>918101111</t>
  </si>
  <si>
    <t>ET podložka z gumoasfaltu, vodopriepustná, hr.35mm, pokládka finišérom, napr. STOBITAN ET-Hard</t>
  </si>
  <si>
    <t>OST</t>
  </si>
  <si>
    <t>Ostatné</t>
  </si>
  <si>
    <t>010101240</t>
  </si>
  <si>
    <t>Zariadenie staveniska</t>
  </si>
  <si>
    <t>110010</t>
  </si>
  <si>
    <t>Vytýčenie stavby geodetom</t>
  </si>
  <si>
    <t>OST - Ostatné</t>
  </si>
  <si>
    <t>122301101</t>
  </si>
  <si>
    <t>Odkopávka a prekopávka nezapažená v hornine 4, do 100 m3</t>
  </si>
  <si>
    <t>122301109</t>
  </si>
  <si>
    <t>Odkopovávka a prekopávka nezapažená. Príplatok za lepivosť horniny 4</t>
  </si>
  <si>
    <t>DOSK00127</t>
  </si>
  <si>
    <t>Vyhotovenie doskočiska (drenážna vrstva z drv.kameniva, separačná geotextília, piesok)</t>
  </si>
  <si>
    <t>131301109</t>
  </si>
  <si>
    <t>Hĺbenie nezapažených jám a zárezov. Príplatok za lepivosť horniny 4</t>
  </si>
  <si>
    <t>175101202</t>
  </si>
  <si>
    <t>Obsyp objektov sypaninou z vhodných hornín 1 až 4 s prehodením sypaniny</t>
  </si>
  <si>
    <t>Poplatok za skladovanie - bitúmenové zmesi, uholný decht, dechtové výrobky (17 03), ostatné</t>
  </si>
  <si>
    <t>Poplatok za skladovanie - betón, tehly, dlaždice (17 01), ostatné</t>
  </si>
  <si>
    <t xml:space="preserve">Príplatok k cene za každý ďalší aj začatý 1 km nad 1 km </t>
  </si>
  <si>
    <t>9790890121</t>
  </si>
  <si>
    <t>9790892121</t>
  </si>
  <si>
    <t>Zákonný poplatok</t>
  </si>
  <si>
    <t>Atletický športový povrch "spray-coat", vodopriepustný, IAAF certifikovaný, 11-12mm SBR + 1-2mm EPDM (dvojnásobný nástrek), farba tehlovo-červená (RAL3016), napr. STOBITAN SC</t>
  </si>
  <si>
    <t xml:space="preserve">Nátery kov.stav.doplnk.konštr. syntetické na vzduchu schnúce dvojnás. 1x s emailov. - 105µm </t>
  </si>
  <si>
    <t>Nátery kov.stav.doplnk.konštr. syntetické na vzduchu schnúce základný - 35µm</t>
  </si>
  <si>
    <t>783225100</t>
  </si>
  <si>
    <t>783226100</t>
  </si>
  <si>
    <t>Odstránenie krytu, hr. vrstvy do 50 mm,  -0,09800t</t>
  </si>
  <si>
    <t>Odstránenie podkladu v ploche nad 200 m2, hr. vrstvy 300 mm,  -0,50000t</t>
  </si>
  <si>
    <t>Vytrhanie obrúb betónových, s vybúraním lôžka, z krajníkov alebo obrubníkov stojatých,  -0,14500t</t>
  </si>
  <si>
    <t>113206111</t>
  </si>
  <si>
    <t>Gumový ukončovací diel (flexibilný obrubník) 980/200/50mm, farba červená vrátane lapača piesku</t>
  </si>
  <si>
    <t>Rezanie existujúceho krytu alebo podkladu hĺbky nad 50 do 100 mm</t>
  </si>
  <si>
    <t>Dodávka a montáž  - špeciálne vybavenie pre atletické disciplíny - vrh guľou</t>
  </si>
  <si>
    <t>súb</t>
  </si>
  <si>
    <t>Dodávka a montáž  - špeciálne vybavenie pre atletické disciplíny - hod kladivom (vrátanae ichranne klietky)</t>
  </si>
  <si>
    <t>Dodávka a montáž  - špeciálne vybavenie pre atletické disciplíny - skok do výšky (vrátane doskočiska)</t>
  </si>
  <si>
    <t xml:space="preserve">Dodávka a montáž  - Vŕtaná základová patka </t>
  </si>
  <si>
    <t>726121</t>
  </si>
  <si>
    <t>726111</t>
  </si>
  <si>
    <t>726112</t>
  </si>
  <si>
    <t>726113</t>
  </si>
  <si>
    <t>726114</t>
  </si>
  <si>
    <t>Dodávka a montáž  - špeciálne vybavenie pre atletické disciplíny - skok o žrdi (vrátane doskočiska)</t>
  </si>
  <si>
    <t>Dodávka a montáž  - Futbalová brána - prenosná</t>
  </si>
  <si>
    <t>Dodávka a montáž  - Vŕtaná základová patka vrátane púzdra pre osadenie futbalovej brány</t>
  </si>
  <si>
    <t>726136</t>
  </si>
  <si>
    <t>726115</t>
  </si>
  <si>
    <t>597962501</t>
  </si>
  <si>
    <t>Osadenie typôopvéh odvodňovacieho žľabu pre športoviská z polymerbetónu s krycím roštom, š. do 20 cm, bet.lôžko C 25/30</t>
  </si>
  <si>
    <t xml:space="preserve">Dodávka krycej mriežky podľa PD </t>
  </si>
  <si>
    <t xml:space="preserve">Dodávka typového  žľabu  podľa PD </t>
  </si>
  <si>
    <t>5923001606</t>
  </si>
  <si>
    <t>5923001005</t>
  </si>
  <si>
    <t>Trativody z flexodrenážnych rúr DN 120</t>
  </si>
  <si>
    <t>Zhotovenie vrstvy z geotextílie na upravenom povrchu sklon do 1 : 5 , šírky od 0 do 3 m</t>
  </si>
  <si>
    <t>Geotextília netkaná polypropylénová Tatratex PP 200</t>
  </si>
  <si>
    <t>Zásyp zo štrkodrviny s rozprestretím a zhutnením, fr. 8-16 mm</t>
  </si>
  <si>
    <t>289971211</t>
  </si>
  <si>
    <t>212752124</t>
  </si>
  <si>
    <t>6936651000</t>
  </si>
  <si>
    <t>564801112</t>
  </si>
  <si>
    <t>Kanalizačné rúry PVC-U hladké s hrdlom 160x 4.0</t>
  </si>
  <si>
    <t>Kanalizačné rúry PVC-U hladké s hrdlom 250x 4.0</t>
  </si>
  <si>
    <t>Montáž potrubia z kanalizačných rúr z tvrdého PVC tesn. gumovým krúžkom v skl. do 20% do DN 300</t>
  </si>
  <si>
    <t>2861102300</t>
  </si>
  <si>
    <t>2861102400</t>
  </si>
  <si>
    <t>871313121</t>
  </si>
  <si>
    <t>Dodávka + montáž plastová revízna šachta 400 mm vrátane poklopu</t>
  </si>
  <si>
    <t>Ostatné práce na rúrovom vedení, tlakové skúšky vodovodného potrubia DN do 80</t>
  </si>
  <si>
    <t>Skúška tesnosti kanalizácie</t>
  </si>
  <si>
    <t>893871003S1</t>
  </si>
  <si>
    <t>892311000</t>
  </si>
  <si>
    <t>892241111</t>
  </si>
  <si>
    <t>721194104</t>
  </si>
  <si>
    <t>Pripojeneie žľabovej vpuste</t>
  </si>
  <si>
    <t>sub</t>
  </si>
  <si>
    <t>REKONŠTRUKCIA ATLETICKÉHO OVÁLU NA ŠTADIÓNE V LEVICIACH</t>
  </si>
  <si>
    <t>Atletický ovál a sektor atletických disciplín</t>
  </si>
  <si>
    <t>M - Práce a dodávky M</t>
  </si>
  <si>
    <t xml:space="preserve">    21-M-20 - Elektroinštalácia- Elektromontáže</t>
  </si>
  <si>
    <t>Osvetľovací stožiar - oceľový do dľžky 12 m</t>
  </si>
  <si>
    <t>Konzola kotvenia svietidiel</t>
  </si>
  <si>
    <t>Elektrovýstroj stožiara pre 1 okruh</t>
  </si>
  <si>
    <t>Silový kábel medený 750 - 1000 V /mm2/ voľne uložený CYKY-CYKYm 750 V 3x1.5</t>
  </si>
  <si>
    <t>Silový kábel medený 750 - 1000 V /mm2/ voľne uložený CYKY-CYKYm 750 V 5x4</t>
  </si>
  <si>
    <t>A-LED reflektor STADIUM 500W, 70000lm, denná biela 5000°K, 230V, IP65</t>
  </si>
  <si>
    <t>Ukončenie celoplastových káblov zmrašť. záklopkou alebo páskou do 3x1,5 mm2</t>
  </si>
  <si>
    <t>Ukončenie celoplastových káblov zmrašť. záklopkou alebo páskou do 5x4mm2</t>
  </si>
  <si>
    <t>Ukončenie vodičov v rozvádzač. vrátane zapojenia a vodičovej koncovky do 6 mm2</t>
  </si>
  <si>
    <t>Uzemňovacie vedenie v zemi včít. svoriek, prepojenia, izolácie spojov FeZn D 8 - 10 mm</t>
  </si>
  <si>
    <t>Bleskozvodová svorka do 2 skrutiek (SS, SR 03,SP 1)</t>
  </si>
  <si>
    <t>Púzdrový základ pre stožiar verejného osvetlenia výšky 12m</t>
  </si>
  <si>
    <t>Lišta elektroinšt. z PH vrátane spojok, ohybov, rohov, bez krabíc, uložená pevne typ L 60x40</t>
  </si>
  <si>
    <t>Práca montážnej plošiny</t>
  </si>
  <si>
    <t>Doprava stožiarov na stavbu</t>
  </si>
  <si>
    <t>Geodetické zameranie</t>
  </si>
  <si>
    <t>Projekt skutočného vyhotovenia</t>
  </si>
  <si>
    <t>Revízna správa</t>
  </si>
  <si>
    <t>Podiel pridružených výkonov</t>
  </si>
  <si>
    <t>hod</t>
  </si>
  <si>
    <t>%</t>
  </si>
  <si>
    <t>210204011</t>
  </si>
  <si>
    <t>210204103</t>
  </si>
  <si>
    <t>210204201</t>
  </si>
  <si>
    <t>210810005</t>
  </si>
  <si>
    <t>210810012</t>
  </si>
  <si>
    <t>210202013</t>
  </si>
  <si>
    <t>210100251-3</t>
  </si>
  <si>
    <t>210100251-5</t>
  </si>
  <si>
    <t>210100002</t>
  </si>
  <si>
    <t>210220022</t>
  </si>
  <si>
    <t>210220301</t>
  </si>
  <si>
    <t>203546544</t>
  </si>
  <si>
    <t>210010103</t>
  </si>
  <si>
    <t>212154-HZS</t>
  </si>
  <si>
    <t>203210211</t>
  </si>
  <si>
    <t>202015654</t>
  </si>
  <si>
    <t>203201154</t>
  </si>
  <si>
    <t>203210321</t>
  </si>
  <si>
    <t>PPV</t>
  </si>
  <si>
    <t xml:space="preserve">    21-M-21 - Elektroinštalácia Dodávka materiálu</t>
  </si>
  <si>
    <t>3201221022</t>
  </si>
  <si>
    <t>3201221031</t>
  </si>
  <si>
    <t>3201221037</t>
  </si>
  <si>
    <t>3201221040</t>
  </si>
  <si>
    <t>3201221043</t>
  </si>
  <si>
    <t>3201221049</t>
  </si>
  <si>
    <t>3201221052</t>
  </si>
  <si>
    <t>3201221055</t>
  </si>
  <si>
    <t>3201221058</t>
  </si>
  <si>
    <t>3201221064</t>
  </si>
  <si>
    <t>3201221067</t>
  </si>
  <si>
    <t>3201221070</t>
  </si>
  <si>
    <t>3201221076</t>
  </si>
  <si>
    <t>PM</t>
  </si>
  <si>
    <t>Pozinkovaný stožiar kužeľový, dĺžka 12 m</t>
  </si>
  <si>
    <t>Stožiarová svorkovnica ROSA</t>
  </si>
  <si>
    <t>Kábel medený CYKY 3x1,5mm2</t>
  </si>
  <si>
    <t>Kábel medený CYKY 5x4mm2</t>
  </si>
  <si>
    <t>A-LED reflektor STADIUM 500W, 70000lm, denná biela 5000°K, 230V, IP6</t>
  </si>
  <si>
    <t>Zmršťovacia káblová koncovka na kábel do 3x6mm2</t>
  </si>
  <si>
    <t>Zmršťovacia káblová koncovka na kábel do 5x6mm2</t>
  </si>
  <si>
    <t>Káblové oko 6mm2</t>
  </si>
  <si>
    <t>Guľatina FeZn D10mm</t>
  </si>
  <si>
    <t>SR03-svorka uzemňovacia na spoj.vodič-vodič</t>
  </si>
  <si>
    <t>SP1-Hromozvodová svorka pripojovacia</t>
  </si>
  <si>
    <t>Káblový žľab PVC 60x40 vr.ohybov,rohov,spojok</t>
  </si>
  <si>
    <t>Podružný materiál</t>
  </si>
  <si>
    <t>Hĺbenie káblovej ryhy 50 cm širokej a 100 cm hlbokej, v zemine triedy 3</t>
  </si>
  <si>
    <t>Ručný zásyp nezap. káblovej ryhy bez zhutn. zeminy, 50 cm širokej, 100 cm hlbokej v zemine tr. 3</t>
  </si>
  <si>
    <t>Zriad. káblového lôžka z piesku vrstvy 20 cm, ochrannými platňami v smere kábla na šírku 35 cm</t>
  </si>
  <si>
    <t>Piesok</t>
  </si>
  <si>
    <t>Ochranná platňa KPL</t>
  </si>
  <si>
    <t>Rozvinutie a uloženie výstražnej fólie z PVC do ryhy, šírka 33 cm</t>
  </si>
  <si>
    <t>Výstražná fólia - červená</t>
  </si>
  <si>
    <t xml:space="preserve">    D1 - Zemné práce</t>
  </si>
  <si>
    <t>460200283</t>
  </si>
  <si>
    <t>460560283</t>
  </si>
  <si>
    <t>460050003</t>
  </si>
  <si>
    <t>460420371</t>
  </si>
  <si>
    <t>3532104577</t>
  </si>
  <si>
    <t>3203545477</t>
  </si>
  <si>
    <t>460490012</t>
  </si>
  <si>
    <t>3203544110</t>
  </si>
  <si>
    <t>Jama pre základ stožiaru s pätkami dĺžky 12 m, v svahu, zásyp a zhutnenie,zemina tr.3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</si>
</sst>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9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Trebuchet MS"/>
      <family val="2"/>
      <charset val="238"/>
    </font>
    <font>
      <sz val="12"/>
      <color rgb="FF003366"/>
      <name val="Trebuchet M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5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27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19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 wrapText="1"/>
      <protection locked="0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167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167" fontId="31" fillId="3" borderId="22" xfId="0" applyNumberFormat="1" applyFont="1" applyFill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3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>
      <alignment horizontal="center" vertical="center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14" fontId="2" fillId="3" borderId="0" xfId="0" applyNumberFormat="1" applyFont="1" applyFill="1" applyAlignment="1" applyProtection="1">
      <alignment horizontal="left" vertical="center"/>
      <protection locked="0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20" fillId="3" borderId="0" xfId="0" applyFont="1" applyFill="1" applyBorder="1" applyAlignment="1" applyProtection="1">
      <alignment horizontal="left" vertical="center"/>
      <protection locked="0"/>
    </xf>
    <xf numFmtId="0" fontId="19" fillId="6" borderId="22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49" fontId="0" fillId="0" borderId="22" xfId="0" applyNumberFormat="1" applyFont="1" applyBorder="1" applyAlignment="1" applyProtection="1">
      <alignment horizontal="left" vertical="center" wrapText="1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Alignment="1">
      <alignment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19" fillId="5" borderId="8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37" fillId="0" borderId="0" xfId="0" applyFont="1" applyBorder="1" applyAlignment="1">
      <alignment horizontal="left"/>
    </xf>
    <xf numFmtId="167" fontId="0" fillId="0" borderId="22" xfId="0" applyNumberFormat="1" applyFont="1" applyBorder="1" applyAlignment="1" applyProtection="1">
      <alignment vertical="center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4" fontId="7" fillId="0" borderId="0" xfId="0" applyNumberFormat="1" applyFont="1" applyAlignment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opLeftCell="A109" workbookViewId="0">
      <selection activeCell="AH107" sqref="AH107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21" t="s">
        <v>5</v>
      </c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6</v>
      </c>
    </row>
    <row r="5" spans="1:74" s="1" customFormat="1" ht="12" customHeight="1">
      <c r="B5" s="17"/>
      <c r="D5" s="21" t="s">
        <v>11</v>
      </c>
      <c r="K5" s="23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R5" s="17"/>
      <c r="BE5" s="238" t="s">
        <v>13</v>
      </c>
      <c r="BS5" s="14" t="s">
        <v>6</v>
      </c>
    </row>
    <row r="6" spans="1:74" s="1" customFormat="1" ht="36.950000000000003" customHeight="1">
      <c r="B6" s="17"/>
      <c r="D6" s="23" t="s">
        <v>14</v>
      </c>
      <c r="K6" s="233" t="s">
        <v>295</v>
      </c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2"/>
      <c r="AJ6" s="222"/>
      <c r="AK6" s="222"/>
      <c r="AL6" s="222"/>
      <c r="AM6" s="222"/>
      <c r="AN6" s="222"/>
      <c r="AO6" s="222"/>
      <c r="AR6" s="17"/>
      <c r="BE6" s="239"/>
      <c r="BS6" s="14" t="s">
        <v>6</v>
      </c>
    </row>
    <row r="7" spans="1:74" s="1" customFormat="1" ht="12" customHeight="1">
      <c r="B7" s="17"/>
      <c r="D7" s="24" t="s">
        <v>15</v>
      </c>
      <c r="K7" s="22" t="s">
        <v>1</v>
      </c>
      <c r="AK7" s="24" t="s">
        <v>16</v>
      </c>
      <c r="AN7" s="22" t="s">
        <v>1</v>
      </c>
      <c r="AR7" s="17"/>
      <c r="BE7" s="239"/>
      <c r="BS7" s="14" t="s">
        <v>6</v>
      </c>
    </row>
    <row r="8" spans="1:74" s="1" customFormat="1" ht="12" customHeight="1">
      <c r="B8" s="17"/>
      <c r="D8" s="24" t="s">
        <v>17</v>
      </c>
      <c r="K8" s="22" t="s">
        <v>18</v>
      </c>
      <c r="AK8" s="24" t="s">
        <v>19</v>
      </c>
      <c r="AN8" s="185">
        <v>44186</v>
      </c>
      <c r="AR8" s="17"/>
      <c r="BE8" s="239"/>
      <c r="BS8" s="14" t="s">
        <v>6</v>
      </c>
    </row>
    <row r="9" spans="1:74" s="1" customFormat="1" ht="14.45" customHeight="1">
      <c r="B9" s="17"/>
      <c r="AR9" s="17"/>
      <c r="BE9" s="239"/>
      <c r="BS9" s="14" t="s">
        <v>6</v>
      </c>
    </row>
    <row r="10" spans="1:74" s="1" customFormat="1" ht="12" customHeight="1">
      <c r="B10" s="17"/>
      <c r="D10" s="24" t="s">
        <v>20</v>
      </c>
      <c r="AK10" s="24" t="s">
        <v>21</v>
      </c>
      <c r="AN10" s="22" t="s">
        <v>1</v>
      </c>
      <c r="AR10" s="17"/>
      <c r="BE10" s="239"/>
      <c r="BS10" s="14" t="s">
        <v>6</v>
      </c>
    </row>
    <row r="11" spans="1:74" s="1" customFormat="1" ht="18.399999999999999" customHeight="1">
      <c r="B11" s="17"/>
      <c r="E11" s="22" t="s">
        <v>22</v>
      </c>
      <c r="AK11" s="24" t="s">
        <v>23</v>
      </c>
      <c r="AN11" s="22" t="s">
        <v>1</v>
      </c>
      <c r="AR11" s="17"/>
      <c r="BE11" s="239"/>
      <c r="BS11" s="14" t="s">
        <v>6</v>
      </c>
    </row>
    <row r="12" spans="1:74" s="1" customFormat="1" ht="6.95" customHeight="1">
      <c r="B12" s="17"/>
      <c r="AR12" s="17"/>
      <c r="BE12" s="239"/>
      <c r="BS12" s="14" t="s">
        <v>6</v>
      </c>
    </row>
    <row r="13" spans="1:74" s="1" customFormat="1" ht="12" customHeight="1">
      <c r="B13" s="17"/>
      <c r="D13" s="24" t="s">
        <v>24</v>
      </c>
      <c r="AK13" s="24" t="s">
        <v>21</v>
      </c>
      <c r="AN13" s="26" t="s">
        <v>25</v>
      </c>
      <c r="AR13" s="17"/>
      <c r="BE13" s="239"/>
      <c r="BS13" s="14" t="s">
        <v>6</v>
      </c>
    </row>
    <row r="14" spans="1:74" ht="12.75">
      <c r="B14" s="17"/>
      <c r="E14" s="234" t="s">
        <v>25</v>
      </c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4" t="s">
        <v>23</v>
      </c>
      <c r="AN14" s="26" t="s">
        <v>25</v>
      </c>
      <c r="AR14" s="17"/>
      <c r="BE14" s="239"/>
      <c r="BS14" s="14" t="s">
        <v>6</v>
      </c>
    </row>
    <row r="15" spans="1:74" s="1" customFormat="1" ht="6.95" customHeight="1">
      <c r="B15" s="17"/>
      <c r="AR15" s="17"/>
      <c r="BE15" s="239"/>
      <c r="BS15" s="14" t="s">
        <v>3</v>
      </c>
    </row>
    <row r="16" spans="1:74" s="1" customFormat="1" ht="12" customHeight="1">
      <c r="B16" s="17"/>
      <c r="D16" s="24" t="s">
        <v>26</v>
      </c>
      <c r="AK16" s="24" t="s">
        <v>21</v>
      </c>
      <c r="AN16" s="22" t="s">
        <v>1</v>
      </c>
      <c r="AR16" s="17"/>
      <c r="BE16" s="239"/>
      <c r="BS16" s="14" t="s">
        <v>3</v>
      </c>
    </row>
    <row r="17" spans="1:71" s="1" customFormat="1" ht="18.399999999999999" customHeight="1">
      <c r="B17" s="17"/>
      <c r="E17" s="22" t="s">
        <v>191</v>
      </c>
      <c r="AK17" s="24" t="s">
        <v>23</v>
      </c>
      <c r="AN17" s="22" t="s">
        <v>1</v>
      </c>
      <c r="AR17" s="17"/>
      <c r="BE17" s="239"/>
      <c r="BS17" s="14" t="s">
        <v>27</v>
      </c>
    </row>
    <row r="18" spans="1:71" s="1" customFormat="1" ht="6.95" customHeight="1">
      <c r="B18" s="17"/>
      <c r="AR18" s="17"/>
      <c r="BE18" s="239"/>
      <c r="BS18" s="14" t="s">
        <v>28</v>
      </c>
    </row>
    <row r="19" spans="1:71" s="1" customFormat="1" ht="12" customHeight="1">
      <c r="B19" s="17"/>
      <c r="D19" s="24" t="s">
        <v>29</v>
      </c>
      <c r="AK19" s="24" t="s">
        <v>21</v>
      </c>
      <c r="AN19" s="22" t="s">
        <v>1</v>
      </c>
      <c r="AR19" s="17"/>
      <c r="BE19" s="239"/>
      <c r="BS19" s="14" t="s">
        <v>28</v>
      </c>
    </row>
    <row r="20" spans="1:71" s="1" customFormat="1" ht="18.399999999999999" customHeight="1">
      <c r="B20" s="17"/>
      <c r="E20" s="22" t="s">
        <v>192</v>
      </c>
      <c r="AK20" s="24" t="s">
        <v>23</v>
      </c>
      <c r="AN20" s="22" t="s">
        <v>1</v>
      </c>
      <c r="AR20" s="17"/>
      <c r="BE20" s="239"/>
      <c r="BS20" s="14" t="s">
        <v>27</v>
      </c>
    </row>
    <row r="21" spans="1:71" s="1" customFormat="1" ht="6.95" customHeight="1">
      <c r="B21" s="17"/>
      <c r="AR21" s="17"/>
      <c r="BE21" s="239"/>
    </row>
    <row r="22" spans="1:71" s="1" customFormat="1" ht="12" customHeight="1">
      <c r="B22" s="17"/>
      <c r="D22" s="24" t="s">
        <v>30</v>
      </c>
      <c r="AR22" s="17"/>
      <c r="BE22" s="239"/>
    </row>
    <row r="23" spans="1:71" s="1" customFormat="1" ht="16.5" customHeight="1">
      <c r="B23" s="17"/>
      <c r="E23" s="236" t="s">
        <v>1</v>
      </c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236"/>
      <c r="AJ23" s="236"/>
      <c r="AK23" s="236"/>
      <c r="AL23" s="236"/>
      <c r="AM23" s="236"/>
      <c r="AN23" s="236"/>
      <c r="AR23" s="17"/>
      <c r="BE23" s="239"/>
    </row>
    <row r="24" spans="1:71" s="1" customFormat="1" ht="6.95" customHeight="1">
      <c r="B24" s="17"/>
      <c r="AR24" s="17"/>
      <c r="BE24" s="239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39"/>
    </row>
    <row r="26" spans="1:71" s="2" customFormat="1" ht="25.9" customHeight="1">
      <c r="A26" s="29"/>
      <c r="B26" s="30"/>
      <c r="C26" s="29"/>
      <c r="D26" s="31" t="s">
        <v>31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41">
        <f>ROUND(AG94,2)</f>
        <v>0</v>
      </c>
      <c r="AL26" s="242"/>
      <c r="AM26" s="242"/>
      <c r="AN26" s="242"/>
      <c r="AO26" s="242"/>
      <c r="AP26" s="29"/>
      <c r="AQ26" s="29"/>
      <c r="AR26" s="30"/>
      <c r="BE26" s="239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39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37" t="s">
        <v>32</v>
      </c>
      <c r="M28" s="237"/>
      <c r="N28" s="237"/>
      <c r="O28" s="237"/>
      <c r="P28" s="237"/>
      <c r="Q28" s="29"/>
      <c r="R28" s="29"/>
      <c r="S28" s="29"/>
      <c r="T28" s="29"/>
      <c r="U28" s="29"/>
      <c r="V28" s="29"/>
      <c r="W28" s="237" t="s">
        <v>33</v>
      </c>
      <c r="X28" s="237"/>
      <c r="Y28" s="237"/>
      <c r="Z28" s="237"/>
      <c r="AA28" s="237"/>
      <c r="AB28" s="237"/>
      <c r="AC28" s="237"/>
      <c r="AD28" s="237"/>
      <c r="AE28" s="237"/>
      <c r="AF28" s="29"/>
      <c r="AG28" s="29"/>
      <c r="AH28" s="29"/>
      <c r="AI28" s="29"/>
      <c r="AJ28" s="29"/>
      <c r="AK28" s="237" t="s">
        <v>34</v>
      </c>
      <c r="AL28" s="237"/>
      <c r="AM28" s="237"/>
      <c r="AN28" s="237"/>
      <c r="AO28" s="237"/>
      <c r="AP28" s="29"/>
      <c r="AQ28" s="29"/>
      <c r="AR28" s="30"/>
      <c r="BE28" s="239"/>
    </row>
    <row r="29" spans="1:71" s="3" customFormat="1" ht="14.45" customHeight="1">
      <c r="B29" s="34"/>
      <c r="D29" s="24" t="s">
        <v>35</v>
      </c>
      <c r="F29" s="24" t="s">
        <v>36</v>
      </c>
      <c r="L29" s="212">
        <v>0.2</v>
      </c>
      <c r="M29" s="213"/>
      <c r="N29" s="213"/>
      <c r="O29" s="213"/>
      <c r="P29" s="213"/>
      <c r="W29" s="220">
        <f>ROUND(AZ94, 2)</f>
        <v>0</v>
      </c>
      <c r="X29" s="213"/>
      <c r="Y29" s="213"/>
      <c r="Z29" s="213"/>
      <c r="AA29" s="213"/>
      <c r="AB29" s="213"/>
      <c r="AC29" s="213"/>
      <c r="AD29" s="213"/>
      <c r="AE29" s="213"/>
      <c r="AK29" s="220">
        <f>ROUND(AV94, 2)</f>
        <v>0</v>
      </c>
      <c r="AL29" s="213"/>
      <c r="AM29" s="213"/>
      <c r="AN29" s="213"/>
      <c r="AO29" s="213"/>
      <c r="AR29" s="34"/>
      <c r="BE29" s="240"/>
    </row>
    <row r="30" spans="1:71" s="3" customFormat="1" ht="14.45" customHeight="1">
      <c r="B30" s="34"/>
      <c r="F30" s="24" t="s">
        <v>37</v>
      </c>
      <c r="L30" s="212">
        <v>0.2</v>
      </c>
      <c r="M30" s="213"/>
      <c r="N30" s="213"/>
      <c r="O30" s="213"/>
      <c r="P30" s="213"/>
      <c r="W30" s="220">
        <f>AK26</f>
        <v>0</v>
      </c>
      <c r="X30" s="213"/>
      <c r="Y30" s="213"/>
      <c r="Z30" s="213"/>
      <c r="AA30" s="213"/>
      <c r="AB30" s="213"/>
      <c r="AC30" s="213"/>
      <c r="AD30" s="213"/>
      <c r="AE30" s="213"/>
      <c r="AK30" s="220">
        <f>W30*0.2</f>
        <v>0</v>
      </c>
      <c r="AL30" s="213"/>
      <c r="AM30" s="213"/>
      <c r="AN30" s="213"/>
      <c r="AO30" s="213"/>
      <c r="AR30" s="34"/>
      <c r="BE30" s="240"/>
    </row>
    <row r="31" spans="1:71" s="3" customFormat="1" ht="14.45" hidden="1" customHeight="1">
      <c r="B31" s="34"/>
      <c r="F31" s="24" t="s">
        <v>38</v>
      </c>
      <c r="L31" s="212">
        <v>0.2</v>
      </c>
      <c r="M31" s="213"/>
      <c r="N31" s="213"/>
      <c r="O31" s="213"/>
      <c r="P31" s="213"/>
      <c r="W31" s="220">
        <f>ROUND(BB94, 2)</f>
        <v>0</v>
      </c>
      <c r="X31" s="213"/>
      <c r="Y31" s="213"/>
      <c r="Z31" s="213"/>
      <c r="AA31" s="213"/>
      <c r="AB31" s="213"/>
      <c r="AC31" s="213"/>
      <c r="AD31" s="213"/>
      <c r="AE31" s="213"/>
      <c r="AK31" s="220">
        <v>0</v>
      </c>
      <c r="AL31" s="213"/>
      <c r="AM31" s="213"/>
      <c r="AN31" s="213"/>
      <c r="AO31" s="213"/>
      <c r="AR31" s="34"/>
      <c r="BE31" s="240"/>
    </row>
    <row r="32" spans="1:71" s="3" customFormat="1" ht="14.45" hidden="1" customHeight="1">
      <c r="B32" s="34"/>
      <c r="F32" s="24" t="s">
        <v>39</v>
      </c>
      <c r="L32" s="212">
        <v>0.2</v>
      </c>
      <c r="M32" s="213"/>
      <c r="N32" s="213"/>
      <c r="O32" s="213"/>
      <c r="P32" s="213"/>
      <c r="W32" s="220">
        <f>ROUND(BC94, 2)</f>
        <v>0</v>
      </c>
      <c r="X32" s="213"/>
      <c r="Y32" s="213"/>
      <c r="Z32" s="213"/>
      <c r="AA32" s="213"/>
      <c r="AB32" s="213"/>
      <c r="AC32" s="213"/>
      <c r="AD32" s="213"/>
      <c r="AE32" s="213"/>
      <c r="AK32" s="220">
        <v>0</v>
      </c>
      <c r="AL32" s="213"/>
      <c r="AM32" s="213"/>
      <c r="AN32" s="213"/>
      <c r="AO32" s="213"/>
      <c r="AR32" s="34"/>
      <c r="BE32" s="240"/>
    </row>
    <row r="33" spans="1:57" s="3" customFormat="1" ht="14.45" hidden="1" customHeight="1">
      <c r="B33" s="34"/>
      <c r="F33" s="24" t="s">
        <v>40</v>
      </c>
      <c r="L33" s="212">
        <v>0</v>
      </c>
      <c r="M33" s="213"/>
      <c r="N33" s="213"/>
      <c r="O33" s="213"/>
      <c r="P33" s="213"/>
      <c r="W33" s="220">
        <f>ROUND(BD94, 2)</f>
        <v>0</v>
      </c>
      <c r="X33" s="213"/>
      <c r="Y33" s="213"/>
      <c r="Z33" s="213"/>
      <c r="AA33" s="213"/>
      <c r="AB33" s="213"/>
      <c r="AC33" s="213"/>
      <c r="AD33" s="213"/>
      <c r="AE33" s="213"/>
      <c r="AK33" s="220">
        <v>0</v>
      </c>
      <c r="AL33" s="213"/>
      <c r="AM33" s="213"/>
      <c r="AN33" s="213"/>
      <c r="AO33" s="213"/>
      <c r="AR33" s="34"/>
      <c r="BE33" s="240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39"/>
    </row>
    <row r="35" spans="1:57" s="2" customFormat="1" ht="25.9" customHeight="1">
      <c r="A35" s="29"/>
      <c r="B35" s="30"/>
      <c r="C35" s="35"/>
      <c r="D35" s="36" t="s">
        <v>41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42</v>
      </c>
      <c r="U35" s="37"/>
      <c r="V35" s="37"/>
      <c r="W35" s="37"/>
      <c r="X35" s="216" t="s">
        <v>43</v>
      </c>
      <c r="Y35" s="217"/>
      <c r="Z35" s="217"/>
      <c r="AA35" s="217"/>
      <c r="AB35" s="217"/>
      <c r="AC35" s="37"/>
      <c r="AD35" s="37"/>
      <c r="AE35" s="37"/>
      <c r="AF35" s="37"/>
      <c r="AG35" s="37"/>
      <c r="AH35" s="37"/>
      <c r="AI35" s="37"/>
      <c r="AJ35" s="37"/>
      <c r="AK35" s="218">
        <f>SUM(AK26:AK33)</f>
        <v>0</v>
      </c>
      <c r="AL35" s="217"/>
      <c r="AM35" s="217"/>
      <c r="AN35" s="217"/>
      <c r="AO35" s="219"/>
      <c r="AP35" s="35"/>
      <c r="AQ35" s="35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9"/>
      <c r="D49" s="40" t="s">
        <v>44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45</v>
      </c>
      <c r="AI49" s="41"/>
      <c r="AJ49" s="41"/>
      <c r="AK49" s="41"/>
      <c r="AL49" s="41"/>
      <c r="AM49" s="41"/>
      <c r="AN49" s="41"/>
      <c r="AO49" s="41"/>
      <c r="AR49" s="39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9"/>
      <c r="B60" s="30"/>
      <c r="C60" s="29"/>
      <c r="D60" s="42" t="s">
        <v>46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2" t="s">
        <v>47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2" t="s">
        <v>46</v>
      </c>
      <c r="AI60" s="32"/>
      <c r="AJ60" s="32"/>
      <c r="AK60" s="32"/>
      <c r="AL60" s="32"/>
      <c r="AM60" s="42" t="s">
        <v>47</v>
      </c>
      <c r="AN60" s="32"/>
      <c r="AO60" s="32"/>
      <c r="AP60" s="29"/>
      <c r="AQ60" s="29"/>
      <c r="AR60" s="30"/>
      <c r="BE60" s="29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9"/>
      <c r="B64" s="30"/>
      <c r="C64" s="29"/>
      <c r="D64" s="40" t="s">
        <v>48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49</v>
      </c>
      <c r="AI64" s="43"/>
      <c r="AJ64" s="43"/>
      <c r="AK64" s="43"/>
      <c r="AL64" s="43"/>
      <c r="AM64" s="43"/>
      <c r="AN64" s="43"/>
      <c r="AO64" s="43"/>
      <c r="AP64" s="29"/>
      <c r="AQ64" s="29"/>
      <c r="AR64" s="30"/>
      <c r="BE64" s="29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9"/>
      <c r="B75" s="30"/>
      <c r="C75" s="29"/>
      <c r="D75" s="42" t="s">
        <v>46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2" t="s">
        <v>47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2" t="s">
        <v>46</v>
      </c>
      <c r="AI75" s="32"/>
      <c r="AJ75" s="32"/>
      <c r="AK75" s="32"/>
      <c r="AL75" s="32"/>
      <c r="AM75" s="42" t="s">
        <v>47</v>
      </c>
      <c r="AN75" s="32"/>
      <c r="AO75" s="32"/>
      <c r="AP75" s="29"/>
      <c r="AQ75" s="29"/>
      <c r="AR75" s="30"/>
      <c r="BE75" s="29"/>
    </row>
    <row r="76" spans="1:57" s="2" customFormat="1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0"/>
      <c r="BE77" s="29"/>
    </row>
    <row r="81" spans="1:9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0"/>
      <c r="BE81" s="29"/>
    </row>
    <row r="82" spans="1:91" s="2" customFormat="1" ht="24.95" customHeight="1">
      <c r="A82" s="29"/>
      <c r="B82" s="30"/>
      <c r="C82" s="18" t="s">
        <v>50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48"/>
      <c r="C84" s="24" t="s">
        <v>11</v>
      </c>
      <c r="L84" s="4">
        <f>K5</f>
        <v>0</v>
      </c>
      <c r="AR84" s="48"/>
    </row>
    <row r="85" spans="1:91" s="5" customFormat="1" ht="36.950000000000003" customHeight="1">
      <c r="B85" s="49"/>
      <c r="C85" s="50" t="s">
        <v>14</v>
      </c>
      <c r="L85" s="229" t="str">
        <f>K6</f>
        <v>REKONŠTRUKCIA ATLETICKÉHO OVÁLU NA ŠTADIÓNE V LEVICIACH</v>
      </c>
      <c r="M85" s="230"/>
      <c r="N85" s="230"/>
      <c r="O85" s="230"/>
      <c r="P85" s="230"/>
      <c r="Q85" s="230"/>
      <c r="R85" s="230"/>
      <c r="S85" s="230"/>
      <c r="T85" s="230"/>
      <c r="U85" s="230"/>
      <c r="V85" s="230"/>
      <c r="W85" s="230"/>
      <c r="X85" s="230"/>
      <c r="Y85" s="230"/>
      <c r="Z85" s="230"/>
      <c r="AA85" s="230"/>
      <c r="AB85" s="230"/>
      <c r="AC85" s="230"/>
      <c r="AD85" s="230"/>
      <c r="AE85" s="230"/>
      <c r="AF85" s="230"/>
      <c r="AG85" s="230"/>
      <c r="AH85" s="230"/>
      <c r="AI85" s="230"/>
      <c r="AJ85" s="230"/>
      <c r="AK85" s="230"/>
      <c r="AL85" s="230"/>
      <c r="AM85" s="230"/>
      <c r="AN85" s="230"/>
      <c r="AO85" s="230"/>
      <c r="AR85" s="49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17</v>
      </c>
      <c r="D87" s="29"/>
      <c r="E87" s="29"/>
      <c r="F87" s="29"/>
      <c r="G87" s="29"/>
      <c r="H87" s="29"/>
      <c r="I87" s="29"/>
      <c r="J87" s="29"/>
      <c r="K87" s="29"/>
      <c r="L87" s="51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19</v>
      </c>
      <c r="AJ87" s="29"/>
      <c r="AK87" s="29"/>
      <c r="AL87" s="29"/>
      <c r="AM87" s="231">
        <f>IF(AN8= "","",AN8)</f>
        <v>44186</v>
      </c>
      <c r="AN87" s="231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20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Mesto Levice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26</v>
      </c>
      <c r="AJ89" s="29"/>
      <c r="AK89" s="29"/>
      <c r="AL89" s="29"/>
      <c r="AM89" s="227" t="str">
        <f>IF(E17="","",E17)</f>
        <v>Ing. Miroslav Schroner</v>
      </c>
      <c r="AN89" s="228"/>
      <c r="AO89" s="228"/>
      <c r="AP89" s="228"/>
      <c r="AQ89" s="29"/>
      <c r="AR89" s="30"/>
      <c r="AS89" s="223" t="s">
        <v>51</v>
      </c>
      <c r="AT89" s="224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9"/>
    </row>
    <row r="90" spans="1:91" s="2" customFormat="1" ht="15.2" customHeight="1">
      <c r="A90" s="29"/>
      <c r="B90" s="30"/>
      <c r="C90" s="24" t="s">
        <v>24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29</v>
      </c>
      <c r="AJ90" s="29"/>
      <c r="AK90" s="29"/>
      <c r="AL90" s="29"/>
      <c r="AM90" s="227" t="str">
        <f>IF(E20="","",E20)</f>
        <v>MSPK s.r.o.</v>
      </c>
      <c r="AN90" s="228"/>
      <c r="AO90" s="228"/>
      <c r="AP90" s="228"/>
      <c r="AQ90" s="29"/>
      <c r="AR90" s="30"/>
      <c r="AS90" s="225"/>
      <c r="AT90" s="226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25"/>
      <c r="AT91" s="226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9"/>
    </row>
    <row r="92" spans="1:91" s="2" customFormat="1" ht="29.25" customHeight="1">
      <c r="A92" s="29"/>
      <c r="B92" s="30"/>
      <c r="C92" s="204" t="s">
        <v>52</v>
      </c>
      <c r="D92" s="205"/>
      <c r="E92" s="205"/>
      <c r="F92" s="205"/>
      <c r="G92" s="205"/>
      <c r="H92" s="57"/>
      <c r="I92" s="206" t="s">
        <v>53</v>
      </c>
      <c r="J92" s="205"/>
      <c r="K92" s="205"/>
      <c r="L92" s="205"/>
      <c r="M92" s="205"/>
      <c r="N92" s="205"/>
      <c r="O92" s="205"/>
      <c r="P92" s="205"/>
      <c r="Q92" s="205"/>
      <c r="R92" s="205"/>
      <c r="S92" s="205"/>
      <c r="T92" s="205"/>
      <c r="U92" s="205"/>
      <c r="V92" s="205"/>
      <c r="W92" s="205"/>
      <c r="X92" s="205"/>
      <c r="Y92" s="205"/>
      <c r="Z92" s="205"/>
      <c r="AA92" s="205"/>
      <c r="AB92" s="205"/>
      <c r="AC92" s="205"/>
      <c r="AD92" s="205"/>
      <c r="AE92" s="205"/>
      <c r="AF92" s="205"/>
      <c r="AG92" s="215" t="s">
        <v>54</v>
      </c>
      <c r="AH92" s="205"/>
      <c r="AI92" s="205"/>
      <c r="AJ92" s="205"/>
      <c r="AK92" s="205"/>
      <c r="AL92" s="205"/>
      <c r="AM92" s="205"/>
      <c r="AN92" s="206" t="s">
        <v>55</v>
      </c>
      <c r="AO92" s="205"/>
      <c r="AP92" s="214"/>
      <c r="AQ92" s="58" t="s">
        <v>56</v>
      </c>
      <c r="AR92" s="30"/>
      <c r="AS92" s="59" t="s">
        <v>57</v>
      </c>
      <c r="AT92" s="60" t="s">
        <v>58</v>
      </c>
      <c r="AU92" s="60" t="s">
        <v>59</v>
      </c>
      <c r="AV92" s="60" t="s">
        <v>60</v>
      </c>
      <c r="AW92" s="60" t="s">
        <v>61</v>
      </c>
      <c r="AX92" s="60" t="s">
        <v>62</v>
      </c>
      <c r="AY92" s="60" t="s">
        <v>63</v>
      </c>
      <c r="AZ92" s="60" t="s">
        <v>64</v>
      </c>
      <c r="BA92" s="60" t="s">
        <v>65</v>
      </c>
      <c r="BB92" s="60" t="s">
        <v>66</v>
      </c>
      <c r="BC92" s="60" t="s">
        <v>67</v>
      </c>
      <c r="BD92" s="61" t="s">
        <v>68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9"/>
    </row>
    <row r="94" spans="1:91" s="6" customFormat="1" ht="32.450000000000003" customHeight="1">
      <c r="B94" s="65"/>
      <c r="C94" s="66" t="s">
        <v>69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08">
        <f>ROUND(SUM(AG95:AG95),2)</f>
        <v>0</v>
      </c>
      <c r="AH94" s="208"/>
      <c r="AI94" s="208"/>
      <c r="AJ94" s="208"/>
      <c r="AK94" s="208"/>
      <c r="AL94" s="208"/>
      <c r="AM94" s="208"/>
      <c r="AN94" s="209">
        <f>AG94*1.2</f>
        <v>0</v>
      </c>
      <c r="AO94" s="209"/>
      <c r="AP94" s="209"/>
      <c r="AQ94" s="69" t="s">
        <v>1</v>
      </c>
      <c r="AR94" s="65"/>
      <c r="AS94" s="70">
        <f>ROUND(SUM(AS95:AS95),2)</f>
        <v>0</v>
      </c>
      <c r="AT94" s="71">
        <f t="shared" ref="AT94:AT95" si="0">ROUND(SUM(AV94:AW94),2)</f>
        <v>0</v>
      </c>
      <c r="AU94" s="72">
        <f>ROUND(SUM(AU95:AU95),5)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ROUND(SUM(AZ95:AZ95),2)</f>
        <v>0</v>
      </c>
      <c r="BA94" s="71">
        <f>ROUND(SUM(BA95:BA95),2)</f>
        <v>0</v>
      </c>
      <c r="BB94" s="71">
        <f>ROUND(SUM(BB95:BB95),2)</f>
        <v>0</v>
      </c>
      <c r="BC94" s="71">
        <f>ROUND(SUM(BC95:BC95),2)</f>
        <v>0</v>
      </c>
      <c r="BD94" s="73">
        <f>ROUND(SUM(BD95:BD95),2)</f>
        <v>0</v>
      </c>
      <c r="BS94" s="74" t="s">
        <v>70</v>
      </c>
      <c r="BT94" s="74" t="s">
        <v>71</v>
      </c>
      <c r="BU94" s="75" t="s">
        <v>72</v>
      </c>
      <c r="BV94" s="74" t="s">
        <v>12</v>
      </c>
      <c r="BW94" s="74" t="s">
        <v>4</v>
      </c>
      <c r="BX94" s="74" t="s">
        <v>73</v>
      </c>
      <c r="CL94" s="74" t="s">
        <v>1</v>
      </c>
    </row>
    <row r="95" spans="1:91" s="7" customFormat="1" ht="16.5" customHeight="1">
      <c r="A95" s="76" t="s">
        <v>74</v>
      </c>
      <c r="B95" s="77"/>
      <c r="C95" s="78"/>
      <c r="D95" s="207" t="s">
        <v>75</v>
      </c>
      <c r="E95" s="207"/>
      <c r="F95" s="207"/>
      <c r="G95" s="207"/>
      <c r="H95" s="207"/>
      <c r="I95" s="79"/>
      <c r="J95" s="207" t="s">
        <v>296</v>
      </c>
      <c r="K95" s="207"/>
      <c r="L95" s="207"/>
      <c r="M95" s="207"/>
      <c r="N95" s="207"/>
      <c r="O95" s="207"/>
      <c r="P95" s="207"/>
      <c r="Q95" s="207"/>
      <c r="R95" s="207"/>
      <c r="S95" s="207"/>
      <c r="T95" s="207"/>
      <c r="U95" s="207"/>
      <c r="V95" s="207"/>
      <c r="W95" s="207"/>
      <c r="X95" s="207"/>
      <c r="Y95" s="207"/>
      <c r="Z95" s="207"/>
      <c r="AA95" s="207"/>
      <c r="AB95" s="207"/>
      <c r="AC95" s="207"/>
      <c r="AD95" s="207"/>
      <c r="AE95" s="207"/>
      <c r="AF95" s="207"/>
      <c r="AG95" s="210">
        <f>'Atletický ovál a rovinka s dosk'!J30</f>
        <v>0</v>
      </c>
      <c r="AH95" s="211"/>
      <c r="AI95" s="211"/>
      <c r="AJ95" s="211"/>
      <c r="AK95" s="211"/>
      <c r="AL95" s="211"/>
      <c r="AM95" s="211"/>
      <c r="AN95" s="210">
        <f>AG95*1.2</f>
        <v>0</v>
      </c>
      <c r="AO95" s="211"/>
      <c r="AP95" s="211"/>
      <c r="AQ95" s="80" t="s">
        <v>76</v>
      </c>
      <c r="AR95" s="77"/>
      <c r="AS95" s="81">
        <v>0</v>
      </c>
      <c r="AT95" s="82">
        <f t="shared" si="0"/>
        <v>0</v>
      </c>
      <c r="AU95" s="83">
        <f>'Atletický ovál a rovinka s dosk'!P120</f>
        <v>0</v>
      </c>
      <c r="AV95" s="82">
        <f>'Atletický ovál a rovinka s dosk'!J33</f>
        <v>0</v>
      </c>
      <c r="AW95" s="82">
        <f>'Atletický ovál a rovinka s dosk'!J34</f>
        <v>0</v>
      </c>
      <c r="AX95" s="82">
        <f>'Atletický ovál a rovinka s dosk'!J35</f>
        <v>0</v>
      </c>
      <c r="AY95" s="82">
        <f>'Atletický ovál a rovinka s dosk'!J36</f>
        <v>0</v>
      </c>
      <c r="AZ95" s="82">
        <f>'Atletický ovál a rovinka s dosk'!F33</f>
        <v>0</v>
      </c>
      <c r="BA95" s="82">
        <f>'Atletický ovál a rovinka s dosk'!F34</f>
        <v>0</v>
      </c>
      <c r="BB95" s="82">
        <f>'Atletický ovál a rovinka s dosk'!F35</f>
        <v>0</v>
      </c>
      <c r="BC95" s="82">
        <f>'Atletický ovál a rovinka s dosk'!F36</f>
        <v>0</v>
      </c>
      <c r="BD95" s="84">
        <f>'Atletický ovál a rovinka s dosk'!F37</f>
        <v>0</v>
      </c>
      <c r="BT95" s="85" t="s">
        <v>75</v>
      </c>
      <c r="BV95" s="85" t="s">
        <v>12</v>
      </c>
      <c r="BW95" s="85" t="s">
        <v>77</v>
      </c>
      <c r="BX95" s="85" t="s">
        <v>4</v>
      </c>
      <c r="CL95" s="85" t="s">
        <v>1</v>
      </c>
      <c r="CM95" s="85" t="s">
        <v>71</v>
      </c>
    </row>
    <row r="96" spans="1:91" s="2" customFormat="1" ht="30" customHeight="1">
      <c r="A96" s="29"/>
      <c r="B96" s="30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30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</row>
    <row r="97" spans="1:57" s="2" customFormat="1" ht="6.95" customHeight="1">
      <c r="A97" s="29"/>
      <c r="B97" s="44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</sheetData>
  <mergeCells count="42">
    <mergeCell ref="AK26:AO26"/>
    <mergeCell ref="W29:AE29"/>
    <mergeCell ref="AK29:AO29"/>
    <mergeCell ref="W30:AE30"/>
    <mergeCell ref="AK30:AO30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N94:AP94"/>
    <mergeCell ref="AN95:AP95"/>
    <mergeCell ref="AG95:AM95"/>
    <mergeCell ref="L30:P30"/>
    <mergeCell ref="L31:P31"/>
    <mergeCell ref="L32:P32"/>
    <mergeCell ref="L33:P33"/>
    <mergeCell ref="AN92:AP92"/>
    <mergeCell ref="AG92:AM92"/>
    <mergeCell ref="X35:AB35"/>
    <mergeCell ref="AK35:AO35"/>
    <mergeCell ref="AK31:AO31"/>
    <mergeCell ref="W32:AE32"/>
    <mergeCell ref="AK32:AO32"/>
    <mergeCell ref="W33:AE33"/>
    <mergeCell ref="AK33:AO33"/>
    <mergeCell ref="C92:G92"/>
    <mergeCell ref="I92:AF92"/>
    <mergeCell ref="D95:H95"/>
    <mergeCell ref="J95:AF95"/>
    <mergeCell ref="AG94:AM94"/>
  </mergeCells>
  <hyperlinks>
    <hyperlink ref="A95" location="'1 - SO 01 Atletický a kor...'!C2" display="/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41"/>
  <sheetViews>
    <sheetView showGridLines="0" tabSelected="1" zoomScaleNormal="100" workbookViewId="0">
      <selection activeCell="V18" sqref="V18"/>
    </sheetView>
  </sheetViews>
  <sheetFormatPr defaultRowHeight="11.25"/>
  <cols>
    <col min="1" max="1" width="8.33203125" style="1" customWidth="1"/>
    <col min="2" max="2" width="1.6640625" style="1" customWidth="1"/>
    <col min="3" max="3" width="4.832031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6.5" style="1" customWidth="1"/>
    <col min="8" max="8" width="11.5" style="1" customWidth="1"/>
    <col min="9" max="9" width="20.1640625" style="86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86"/>
      <c r="L2" s="221" t="s">
        <v>5</v>
      </c>
      <c r="M2" s="222"/>
      <c r="N2" s="222"/>
      <c r="O2" s="222"/>
      <c r="P2" s="222"/>
      <c r="Q2" s="222"/>
      <c r="R2" s="222"/>
      <c r="S2" s="222"/>
      <c r="T2" s="222"/>
      <c r="U2" s="222"/>
      <c r="V2" s="222"/>
      <c r="AT2" s="14" t="s">
        <v>77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87"/>
      <c r="J3" s="16"/>
      <c r="K3" s="16"/>
      <c r="L3" s="17"/>
      <c r="AT3" s="14" t="s">
        <v>71</v>
      </c>
    </row>
    <row r="4" spans="1:46" s="1" customFormat="1" ht="24.95" customHeight="1">
      <c r="B4" s="17"/>
      <c r="D4" s="18" t="s">
        <v>81</v>
      </c>
      <c r="I4" s="86"/>
      <c r="L4" s="17"/>
      <c r="M4" s="88" t="s">
        <v>9</v>
      </c>
      <c r="AT4" s="14" t="s">
        <v>3</v>
      </c>
    </row>
    <row r="5" spans="1:46" s="1" customFormat="1" ht="6.95" customHeight="1">
      <c r="B5" s="17"/>
      <c r="I5" s="86"/>
      <c r="L5" s="17"/>
    </row>
    <row r="6" spans="1:46" s="1" customFormat="1" ht="12" customHeight="1">
      <c r="B6" s="17"/>
      <c r="D6" s="24" t="s">
        <v>14</v>
      </c>
      <c r="I6" s="86"/>
      <c r="L6" s="17"/>
    </row>
    <row r="7" spans="1:46" s="1" customFormat="1" ht="16.5" customHeight="1">
      <c r="B7" s="17"/>
      <c r="E7" s="244" t="str">
        <f>'Rekapitulácia stavby'!K6</f>
        <v>REKONŠTRUKCIA ATLETICKÉHO OVÁLU NA ŠTADIÓNE V LEVICIACH</v>
      </c>
      <c r="F7" s="245"/>
      <c r="G7" s="245"/>
      <c r="H7" s="245"/>
      <c r="I7" s="86"/>
      <c r="L7" s="17"/>
    </row>
    <row r="8" spans="1:46" s="2" customFormat="1" ht="12" customHeight="1">
      <c r="A8" s="29"/>
      <c r="B8" s="30"/>
      <c r="C8" s="29"/>
      <c r="D8" s="24" t="s">
        <v>82</v>
      </c>
      <c r="E8" s="29"/>
      <c r="F8" s="29"/>
      <c r="G8" s="29"/>
      <c r="H8" s="29"/>
      <c r="I8" s="8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29" t="s">
        <v>296</v>
      </c>
      <c r="F9" s="243"/>
      <c r="G9" s="243"/>
      <c r="H9" s="243"/>
      <c r="I9" s="8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8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15</v>
      </c>
      <c r="E11" s="29"/>
      <c r="F11" s="22" t="s">
        <v>1</v>
      </c>
      <c r="G11" s="29"/>
      <c r="H11" s="29"/>
      <c r="I11" s="90" t="s">
        <v>16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17</v>
      </c>
      <c r="E12" s="29"/>
      <c r="F12" s="22" t="s">
        <v>18</v>
      </c>
      <c r="G12" s="29"/>
      <c r="H12" s="29"/>
      <c r="I12" s="90" t="s">
        <v>19</v>
      </c>
      <c r="J12" s="52">
        <f>'Rekapitulácia stavby'!AN8</f>
        <v>44186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8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20</v>
      </c>
      <c r="E14" s="29"/>
      <c r="F14" s="29"/>
      <c r="G14" s="29"/>
      <c r="H14" s="29"/>
      <c r="I14" s="90" t="s">
        <v>21</v>
      </c>
      <c r="J14" s="22" t="s">
        <v>1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22</v>
      </c>
      <c r="F15" s="29"/>
      <c r="G15" s="29"/>
      <c r="H15" s="29"/>
      <c r="I15" s="90" t="s">
        <v>23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8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90" t="s">
        <v>21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46" t="str">
        <f>'Rekapitulácia stavby'!E14</f>
        <v>Vyplň údaj</v>
      </c>
      <c r="F18" s="232"/>
      <c r="G18" s="232"/>
      <c r="H18" s="232"/>
      <c r="I18" s="90" t="s">
        <v>23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8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90" t="s">
        <v>21</v>
      </c>
      <c r="J20" s="22" t="s">
        <v>1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'Rekapitulácia stavby'!E17</f>
        <v>Ing. Miroslav Schroner</v>
      </c>
      <c r="F21" s="29"/>
      <c r="G21" s="29"/>
      <c r="H21" s="29"/>
      <c r="I21" s="90" t="s">
        <v>23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8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29</v>
      </c>
      <c r="E23" s="29"/>
      <c r="F23" s="29"/>
      <c r="G23" s="29"/>
      <c r="H23" s="29"/>
      <c r="I23" s="90" t="s">
        <v>21</v>
      </c>
      <c r="J23" s="22" t="s">
        <v>1</v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'Rekapitulácia stavby'!E20</f>
        <v>MSPK s.r.o.</v>
      </c>
      <c r="F24" s="29"/>
      <c r="G24" s="29"/>
      <c r="H24" s="29"/>
      <c r="I24" s="90" t="s">
        <v>23</v>
      </c>
      <c r="J24" s="22" t="s">
        <v>1</v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8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30</v>
      </c>
      <c r="E26" s="29"/>
      <c r="F26" s="29"/>
      <c r="G26" s="29"/>
      <c r="H26" s="29"/>
      <c r="I26" s="8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236" t="s">
        <v>1</v>
      </c>
      <c r="F27" s="236"/>
      <c r="G27" s="236"/>
      <c r="H27" s="236"/>
      <c r="I27" s="93"/>
      <c r="J27" s="91"/>
      <c r="K27" s="91"/>
      <c r="L27" s="94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8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95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6" t="s">
        <v>31</v>
      </c>
      <c r="E30" s="29"/>
      <c r="F30" s="29"/>
      <c r="G30" s="29"/>
      <c r="H30" s="29"/>
      <c r="I30" s="89"/>
      <c r="J30" s="68">
        <f>ROUND(J120,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95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33</v>
      </c>
      <c r="G32" s="29"/>
      <c r="H32" s="29"/>
      <c r="I32" s="97" t="s">
        <v>32</v>
      </c>
      <c r="J32" s="33" t="s">
        <v>34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35</v>
      </c>
      <c r="E33" s="24" t="s">
        <v>36</v>
      </c>
      <c r="F33" s="99">
        <f>ROUND((SUM(BE120:BE192)),  2)</f>
        <v>0</v>
      </c>
      <c r="G33" s="29"/>
      <c r="H33" s="29"/>
      <c r="I33" s="100">
        <v>0.2</v>
      </c>
      <c r="J33" s="99">
        <f>ROUND(((SUM(BE120:BE192))*I33),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37</v>
      </c>
      <c r="F34" s="99">
        <f>J30</f>
        <v>0</v>
      </c>
      <c r="G34" s="29"/>
      <c r="H34" s="29"/>
      <c r="I34" s="100">
        <v>0.2</v>
      </c>
      <c r="J34" s="99">
        <f>F34*0.2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38</v>
      </c>
      <c r="F35" s="99">
        <f>ROUND((SUM(BG120:BG192)),  2)</f>
        <v>0</v>
      </c>
      <c r="G35" s="29"/>
      <c r="H35" s="29"/>
      <c r="I35" s="100">
        <v>0.2</v>
      </c>
      <c r="J35" s="99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39</v>
      </c>
      <c r="F36" s="99">
        <f>ROUND((SUM(BH120:BH192)),  2)</f>
        <v>0</v>
      </c>
      <c r="G36" s="29"/>
      <c r="H36" s="29"/>
      <c r="I36" s="100">
        <v>0.2</v>
      </c>
      <c r="J36" s="99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40</v>
      </c>
      <c r="F37" s="99">
        <f>ROUND((SUM(BI120:BI192)),  2)</f>
        <v>0</v>
      </c>
      <c r="G37" s="29"/>
      <c r="H37" s="29"/>
      <c r="I37" s="100">
        <v>0</v>
      </c>
      <c r="J37" s="99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8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1"/>
      <c r="D39" s="102" t="s">
        <v>41</v>
      </c>
      <c r="E39" s="57"/>
      <c r="F39" s="57"/>
      <c r="G39" s="103" t="s">
        <v>42</v>
      </c>
      <c r="H39" s="104" t="s">
        <v>43</v>
      </c>
      <c r="I39" s="105"/>
      <c r="J39" s="106">
        <f>SUM(J30:J37)</f>
        <v>0</v>
      </c>
      <c r="K39" s="107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8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I41" s="86"/>
      <c r="L41" s="17"/>
    </row>
    <row r="42" spans="1:31" s="1" customFormat="1" ht="14.45" customHeight="1">
      <c r="B42" s="17"/>
      <c r="I42" s="86"/>
      <c r="L42" s="17"/>
    </row>
    <row r="43" spans="1:31" s="1" customFormat="1" ht="14.45" customHeight="1">
      <c r="B43" s="17"/>
      <c r="I43" s="86"/>
      <c r="L43" s="17"/>
    </row>
    <row r="44" spans="1:31" s="1" customFormat="1" ht="14.45" customHeight="1">
      <c r="B44" s="17"/>
      <c r="I44" s="86"/>
      <c r="L44" s="17"/>
    </row>
    <row r="45" spans="1:31" s="1" customFormat="1" ht="14.45" customHeight="1">
      <c r="B45" s="17"/>
      <c r="I45" s="86"/>
      <c r="L45" s="17"/>
    </row>
    <row r="46" spans="1:31" s="1" customFormat="1" ht="14.45" customHeight="1">
      <c r="B46" s="17"/>
      <c r="I46" s="86"/>
      <c r="L46" s="17"/>
    </row>
    <row r="47" spans="1:31" s="1" customFormat="1" ht="14.45" customHeight="1">
      <c r="B47" s="17"/>
      <c r="I47" s="86"/>
      <c r="L47" s="17"/>
    </row>
    <row r="48" spans="1:31" s="2" customFormat="1" ht="14.45" customHeight="1">
      <c r="B48" s="39"/>
      <c r="D48" s="40" t="s">
        <v>44</v>
      </c>
      <c r="E48" s="41"/>
      <c r="F48" s="41"/>
      <c r="G48" s="40" t="s">
        <v>45</v>
      </c>
      <c r="H48" s="41"/>
      <c r="I48" s="108"/>
      <c r="J48" s="41"/>
      <c r="K48" s="41"/>
      <c r="L48" s="39"/>
    </row>
    <row r="49" spans="1:31">
      <c r="B49" s="17"/>
      <c r="L49" s="17"/>
    </row>
    <row r="50" spans="1:31">
      <c r="B50" s="17"/>
      <c r="L50" s="17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 s="2" customFormat="1" ht="12.75">
      <c r="A57" s="29"/>
      <c r="B57" s="30"/>
      <c r="C57" s="29"/>
      <c r="D57" s="42" t="s">
        <v>46</v>
      </c>
      <c r="E57" s="32"/>
      <c r="F57" s="109" t="s">
        <v>47</v>
      </c>
      <c r="G57" s="42" t="s">
        <v>46</v>
      </c>
      <c r="H57" s="32"/>
      <c r="I57" s="110"/>
      <c r="J57" s="111" t="s">
        <v>47</v>
      </c>
      <c r="K57" s="32"/>
      <c r="L57" s="3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0" t="s">
        <v>48</v>
      </c>
      <c r="E61" s="43"/>
      <c r="F61" s="43"/>
      <c r="G61" s="40" t="s">
        <v>49</v>
      </c>
      <c r="H61" s="43"/>
      <c r="I61" s="112"/>
      <c r="J61" s="43"/>
      <c r="K61" s="43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>
      <c r="B65" s="17"/>
      <c r="L65" s="17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 s="2" customFormat="1" ht="12.75">
      <c r="A70" s="29"/>
      <c r="B70" s="30"/>
      <c r="C70" s="29"/>
      <c r="D70" s="42" t="s">
        <v>46</v>
      </c>
      <c r="E70" s="32"/>
      <c r="F70" s="109" t="s">
        <v>47</v>
      </c>
      <c r="G70" s="42" t="s">
        <v>46</v>
      </c>
      <c r="H70" s="32"/>
      <c r="I70" s="110"/>
      <c r="J70" s="111" t="s">
        <v>47</v>
      </c>
      <c r="K70" s="32"/>
      <c r="L70" s="3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</row>
    <row r="71" spans="1:31" s="2" customFormat="1" ht="14.45" customHeight="1">
      <c r="A71" s="29"/>
      <c r="B71" s="44"/>
      <c r="C71" s="45"/>
      <c r="D71" s="45"/>
      <c r="E71" s="45"/>
      <c r="F71" s="45"/>
      <c r="G71" s="45"/>
      <c r="H71" s="45"/>
      <c r="I71" s="113"/>
      <c r="J71" s="45"/>
      <c r="K71" s="45"/>
      <c r="L71" s="3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</row>
    <row r="75" spans="1:31" s="2" customFormat="1" ht="6.95" customHeight="1">
      <c r="A75" s="29"/>
      <c r="B75" s="46"/>
      <c r="C75" s="47"/>
      <c r="D75" s="47"/>
      <c r="E75" s="47"/>
      <c r="F75" s="47"/>
      <c r="G75" s="47"/>
      <c r="H75" s="47"/>
      <c r="I75" s="114"/>
      <c r="J75" s="47"/>
      <c r="K75" s="47"/>
      <c r="L75" s="3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</row>
    <row r="76" spans="1:31" s="2" customFormat="1" ht="24.95" customHeight="1">
      <c r="A76" s="29"/>
      <c r="B76" s="30"/>
      <c r="C76" s="18" t="s">
        <v>83</v>
      </c>
      <c r="D76" s="29"/>
      <c r="E76" s="29"/>
      <c r="F76" s="29"/>
      <c r="G76" s="29"/>
      <c r="H76" s="29"/>
      <c r="I76" s="89"/>
      <c r="J76" s="29"/>
      <c r="K76" s="29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6.95" customHeight="1">
      <c r="A77" s="29"/>
      <c r="B77" s="30"/>
      <c r="C77" s="29"/>
      <c r="D77" s="29"/>
      <c r="E77" s="29"/>
      <c r="F77" s="29"/>
      <c r="G77" s="29"/>
      <c r="H77" s="29"/>
      <c r="I77" s="89"/>
      <c r="J77" s="29"/>
      <c r="K77" s="29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78" spans="1:31" s="2" customFormat="1" ht="12" customHeight="1">
      <c r="A78" s="29"/>
      <c r="B78" s="30"/>
      <c r="C78" s="24" t="s">
        <v>14</v>
      </c>
      <c r="D78" s="29"/>
      <c r="E78" s="29"/>
      <c r="F78" s="29"/>
      <c r="G78" s="29"/>
      <c r="H78" s="29"/>
      <c r="I78" s="89"/>
      <c r="J78" s="29"/>
      <c r="K78" s="29"/>
      <c r="L78" s="3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</row>
    <row r="79" spans="1:31" s="2" customFormat="1" ht="16.5" customHeight="1">
      <c r="A79" s="29"/>
      <c r="B79" s="30"/>
      <c r="C79" s="29"/>
      <c r="D79" s="29"/>
      <c r="E79" s="244" t="str">
        <f>E7</f>
        <v>REKONŠTRUKCIA ATLETICKÉHO OVÁLU NA ŠTADIÓNE V LEVICIACH</v>
      </c>
      <c r="F79" s="245"/>
      <c r="G79" s="245"/>
      <c r="H79" s="245"/>
      <c r="I79" s="89"/>
      <c r="J79" s="29"/>
      <c r="K79" s="29"/>
      <c r="L79" s="3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</row>
    <row r="80" spans="1:31" s="2" customFormat="1" ht="12" customHeight="1">
      <c r="A80" s="29"/>
      <c r="B80" s="30"/>
      <c r="C80" s="24" t="s">
        <v>82</v>
      </c>
      <c r="D80" s="29"/>
      <c r="E80" s="29"/>
      <c r="F80" s="29"/>
      <c r="G80" s="29"/>
      <c r="H80" s="29"/>
      <c r="I80" s="89"/>
      <c r="J80" s="29"/>
      <c r="K80" s="29"/>
      <c r="L80" s="3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</row>
    <row r="81" spans="1:47" s="2" customFormat="1" ht="16.5" customHeight="1">
      <c r="A81" s="29"/>
      <c r="B81" s="30"/>
      <c r="C81" s="29"/>
      <c r="D81" s="29"/>
      <c r="E81" s="229" t="str">
        <f>E9</f>
        <v>Atletický ovál a sektor atletických disciplín</v>
      </c>
      <c r="F81" s="243"/>
      <c r="G81" s="243"/>
      <c r="H81" s="243"/>
      <c r="I81" s="89"/>
      <c r="J81" s="29"/>
      <c r="K81" s="29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6.95" customHeight="1">
      <c r="A82" s="29"/>
      <c r="B82" s="30"/>
      <c r="C82" s="29"/>
      <c r="D82" s="29"/>
      <c r="E82" s="29"/>
      <c r="F82" s="29"/>
      <c r="G82" s="29"/>
      <c r="H82" s="29"/>
      <c r="I82" s="8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12" customHeight="1">
      <c r="A83" s="29"/>
      <c r="B83" s="30"/>
      <c r="C83" s="24" t="s">
        <v>17</v>
      </c>
      <c r="D83" s="29"/>
      <c r="E83" s="29"/>
      <c r="F83" s="22" t="str">
        <f>F12</f>
        <v xml:space="preserve"> </v>
      </c>
      <c r="G83" s="29"/>
      <c r="H83" s="29"/>
      <c r="I83" s="90" t="s">
        <v>19</v>
      </c>
      <c r="J83" s="52">
        <f>IF(J12="","",J12)</f>
        <v>44186</v>
      </c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6.95" customHeight="1">
      <c r="A84" s="29"/>
      <c r="B84" s="30"/>
      <c r="C84" s="29"/>
      <c r="D84" s="29"/>
      <c r="E84" s="29"/>
      <c r="F84" s="29"/>
      <c r="G84" s="29"/>
      <c r="H84" s="29"/>
      <c r="I84" s="8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7.95" customHeight="1">
      <c r="A85" s="29"/>
      <c r="B85" s="30"/>
      <c r="C85" s="24" t="s">
        <v>20</v>
      </c>
      <c r="D85" s="29"/>
      <c r="E85" s="29"/>
      <c r="F85" s="22" t="str">
        <f>E15</f>
        <v>Mesto Levice</v>
      </c>
      <c r="G85" s="29"/>
      <c r="H85" s="29"/>
      <c r="I85" s="90" t="s">
        <v>26</v>
      </c>
      <c r="J85" s="27" t="str">
        <f>E21</f>
        <v>Ing. Miroslav Schroner</v>
      </c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5.2" customHeight="1">
      <c r="A86" s="29"/>
      <c r="B86" s="30"/>
      <c r="C86" s="24" t="s">
        <v>24</v>
      </c>
      <c r="D86" s="29"/>
      <c r="E86" s="29"/>
      <c r="F86" s="22" t="str">
        <f>IF(E18="","",E18)</f>
        <v>Vyplň údaj</v>
      </c>
      <c r="G86" s="29"/>
      <c r="H86" s="29"/>
      <c r="I86" s="90" t="s">
        <v>29</v>
      </c>
      <c r="J86" s="27" t="str">
        <f>E24</f>
        <v>MSPK s.r.o.</v>
      </c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0.35" customHeight="1">
      <c r="A87" s="29"/>
      <c r="B87" s="30"/>
      <c r="C87" s="29"/>
      <c r="D87" s="29"/>
      <c r="E87" s="29"/>
      <c r="F87" s="29"/>
      <c r="G87" s="29"/>
      <c r="H87" s="29"/>
      <c r="I87" s="8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29.25" customHeight="1">
      <c r="A88" s="29"/>
      <c r="B88" s="30"/>
      <c r="C88" s="115" t="s">
        <v>84</v>
      </c>
      <c r="D88" s="101"/>
      <c r="E88" s="101"/>
      <c r="F88" s="101"/>
      <c r="G88" s="101"/>
      <c r="H88" s="101"/>
      <c r="I88" s="116"/>
      <c r="J88" s="117" t="s">
        <v>85</v>
      </c>
      <c r="K88" s="101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0.35" customHeight="1">
      <c r="A89" s="29"/>
      <c r="B89" s="30"/>
      <c r="C89" s="29"/>
      <c r="D89" s="29"/>
      <c r="E89" s="29"/>
      <c r="F89" s="29"/>
      <c r="G89" s="29"/>
      <c r="H89" s="29"/>
      <c r="I89" s="89"/>
      <c r="J89" s="29"/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22.9" customHeight="1">
      <c r="A90" s="29"/>
      <c r="B90" s="30"/>
      <c r="C90" s="118" t="s">
        <v>86</v>
      </c>
      <c r="D90" s="29"/>
      <c r="E90" s="29"/>
      <c r="F90" s="29"/>
      <c r="G90" s="29"/>
      <c r="H90" s="29"/>
      <c r="I90" s="89"/>
      <c r="J90" s="68">
        <f>J120</f>
        <v>0</v>
      </c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U90" s="14" t="s">
        <v>87</v>
      </c>
    </row>
    <row r="91" spans="1:47" s="9" customFormat="1" ht="24.95" customHeight="1">
      <c r="B91" s="119"/>
      <c r="D91" s="120" t="s">
        <v>88</v>
      </c>
      <c r="E91" s="121"/>
      <c r="F91" s="121"/>
      <c r="G91" s="121"/>
      <c r="H91" s="121"/>
      <c r="I91" s="122"/>
      <c r="J91" s="123">
        <f>J121</f>
        <v>0</v>
      </c>
      <c r="L91" s="119"/>
    </row>
    <row r="92" spans="1:47" s="10" customFormat="1" ht="19.899999999999999" customHeight="1">
      <c r="B92" s="124"/>
      <c r="D92" s="125" t="s">
        <v>89</v>
      </c>
      <c r="E92" s="126"/>
      <c r="F92" s="126"/>
      <c r="G92" s="126"/>
      <c r="H92" s="126"/>
      <c r="I92" s="127"/>
      <c r="J92" s="128">
        <f>J122</f>
        <v>0</v>
      </c>
      <c r="L92" s="124"/>
      <c r="X92" s="250"/>
    </row>
    <row r="93" spans="1:47" s="10" customFormat="1" ht="19.899999999999999" customHeight="1">
      <c r="B93" s="124"/>
      <c r="D93" s="125" t="s">
        <v>90</v>
      </c>
      <c r="E93" s="126"/>
      <c r="F93" s="126"/>
      <c r="G93" s="126"/>
      <c r="H93" s="126"/>
      <c r="I93" s="127"/>
      <c r="J93" s="128">
        <f>J141</f>
        <v>0</v>
      </c>
      <c r="L93" s="124"/>
      <c r="X93" s="250"/>
    </row>
    <row r="94" spans="1:47" s="10" customFormat="1" ht="19.899999999999999" customHeight="1">
      <c r="B94" s="124"/>
      <c r="D94" s="125" t="s">
        <v>91</v>
      </c>
      <c r="E94" s="126"/>
      <c r="F94" s="126"/>
      <c r="G94" s="126"/>
      <c r="H94" s="126"/>
      <c r="I94" s="127"/>
      <c r="J94" s="128">
        <f>J146</f>
        <v>0</v>
      </c>
      <c r="L94" s="124"/>
      <c r="X94" s="250"/>
    </row>
    <row r="95" spans="1:47" s="10" customFormat="1" ht="19.899999999999999" customHeight="1">
      <c r="B95" s="124"/>
      <c r="D95" s="125" t="s">
        <v>92</v>
      </c>
      <c r="E95" s="126"/>
      <c r="F95" s="126"/>
      <c r="G95" s="126"/>
      <c r="H95" s="126"/>
      <c r="I95" s="127"/>
      <c r="J95" s="128">
        <f>J191</f>
        <v>0</v>
      </c>
      <c r="L95" s="124"/>
    </row>
    <row r="96" spans="1:47" s="9" customFormat="1" ht="24.95" customHeight="1">
      <c r="B96" s="119"/>
      <c r="D96" s="120" t="s">
        <v>297</v>
      </c>
      <c r="E96" s="121"/>
      <c r="F96" s="121"/>
      <c r="G96" s="121"/>
      <c r="H96" s="121"/>
      <c r="I96" s="122"/>
      <c r="J96" s="123">
        <f>J194+J214+J229</f>
        <v>0</v>
      </c>
      <c r="L96" s="119"/>
    </row>
    <row r="97" spans="1:31" s="10" customFormat="1" ht="19.899999999999999" customHeight="1">
      <c r="B97" s="124"/>
      <c r="D97" s="125" t="s">
        <v>298</v>
      </c>
      <c r="E97" s="126"/>
      <c r="F97" s="126"/>
      <c r="G97" s="126"/>
      <c r="H97" s="126"/>
      <c r="I97" s="127"/>
      <c r="J97" s="128">
        <f>J194</f>
        <v>0</v>
      </c>
      <c r="L97" s="124"/>
    </row>
    <row r="98" spans="1:31" s="10" customFormat="1" ht="19.899999999999999" customHeight="1">
      <c r="B98" s="124"/>
      <c r="D98" s="125" t="s">
        <v>339</v>
      </c>
      <c r="E98" s="126"/>
      <c r="F98" s="126"/>
      <c r="G98" s="126"/>
      <c r="H98" s="126"/>
      <c r="I98" s="127"/>
      <c r="J98" s="128">
        <f>J214</f>
        <v>0</v>
      </c>
      <c r="L98" s="124"/>
    </row>
    <row r="99" spans="1:31" s="10" customFormat="1" ht="19.899999999999999" customHeight="1">
      <c r="B99" s="124"/>
      <c r="D99" s="125" t="s">
        <v>374</v>
      </c>
      <c r="E99" s="126"/>
      <c r="F99" s="126"/>
      <c r="G99" s="126"/>
      <c r="H99" s="126"/>
      <c r="I99" s="127"/>
      <c r="J99" s="128">
        <f>J229</f>
        <v>0</v>
      </c>
      <c r="L99" s="124"/>
    </row>
    <row r="100" spans="1:31" s="10" customFormat="1" ht="19.899999999999999" customHeight="1">
      <c r="B100" s="119"/>
      <c r="C100" s="9"/>
      <c r="D100" s="120" t="s">
        <v>223</v>
      </c>
      <c r="E100" s="121"/>
      <c r="F100" s="121"/>
      <c r="G100" s="121"/>
      <c r="H100" s="121"/>
      <c r="I100" s="122"/>
      <c r="J100" s="123">
        <f>J238</f>
        <v>0</v>
      </c>
      <c r="L100" s="124"/>
    </row>
    <row r="101" spans="1:31" s="2" customFormat="1" ht="21.75" customHeight="1">
      <c r="A101" s="29"/>
      <c r="B101" s="30"/>
      <c r="C101" s="29"/>
      <c r="D101" s="29"/>
      <c r="E101" s="29"/>
      <c r="F101" s="29"/>
      <c r="G101" s="29"/>
      <c r="H101" s="29"/>
      <c r="I101" s="89"/>
      <c r="J101" s="29"/>
      <c r="K101" s="29"/>
      <c r="L101" s="3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 spans="1:31" s="2" customFormat="1" ht="6.95" customHeight="1">
      <c r="A102" s="29"/>
      <c r="B102" s="44"/>
      <c r="C102" s="45"/>
      <c r="D102" s="45"/>
      <c r="E102" s="45"/>
      <c r="F102" s="45"/>
      <c r="G102" s="45"/>
      <c r="H102" s="45"/>
      <c r="I102" s="113"/>
      <c r="J102" s="45"/>
      <c r="K102" s="45"/>
      <c r="L102" s="3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6" spans="1:31" s="2" customFormat="1" ht="6.95" customHeight="1">
      <c r="A106" s="29"/>
      <c r="B106" s="46"/>
      <c r="C106" s="47"/>
      <c r="D106" s="47"/>
      <c r="E106" s="47"/>
      <c r="F106" s="47"/>
      <c r="G106" s="47"/>
      <c r="H106" s="47"/>
      <c r="I106" s="114"/>
      <c r="J106" s="47"/>
      <c r="K106" s="47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24.95" customHeight="1">
      <c r="A107" s="29"/>
      <c r="B107" s="30"/>
      <c r="C107" s="18" t="s">
        <v>93</v>
      </c>
      <c r="D107" s="29"/>
      <c r="E107" s="29"/>
      <c r="F107" s="29"/>
      <c r="G107" s="29"/>
      <c r="H107" s="29"/>
      <c r="I107" s="89"/>
      <c r="J107" s="29"/>
      <c r="K107" s="29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5" customHeight="1">
      <c r="A108" s="29"/>
      <c r="B108" s="30"/>
      <c r="C108" s="29"/>
      <c r="D108" s="29"/>
      <c r="E108" s="29"/>
      <c r="F108" s="29"/>
      <c r="G108" s="29"/>
      <c r="H108" s="29"/>
      <c r="I108" s="89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2" customHeight="1">
      <c r="A109" s="29"/>
      <c r="B109" s="30"/>
      <c r="C109" s="24" t="s">
        <v>14</v>
      </c>
      <c r="D109" s="29"/>
      <c r="E109" s="29"/>
      <c r="F109" s="29"/>
      <c r="G109" s="29"/>
      <c r="H109" s="29"/>
      <c r="I109" s="8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6.5" customHeight="1">
      <c r="A110" s="29"/>
      <c r="B110" s="30"/>
      <c r="C110" s="29"/>
      <c r="D110" s="29"/>
      <c r="E110" s="244" t="str">
        <f>E7</f>
        <v>REKONŠTRUKCIA ATLETICKÉHO OVÁLU NA ŠTADIÓNE V LEVICIACH</v>
      </c>
      <c r="F110" s="245"/>
      <c r="G110" s="245"/>
      <c r="H110" s="245"/>
      <c r="I110" s="8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82</v>
      </c>
      <c r="D111" s="29"/>
      <c r="E111" s="29"/>
      <c r="F111" s="29"/>
      <c r="G111" s="29"/>
      <c r="H111" s="29"/>
      <c r="I111" s="8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229" t="str">
        <f>E9</f>
        <v>Atletický ovál a sektor atletických disciplín</v>
      </c>
      <c r="F112" s="243"/>
      <c r="G112" s="243"/>
      <c r="H112" s="243"/>
      <c r="I112" s="8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6.95" customHeight="1">
      <c r="A113" s="29"/>
      <c r="B113" s="30"/>
      <c r="C113" s="29"/>
      <c r="D113" s="29"/>
      <c r="E113" s="29"/>
      <c r="F113" s="29"/>
      <c r="G113" s="29"/>
      <c r="H113" s="29"/>
      <c r="I113" s="8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17</v>
      </c>
      <c r="D114" s="29"/>
      <c r="E114" s="29"/>
      <c r="F114" s="22" t="str">
        <f>F12</f>
        <v xml:space="preserve"> </v>
      </c>
      <c r="G114" s="29"/>
      <c r="H114" s="29"/>
      <c r="I114" s="90" t="s">
        <v>19</v>
      </c>
      <c r="J114" s="52">
        <f>IF(J12="","",J12)</f>
        <v>44186</v>
      </c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8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27.95" customHeight="1">
      <c r="A116" s="29"/>
      <c r="B116" s="30"/>
      <c r="C116" s="24" t="s">
        <v>20</v>
      </c>
      <c r="D116" s="29"/>
      <c r="E116" s="29"/>
      <c r="F116" s="22" t="str">
        <f>E15</f>
        <v>Mesto Levice</v>
      </c>
      <c r="G116" s="29"/>
      <c r="H116" s="29"/>
      <c r="I116" s="90" t="s">
        <v>26</v>
      </c>
      <c r="J116" s="27" t="str">
        <f>E21</f>
        <v>Ing. Miroslav Schroner</v>
      </c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5.2" customHeight="1">
      <c r="A117" s="29"/>
      <c r="B117" s="30"/>
      <c r="C117" s="24" t="s">
        <v>24</v>
      </c>
      <c r="D117" s="29"/>
      <c r="E117" s="29"/>
      <c r="F117" s="22" t="str">
        <f>IF(E18="","",E18)</f>
        <v>Vyplň údaj</v>
      </c>
      <c r="G117" s="29"/>
      <c r="H117" s="29"/>
      <c r="I117" s="90" t="s">
        <v>29</v>
      </c>
      <c r="J117" s="27" t="str">
        <f>E24</f>
        <v>MSPK s.r.o.</v>
      </c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0.35" customHeight="1">
      <c r="A118" s="29"/>
      <c r="B118" s="30"/>
      <c r="C118" s="29"/>
      <c r="D118" s="29"/>
      <c r="E118" s="29"/>
      <c r="F118" s="29"/>
      <c r="G118" s="29"/>
      <c r="H118" s="29"/>
      <c r="I118" s="8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11" customFormat="1" ht="29.25" customHeight="1">
      <c r="A119" s="129"/>
      <c r="B119" s="130"/>
      <c r="C119" s="131" t="s">
        <v>94</v>
      </c>
      <c r="D119" s="132" t="s">
        <v>56</v>
      </c>
      <c r="E119" s="132" t="s">
        <v>52</v>
      </c>
      <c r="F119" s="132" t="s">
        <v>53</v>
      </c>
      <c r="G119" s="132" t="s">
        <v>95</v>
      </c>
      <c r="H119" s="132" t="s">
        <v>96</v>
      </c>
      <c r="I119" s="133" t="s">
        <v>97</v>
      </c>
      <c r="J119" s="134" t="s">
        <v>85</v>
      </c>
      <c r="K119" s="135" t="s">
        <v>98</v>
      </c>
      <c r="L119" s="136"/>
      <c r="M119" s="59" t="s">
        <v>1</v>
      </c>
      <c r="N119" s="60" t="s">
        <v>35</v>
      </c>
      <c r="O119" s="60" t="s">
        <v>99</v>
      </c>
      <c r="P119" s="60" t="s">
        <v>100</v>
      </c>
      <c r="Q119" s="60" t="s">
        <v>101</v>
      </c>
      <c r="R119" s="60" t="s">
        <v>102</v>
      </c>
      <c r="S119" s="60" t="s">
        <v>103</v>
      </c>
      <c r="T119" s="61" t="s">
        <v>104</v>
      </c>
      <c r="U119" s="129"/>
      <c r="V119" s="129"/>
      <c r="W119" s="129"/>
      <c r="X119" s="129"/>
      <c r="Y119" s="129"/>
      <c r="Z119" s="129"/>
      <c r="AA119" s="129"/>
      <c r="AB119" s="129"/>
      <c r="AC119" s="129"/>
      <c r="AD119" s="129"/>
      <c r="AE119" s="129"/>
    </row>
    <row r="120" spans="1:65" s="2" customFormat="1" ht="22.9" customHeight="1">
      <c r="A120" s="29"/>
      <c r="B120" s="30"/>
      <c r="C120" s="66" t="s">
        <v>86</v>
      </c>
      <c r="D120" s="29"/>
      <c r="E120" s="29"/>
      <c r="F120" s="29"/>
      <c r="G120" s="29"/>
      <c r="H120" s="29"/>
      <c r="I120" s="89"/>
      <c r="J120" s="137">
        <f>J121+J193+J238</f>
        <v>0</v>
      </c>
      <c r="K120" s="29"/>
      <c r="L120" s="30"/>
      <c r="M120" s="62"/>
      <c r="N120" s="53"/>
      <c r="O120" s="63"/>
      <c r="P120" s="138">
        <f>P121</f>
        <v>0</v>
      </c>
      <c r="Q120" s="63"/>
      <c r="R120" s="138">
        <f>R121</f>
        <v>1183.207993</v>
      </c>
      <c r="S120" s="63"/>
      <c r="T120" s="139">
        <f>T121</f>
        <v>740.58920000000001</v>
      </c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T120" s="14" t="s">
        <v>70</v>
      </c>
      <c r="AU120" s="14" t="s">
        <v>87</v>
      </c>
      <c r="BK120" s="140">
        <f>BK121</f>
        <v>0</v>
      </c>
    </row>
    <row r="121" spans="1:65" s="12" customFormat="1" ht="25.9" customHeight="1">
      <c r="B121" s="141"/>
      <c r="D121" s="142" t="s">
        <v>70</v>
      </c>
      <c r="E121" s="143" t="s">
        <v>105</v>
      </c>
      <c r="F121" s="143" t="s">
        <v>106</v>
      </c>
      <c r="I121" s="144"/>
      <c r="J121" s="145">
        <f>J122+J141+J146+J191</f>
        <v>0</v>
      </c>
      <c r="L121" s="141"/>
      <c r="M121" s="146"/>
      <c r="N121" s="147"/>
      <c r="O121" s="147"/>
      <c r="P121" s="148">
        <f>P122+P141+P146+P191</f>
        <v>0</v>
      </c>
      <c r="Q121" s="147"/>
      <c r="R121" s="148">
        <f>R122+R141+R146+R191</f>
        <v>1183.207993</v>
      </c>
      <c r="S121" s="147"/>
      <c r="T121" s="149">
        <f>T122+T141+T146+T191</f>
        <v>740.58920000000001</v>
      </c>
      <c r="AR121" s="142" t="s">
        <v>75</v>
      </c>
      <c r="AT121" s="150" t="s">
        <v>70</v>
      </c>
      <c r="AU121" s="150" t="s">
        <v>71</v>
      </c>
      <c r="AY121" s="142" t="s">
        <v>107</v>
      </c>
      <c r="BK121" s="151">
        <f>BK122+BK141+BK146+BK191</f>
        <v>0</v>
      </c>
    </row>
    <row r="122" spans="1:65" s="12" customFormat="1" ht="22.9" customHeight="1">
      <c r="B122" s="141"/>
      <c r="D122" s="142" t="s">
        <v>70</v>
      </c>
      <c r="E122" s="152" t="s">
        <v>75</v>
      </c>
      <c r="F122" s="152" t="s">
        <v>108</v>
      </c>
      <c r="I122" s="144"/>
      <c r="J122" s="153">
        <f>SUM(J123:J140)</f>
        <v>0</v>
      </c>
      <c r="L122" s="141"/>
      <c r="M122" s="146"/>
      <c r="N122" s="147"/>
      <c r="O122" s="147"/>
      <c r="P122" s="148">
        <f>SUM(P123:P140)</f>
        <v>0</v>
      </c>
      <c r="Q122" s="147"/>
      <c r="R122" s="148">
        <f>SUM(R123:R140)</f>
        <v>6.6650000000000001E-2</v>
      </c>
      <c r="S122" s="147"/>
      <c r="T122" s="149">
        <f>SUM(T123:T140)</f>
        <v>740.58920000000001</v>
      </c>
      <c r="AR122" s="142" t="s">
        <v>75</v>
      </c>
      <c r="AT122" s="150" t="s">
        <v>70</v>
      </c>
      <c r="AU122" s="150" t="s">
        <v>75</v>
      </c>
      <c r="AY122" s="142" t="s">
        <v>107</v>
      </c>
      <c r="BK122" s="151">
        <f>SUM(BK123:BK140)</f>
        <v>0</v>
      </c>
    </row>
    <row r="123" spans="1:65" s="2" customFormat="1" ht="24">
      <c r="A123" s="29"/>
      <c r="B123" s="154"/>
      <c r="C123" s="155" t="s">
        <v>75</v>
      </c>
      <c r="D123" s="155" t="s">
        <v>109</v>
      </c>
      <c r="E123" s="156" t="s">
        <v>224</v>
      </c>
      <c r="F123" s="157" t="s">
        <v>225</v>
      </c>
      <c r="G123" s="158" t="s">
        <v>118</v>
      </c>
      <c r="H123" s="159">
        <v>1995.9</v>
      </c>
      <c r="I123" s="160"/>
      <c r="J123" s="159">
        <f t="shared" ref="J123:J140" si="0">ROUND(I123*H123,3)</f>
        <v>0</v>
      </c>
      <c r="K123" s="161"/>
      <c r="L123" s="30"/>
      <c r="M123" s="162" t="s">
        <v>1</v>
      </c>
      <c r="N123" s="163" t="s">
        <v>37</v>
      </c>
      <c r="O123" s="55"/>
      <c r="P123" s="164">
        <f t="shared" ref="P123:P140" si="1">O123*H123</f>
        <v>0</v>
      </c>
      <c r="Q123" s="164">
        <v>0</v>
      </c>
      <c r="R123" s="164">
        <f t="shared" ref="R123:R140" si="2">Q123*H123</f>
        <v>0</v>
      </c>
      <c r="S123" s="164">
        <v>9.8000000000000004E-2</v>
      </c>
      <c r="T123" s="165">
        <f t="shared" ref="T123:T140" si="3">S123*H123</f>
        <v>195.59820000000002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66" t="s">
        <v>79</v>
      </c>
      <c r="AT123" s="166" t="s">
        <v>109</v>
      </c>
      <c r="AU123" s="166" t="s">
        <v>78</v>
      </c>
      <c r="AY123" s="14" t="s">
        <v>107</v>
      </c>
      <c r="BE123" s="167">
        <f t="shared" ref="BE123:BE140" si="4">IF(N123="základná",J123,0)</f>
        <v>0</v>
      </c>
      <c r="BF123" s="167">
        <f t="shared" ref="BF123:BF140" si="5">IF(N123="znížená",J123,0)</f>
        <v>0</v>
      </c>
      <c r="BG123" s="167">
        <f t="shared" ref="BG123:BG140" si="6">IF(N123="zákl. prenesená",J123,0)</f>
        <v>0</v>
      </c>
      <c r="BH123" s="167">
        <f t="shared" ref="BH123:BH140" si="7">IF(N123="zníž. prenesená",J123,0)</f>
        <v>0</v>
      </c>
      <c r="BI123" s="167">
        <f t="shared" ref="BI123:BI140" si="8">IF(N123="nulová",J123,0)</f>
        <v>0</v>
      </c>
      <c r="BJ123" s="14" t="s">
        <v>78</v>
      </c>
      <c r="BK123" s="168">
        <f t="shared" ref="BK123:BK140" si="9">ROUND(I123*H123,3)</f>
        <v>0</v>
      </c>
      <c r="BL123" s="14" t="s">
        <v>79</v>
      </c>
      <c r="BM123" s="166" t="s">
        <v>112</v>
      </c>
    </row>
    <row r="124" spans="1:65" s="2" customFormat="1" ht="24">
      <c r="A124" s="29"/>
      <c r="B124" s="154"/>
      <c r="C124" s="155">
        <v>2</v>
      </c>
      <c r="D124" s="155" t="s">
        <v>109</v>
      </c>
      <c r="E124" s="156" t="s">
        <v>226</v>
      </c>
      <c r="F124" s="157" t="s">
        <v>227</v>
      </c>
      <c r="G124" s="158" t="s">
        <v>118</v>
      </c>
      <c r="H124" s="159">
        <v>1995.9</v>
      </c>
      <c r="I124" s="160"/>
      <c r="J124" s="159">
        <f t="shared" si="0"/>
        <v>0</v>
      </c>
      <c r="K124" s="161"/>
      <c r="L124" s="30"/>
      <c r="M124" s="162"/>
      <c r="N124" s="163"/>
      <c r="O124" s="55"/>
      <c r="P124" s="164"/>
      <c r="Q124" s="164"/>
      <c r="R124" s="164"/>
      <c r="S124" s="164"/>
      <c r="T124" s="165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66"/>
      <c r="AT124" s="166"/>
      <c r="AU124" s="166"/>
      <c r="AY124" s="14"/>
      <c r="BE124" s="167"/>
      <c r="BF124" s="167"/>
      <c r="BG124" s="167"/>
      <c r="BH124" s="167"/>
      <c r="BI124" s="167"/>
      <c r="BJ124" s="14"/>
      <c r="BK124" s="168"/>
      <c r="BL124" s="14"/>
      <c r="BM124" s="166"/>
    </row>
    <row r="125" spans="1:65" s="2" customFormat="1" ht="24" customHeight="1">
      <c r="A125" s="29"/>
      <c r="B125" s="154"/>
      <c r="C125" s="155">
        <v>3</v>
      </c>
      <c r="D125" s="155" t="s">
        <v>109</v>
      </c>
      <c r="E125" s="156" t="s">
        <v>110</v>
      </c>
      <c r="F125" s="157" t="s">
        <v>245</v>
      </c>
      <c r="G125" s="158" t="s">
        <v>111</v>
      </c>
      <c r="H125" s="159">
        <v>3011</v>
      </c>
      <c r="I125" s="160"/>
      <c r="J125" s="159">
        <f t="shared" ref="J125" si="10">ROUND(I125*H125,3)</f>
        <v>0</v>
      </c>
      <c r="K125" s="161"/>
      <c r="L125" s="30"/>
      <c r="M125" s="162"/>
      <c r="N125" s="163"/>
      <c r="O125" s="55"/>
      <c r="P125" s="164"/>
      <c r="Q125" s="164"/>
      <c r="R125" s="164"/>
      <c r="S125" s="164"/>
      <c r="T125" s="165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66"/>
      <c r="AT125" s="166"/>
      <c r="AU125" s="166"/>
      <c r="AY125" s="14"/>
      <c r="BE125" s="167"/>
      <c r="BF125" s="167"/>
      <c r="BG125" s="167"/>
      <c r="BH125" s="167"/>
      <c r="BI125" s="167"/>
      <c r="BJ125" s="14"/>
      <c r="BK125" s="168"/>
      <c r="BL125" s="14"/>
      <c r="BM125" s="166"/>
    </row>
    <row r="126" spans="1:65" s="2" customFormat="1" ht="24" customHeight="1">
      <c r="A126" s="29"/>
      <c r="B126" s="154"/>
      <c r="C126" s="155">
        <v>4</v>
      </c>
      <c r="D126" s="155" t="s">
        <v>109</v>
      </c>
      <c r="E126" s="156" t="s">
        <v>114</v>
      </c>
      <c r="F126" s="157" t="s">
        <v>246</v>
      </c>
      <c r="G126" s="158" t="s">
        <v>111</v>
      </c>
      <c r="H126" s="159">
        <v>3011</v>
      </c>
      <c r="I126" s="160"/>
      <c r="J126" s="159">
        <f t="shared" si="0"/>
        <v>0</v>
      </c>
      <c r="K126" s="161"/>
      <c r="L126" s="30"/>
      <c r="M126" s="162" t="s">
        <v>1</v>
      </c>
      <c r="N126" s="163" t="s">
        <v>37</v>
      </c>
      <c r="O126" s="55"/>
      <c r="P126" s="164">
        <f t="shared" si="1"/>
        <v>0</v>
      </c>
      <c r="Q126" s="164">
        <v>0</v>
      </c>
      <c r="R126" s="164">
        <f t="shared" si="2"/>
        <v>0</v>
      </c>
      <c r="S126" s="164">
        <v>0.18099999999999999</v>
      </c>
      <c r="T126" s="165">
        <f t="shared" si="3"/>
        <v>544.99099999999999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6" t="s">
        <v>79</v>
      </c>
      <c r="AT126" s="166" t="s">
        <v>109</v>
      </c>
      <c r="AU126" s="166" t="s">
        <v>78</v>
      </c>
      <c r="AY126" s="14" t="s">
        <v>107</v>
      </c>
      <c r="BE126" s="167">
        <f t="shared" si="4"/>
        <v>0</v>
      </c>
      <c r="BF126" s="167">
        <f t="shared" si="5"/>
        <v>0</v>
      </c>
      <c r="BG126" s="167">
        <f t="shared" si="6"/>
        <v>0</v>
      </c>
      <c r="BH126" s="167">
        <f t="shared" si="7"/>
        <v>0</v>
      </c>
      <c r="BI126" s="167">
        <f t="shared" si="8"/>
        <v>0</v>
      </c>
      <c r="BJ126" s="14" t="s">
        <v>78</v>
      </c>
      <c r="BK126" s="168">
        <f t="shared" si="9"/>
        <v>0</v>
      </c>
      <c r="BL126" s="14" t="s">
        <v>79</v>
      </c>
      <c r="BM126" s="166" t="s">
        <v>115</v>
      </c>
    </row>
    <row r="127" spans="1:65" s="2" customFormat="1" ht="24" customHeight="1">
      <c r="A127" s="200"/>
      <c r="B127" s="154"/>
      <c r="C127" s="155">
        <v>5</v>
      </c>
      <c r="D127" s="155" t="s">
        <v>109</v>
      </c>
      <c r="E127" s="201" t="s">
        <v>248</v>
      </c>
      <c r="F127" s="157" t="s">
        <v>247</v>
      </c>
      <c r="G127" s="158" t="s">
        <v>113</v>
      </c>
      <c r="H127" s="159">
        <v>833</v>
      </c>
      <c r="I127" s="160"/>
      <c r="J127" s="159">
        <f t="shared" si="0"/>
        <v>0</v>
      </c>
      <c r="K127" s="161"/>
      <c r="L127" s="30"/>
      <c r="M127" s="162"/>
      <c r="N127" s="163"/>
      <c r="O127" s="55"/>
      <c r="P127" s="164"/>
      <c r="Q127" s="164"/>
      <c r="R127" s="164"/>
      <c r="S127" s="164"/>
      <c r="T127" s="165"/>
      <c r="U127" s="200"/>
      <c r="V127" s="200"/>
      <c r="W127" s="200"/>
      <c r="X127" s="200"/>
      <c r="Y127" s="200"/>
      <c r="Z127" s="200"/>
      <c r="AA127" s="200"/>
      <c r="AB127" s="200"/>
      <c r="AC127" s="200"/>
      <c r="AD127" s="200"/>
      <c r="AE127" s="200"/>
      <c r="AR127" s="166"/>
      <c r="AT127" s="166"/>
      <c r="AU127" s="166"/>
      <c r="AY127" s="14"/>
      <c r="BE127" s="167"/>
      <c r="BF127" s="167"/>
      <c r="BG127" s="167"/>
      <c r="BH127" s="167"/>
      <c r="BI127" s="167"/>
      <c r="BJ127" s="14"/>
      <c r="BK127" s="168"/>
      <c r="BL127" s="14"/>
      <c r="BM127" s="166"/>
    </row>
    <row r="128" spans="1:65" s="2" customFormat="1" ht="16.5" customHeight="1">
      <c r="A128" s="29"/>
      <c r="B128" s="154"/>
      <c r="C128" s="155">
        <v>6</v>
      </c>
      <c r="D128" s="155" t="s">
        <v>109</v>
      </c>
      <c r="E128" s="156" t="s">
        <v>116</v>
      </c>
      <c r="F128" s="157" t="s">
        <v>117</v>
      </c>
      <c r="G128" s="158" t="s">
        <v>118</v>
      </c>
      <c r="H128" s="159">
        <v>105.86</v>
      </c>
      <c r="I128" s="160"/>
      <c r="J128" s="159">
        <f t="shared" si="0"/>
        <v>0</v>
      </c>
      <c r="K128" s="161"/>
      <c r="L128" s="30"/>
      <c r="M128" s="162" t="s">
        <v>1</v>
      </c>
      <c r="N128" s="163" t="s">
        <v>37</v>
      </c>
      <c r="O128" s="55"/>
      <c r="P128" s="164">
        <f t="shared" si="1"/>
        <v>0</v>
      </c>
      <c r="Q128" s="164">
        <v>0</v>
      </c>
      <c r="R128" s="164">
        <f t="shared" si="2"/>
        <v>0</v>
      </c>
      <c r="S128" s="164">
        <v>0</v>
      </c>
      <c r="T128" s="165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6" t="s">
        <v>79</v>
      </c>
      <c r="AT128" s="166" t="s">
        <v>109</v>
      </c>
      <c r="AU128" s="166" t="s">
        <v>78</v>
      </c>
      <c r="AY128" s="14" t="s">
        <v>107</v>
      </c>
      <c r="BE128" s="167">
        <f t="shared" si="4"/>
        <v>0</v>
      </c>
      <c r="BF128" s="167">
        <f t="shared" si="5"/>
        <v>0</v>
      </c>
      <c r="BG128" s="167">
        <f t="shared" si="6"/>
        <v>0</v>
      </c>
      <c r="BH128" s="167">
        <f t="shared" si="7"/>
        <v>0</v>
      </c>
      <c r="BI128" s="167">
        <f t="shared" si="8"/>
        <v>0</v>
      </c>
      <c r="BJ128" s="14" t="s">
        <v>78</v>
      </c>
      <c r="BK128" s="168">
        <f t="shared" si="9"/>
        <v>0</v>
      </c>
      <c r="BL128" s="14" t="s">
        <v>79</v>
      </c>
      <c r="BM128" s="166" t="s">
        <v>119</v>
      </c>
    </row>
    <row r="129" spans="1:65" s="2" customFormat="1" ht="36" customHeight="1">
      <c r="A129" s="29"/>
      <c r="B129" s="154"/>
      <c r="C129" s="155">
        <v>7</v>
      </c>
      <c r="D129" s="155" t="s">
        <v>109</v>
      </c>
      <c r="E129" s="156" t="s">
        <v>120</v>
      </c>
      <c r="F129" s="157" t="s">
        <v>121</v>
      </c>
      <c r="G129" s="158" t="s">
        <v>118</v>
      </c>
      <c r="H129" s="159">
        <v>105.86</v>
      </c>
      <c r="I129" s="160"/>
      <c r="J129" s="159">
        <f t="shared" si="0"/>
        <v>0</v>
      </c>
      <c r="K129" s="161"/>
      <c r="L129" s="30"/>
      <c r="M129" s="162" t="s">
        <v>1</v>
      </c>
      <c r="N129" s="163" t="s">
        <v>37</v>
      </c>
      <c r="O129" s="55"/>
      <c r="P129" s="164">
        <f t="shared" si="1"/>
        <v>0</v>
      </c>
      <c r="Q129" s="164">
        <v>0</v>
      </c>
      <c r="R129" s="164">
        <f t="shared" si="2"/>
        <v>0</v>
      </c>
      <c r="S129" s="164">
        <v>0</v>
      </c>
      <c r="T129" s="165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6" t="s">
        <v>79</v>
      </c>
      <c r="AT129" s="166" t="s">
        <v>109</v>
      </c>
      <c r="AU129" s="166" t="s">
        <v>78</v>
      </c>
      <c r="AY129" s="14" t="s">
        <v>107</v>
      </c>
      <c r="BE129" s="167">
        <f t="shared" si="4"/>
        <v>0</v>
      </c>
      <c r="BF129" s="167">
        <f t="shared" si="5"/>
        <v>0</v>
      </c>
      <c r="BG129" s="167">
        <f t="shared" si="6"/>
        <v>0</v>
      </c>
      <c r="BH129" s="167">
        <f t="shared" si="7"/>
        <v>0</v>
      </c>
      <c r="BI129" s="167">
        <f t="shared" si="8"/>
        <v>0</v>
      </c>
      <c r="BJ129" s="14" t="s">
        <v>78</v>
      </c>
      <c r="BK129" s="168">
        <f t="shared" si="9"/>
        <v>0</v>
      </c>
      <c r="BL129" s="14" t="s">
        <v>79</v>
      </c>
      <c r="BM129" s="166" t="s">
        <v>122</v>
      </c>
    </row>
    <row r="130" spans="1:65" s="2" customFormat="1" ht="12">
      <c r="A130" s="29"/>
      <c r="B130" s="154"/>
      <c r="C130" s="155">
        <v>8</v>
      </c>
      <c r="D130" s="155" t="s">
        <v>109</v>
      </c>
      <c r="E130" s="156" t="s">
        <v>188</v>
      </c>
      <c r="F130" s="157" t="s">
        <v>189</v>
      </c>
      <c r="G130" s="158" t="s">
        <v>118</v>
      </c>
      <c r="H130" s="159">
        <v>9.5500000000000007</v>
      </c>
      <c r="I130" s="160"/>
      <c r="J130" s="159">
        <f t="shared" si="0"/>
        <v>0</v>
      </c>
      <c r="K130" s="161"/>
      <c r="L130" s="30"/>
      <c r="M130" s="162"/>
      <c r="N130" s="163"/>
      <c r="O130" s="55"/>
      <c r="P130" s="164">
        <f t="shared" si="1"/>
        <v>0</v>
      </c>
      <c r="Q130" s="164"/>
      <c r="R130" s="164"/>
      <c r="S130" s="164"/>
      <c r="T130" s="165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6"/>
      <c r="AT130" s="166"/>
      <c r="AU130" s="166"/>
      <c r="AY130" s="14"/>
      <c r="BE130" s="167"/>
      <c r="BF130" s="167"/>
      <c r="BG130" s="167"/>
      <c r="BH130" s="167"/>
      <c r="BI130" s="167"/>
      <c r="BJ130" s="14"/>
      <c r="BK130" s="168">
        <f t="shared" si="9"/>
        <v>0</v>
      </c>
      <c r="BL130" s="14"/>
      <c r="BM130" s="166"/>
    </row>
    <row r="131" spans="1:65" s="2" customFormat="1" ht="24">
      <c r="A131" s="29"/>
      <c r="B131" s="154"/>
      <c r="C131" s="155">
        <v>9</v>
      </c>
      <c r="D131" s="155" t="s">
        <v>109</v>
      </c>
      <c r="E131" s="156" t="s">
        <v>230</v>
      </c>
      <c r="F131" s="157" t="s">
        <v>231</v>
      </c>
      <c r="G131" s="158" t="s">
        <v>118</v>
      </c>
      <c r="H131" s="159">
        <v>9.5500000000000007</v>
      </c>
      <c r="I131" s="160"/>
      <c r="J131" s="159">
        <f t="shared" si="0"/>
        <v>0</v>
      </c>
      <c r="K131" s="161"/>
      <c r="L131" s="30"/>
      <c r="M131" s="162"/>
      <c r="N131" s="163"/>
      <c r="O131" s="55"/>
      <c r="P131" s="164">
        <f t="shared" si="1"/>
        <v>0</v>
      </c>
      <c r="Q131" s="164"/>
      <c r="R131" s="164"/>
      <c r="S131" s="164"/>
      <c r="T131" s="165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6"/>
      <c r="AT131" s="166"/>
      <c r="AU131" s="166"/>
      <c r="AY131" s="14"/>
      <c r="BE131" s="167"/>
      <c r="BF131" s="167"/>
      <c r="BG131" s="167"/>
      <c r="BH131" s="167"/>
      <c r="BI131" s="167"/>
      <c r="BJ131" s="14"/>
      <c r="BK131" s="168">
        <f t="shared" si="9"/>
        <v>0</v>
      </c>
      <c r="BL131" s="14"/>
      <c r="BM131" s="166"/>
    </row>
    <row r="132" spans="1:65" s="2" customFormat="1" ht="24" customHeight="1">
      <c r="A132" s="29"/>
      <c r="B132" s="154"/>
      <c r="C132" s="155">
        <v>10</v>
      </c>
      <c r="D132" s="155" t="s">
        <v>109</v>
      </c>
      <c r="E132" s="156" t="s">
        <v>209</v>
      </c>
      <c r="F132" s="157" t="s">
        <v>210</v>
      </c>
      <c r="G132" s="158" t="s">
        <v>118</v>
      </c>
      <c r="H132" s="159">
        <v>2111.31</v>
      </c>
      <c r="I132" s="160"/>
      <c r="J132" s="159">
        <f t="shared" si="0"/>
        <v>0</v>
      </c>
      <c r="K132" s="161"/>
      <c r="L132" s="30"/>
      <c r="M132" s="162" t="s">
        <v>1</v>
      </c>
      <c r="N132" s="163" t="s">
        <v>37</v>
      </c>
      <c r="O132" s="55"/>
      <c r="P132" s="164">
        <f t="shared" si="1"/>
        <v>0</v>
      </c>
      <c r="Q132" s="164">
        <v>0</v>
      </c>
      <c r="R132" s="164">
        <f t="shared" si="2"/>
        <v>0</v>
      </c>
      <c r="S132" s="164">
        <v>0</v>
      </c>
      <c r="T132" s="165">
        <f t="shared" si="3"/>
        <v>0</v>
      </c>
      <c r="U132" s="29"/>
      <c r="V132" s="168"/>
      <c r="W132" s="168"/>
      <c r="X132" s="29"/>
      <c r="Y132" s="29"/>
      <c r="Z132" s="29"/>
      <c r="AA132" s="29"/>
      <c r="AB132" s="29"/>
      <c r="AC132" s="29"/>
      <c r="AD132" s="29"/>
      <c r="AE132" s="29"/>
      <c r="AR132" s="166" t="s">
        <v>79</v>
      </c>
      <c r="AT132" s="166" t="s">
        <v>109</v>
      </c>
      <c r="AU132" s="166" t="s">
        <v>78</v>
      </c>
      <c r="AY132" s="14" t="s">
        <v>107</v>
      </c>
      <c r="BE132" s="167">
        <f t="shared" si="4"/>
        <v>0</v>
      </c>
      <c r="BF132" s="167">
        <f t="shared" si="5"/>
        <v>0</v>
      </c>
      <c r="BG132" s="167">
        <f t="shared" si="6"/>
        <v>0</v>
      </c>
      <c r="BH132" s="167">
        <f t="shared" si="7"/>
        <v>0</v>
      </c>
      <c r="BI132" s="167">
        <f t="shared" si="8"/>
        <v>0</v>
      </c>
      <c r="BJ132" s="14" t="s">
        <v>78</v>
      </c>
      <c r="BK132" s="168">
        <f t="shared" si="9"/>
        <v>0</v>
      </c>
      <c r="BL132" s="14" t="s">
        <v>79</v>
      </c>
      <c r="BM132" s="166" t="s">
        <v>123</v>
      </c>
    </row>
    <row r="133" spans="1:65" s="2" customFormat="1" ht="24" customHeight="1">
      <c r="A133" s="29"/>
      <c r="B133" s="154"/>
      <c r="C133" s="155">
        <v>11</v>
      </c>
      <c r="D133" s="155" t="s">
        <v>109</v>
      </c>
      <c r="E133" s="156" t="s">
        <v>232</v>
      </c>
      <c r="F133" s="157" t="s">
        <v>233</v>
      </c>
      <c r="G133" s="158" t="s">
        <v>118</v>
      </c>
      <c r="H133" s="159">
        <v>656.7</v>
      </c>
      <c r="I133" s="160"/>
      <c r="J133" s="159">
        <f t="shared" si="0"/>
        <v>0</v>
      </c>
      <c r="K133" s="161"/>
      <c r="L133" s="30"/>
      <c r="M133" s="162"/>
      <c r="N133" s="163"/>
      <c r="O133" s="55"/>
      <c r="P133" s="164">
        <f t="shared" si="1"/>
        <v>0</v>
      </c>
      <c r="Q133" s="164"/>
      <c r="R133" s="164"/>
      <c r="S133" s="164"/>
      <c r="T133" s="165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6"/>
      <c r="AT133" s="166"/>
      <c r="AU133" s="166"/>
      <c r="AY133" s="14"/>
      <c r="BE133" s="167"/>
      <c r="BF133" s="167"/>
      <c r="BG133" s="167"/>
      <c r="BH133" s="167"/>
      <c r="BI133" s="167"/>
      <c r="BJ133" s="14"/>
      <c r="BK133" s="168">
        <f t="shared" si="9"/>
        <v>0</v>
      </c>
      <c r="BL133" s="14"/>
      <c r="BM133" s="166"/>
    </row>
    <row r="134" spans="1:65" s="2" customFormat="1" ht="24" customHeight="1">
      <c r="A134" s="29"/>
      <c r="B134" s="154"/>
      <c r="C134" s="155">
        <v>12</v>
      </c>
      <c r="D134" s="155" t="s">
        <v>109</v>
      </c>
      <c r="E134" s="156" t="s">
        <v>127</v>
      </c>
      <c r="F134" s="157" t="s">
        <v>128</v>
      </c>
      <c r="G134" s="158" t="s">
        <v>111</v>
      </c>
      <c r="H134" s="159">
        <v>2189</v>
      </c>
      <c r="I134" s="160"/>
      <c r="J134" s="159">
        <f t="shared" si="0"/>
        <v>0</v>
      </c>
      <c r="K134" s="161"/>
      <c r="L134" s="30"/>
      <c r="M134" s="162" t="s">
        <v>1</v>
      </c>
      <c r="N134" s="163" t="s">
        <v>37</v>
      </c>
      <c r="O134" s="55"/>
      <c r="P134" s="164">
        <f t="shared" si="1"/>
        <v>0</v>
      </c>
      <c r="Q134" s="164">
        <v>0</v>
      </c>
      <c r="R134" s="164">
        <f t="shared" si="2"/>
        <v>0</v>
      </c>
      <c r="S134" s="164">
        <v>0</v>
      </c>
      <c r="T134" s="165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6" t="s">
        <v>79</v>
      </c>
      <c r="AT134" s="166" t="s">
        <v>109</v>
      </c>
      <c r="AU134" s="166" t="s">
        <v>78</v>
      </c>
      <c r="AY134" s="14" t="s">
        <v>107</v>
      </c>
      <c r="BE134" s="167">
        <f t="shared" si="4"/>
        <v>0</v>
      </c>
      <c r="BF134" s="167">
        <f t="shared" si="5"/>
        <v>0</v>
      </c>
      <c r="BG134" s="167">
        <f t="shared" si="6"/>
        <v>0</v>
      </c>
      <c r="BH134" s="167">
        <f t="shared" si="7"/>
        <v>0</v>
      </c>
      <c r="BI134" s="167">
        <f t="shared" si="8"/>
        <v>0</v>
      </c>
      <c r="BJ134" s="14" t="s">
        <v>78</v>
      </c>
      <c r="BK134" s="168">
        <f t="shared" si="9"/>
        <v>0</v>
      </c>
      <c r="BL134" s="14" t="s">
        <v>79</v>
      </c>
      <c r="BM134" s="166" t="s">
        <v>129</v>
      </c>
    </row>
    <row r="135" spans="1:65" s="2" customFormat="1" ht="16.5" customHeight="1">
      <c r="A135" s="29"/>
      <c r="B135" s="154"/>
      <c r="C135" s="169">
        <v>13</v>
      </c>
      <c r="D135" s="169" t="s">
        <v>130</v>
      </c>
      <c r="E135" s="170" t="s">
        <v>212</v>
      </c>
      <c r="F135" s="171" t="s">
        <v>211</v>
      </c>
      <c r="G135" s="172" t="s">
        <v>131</v>
      </c>
      <c r="H135" s="173">
        <v>65.67</v>
      </c>
      <c r="I135" s="174"/>
      <c r="J135" s="173">
        <f t="shared" si="0"/>
        <v>0</v>
      </c>
      <c r="K135" s="175"/>
      <c r="L135" s="176"/>
      <c r="M135" s="177" t="s">
        <v>1</v>
      </c>
      <c r="N135" s="178" t="s">
        <v>37</v>
      </c>
      <c r="O135" s="55"/>
      <c r="P135" s="164">
        <f t="shared" si="1"/>
        <v>0</v>
      </c>
      <c r="Q135" s="164">
        <v>1E-3</v>
      </c>
      <c r="R135" s="164">
        <f t="shared" si="2"/>
        <v>6.5670000000000006E-2</v>
      </c>
      <c r="S135" s="164">
        <v>0</v>
      </c>
      <c r="T135" s="165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6" t="s">
        <v>124</v>
      </c>
      <c r="AT135" s="166" t="s">
        <v>130</v>
      </c>
      <c r="AU135" s="166" t="s">
        <v>78</v>
      </c>
      <c r="AY135" s="14" t="s">
        <v>107</v>
      </c>
      <c r="BE135" s="167">
        <f t="shared" si="4"/>
        <v>0</v>
      </c>
      <c r="BF135" s="167">
        <f t="shared" si="5"/>
        <v>0</v>
      </c>
      <c r="BG135" s="167">
        <f t="shared" si="6"/>
        <v>0</v>
      </c>
      <c r="BH135" s="167">
        <f t="shared" si="7"/>
        <v>0</v>
      </c>
      <c r="BI135" s="167">
        <f t="shared" si="8"/>
        <v>0</v>
      </c>
      <c r="BJ135" s="14" t="s">
        <v>78</v>
      </c>
      <c r="BK135" s="168">
        <f t="shared" si="9"/>
        <v>0</v>
      </c>
      <c r="BL135" s="14" t="s">
        <v>79</v>
      </c>
      <c r="BM135" s="166" t="s">
        <v>132</v>
      </c>
    </row>
    <row r="136" spans="1:65" s="2" customFormat="1" ht="24" customHeight="1">
      <c r="A136" s="29"/>
      <c r="B136" s="154"/>
      <c r="C136" s="155">
        <v>14</v>
      </c>
      <c r="D136" s="155" t="s">
        <v>109</v>
      </c>
      <c r="E136" s="156" t="s">
        <v>133</v>
      </c>
      <c r="F136" s="157" t="s">
        <v>134</v>
      </c>
      <c r="G136" s="158" t="s">
        <v>111</v>
      </c>
      <c r="H136" s="159">
        <v>2189</v>
      </c>
      <c r="I136" s="160"/>
      <c r="J136" s="159">
        <f t="shared" si="0"/>
        <v>0</v>
      </c>
      <c r="K136" s="161"/>
      <c r="L136" s="30"/>
      <c r="M136" s="162" t="s">
        <v>1</v>
      </c>
      <c r="N136" s="163" t="s">
        <v>37</v>
      </c>
      <c r="O136" s="55"/>
      <c r="P136" s="164">
        <f t="shared" si="1"/>
        <v>0</v>
      </c>
      <c r="Q136" s="164">
        <v>0</v>
      </c>
      <c r="R136" s="164">
        <f t="shared" si="2"/>
        <v>0</v>
      </c>
      <c r="S136" s="164">
        <v>0</v>
      </c>
      <c r="T136" s="165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6" t="s">
        <v>79</v>
      </c>
      <c r="AT136" s="166" t="s">
        <v>109</v>
      </c>
      <c r="AU136" s="166" t="s">
        <v>78</v>
      </c>
      <c r="AY136" s="14" t="s">
        <v>107</v>
      </c>
      <c r="BE136" s="167">
        <f t="shared" si="4"/>
        <v>0</v>
      </c>
      <c r="BF136" s="167">
        <f t="shared" si="5"/>
        <v>0</v>
      </c>
      <c r="BG136" s="167">
        <f t="shared" si="6"/>
        <v>0</v>
      </c>
      <c r="BH136" s="167">
        <f t="shared" si="7"/>
        <v>0</v>
      </c>
      <c r="BI136" s="167">
        <f t="shared" si="8"/>
        <v>0</v>
      </c>
      <c r="BJ136" s="14" t="s">
        <v>78</v>
      </c>
      <c r="BK136" s="168">
        <f t="shared" si="9"/>
        <v>0</v>
      </c>
      <c r="BL136" s="14" t="s">
        <v>79</v>
      </c>
      <c r="BM136" s="166" t="s">
        <v>135</v>
      </c>
    </row>
    <row r="137" spans="1:65" s="2" customFormat="1" ht="24" customHeight="1">
      <c r="A137" s="29"/>
      <c r="B137" s="154"/>
      <c r="C137" s="155">
        <v>15</v>
      </c>
      <c r="D137" s="155" t="s">
        <v>109</v>
      </c>
      <c r="E137" s="156" t="s">
        <v>136</v>
      </c>
      <c r="F137" s="157" t="s">
        <v>137</v>
      </c>
      <c r="G137" s="158" t="s">
        <v>111</v>
      </c>
      <c r="H137" s="159">
        <v>2189</v>
      </c>
      <c r="I137" s="160"/>
      <c r="J137" s="159">
        <f t="shared" si="0"/>
        <v>0</v>
      </c>
      <c r="K137" s="161"/>
      <c r="L137" s="30"/>
      <c r="M137" s="162" t="s">
        <v>1</v>
      </c>
      <c r="N137" s="163" t="s">
        <v>37</v>
      </c>
      <c r="O137" s="55"/>
      <c r="P137" s="164">
        <f t="shared" si="1"/>
        <v>0</v>
      </c>
      <c r="Q137" s="164">
        <v>0</v>
      </c>
      <c r="R137" s="164">
        <f t="shared" si="2"/>
        <v>0</v>
      </c>
      <c r="S137" s="164">
        <v>0</v>
      </c>
      <c r="T137" s="165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6" t="s">
        <v>79</v>
      </c>
      <c r="AT137" s="166" t="s">
        <v>109</v>
      </c>
      <c r="AU137" s="166" t="s">
        <v>78</v>
      </c>
      <c r="AY137" s="14" t="s">
        <v>107</v>
      </c>
      <c r="BE137" s="167">
        <f t="shared" si="4"/>
        <v>0</v>
      </c>
      <c r="BF137" s="167">
        <f t="shared" si="5"/>
        <v>0</v>
      </c>
      <c r="BG137" s="167">
        <f t="shared" si="6"/>
        <v>0</v>
      </c>
      <c r="BH137" s="167">
        <f t="shared" si="7"/>
        <v>0</v>
      </c>
      <c r="BI137" s="167">
        <f t="shared" si="8"/>
        <v>0</v>
      </c>
      <c r="BJ137" s="14" t="s">
        <v>78</v>
      </c>
      <c r="BK137" s="168">
        <f t="shared" si="9"/>
        <v>0</v>
      </c>
      <c r="BL137" s="14" t="s">
        <v>79</v>
      </c>
      <c r="BM137" s="166" t="s">
        <v>138</v>
      </c>
    </row>
    <row r="138" spans="1:65" s="2" customFormat="1" ht="24" customHeight="1">
      <c r="A138" s="29"/>
      <c r="B138" s="154"/>
      <c r="C138" s="155">
        <v>16</v>
      </c>
      <c r="D138" s="155" t="s">
        <v>109</v>
      </c>
      <c r="E138" s="156" t="s">
        <v>139</v>
      </c>
      <c r="F138" s="157" t="s">
        <v>140</v>
      </c>
      <c r="G138" s="158" t="s">
        <v>111</v>
      </c>
      <c r="H138" s="159">
        <v>2189</v>
      </c>
      <c r="I138" s="160"/>
      <c r="J138" s="159">
        <f t="shared" si="0"/>
        <v>0</v>
      </c>
      <c r="K138" s="161"/>
      <c r="L138" s="30"/>
      <c r="M138" s="162" t="s">
        <v>1</v>
      </c>
      <c r="N138" s="163" t="s">
        <v>37</v>
      </c>
      <c r="O138" s="55"/>
      <c r="P138" s="164">
        <f t="shared" si="1"/>
        <v>0</v>
      </c>
      <c r="Q138" s="164">
        <v>0</v>
      </c>
      <c r="R138" s="164">
        <f t="shared" si="2"/>
        <v>0</v>
      </c>
      <c r="S138" s="164">
        <v>0</v>
      </c>
      <c r="T138" s="165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6" t="s">
        <v>79</v>
      </c>
      <c r="AT138" s="166" t="s">
        <v>109</v>
      </c>
      <c r="AU138" s="166" t="s">
        <v>78</v>
      </c>
      <c r="AY138" s="14" t="s">
        <v>107</v>
      </c>
      <c r="BE138" s="167">
        <f t="shared" si="4"/>
        <v>0</v>
      </c>
      <c r="BF138" s="167">
        <f t="shared" si="5"/>
        <v>0</v>
      </c>
      <c r="BG138" s="167">
        <f t="shared" si="6"/>
        <v>0</v>
      </c>
      <c r="BH138" s="167">
        <f t="shared" si="7"/>
        <v>0</v>
      </c>
      <c r="BI138" s="167">
        <f t="shared" si="8"/>
        <v>0</v>
      </c>
      <c r="BJ138" s="14" t="s">
        <v>78</v>
      </c>
      <c r="BK138" s="168">
        <f t="shared" si="9"/>
        <v>0</v>
      </c>
      <c r="BL138" s="14" t="s">
        <v>79</v>
      </c>
      <c r="BM138" s="166" t="s">
        <v>141</v>
      </c>
    </row>
    <row r="139" spans="1:65" s="2" customFormat="1" ht="16.5" customHeight="1">
      <c r="A139" s="29"/>
      <c r="B139" s="154"/>
      <c r="C139" s="169">
        <v>17</v>
      </c>
      <c r="D139" s="169" t="s">
        <v>130</v>
      </c>
      <c r="E139" s="170" t="s">
        <v>214</v>
      </c>
      <c r="F139" s="171" t="s">
        <v>213</v>
      </c>
      <c r="G139" s="172" t="s">
        <v>142</v>
      </c>
      <c r="H139" s="173">
        <v>0.98</v>
      </c>
      <c r="I139" s="174"/>
      <c r="J139" s="173">
        <f t="shared" si="0"/>
        <v>0</v>
      </c>
      <c r="K139" s="175"/>
      <c r="L139" s="176"/>
      <c r="M139" s="177" t="s">
        <v>1</v>
      </c>
      <c r="N139" s="178" t="s">
        <v>37</v>
      </c>
      <c r="O139" s="55"/>
      <c r="P139" s="164">
        <f t="shared" si="1"/>
        <v>0</v>
      </c>
      <c r="Q139" s="164">
        <v>1E-3</v>
      </c>
      <c r="R139" s="164">
        <f t="shared" si="2"/>
        <v>9.7999999999999997E-4</v>
      </c>
      <c r="S139" s="164">
        <v>0</v>
      </c>
      <c r="T139" s="165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6" t="s">
        <v>124</v>
      </c>
      <c r="AT139" s="166" t="s">
        <v>130</v>
      </c>
      <c r="AU139" s="166" t="s">
        <v>78</v>
      </c>
      <c r="AY139" s="14" t="s">
        <v>107</v>
      </c>
      <c r="BE139" s="167">
        <f t="shared" si="4"/>
        <v>0</v>
      </c>
      <c r="BF139" s="167">
        <f t="shared" si="5"/>
        <v>0</v>
      </c>
      <c r="BG139" s="167">
        <f t="shared" si="6"/>
        <v>0</v>
      </c>
      <c r="BH139" s="167">
        <f t="shared" si="7"/>
        <v>0</v>
      </c>
      <c r="BI139" s="167">
        <f t="shared" si="8"/>
        <v>0</v>
      </c>
      <c r="BJ139" s="14" t="s">
        <v>78</v>
      </c>
      <c r="BK139" s="168">
        <f t="shared" si="9"/>
        <v>0</v>
      </c>
      <c r="BL139" s="14" t="s">
        <v>79</v>
      </c>
      <c r="BM139" s="166" t="s">
        <v>143</v>
      </c>
    </row>
    <row r="140" spans="1:65" s="2" customFormat="1" ht="16.5" customHeight="1">
      <c r="A140" s="29"/>
      <c r="B140" s="154"/>
      <c r="C140" s="155">
        <v>18</v>
      </c>
      <c r="D140" s="155" t="s">
        <v>109</v>
      </c>
      <c r="E140" s="156" t="s">
        <v>144</v>
      </c>
      <c r="F140" s="157" t="s">
        <v>145</v>
      </c>
      <c r="G140" s="158" t="s">
        <v>118</v>
      </c>
      <c r="H140" s="159">
        <v>38.32</v>
      </c>
      <c r="I140" s="160"/>
      <c r="J140" s="159">
        <f t="shared" si="0"/>
        <v>0</v>
      </c>
      <c r="K140" s="161"/>
      <c r="L140" s="30"/>
      <c r="M140" s="162" t="s">
        <v>1</v>
      </c>
      <c r="N140" s="163" t="s">
        <v>37</v>
      </c>
      <c r="O140" s="55"/>
      <c r="P140" s="164">
        <f t="shared" si="1"/>
        <v>0</v>
      </c>
      <c r="Q140" s="164">
        <v>0</v>
      </c>
      <c r="R140" s="164">
        <f t="shared" si="2"/>
        <v>0</v>
      </c>
      <c r="S140" s="164">
        <v>0</v>
      </c>
      <c r="T140" s="165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6" t="s">
        <v>79</v>
      </c>
      <c r="AT140" s="166" t="s">
        <v>109</v>
      </c>
      <c r="AU140" s="166" t="s">
        <v>78</v>
      </c>
      <c r="AY140" s="14" t="s">
        <v>107</v>
      </c>
      <c r="BE140" s="167">
        <f t="shared" si="4"/>
        <v>0</v>
      </c>
      <c r="BF140" s="167">
        <f t="shared" si="5"/>
        <v>0</v>
      </c>
      <c r="BG140" s="167">
        <f t="shared" si="6"/>
        <v>0</v>
      </c>
      <c r="BH140" s="167">
        <f t="shared" si="7"/>
        <v>0</v>
      </c>
      <c r="BI140" s="167">
        <f t="shared" si="8"/>
        <v>0</v>
      </c>
      <c r="BJ140" s="14" t="s">
        <v>78</v>
      </c>
      <c r="BK140" s="168">
        <f t="shared" si="9"/>
        <v>0</v>
      </c>
      <c r="BL140" s="14" t="s">
        <v>79</v>
      </c>
      <c r="BM140" s="166" t="s">
        <v>146</v>
      </c>
    </row>
    <row r="141" spans="1:65" s="12" customFormat="1" ht="22.9" customHeight="1">
      <c r="B141" s="141"/>
      <c r="D141" s="142" t="s">
        <v>70</v>
      </c>
      <c r="E141" s="152" t="s">
        <v>80</v>
      </c>
      <c r="F141" s="152" t="s">
        <v>147</v>
      </c>
      <c r="I141" s="144"/>
      <c r="J141" s="153">
        <f>SUM(J142:J145)</f>
        <v>0</v>
      </c>
      <c r="L141" s="141"/>
      <c r="M141" s="146"/>
      <c r="N141" s="147"/>
      <c r="O141" s="147"/>
      <c r="P141" s="148">
        <f>SUM(P142:P145)</f>
        <v>0</v>
      </c>
      <c r="Q141" s="147"/>
      <c r="R141" s="148">
        <f>SUM(R142:R145)</f>
        <v>915.43248000000006</v>
      </c>
      <c r="S141" s="147"/>
      <c r="T141" s="149">
        <f>SUM(T142:T145)</f>
        <v>0</v>
      </c>
      <c r="AR141" s="142" t="s">
        <v>75</v>
      </c>
      <c r="AT141" s="150" t="s">
        <v>70</v>
      </c>
      <c r="AU141" s="150" t="s">
        <v>75</v>
      </c>
      <c r="AY141" s="142" t="s">
        <v>107</v>
      </c>
      <c r="BK141" s="151">
        <f>SUM(BK142:BK145)</f>
        <v>0</v>
      </c>
    </row>
    <row r="142" spans="1:65" s="2" customFormat="1" ht="24" customHeight="1">
      <c r="A142" s="29"/>
      <c r="B142" s="154"/>
      <c r="C142" s="155">
        <v>19</v>
      </c>
      <c r="D142" s="155" t="s">
        <v>109</v>
      </c>
      <c r="E142" s="156" t="s">
        <v>193</v>
      </c>
      <c r="F142" s="157" t="s">
        <v>194</v>
      </c>
      <c r="G142" s="158" t="s">
        <v>111</v>
      </c>
      <c r="H142" s="159">
        <v>4464</v>
      </c>
      <c r="I142" s="160"/>
      <c r="J142" s="159">
        <f t="shared" ref="J142:J144" si="11">ROUND(I142*H142,3)</f>
        <v>0</v>
      </c>
      <c r="K142" s="161"/>
      <c r="L142" s="30"/>
      <c r="M142" s="162" t="s">
        <v>1</v>
      </c>
      <c r="N142" s="163" t="s">
        <v>37</v>
      </c>
      <c r="O142" s="55"/>
      <c r="P142" s="164">
        <f t="shared" ref="P142:P144" si="12">O142*H142</f>
        <v>0</v>
      </c>
      <c r="Q142" s="164">
        <v>0.12144000000000001</v>
      </c>
      <c r="R142" s="164">
        <f t="shared" ref="R142:R144" si="13">Q142*H142</f>
        <v>542.10816</v>
      </c>
      <c r="S142" s="164">
        <v>0</v>
      </c>
      <c r="T142" s="165">
        <f t="shared" ref="T142:T144" si="14"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6" t="s">
        <v>79</v>
      </c>
      <c r="AT142" s="166" t="s">
        <v>109</v>
      </c>
      <c r="AU142" s="166" t="s">
        <v>78</v>
      </c>
      <c r="AY142" s="14" t="s">
        <v>107</v>
      </c>
      <c r="BE142" s="167">
        <f t="shared" ref="BE142:BE144" si="15">IF(N142="základná",J142,0)</f>
        <v>0</v>
      </c>
      <c r="BF142" s="167">
        <f t="shared" ref="BF142:BF144" si="16">IF(N142="znížená",J142,0)</f>
        <v>0</v>
      </c>
      <c r="BG142" s="167">
        <f t="shared" ref="BG142:BG144" si="17">IF(N142="zákl. prenesená",J142,0)</f>
        <v>0</v>
      </c>
      <c r="BH142" s="167">
        <f t="shared" ref="BH142:BH144" si="18">IF(N142="zníž. prenesená",J142,0)</f>
        <v>0</v>
      </c>
      <c r="BI142" s="167">
        <f t="shared" ref="BI142:BI144" si="19">IF(N142="nulová",J142,0)</f>
        <v>0</v>
      </c>
      <c r="BJ142" s="14" t="s">
        <v>78</v>
      </c>
      <c r="BK142" s="168">
        <f t="shared" ref="BK142:BK144" si="20">ROUND(I142*H142,3)</f>
        <v>0</v>
      </c>
      <c r="BL142" s="14" t="s">
        <v>79</v>
      </c>
      <c r="BM142" s="166" t="s">
        <v>148</v>
      </c>
    </row>
    <row r="143" spans="1:65" s="2" customFormat="1" ht="24" customHeight="1">
      <c r="A143" s="29"/>
      <c r="B143" s="154"/>
      <c r="C143" s="155">
        <v>20</v>
      </c>
      <c r="D143" s="155" t="s">
        <v>109</v>
      </c>
      <c r="E143" s="156" t="s">
        <v>195</v>
      </c>
      <c r="F143" s="157" t="s">
        <v>196</v>
      </c>
      <c r="G143" s="158" t="s">
        <v>111</v>
      </c>
      <c r="H143" s="159">
        <v>4464</v>
      </c>
      <c r="I143" s="160"/>
      <c r="J143" s="159">
        <f t="shared" si="11"/>
        <v>0</v>
      </c>
      <c r="K143" s="161"/>
      <c r="L143" s="30"/>
      <c r="M143" s="162" t="s">
        <v>1</v>
      </c>
      <c r="N143" s="163" t="s">
        <v>37</v>
      </c>
      <c r="O143" s="55"/>
      <c r="P143" s="164">
        <f t="shared" si="12"/>
        <v>0</v>
      </c>
      <c r="Q143" s="164">
        <v>8.0030000000000004E-2</v>
      </c>
      <c r="R143" s="164">
        <f t="shared" si="13"/>
        <v>357.25391999999999</v>
      </c>
      <c r="S143" s="164">
        <v>0</v>
      </c>
      <c r="T143" s="165">
        <f t="shared" si="14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6" t="s">
        <v>79</v>
      </c>
      <c r="AT143" s="166" t="s">
        <v>109</v>
      </c>
      <c r="AU143" s="166" t="s">
        <v>78</v>
      </c>
      <c r="AY143" s="14" t="s">
        <v>107</v>
      </c>
      <c r="BE143" s="167">
        <f t="shared" si="15"/>
        <v>0</v>
      </c>
      <c r="BF143" s="167">
        <f t="shared" si="16"/>
        <v>0</v>
      </c>
      <c r="BG143" s="167">
        <f t="shared" si="17"/>
        <v>0</v>
      </c>
      <c r="BH143" s="167">
        <f t="shared" si="18"/>
        <v>0</v>
      </c>
      <c r="BI143" s="167">
        <f t="shared" si="19"/>
        <v>0</v>
      </c>
      <c r="BJ143" s="14" t="s">
        <v>78</v>
      </c>
      <c r="BK143" s="168">
        <f t="shared" si="20"/>
        <v>0</v>
      </c>
      <c r="BL143" s="14" t="s">
        <v>79</v>
      </c>
      <c r="BM143" s="166" t="s">
        <v>149</v>
      </c>
    </row>
    <row r="144" spans="1:65" s="2" customFormat="1" ht="24" customHeight="1">
      <c r="A144" s="29"/>
      <c r="B144" s="154"/>
      <c r="C144" s="155">
        <v>21</v>
      </c>
      <c r="D144" s="155" t="s">
        <v>109</v>
      </c>
      <c r="E144" s="156" t="s">
        <v>150</v>
      </c>
      <c r="F144" s="157" t="s">
        <v>216</v>
      </c>
      <c r="G144" s="158" t="s">
        <v>111</v>
      </c>
      <c r="H144" s="159">
        <v>4464</v>
      </c>
      <c r="I144" s="160"/>
      <c r="J144" s="159">
        <f t="shared" si="11"/>
        <v>0</v>
      </c>
      <c r="K144" s="161"/>
      <c r="L144" s="30"/>
      <c r="M144" s="162" t="s">
        <v>1</v>
      </c>
      <c r="N144" s="163" t="s">
        <v>37</v>
      </c>
      <c r="O144" s="55"/>
      <c r="P144" s="164">
        <f t="shared" si="12"/>
        <v>0</v>
      </c>
      <c r="Q144" s="164">
        <v>1.75E-3</v>
      </c>
      <c r="R144" s="164">
        <f t="shared" si="13"/>
        <v>7.8120000000000003</v>
      </c>
      <c r="S144" s="164">
        <v>0</v>
      </c>
      <c r="T144" s="165">
        <f t="shared" si="14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6" t="s">
        <v>79</v>
      </c>
      <c r="AT144" s="166" t="s">
        <v>109</v>
      </c>
      <c r="AU144" s="166" t="s">
        <v>78</v>
      </c>
      <c r="AY144" s="14" t="s">
        <v>107</v>
      </c>
      <c r="BE144" s="167">
        <f t="shared" si="15"/>
        <v>0</v>
      </c>
      <c r="BF144" s="167">
        <f t="shared" si="16"/>
        <v>0</v>
      </c>
      <c r="BG144" s="167">
        <f t="shared" si="17"/>
        <v>0</v>
      </c>
      <c r="BH144" s="167">
        <f t="shared" si="18"/>
        <v>0</v>
      </c>
      <c r="BI144" s="167">
        <f t="shared" si="19"/>
        <v>0</v>
      </c>
      <c r="BJ144" s="14" t="s">
        <v>78</v>
      </c>
      <c r="BK144" s="168">
        <f t="shared" si="20"/>
        <v>0</v>
      </c>
      <c r="BL144" s="14" t="s">
        <v>79</v>
      </c>
      <c r="BM144" s="166" t="s">
        <v>151</v>
      </c>
    </row>
    <row r="145" spans="1:65" s="2" customFormat="1" ht="48">
      <c r="A145" s="199"/>
      <c r="B145" s="154"/>
      <c r="C145" s="155">
        <v>22</v>
      </c>
      <c r="D145" s="155" t="s">
        <v>109</v>
      </c>
      <c r="E145" s="156" t="s">
        <v>152</v>
      </c>
      <c r="F145" s="157" t="s">
        <v>240</v>
      </c>
      <c r="G145" s="158" t="s">
        <v>111</v>
      </c>
      <c r="H145" s="159">
        <v>4464</v>
      </c>
      <c r="I145" s="160"/>
      <c r="J145" s="159">
        <f t="shared" ref="J145" si="21">ROUND(I145*H145,3)</f>
        <v>0</v>
      </c>
      <c r="K145" s="161"/>
      <c r="L145" s="30"/>
      <c r="M145" s="162" t="s">
        <v>1</v>
      </c>
      <c r="N145" s="163" t="s">
        <v>37</v>
      </c>
      <c r="O145" s="55"/>
      <c r="P145" s="164">
        <f t="shared" ref="P145" si="22">O145*H145</f>
        <v>0</v>
      </c>
      <c r="Q145" s="164">
        <v>1.8500000000000001E-3</v>
      </c>
      <c r="R145" s="164">
        <f t="shared" ref="R145" si="23">Q145*H145</f>
        <v>8.2584</v>
      </c>
      <c r="S145" s="164">
        <v>0</v>
      </c>
      <c r="T145" s="165">
        <f t="shared" ref="T145" si="24">S145*H145</f>
        <v>0</v>
      </c>
      <c r="U145" s="199"/>
      <c r="V145" s="199"/>
      <c r="W145" s="199"/>
      <c r="X145" s="199"/>
      <c r="Y145" s="199"/>
      <c r="Z145" s="199"/>
      <c r="AA145" s="199"/>
      <c r="AB145" s="199"/>
      <c r="AC145" s="199"/>
      <c r="AD145" s="199"/>
      <c r="AE145" s="199"/>
      <c r="AR145" s="166" t="s">
        <v>79</v>
      </c>
      <c r="AT145" s="166" t="s">
        <v>109</v>
      </c>
      <c r="AU145" s="166" t="s">
        <v>78</v>
      </c>
      <c r="AY145" s="14" t="s">
        <v>107</v>
      </c>
      <c r="BE145" s="167">
        <f t="shared" ref="BE145" si="25">IF(N145="základná",J145,0)</f>
        <v>0</v>
      </c>
      <c r="BF145" s="167">
        <f t="shared" ref="BF145" si="26">IF(N145="znížená",J145,0)</f>
        <v>0</v>
      </c>
      <c r="BG145" s="167">
        <f t="shared" ref="BG145" si="27">IF(N145="zákl. prenesená",J145,0)</f>
        <v>0</v>
      </c>
      <c r="BH145" s="167">
        <f t="shared" ref="BH145" si="28">IF(N145="zníž. prenesená",J145,0)</f>
        <v>0</v>
      </c>
      <c r="BI145" s="167">
        <f t="shared" ref="BI145" si="29">IF(N145="nulová",J145,0)</f>
        <v>0</v>
      </c>
      <c r="BJ145" s="14" t="s">
        <v>78</v>
      </c>
      <c r="BK145" s="168">
        <f t="shared" ref="BK145" si="30">ROUND(I145*H145,3)</f>
        <v>0</v>
      </c>
      <c r="BL145" s="14" t="s">
        <v>79</v>
      </c>
      <c r="BM145" s="166" t="s">
        <v>153</v>
      </c>
    </row>
    <row r="146" spans="1:65" s="12" customFormat="1" ht="22.9" customHeight="1">
      <c r="B146" s="141"/>
      <c r="D146" s="142" t="s">
        <v>70</v>
      </c>
      <c r="E146" s="152" t="s">
        <v>125</v>
      </c>
      <c r="F146" s="152" t="s">
        <v>156</v>
      </c>
      <c r="I146" s="144"/>
      <c r="J146" s="153">
        <f>SUM(J147:K190)</f>
        <v>0</v>
      </c>
      <c r="L146" s="141"/>
      <c r="M146" s="146"/>
      <c r="N146" s="147"/>
      <c r="O146" s="147"/>
      <c r="P146" s="148">
        <f>SUM(P147:P188)</f>
        <v>0</v>
      </c>
      <c r="Q146" s="147"/>
      <c r="R146" s="148">
        <f>SUM(R147:R188)</f>
        <v>267.70886300000001</v>
      </c>
      <c r="S146" s="147"/>
      <c r="T146" s="149">
        <f>SUM(T147:T188)</f>
        <v>0</v>
      </c>
      <c r="AR146" s="142" t="s">
        <v>75</v>
      </c>
      <c r="AT146" s="150" t="s">
        <v>70</v>
      </c>
      <c r="AU146" s="150" t="s">
        <v>75</v>
      </c>
      <c r="AY146" s="142" t="s">
        <v>107</v>
      </c>
      <c r="BK146" s="151">
        <f>SUM(BK147:BK188)</f>
        <v>0</v>
      </c>
    </row>
    <row r="147" spans="1:65" s="2" customFormat="1" ht="24" customHeight="1">
      <c r="A147" s="29"/>
      <c r="B147" s="154"/>
      <c r="C147" s="155">
        <v>23</v>
      </c>
      <c r="D147" s="155" t="s">
        <v>109</v>
      </c>
      <c r="E147" s="156" t="s">
        <v>157</v>
      </c>
      <c r="F147" s="157" t="s">
        <v>198</v>
      </c>
      <c r="G147" s="158" t="s">
        <v>113</v>
      </c>
      <c r="H147" s="159">
        <v>2880</v>
      </c>
      <c r="I147" s="160"/>
      <c r="J147" s="159">
        <f t="shared" ref="J147:J188" si="31">ROUND(I147*H147,3)</f>
        <v>0</v>
      </c>
      <c r="K147" s="161"/>
      <c r="L147" s="30"/>
      <c r="M147" s="162" t="s">
        <v>1</v>
      </c>
      <c r="N147" s="163" t="s">
        <v>37</v>
      </c>
      <c r="O147" s="55"/>
      <c r="P147" s="164">
        <f t="shared" ref="P147:P188" si="32">O147*H147</f>
        <v>0</v>
      </c>
      <c r="Q147" s="164">
        <v>6.9999999999999994E-5</v>
      </c>
      <c r="R147" s="164">
        <f t="shared" ref="R147:R188" si="33">Q147*H147</f>
        <v>0.20159999999999997</v>
      </c>
      <c r="S147" s="164">
        <v>0</v>
      </c>
      <c r="T147" s="165">
        <f t="shared" ref="T147:T188" si="34"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6" t="s">
        <v>79</v>
      </c>
      <c r="AT147" s="166" t="s">
        <v>109</v>
      </c>
      <c r="AU147" s="166" t="s">
        <v>78</v>
      </c>
      <c r="AY147" s="14" t="s">
        <v>107</v>
      </c>
      <c r="BE147" s="167">
        <f t="shared" ref="BE147:BE188" si="35">IF(N147="základná",J147,0)</f>
        <v>0</v>
      </c>
      <c r="BF147" s="167">
        <f t="shared" ref="BF147:BF188" si="36">IF(N147="znížená",J147,0)</f>
        <v>0</v>
      </c>
      <c r="BG147" s="167">
        <f t="shared" ref="BG147:BG188" si="37">IF(N147="zákl. prenesená",J147,0)</f>
        <v>0</v>
      </c>
      <c r="BH147" s="167">
        <f t="shared" ref="BH147:BH188" si="38">IF(N147="zníž. prenesená",J147,0)</f>
        <v>0</v>
      </c>
      <c r="BI147" s="167">
        <f t="shared" ref="BI147:BI188" si="39">IF(N147="nulová",J147,0)</f>
        <v>0</v>
      </c>
      <c r="BJ147" s="14" t="s">
        <v>78</v>
      </c>
      <c r="BK147" s="168">
        <f t="shared" ref="BK147:BK188" si="40">ROUND(I147*H147,3)</f>
        <v>0</v>
      </c>
      <c r="BL147" s="14" t="s">
        <v>79</v>
      </c>
      <c r="BM147" s="166" t="s">
        <v>158</v>
      </c>
    </row>
    <row r="148" spans="1:65" s="2" customFormat="1" ht="16.5" customHeight="1">
      <c r="A148" s="29"/>
      <c r="B148" s="154"/>
      <c r="C148" s="155">
        <v>24</v>
      </c>
      <c r="D148" s="155" t="s">
        <v>109</v>
      </c>
      <c r="E148" s="156" t="s">
        <v>159</v>
      </c>
      <c r="F148" s="157" t="s">
        <v>160</v>
      </c>
      <c r="G148" s="158" t="s">
        <v>113</v>
      </c>
      <c r="H148" s="159">
        <v>2880</v>
      </c>
      <c r="I148" s="160"/>
      <c r="J148" s="159">
        <f t="shared" si="31"/>
        <v>0</v>
      </c>
      <c r="K148" s="161"/>
      <c r="L148" s="30"/>
      <c r="M148" s="162" t="s">
        <v>1</v>
      </c>
      <c r="N148" s="163" t="s">
        <v>37</v>
      </c>
      <c r="O148" s="55"/>
      <c r="P148" s="164">
        <f t="shared" si="32"/>
        <v>0</v>
      </c>
      <c r="Q148" s="164">
        <v>2.4000000000000001E-4</v>
      </c>
      <c r="R148" s="164">
        <f t="shared" si="33"/>
        <v>0.69120000000000004</v>
      </c>
      <c r="S148" s="164">
        <v>0</v>
      </c>
      <c r="T148" s="165">
        <f t="shared" si="34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6" t="s">
        <v>79</v>
      </c>
      <c r="AT148" s="166" t="s">
        <v>109</v>
      </c>
      <c r="AU148" s="166" t="s">
        <v>78</v>
      </c>
      <c r="AY148" s="14" t="s">
        <v>107</v>
      </c>
      <c r="BE148" s="167">
        <f t="shared" si="35"/>
        <v>0</v>
      </c>
      <c r="BF148" s="167">
        <f t="shared" si="36"/>
        <v>0</v>
      </c>
      <c r="BG148" s="167">
        <f t="shared" si="37"/>
        <v>0</v>
      </c>
      <c r="BH148" s="167">
        <f t="shared" si="38"/>
        <v>0</v>
      </c>
      <c r="BI148" s="167">
        <f t="shared" si="39"/>
        <v>0</v>
      </c>
      <c r="BJ148" s="14" t="s">
        <v>78</v>
      </c>
      <c r="BK148" s="168">
        <f t="shared" si="40"/>
        <v>0</v>
      </c>
      <c r="BL148" s="14" t="s">
        <v>79</v>
      </c>
      <c r="BM148" s="166" t="s">
        <v>161</v>
      </c>
    </row>
    <row r="149" spans="1:65" s="2" customFormat="1" ht="24" customHeight="1">
      <c r="A149" s="29"/>
      <c r="B149" s="154"/>
      <c r="C149" s="155">
        <v>25</v>
      </c>
      <c r="D149" s="155" t="s">
        <v>109</v>
      </c>
      <c r="E149" s="156" t="s">
        <v>162</v>
      </c>
      <c r="F149" s="157" t="s">
        <v>163</v>
      </c>
      <c r="G149" s="158" t="s">
        <v>113</v>
      </c>
      <c r="H149" s="159">
        <v>2880</v>
      </c>
      <c r="I149" s="160"/>
      <c r="J149" s="159">
        <f t="shared" si="31"/>
        <v>0</v>
      </c>
      <c r="K149" s="161"/>
      <c r="L149" s="30"/>
      <c r="M149" s="162" t="s">
        <v>1</v>
      </c>
      <c r="N149" s="163" t="s">
        <v>37</v>
      </c>
      <c r="O149" s="55"/>
      <c r="P149" s="164">
        <f t="shared" si="32"/>
        <v>0</v>
      </c>
      <c r="Q149" s="164">
        <v>0</v>
      </c>
      <c r="R149" s="164">
        <f t="shared" si="33"/>
        <v>0</v>
      </c>
      <c r="S149" s="164">
        <v>0</v>
      </c>
      <c r="T149" s="165">
        <f t="shared" si="34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6" t="s">
        <v>79</v>
      </c>
      <c r="AT149" s="166" t="s">
        <v>109</v>
      </c>
      <c r="AU149" s="166" t="s">
        <v>78</v>
      </c>
      <c r="AY149" s="14" t="s">
        <v>107</v>
      </c>
      <c r="BE149" s="167">
        <f t="shared" si="35"/>
        <v>0</v>
      </c>
      <c r="BF149" s="167">
        <f t="shared" si="36"/>
        <v>0</v>
      </c>
      <c r="BG149" s="167">
        <f t="shared" si="37"/>
        <v>0</v>
      </c>
      <c r="BH149" s="167">
        <f t="shared" si="38"/>
        <v>0</v>
      </c>
      <c r="BI149" s="167">
        <f t="shared" si="39"/>
        <v>0</v>
      </c>
      <c r="BJ149" s="14" t="s">
        <v>78</v>
      </c>
      <c r="BK149" s="168">
        <f t="shared" si="40"/>
        <v>0</v>
      </c>
      <c r="BL149" s="14" t="s">
        <v>79</v>
      </c>
      <c r="BM149" s="166" t="s">
        <v>164</v>
      </c>
    </row>
    <row r="150" spans="1:65" s="2" customFormat="1" ht="36">
      <c r="A150" s="200"/>
      <c r="B150" s="154"/>
      <c r="C150" s="155">
        <v>26</v>
      </c>
      <c r="D150" s="155" t="s">
        <v>109</v>
      </c>
      <c r="E150" s="156" t="s">
        <v>266</v>
      </c>
      <c r="F150" s="157" t="s">
        <v>267</v>
      </c>
      <c r="G150" s="158" t="s">
        <v>113</v>
      </c>
      <c r="H150" s="159">
        <v>400</v>
      </c>
      <c r="I150" s="160"/>
      <c r="J150" s="159">
        <f t="shared" si="31"/>
        <v>0</v>
      </c>
      <c r="K150" s="161"/>
      <c r="L150" s="30"/>
      <c r="M150" s="162"/>
      <c r="N150" s="163"/>
      <c r="O150" s="55"/>
      <c r="P150" s="164">
        <f t="shared" si="32"/>
        <v>0</v>
      </c>
      <c r="Q150" s="164"/>
      <c r="R150" s="164"/>
      <c r="S150" s="164"/>
      <c r="T150" s="165"/>
      <c r="U150" s="200"/>
      <c r="V150" s="200"/>
      <c r="W150" s="200"/>
      <c r="X150" s="200"/>
      <c r="Y150" s="200"/>
      <c r="Z150" s="200"/>
      <c r="AA150" s="200"/>
      <c r="AB150" s="200"/>
      <c r="AC150" s="200"/>
      <c r="AD150" s="200"/>
      <c r="AE150" s="200"/>
      <c r="AR150" s="166"/>
      <c r="AT150" s="166"/>
      <c r="AU150" s="166"/>
      <c r="AY150" s="14"/>
      <c r="BE150" s="167"/>
      <c r="BF150" s="167"/>
      <c r="BG150" s="167"/>
      <c r="BH150" s="167"/>
      <c r="BI150" s="167"/>
      <c r="BJ150" s="14"/>
      <c r="BK150" s="168">
        <f t="shared" si="40"/>
        <v>0</v>
      </c>
      <c r="BL150" s="14"/>
      <c r="BM150" s="166"/>
    </row>
    <row r="151" spans="1:65" s="2" customFormat="1" ht="24" customHeight="1">
      <c r="A151" s="200"/>
      <c r="B151" s="154"/>
      <c r="C151" s="155">
        <v>27</v>
      </c>
      <c r="D151" s="169" t="s">
        <v>130</v>
      </c>
      <c r="E151" s="192" t="s">
        <v>270</v>
      </c>
      <c r="F151" s="193" t="s">
        <v>269</v>
      </c>
      <c r="G151" s="194" t="s">
        <v>113</v>
      </c>
      <c r="H151" s="195">
        <v>400</v>
      </c>
      <c r="I151" s="174"/>
      <c r="J151" s="195">
        <f t="shared" si="31"/>
        <v>0</v>
      </c>
      <c r="K151" s="161"/>
      <c r="L151" s="30"/>
      <c r="M151" s="162"/>
      <c r="N151" s="163"/>
      <c r="O151" s="55"/>
      <c r="P151" s="164">
        <f t="shared" si="32"/>
        <v>0</v>
      </c>
      <c r="Q151" s="164"/>
      <c r="R151" s="164"/>
      <c r="S151" s="164"/>
      <c r="T151" s="165"/>
      <c r="U151" s="200"/>
      <c r="V151" s="200"/>
      <c r="W151" s="200"/>
      <c r="X151" s="200"/>
      <c r="Y151" s="200"/>
      <c r="Z151" s="200"/>
      <c r="AA151" s="200"/>
      <c r="AB151" s="200"/>
      <c r="AC151" s="200"/>
      <c r="AD151" s="200"/>
      <c r="AE151" s="200"/>
      <c r="AR151" s="166"/>
      <c r="AT151" s="166"/>
      <c r="AU151" s="166"/>
      <c r="AY151" s="14"/>
      <c r="BE151" s="167"/>
      <c r="BF151" s="167"/>
      <c r="BG151" s="167"/>
      <c r="BH151" s="167"/>
      <c r="BI151" s="167"/>
      <c r="BJ151" s="14"/>
      <c r="BK151" s="168">
        <f t="shared" si="40"/>
        <v>0</v>
      </c>
      <c r="BL151" s="14"/>
      <c r="BM151" s="166"/>
    </row>
    <row r="152" spans="1:65" s="2" customFormat="1" ht="24" customHeight="1">
      <c r="A152" s="200"/>
      <c r="B152" s="154"/>
      <c r="C152" s="155">
        <v>28</v>
      </c>
      <c r="D152" s="169" t="s">
        <v>130</v>
      </c>
      <c r="E152" s="192" t="s">
        <v>271</v>
      </c>
      <c r="F152" s="193" t="s">
        <v>268</v>
      </c>
      <c r="G152" s="194" t="s">
        <v>113</v>
      </c>
      <c r="H152" s="195">
        <v>400</v>
      </c>
      <c r="I152" s="174"/>
      <c r="J152" s="195">
        <f t="shared" si="31"/>
        <v>0</v>
      </c>
      <c r="K152" s="161"/>
      <c r="L152" s="30"/>
      <c r="M152" s="162"/>
      <c r="N152" s="163"/>
      <c r="O152" s="55"/>
      <c r="P152" s="164">
        <f t="shared" si="32"/>
        <v>0</v>
      </c>
      <c r="Q152" s="164"/>
      <c r="R152" s="164"/>
      <c r="S152" s="164"/>
      <c r="T152" s="165"/>
      <c r="U152" s="200"/>
      <c r="V152" s="200"/>
      <c r="W152" s="200"/>
      <c r="X152" s="200"/>
      <c r="Y152" s="200"/>
      <c r="Z152" s="200"/>
      <c r="AA152" s="200"/>
      <c r="AB152" s="200"/>
      <c r="AC152" s="200"/>
      <c r="AD152" s="200"/>
      <c r="AE152" s="200"/>
      <c r="AR152" s="166"/>
      <c r="AT152" s="166"/>
      <c r="AU152" s="166"/>
      <c r="AY152" s="14"/>
      <c r="BE152" s="167"/>
      <c r="BF152" s="167"/>
      <c r="BG152" s="167"/>
      <c r="BH152" s="167"/>
      <c r="BI152" s="167"/>
      <c r="BJ152" s="14"/>
      <c r="BK152" s="168">
        <f t="shared" si="40"/>
        <v>0</v>
      </c>
      <c r="BL152" s="14"/>
      <c r="BM152" s="166"/>
    </row>
    <row r="153" spans="1:65" s="2" customFormat="1" ht="24" customHeight="1">
      <c r="A153" s="29"/>
      <c r="B153" s="154"/>
      <c r="C153" s="186">
        <v>29</v>
      </c>
      <c r="D153" s="186" t="s">
        <v>109</v>
      </c>
      <c r="E153" s="187" t="s">
        <v>199</v>
      </c>
      <c r="F153" s="188" t="s">
        <v>206</v>
      </c>
      <c r="G153" s="189" t="s">
        <v>155</v>
      </c>
      <c r="H153" s="190">
        <v>2</v>
      </c>
      <c r="I153" s="160"/>
      <c r="J153" s="190">
        <f t="shared" si="31"/>
        <v>0</v>
      </c>
      <c r="K153" s="161"/>
      <c r="L153" s="30"/>
      <c r="M153" s="162"/>
      <c r="N153" s="163"/>
      <c r="O153" s="55"/>
      <c r="P153" s="164"/>
      <c r="Q153" s="164"/>
      <c r="R153" s="164"/>
      <c r="S153" s="164"/>
      <c r="T153" s="165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6"/>
      <c r="AT153" s="166"/>
      <c r="AU153" s="166"/>
      <c r="AY153" s="14"/>
      <c r="BE153" s="167"/>
      <c r="BF153" s="167"/>
      <c r="BG153" s="167"/>
      <c r="BH153" s="167"/>
      <c r="BI153" s="167"/>
      <c r="BJ153" s="14"/>
      <c r="BK153" s="168"/>
      <c r="BL153" s="14"/>
      <c r="BM153" s="166"/>
    </row>
    <row r="154" spans="1:65" s="2" customFormat="1" ht="24" customHeight="1">
      <c r="A154" s="29"/>
      <c r="B154" s="154"/>
      <c r="C154" s="191">
        <v>30</v>
      </c>
      <c r="D154" s="191" t="s">
        <v>130</v>
      </c>
      <c r="E154" s="192" t="s">
        <v>202</v>
      </c>
      <c r="F154" s="193" t="s">
        <v>204</v>
      </c>
      <c r="G154" s="194" t="s">
        <v>155</v>
      </c>
      <c r="H154" s="195">
        <v>2</v>
      </c>
      <c r="I154" s="174"/>
      <c r="J154" s="195">
        <f t="shared" si="31"/>
        <v>0</v>
      </c>
      <c r="K154" s="161"/>
      <c r="L154" s="30"/>
      <c r="M154" s="162"/>
      <c r="N154" s="163"/>
      <c r="O154" s="55"/>
      <c r="P154" s="164"/>
      <c r="Q154" s="164"/>
      <c r="R154" s="164"/>
      <c r="S154" s="164"/>
      <c r="T154" s="165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6"/>
      <c r="AT154" s="166"/>
      <c r="AU154" s="166"/>
      <c r="AY154" s="14"/>
      <c r="BE154" s="167"/>
      <c r="BF154" s="167"/>
      <c r="BG154" s="167"/>
      <c r="BH154" s="167"/>
      <c r="BI154" s="167"/>
      <c r="BJ154" s="14"/>
      <c r="BK154" s="168"/>
      <c r="BL154" s="14"/>
      <c r="BM154" s="166"/>
    </row>
    <row r="155" spans="1:65" s="2" customFormat="1" ht="16.5" customHeight="1">
      <c r="A155" s="29"/>
      <c r="B155" s="154"/>
      <c r="C155" s="186">
        <v>31</v>
      </c>
      <c r="D155" s="186" t="s">
        <v>109</v>
      </c>
      <c r="E155" s="187" t="s">
        <v>187</v>
      </c>
      <c r="F155" s="188" t="s">
        <v>207</v>
      </c>
      <c r="G155" s="189" t="s">
        <v>155</v>
      </c>
      <c r="H155" s="190">
        <v>2</v>
      </c>
      <c r="I155" s="160"/>
      <c r="J155" s="190">
        <f t="shared" ref="J155:J156" si="41">ROUND(I155*H155,3)</f>
        <v>0</v>
      </c>
      <c r="K155" s="161"/>
      <c r="L155" s="30"/>
      <c r="M155" s="162"/>
      <c r="N155" s="163"/>
      <c r="O155" s="55"/>
      <c r="P155" s="164"/>
      <c r="Q155" s="164"/>
      <c r="R155" s="164"/>
      <c r="S155" s="164"/>
      <c r="T155" s="165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6"/>
      <c r="AT155" s="166"/>
      <c r="AU155" s="166"/>
      <c r="AY155" s="14"/>
      <c r="BE155" s="167"/>
      <c r="BF155" s="167"/>
      <c r="BG155" s="167"/>
      <c r="BH155" s="167"/>
      <c r="BI155" s="167"/>
      <c r="BJ155" s="14"/>
      <c r="BK155" s="168"/>
      <c r="BL155" s="14"/>
      <c r="BM155" s="166"/>
    </row>
    <row r="156" spans="1:65" s="2" customFormat="1" ht="24" customHeight="1">
      <c r="A156" s="29"/>
      <c r="B156" s="154"/>
      <c r="C156" s="191">
        <v>32</v>
      </c>
      <c r="D156" s="191" t="s">
        <v>130</v>
      </c>
      <c r="E156" s="192" t="s">
        <v>200</v>
      </c>
      <c r="F156" s="193" t="s">
        <v>201</v>
      </c>
      <c r="G156" s="194" t="s">
        <v>155</v>
      </c>
      <c r="H156" s="195">
        <v>2</v>
      </c>
      <c r="I156" s="174"/>
      <c r="J156" s="195">
        <f t="shared" si="41"/>
        <v>0</v>
      </c>
      <c r="K156" s="161"/>
      <c r="L156" s="30"/>
      <c r="M156" s="162"/>
      <c r="N156" s="163"/>
      <c r="O156" s="55"/>
      <c r="P156" s="164"/>
      <c r="Q156" s="164"/>
      <c r="R156" s="164"/>
      <c r="S156" s="164"/>
      <c r="T156" s="165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6"/>
      <c r="AT156" s="166"/>
      <c r="AU156" s="166"/>
      <c r="AY156" s="14"/>
      <c r="BE156" s="167"/>
      <c r="BF156" s="167"/>
      <c r="BG156" s="167"/>
      <c r="BH156" s="167"/>
      <c r="BI156" s="167"/>
      <c r="BJ156" s="14"/>
      <c r="BK156" s="168"/>
      <c r="BL156" s="14"/>
      <c r="BM156" s="166"/>
    </row>
    <row r="157" spans="1:65" s="2" customFormat="1" ht="24" customHeight="1">
      <c r="A157" s="29"/>
      <c r="B157" s="154"/>
      <c r="C157" s="191">
        <v>33</v>
      </c>
      <c r="D157" s="191" t="s">
        <v>130</v>
      </c>
      <c r="E157" s="192" t="s">
        <v>203</v>
      </c>
      <c r="F157" s="193" t="s">
        <v>205</v>
      </c>
      <c r="G157" s="194" t="s">
        <v>155</v>
      </c>
      <c r="H157" s="195">
        <v>2</v>
      </c>
      <c r="I157" s="174"/>
      <c r="J157" s="195">
        <f t="shared" si="31"/>
        <v>0</v>
      </c>
      <c r="K157" s="161"/>
      <c r="L157" s="30"/>
      <c r="M157" s="162"/>
      <c r="N157" s="163"/>
      <c r="O157" s="55"/>
      <c r="P157" s="164"/>
      <c r="Q157" s="164"/>
      <c r="R157" s="164"/>
      <c r="S157" s="164"/>
      <c r="T157" s="165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6"/>
      <c r="AT157" s="166"/>
      <c r="AU157" s="166"/>
      <c r="AY157" s="14"/>
      <c r="BE157" s="167"/>
      <c r="BF157" s="167"/>
      <c r="BG157" s="167"/>
      <c r="BH157" s="167"/>
      <c r="BI157" s="167"/>
      <c r="BJ157" s="14"/>
      <c r="BK157" s="168"/>
      <c r="BL157" s="14"/>
      <c r="BM157" s="166"/>
    </row>
    <row r="158" spans="1:65" s="2" customFormat="1" ht="36" customHeight="1">
      <c r="A158" s="29"/>
      <c r="B158" s="154"/>
      <c r="C158" s="155">
        <v>34</v>
      </c>
      <c r="D158" s="155" t="s">
        <v>109</v>
      </c>
      <c r="E158" s="156" t="s">
        <v>165</v>
      </c>
      <c r="F158" s="157" t="s">
        <v>166</v>
      </c>
      <c r="G158" s="158" t="s">
        <v>113</v>
      </c>
      <c r="H158" s="159">
        <v>1180</v>
      </c>
      <c r="I158" s="160"/>
      <c r="J158" s="159">
        <f t="shared" si="31"/>
        <v>0</v>
      </c>
      <c r="K158" s="161"/>
      <c r="L158" s="30"/>
      <c r="M158" s="162" t="s">
        <v>1</v>
      </c>
      <c r="N158" s="163" t="s">
        <v>37</v>
      </c>
      <c r="O158" s="55"/>
      <c r="P158" s="164">
        <f t="shared" si="32"/>
        <v>0</v>
      </c>
      <c r="Q158" s="164">
        <v>9.8530000000000006E-2</v>
      </c>
      <c r="R158" s="164">
        <f t="shared" si="33"/>
        <v>116.26540000000001</v>
      </c>
      <c r="S158" s="164">
        <v>0</v>
      </c>
      <c r="T158" s="165">
        <f t="shared" si="34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6" t="s">
        <v>79</v>
      </c>
      <c r="AT158" s="166" t="s">
        <v>109</v>
      </c>
      <c r="AU158" s="166" t="s">
        <v>78</v>
      </c>
      <c r="AY158" s="14" t="s">
        <v>107</v>
      </c>
      <c r="BE158" s="167">
        <f t="shared" si="35"/>
        <v>0</v>
      </c>
      <c r="BF158" s="167">
        <f t="shared" si="36"/>
        <v>0</v>
      </c>
      <c r="BG158" s="167">
        <f t="shared" si="37"/>
        <v>0</v>
      </c>
      <c r="BH158" s="167">
        <f t="shared" si="38"/>
        <v>0</v>
      </c>
      <c r="BI158" s="167">
        <f t="shared" si="39"/>
        <v>0</v>
      </c>
      <c r="BJ158" s="14" t="s">
        <v>78</v>
      </c>
      <c r="BK158" s="168">
        <f t="shared" si="40"/>
        <v>0</v>
      </c>
      <c r="BL158" s="14" t="s">
        <v>79</v>
      </c>
      <c r="BM158" s="166" t="s">
        <v>167</v>
      </c>
    </row>
    <row r="159" spans="1:65" s="2" customFormat="1" ht="16.5" customHeight="1">
      <c r="A159" s="29"/>
      <c r="B159" s="154"/>
      <c r="C159" s="169">
        <v>35</v>
      </c>
      <c r="D159" s="169" t="s">
        <v>130</v>
      </c>
      <c r="E159" s="170" t="s">
        <v>168</v>
      </c>
      <c r="F159" s="171" t="s">
        <v>197</v>
      </c>
      <c r="G159" s="172" t="s">
        <v>155</v>
      </c>
      <c r="H159" s="173">
        <v>1239</v>
      </c>
      <c r="I159" s="174"/>
      <c r="J159" s="173">
        <f t="shared" si="31"/>
        <v>0</v>
      </c>
      <c r="K159" s="175"/>
      <c r="L159" s="176"/>
      <c r="M159" s="177" t="s">
        <v>1</v>
      </c>
      <c r="N159" s="178" t="s">
        <v>37</v>
      </c>
      <c r="O159" s="55"/>
      <c r="P159" s="164">
        <f t="shared" si="32"/>
        <v>0</v>
      </c>
      <c r="Q159" s="164">
        <v>2.3E-2</v>
      </c>
      <c r="R159" s="164">
        <f t="shared" si="33"/>
        <v>28.497</v>
      </c>
      <c r="S159" s="164">
        <v>0</v>
      </c>
      <c r="T159" s="165">
        <f t="shared" si="34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6" t="s">
        <v>124</v>
      </c>
      <c r="AT159" s="166" t="s">
        <v>130</v>
      </c>
      <c r="AU159" s="166" t="s">
        <v>78</v>
      </c>
      <c r="AY159" s="14" t="s">
        <v>107</v>
      </c>
      <c r="BE159" s="167">
        <f t="shared" si="35"/>
        <v>0</v>
      </c>
      <c r="BF159" s="167">
        <f t="shared" si="36"/>
        <v>0</v>
      </c>
      <c r="BG159" s="167">
        <f t="shared" si="37"/>
        <v>0</v>
      </c>
      <c r="BH159" s="167">
        <f t="shared" si="38"/>
        <v>0</v>
      </c>
      <c r="BI159" s="167">
        <f t="shared" si="39"/>
        <v>0</v>
      </c>
      <c r="BJ159" s="14" t="s">
        <v>78</v>
      </c>
      <c r="BK159" s="168">
        <f t="shared" si="40"/>
        <v>0</v>
      </c>
      <c r="BL159" s="14" t="s">
        <v>79</v>
      </c>
      <c r="BM159" s="166" t="s">
        <v>169</v>
      </c>
    </row>
    <row r="160" spans="1:65" s="2" customFormat="1" ht="36">
      <c r="A160" s="29"/>
      <c r="B160" s="154"/>
      <c r="C160" s="155">
        <v>36</v>
      </c>
      <c r="D160" s="155" t="s">
        <v>109</v>
      </c>
      <c r="E160" s="156" t="s">
        <v>154</v>
      </c>
      <c r="F160" s="157" t="s">
        <v>208</v>
      </c>
      <c r="G160" s="158" t="s">
        <v>155</v>
      </c>
      <c r="H160" s="159">
        <v>21</v>
      </c>
      <c r="I160" s="160"/>
      <c r="J160" s="159">
        <f t="shared" ref="J160:J161" si="42">ROUND(I160*H160,3)</f>
        <v>0</v>
      </c>
      <c r="K160" s="175"/>
      <c r="L160" s="176"/>
      <c r="M160" s="177"/>
      <c r="N160" s="178"/>
      <c r="O160" s="55"/>
      <c r="P160" s="164"/>
      <c r="Q160" s="164"/>
      <c r="R160" s="164"/>
      <c r="S160" s="164"/>
      <c r="T160" s="165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6"/>
      <c r="AT160" s="166"/>
      <c r="AU160" s="166"/>
      <c r="AY160" s="14"/>
      <c r="BE160" s="167"/>
      <c r="BF160" s="167"/>
      <c r="BG160" s="167"/>
      <c r="BH160" s="167"/>
      <c r="BI160" s="167"/>
      <c r="BJ160" s="14"/>
      <c r="BK160" s="168"/>
      <c r="BL160" s="14"/>
      <c r="BM160" s="166"/>
    </row>
    <row r="161" spans="1:65" s="2" customFormat="1" ht="36">
      <c r="A161" s="29"/>
      <c r="B161" s="154"/>
      <c r="C161" s="169">
        <v>37</v>
      </c>
      <c r="D161" s="169" t="s">
        <v>130</v>
      </c>
      <c r="E161" s="170" t="s">
        <v>186</v>
      </c>
      <c r="F161" s="171" t="s">
        <v>249</v>
      </c>
      <c r="G161" s="172" t="s">
        <v>155</v>
      </c>
      <c r="H161" s="173">
        <v>21</v>
      </c>
      <c r="I161" s="174"/>
      <c r="J161" s="173">
        <f t="shared" si="42"/>
        <v>0</v>
      </c>
      <c r="K161" s="175"/>
      <c r="L161" s="176"/>
      <c r="M161" s="177"/>
      <c r="N161" s="178"/>
      <c r="O161" s="55"/>
      <c r="P161" s="164"/>
      <c r="Q161" s="164"/>
      <c r="R161" s="164"/>
      <c r="S161" s="164"/>
      <c r="T161" s="165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6"/>
      <c r="AT161" s="166"/>
      <c r="AU161" s="166"/>
      <c r="AY161" s="14"/>
      <c r="BE161" s="167"/>
      <c r="BF161" s="167"/>
      <c r="BG161" s="167"/>
      <c r="BH161" s="167"/>
      <c r="BI161" s="167"/>
      <c r="BJ161" s="14"/>
      <c r="BK161" s="168"/>
      <c r="BL161" s="14"/>
      <c r="BM161" s="166"/>
    </row>
    <row r="162" spans="1:65" s="2" customFormat="1" ht="24" customHeight="1">
      <c r="A162" s="29"/>
      <c r="B162" s="154"/>
      <c r="C162" s="155">
        <v>38</v>
      </c>
      <c r="D162" s="155" t="s">
        <v>109</v>
      </c>
      <c r="E162" s="156" t="s">
        <v>215</v>
      </c>
      <c r="F162" s="157" t="s">
        <v>170</v>
      </c>
      <c r="G162" s="158" t="s">
        <v>118</v>
      </c>
      <c r="H162" s="159">
        <v>55.1</v>
      </c>
      <c r="I162" s="160"/>
      <c r="J162" s="159">
        <f t="shared" si="31"/>
        <v>0</v>
      </c>
      <c r="K162" s="161"/>
      <c r="L162" s="30"/>
      <c r="M162" s="162" t="s">
        <v>1</v>
      </c>
      <c r="N162" s="163" t="s">
        <v>37</v>
      </c>
      <c r="O162" s="55"/>
      <c r="P162" s="164">
        <f t="shared" si="32"/>
        <v>0</v>
      </c>
      <c r="Q162" s="164">
        <v>2.2151299999999998</v>
      </c>
      <c r="R162" s="164">
        <f t="shared" si="33"/>
        <v>122.053663</v>
      </c>
      <c r="S162" s="164">
        <v>0</v>
      </c>
      <c r="T162" s="165">
        <f t="shared" si="34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6" t="s">
        <v>79</v>
      </c>
      <c r="AT162" s="166" t="s">
        <v>109</v>
      </c>
      <c r="AU162" s="166" t="s">
        <v>78</v>
      </c>
      <c r="AY162" s="14" t="s">
        <v>107</v>
      </c>
      <c r="BE162" s="167">
        <f t="shared" si="35"/>
        <v>0</v>
      </c>
      <c r="BF162" s="167">
        <f t="shared" si="36"/>
        <v>0</v>
      </c>
      <c r="BG162" s="167">
        <f t="shared" si="37"/>
        <v>0</v>
      </c>
      <c r="BH162" s="167">
        <f t="shared" si="38"/>
        <v>0</v>
      </c>
      <c r="BI162" s="167">
        <f t="shared" si="39"/>
        <v>0</v>
      </c>
      <c r="BJ162" s="14" t="s">
        <v>78</v>
      </c>
      <c r="BK162" s="168">
        <f t="shared" si="40"/>
        <v>0</v>
      </c>
      <c r="BL162" s="14" t="s">
        <v>79</v>
      </c>
      <c r="BM162" s="166" t="s">
        <v>171</v>
      </c>
    </row>
    <row r="163" spans="1:65" s="2" customFormat="1" ht="24" customHeight="1">
      <c r="A163" s="29"/>
      <c r="B163" s="154"/>
      <c r="C163" s="155">
        <v>39</v>
      </c>
      <c r="D163" s="155" t="s">
        <v>109</v>
      </c>
      <c r="E163" s="156" t="s">
        <v>228</v>
      </c>
      <c r="F163" s="157" t="s">
        <v>229</v>
      </c>
      <c r="G163" s="158" t="s">
        <v>190</v>
      </c>
      <c r="H163" s="159">
        <v>1</v>
      </c>
      <c r="I163" s="160"/>
      <c r="J163" s="159">
        <f t="shared" si="31"/>
        <v>0</v>
      </c>
      <c r="K163" s="161"/>
      <c r="L163" s="30"/>
      <c r="M163" s="162"/>
      <c r="N163" s="163"/>
      <c r="O163" s="55"/>
      <c r="P163" s="164"/>
      <c r="Q163" s="164"/>
      <c r="R163" s="164"/>
      <c r="S163" s="164"/>
      <c r="T163" s="165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6"/>
      <c r="AT163" s="166"/>
      <c r="AU163" s="166"/>
      <c r="AY163" s="14"/>
      <c r="BE163" s="167"/>
      <c r="BF163" s="167"/>
      <c r="BG163" s="167"/>
      <c r="BH163" s="167"/>
      <c r="BI163" s="167"/>
      <c r="BJ163" s="14"/>
      <c r="BK163" s="168"/>
      <c r="BL163" s="14"/>
      <c r="BM163" s="166"/>
    </row>
    <row r="164" spans="1:65" s="2" customFormat="1" ht="24" customHeight="1">
      <c r="A164" s="200"/>
      <c r="B164" s="154"/>
      <c r="C164" s="155">
        <v>40</v>
      </c>
      <c r="D164" s="155" t="s">
        <v>109</v>
      </c>
      <c r="E164" s="156" t="s">
        <v>257</v>
      </c>
      <c r="F164" s="157" t="s">
        <v>251</v>
      </c>
      <c r="G164" s="158" t="s">
        <v>252</v>
      </c>
      <c r="H164" s="159">
        <v>2</v>
      </c>
      <c r="I164" s="160"/>
      <c r="J164" s="159">
        <f t="shared" si="31"/>
        <v>0</v>
      </c>
      <c r="K164" s="161"/>
      <c r="L164" s="30"/>
      <c r="M164" s="162"/>
      <c r="N164" s="163"/>
      <c r="O164" s="55"/>
      <c r="P164" s="164"/>
      <c r="Q164" s="164"/>
      <c r="R164" s="164"/>
      <c r="S164" s="164"/>
      <c r="T164" s="165"/>
      <c r="U164" s="200"/>
      <c r="V164" s="200"/>
      <c r="W164" s="200"/>
      <c r="X164" s="200"/>
      <c r="Y164" s="200"/>
      <c r="Z164" s="200"/>
      <c r="AA164" s="200"/>
      <c r="AB164" s="200"/>
      <c r="AC164" s="200"/>
      <c r="AD164" s="200"/>
      <c r="AE164" s="200"/>
      <c r="AR164" s="166"/>
      <c r="AT164" s="166"/>
      <c r="AU164" s="166"/>
      <c r="AY164" s="14"/>
      <c r="BE164" s="167"/>
      <c r="BF164" s="167"/>
      <c r="BG164" s="167"/>
      <c r="BH164" s="167"/>
      <c r="BI164" s="167"/>
      <c r="BJ164" s="14"/>
      <c r="BK164" s="168"/>
      <c r="BL164" s="14"/>
      <c r="BM164" s="166"/>
    </row>
    <row r="165" spans="1:65" s="2" customFormat="1" ht="24" customHeight="1">
      <c r="A165" s="200"/>
      <c r="B165" s="154"/>
      <c r="C165" s="155">
        <v>41</v>
      </c>
      <c r="D165" s="155" t="s">
        <v>109</v>
      </c>
      <c r="E165" s="156" t="s">
        <v>258</v>
      </c>
      <c r="F165" s="157" t="s">
        <v>253</v>
      </c>
      <c r="G165" s="158" t="s">
        <v>252</v>
      </c>
      <c r="H165" s="159">
        <v>1</v>
      </c>
      <c r="I165" s="160"/>
      <c r="J165" s="159">
        <f t="shared" si="31"/>
        <v>0</v>
      </c>
      <c r="K165" s="161"/>
      <c r="L165" s="30"/>
      <c r="M165" s="162"/>
      <c r="N165" s="163"/>
      <c r="O165" s="55"/>
      <c r="P165" s="164"/>
      <c r="Q165" s="164"/>
      <c r="R165" s="164"/>
      <c r="S165" s="164"/>
      <c r="T165" s="165"/>
      <c r="U165" s="200"/>
      <c r="V165" s="200"/>
      <c r="W165" s="200"/>
      <c r="X165" s="200"/>
      <c r="Y165" s="200"/>
      <c r="Z165" s="200"/>
      <c r="AA165" s="200"/>
      <c r="AB165" s="200"/>
      <c r="AC165" s="200"/>
      <c r="AD165" s="200"/>
      <c r="AE165" s="200"/>
      <c r="AR165" s="166"/>
      <c r="AT165" s="166"/>
      <c r="AU165" s="166"/>
      <c r="AY165" s="14"/>
      <c r="BE165" s="167"/>
      <c r="BF165" s="167"/>
      <c r="BG165" s="167"/>
      <c r="BH165" s="167"/>
      <c r="BI165" s="167"/>
      <c r="BJ165" s="14"/>
      <c r="BK165" s="168"/>
      <c r="BL165" s="14"/>
      <c r="BM165" s="166"/>
    </row>
    <row r="166" spans="1:65" s="2" customFormat="1" ht="24" customHeight="1">
      <c r="A166" s="200"/>
      <c r="B166" s="154"/>
      <c r="C166" s="155">
        <v>42</v>
      </c>
      <c r="D166" s="155" t="s">
        <v>109</v>
      </c>
      <c r="E166" s="156" t="s">
        <v>256</v>
      </c>
      <c r="F166" s="157" t="s">
        <v>255</v>
      </c>
      <c r="G166" s="158" t="s">
        <v>155</v>
      </c>
      <c r="H166" s="159">
        <v>6</v>
      </c>
      <c r="I166" s="160"/>
      <c r="J166" s="159">
        <f t="shared" si="31"/>
        <v>0</v>
      </c>
      <c r="K166" s="161"/>
      <c r="L166" s="30"/>
      <c r="M166" s="162"/>
      <c r="N166" s="163"/>
      <c r="O166" s="55"/>
      <c r="P166" s="164"/>
      <c r="Q166" s="164"/>
      <c r="R166" s="164"/>
      <c r="S166" s="164"/>
      <c r="T166" s="165"/>
      <c r="U166" s="200"/>
      <c r="V166" s="200"/>
      <c r="W166" s="200"/>
      <c r="X166" s="200"/>
      <c r="Y166" s="200"/>
      <c r="Z166" s="200"/>
      <c r="AA166" s="200"/>
      <c r="AB166" s="200"/>
      <c r="AC166" s="200"/>
      <c r="AD166" s="200"/>
      <c r="AE166" s="200"/>
      <c r="AR166" s="166"/>
      <c r="AT166" s="166"/>
      <c r="AU166" s="166"/>
      <c r="AY166" s="14"/>
      <c r="BE166" s="167"/>
      <c r="BF166" s="167"/>
      <c r="BG166" s="167"/>
      <c r="BH166" s="167"/>
      <c r="BI166" s="167"/>
      <c r="BJ166" s="14"/>
      <c r="BK166" s="168"/>
      <c r="BL166" s="14"/>
      <c r="BM166" s="166"/>
    </row>
    <row r="167" spans="1:65" s="2" customFormat="1" ht="24" customHeight="1">
      <c r="A167" s="200"/>
      <c r="B167" s="154"/>
      <c r="C167" s="155">
        <v>43</v>
      </c>
      <c r="D167" s="155" t="s">
        <v>109</v>
      </c>
      <c r="E167" s="156" t="s">
        <v>259</v>
      </c>
      <c r="F167" s="157" t="s">
        <v>254</v>
      </c>
      <c r="G167" s="158" t="s">
        <v>252</v>
      </c>
      <c r="H167" s="159">
        <v>1</v>
      </c>
      <c r="I167" s="160"/>
      <c r="J167" s="159">
        <f t="shared" si="31"/>
        <v>0</v>
      </c>
      <c r="K167" s="161"/>
      <c r="L167" s="30"/>
      <c r="M167" s="162"/>
      <c r="N167" s="163"/>
      <c r="O167" s="55"/>
      <c r="P167" s="164"/>
      <c r="Q167" s="164"/>
      <c r="R167" s="164"/>
      <c r="S167" s="164"/>
      <c r="T167" s="165"/>
      <c r="U167" s="200"/>
      <c r="V167" s="200"/>
      <c r="W167" s="200"/>
      <c r="X167" s="200"/>
      <c r="Y167" s="200"/>
      <c r="Z167" s="200"/>
      <c r="AA167" s="200"/>
      <c r="AB167" s="200"/>
      <c r="AC167" s="200"/>
      <c r="AD167" s="200"/>
      <c r="AE167" s="200"/>
      <c r="AR167" s="166"/>
      <c r="AT167" s="166"/>
      <c r="AU167" s="166"/>
      <c r="AY167" s="14"/>
      <c r="BE167" s="167"/>
      <c r="BF167" s="167"/>
      <c r="BG167" s="167"/>
      <c r="BH167" s="167"/>
      <c r="BI167" s="167"/>
      <c r="BJ167" s="14"/>
      <c r="BK167" s="168"/>
      <c r="BL167" s="14"/>
      <c r="BM167" s="166"/>
    </row>
    <row r="168" spans="1:65" s="2" customFormat="1" ht="24" customHeight="1">
      <c r="A168" s="200"/>
      <c r="B168" s="154"/>
      <c r="C168" s="155">
        <v>44</v>
      </c>
      <c r="D168" s="155" t="s">
        <v>109</v>
      </c>
      <c r="E168" s="156" t="s">
        <v>260</v>
      </c>
      <c r="F168" s="157" t="s">
        <v>261</v>
      </c>
      <c r="G168" s="158" t="s">
        <v>252</v>
      </c>
      <c r="H168" s="159">
        <v>1</v>
      </c>
      <c r="I168" s="160"/>
      <c r="J168" s="159">
        <f t="shared" si="31"/>
        <v>0</v>
      </c>
      <c r="K168" s="161"/>
      <c r="L168" s="30"/>
      <c r="M168" s="162"/>
      <c r="N168" s="163"/>
      <c r="O168" s="55"/>
      <c r="P168" s="164"/>
      <c r="Q168" s="164"/>
      <c r="R168" s="164"/>
      <c r="S168" s="164"/>
      <c r="T168" s="165"/>
      <c r="U168" s="200"/>
      <c r="V168" s="200"/>
      <c r="W168" s="200"/>
      <c r="X168" s="200"/>
      <c r="Y168" s="200"/>
      <c r="Z168" s="200"/>
      <c r="AA168" s="200"/>
      <c r="AB168" s="200"/>
      <c r="AC168" s="200"/>
      <c r="AD168" s="200"/>
      <c r="AE168" s="200"/>
      <c r="AR168" s="166"/>
      <c r="AT168" s="166"/>
      <c r="AU168" s="166"/>
      <c r="AY168" s="14"/>
      <c r="BE168" s="167"/>
      <c r="BF168" s="167"/>
      <c r="BG168" s="167"/>
      <c r="BH168" s="167"/>
      <c r="BI168" s="167"/>
      <c r="BJ168" s="14"/>
      <c r="BK168" s="168"/>
      <c r="BL168" s="14"/>
      <c r="BM168" s="166"/>
    </row>
    <row r="169" spans="1:65" s="2" customFormat="1" ht="24" customHeight="1">
      <c r="A169" s="200"/>
      <c r="B169" s="154"/>
      <c r="C169" s="155">
        <v>45</v>
      </c>
      <c r="D169" s="155" t="s">
        <v>109</v>
      </c>
      <c r="E169" s="156" t="s">
        <v>265</v>
      </c>
      <c r="F169" s="157" t="s">
        <v>262</v>
      </c>
      <c r="G169" s="158" t="s">
        <v>252</v>
      </c>
      <c r="H169" s="159">
        <v>2</v>
      </c>
      <c r="I169" s="160"/>
      <c r="J169" s="159">
        <f t="shared" si="31"/>
        <v>0</v>
      </c>
      <c r="K169" s="161"/>
      <c r="L169" s="30"/>
      <c r="M169" s="162"/>
      <c r="N169" s="163"/>
      <c r="O169" s="55"/>
      <c r="P169" s="164"/>
      <c r="Q169" s="164"/>
      <c r="R169" s="164"/>
      <c r="S169" s="164"/>
      <c r="T169" s="165"/>
      <c r="U169" s="200"/>
      <c r="V169" s="200"/>
      <c r="W169" s="200"/>
      <c r="X169" s="200"/>
      <c r="Y169" s="200"/>
      <c r="Z169" s="200"/>
      <c r="AA169" s="200"/>
      <c r="AB169" s="200"/>
      <c r="AC169" s="200"/>
      <c r="AD169" s="200"/>
      <c r="AE169" s="200"/>
      <c r="AR169" s="166"/>
      <c r="AT169" s="166"/>
      <c r="AU169" s="166"/>
      <c r="AY169" s="14"/>
      <c r="BE169" s="167"/>
      <c r="BF169" s="167"/>
      <c r="BG169" s="167"/>
      <c r="BH169" s="167"/>
      <c r="BI169" s="167"/>
      <c r="BJ169" s="14"/>
      <c r="BK169" s="168"/>
      <c r="BL169" s="14"/>
      <c r="BM169" s="166"/>
    </row>
    <row r="170" spans="1:65" s="2" customFormat="1" ht="24" customHeight="1">
      <c r="A170" s="200"/>
      <c r="B170" s="154"/>
      <c r="C170" s="155">
        <v>46</v>
      </c>
      <c r="D170" s="155" t="s">
        <v>109</v>
      </c>
      <c r="E170" s="156" t="s">
        <v>264</v>
      </c>
      <c r="F170" s="157" t="s">
        <v>263</v>
      </c>
      <c r="G170" s="158" t="s">
        <v>252</v>
      </c>
      <c r="H170" s="159">
        <v>2</v>
      </c>
      <c r="I170" s="160"/>
      <c r="J170" s="159">
        <f t="shared" si="31"/>
        <v>0</v>
      </c>
      <c r="K170" s="161"/>
      <c r="L170" s="30"/>
      <c r="M170" s="162"/>
      <c r="N170" s="163"/>
      <c r="O170" s="55"/>
      <c r="P170" s="164"/>
      <c r="Q170" s="164"/>
      <c r="R170" s="164"/>
      <c r="S170" s="164"/>
      <c r="T170" s="165"/>
      <c r="U170" s="200"/>
      <c r="V170" s="200"/>
      <c r="W170" s="200"/>
      <c r="X170" s="200"/>
      <c r="Y170" s="200"/>
      <c r="Z170" s="200"/>
      <c r="AA170" s="200"/>
      <c r="AB170" s="200"/>
      <c r="AC170" s="200"/>
      <c r="AD170" s="200"/>
      <c r="AE170" s="200"/>
      <c r="AR170" s="166"/>
      <c r="AT170" s="166"/>
      <c r="AU170" s="166"/>
      <c r="AY170" s="14"/>
      <c r="BE170" s="167"/>
      <c r="BF170" s="167"/>
      <c r="BG170" s="167"/>
      <c r="BH170" s="167"/>
      <c r="BI170" s="167"/>
      <c r="BJ170" s="14"/>
      <c r="BK170" s="168"/>
      <c r="BL170" s="14"/>
      <c r="BM170" s="166"/>
    </row>
    <row r="171" spans="1:65" s="2" customFormat="1" ht="24" customHeight="1">
      <c r="A171" s="200"/>
      <c r="B171" s="154"/>
      <c r="C171" s="155">
        <v>47</v>
      </c>
      <c r="D171" s="155" t="s">
        <v>109</v>
      </c>
      <c r="E171" s="156" t="s">
        <v>277</v>
      </c>
      <c r="F171" s="157" t="s">
        <v>272</v>
      </c>
      <c r="G171" s="158" t="s">
        <v>113</v>
      </c>
      <c r="H171" s="159">
        <v>136</v>
      </c>
      <c r="I171" s="160"/>
      <c r="J171" s="159">
        <f t="shared" si="31"/>
        <v>0</v>
      </c>
      <c r="K171" s="161"/>
      <c r="L171" s="30"/>
      <c r="M171" s="162"/>
      <c r="N171" s="163"/>
      <c r="O171" s="55"/>
      <c r="P171" s="164"/>
      <c r="Q171" s="164"/>
      <c r="R171" s="164"/>
      <c r="S171" s="164"/>
      <c r="T171" s="165"/>
      <c r="U171" s="200"/>
      <c r="V171" s="200"/>
      <c r="W171" s="200"/>
      <c r="X171" s="200"/>
      <c r="Y171" s="200"/>
      <c r="Z171" s="200"/>
      <c r="AA171" s="200"/>
      <c r="AB171" s="200"/>
      <c r="AC171" s="200"/>
      <c r="AD171" s="200"/>
      <c r="AE171" s="200"/>
      <c r="AR171" s="166"/>
      <c r="AT171" s="166"/>
      <c r="AU171" s="166"/>
      <c r="AY171" s="14"/>
      <c r="BE171" s="167"/>
      <c r="BF171" s="167"/>
      <c r="BG171" s="167"/>
      <c r="BH171" s="167"/>
      <c r="BI171" s="167"/>
      <c r="BJ171" s="14"/>
      <c r="BK171" s="168"/>
      <c r="BL171" s="14"/>
      <c r="BM171" s="166"/>
    </row>
    <row r="172" spans="1:65" s="2" customFormat="1" ht="24" customHeight="1">
      <c r="A172" s="200"/>
      <c r="B172" s="154"/>
      <c r="C172" s="155">
        <v>48</v>
      </c>
      <c r="D172" s="155" t="s">
        <v>109</v>
      </c>
      <c r="E172" s="156" t="s">
        <v>276</v>
      </c>
      <c r="F172" s="157" t="s">
        <v>273</v>
      </c>
      <c r="G172" s="158" t="s">
        <v>111</v>
      </c>
      <c r="H172" s="159">
        <v>390</v>
      </c>
      <c r="I172" s="160"/>
      <c r="J172" s="159">
        <f t="shared" si="31"/>
        <v>0</v>
      </c>
      <c r="K172" s="161"/>
      <c r="L172" s="30"/>
      <c r="M172" s="162"/>
      <c r="N172" s="163"/>
      <c r="O172" s="55"/>
      <c r="P172" s="164"/>
      <c r="Q172" s="164"/>
      <c r="R172" s="164"/>
      <c r="S172" s="164"/>
      <c r="T172" s="165"/>
      <c r="U172" s="200"/>
      <c r="V172" s="200"/>
      <c r="W172" s="200"/>
      <c r="X172" s="200"/>
      <c r="Y172" s="200"/>
      <c r="Z172" s="200"/>
      <c r="AA172" s="200"/>
      <c r="AB172" s="200"/>
      <c r="AC172" s="200"/>
      <c r="AD172" s="200"/>
      <c r="AE172" s="200"/>
      <c r="AR172" s="166"/>
      <c r="AT172" s="166"/>
      <c r="AU172" s="166"/>
      <c r="AY172" s="14"/>
      <c r="BE172" s="167"/>
      <c r="BF172" s="167"/>
      <c r="BG172" s="167"/>
      <c r="BH172" s="167"/>
      <c r="BI172" s="167"/>
      <c r="BJ172" s="14"/>
      <c r="BK172" s="168"/>
      <c r="BL172" s="14"/>
      <c r="BM172" s="166"/>
    </row>
    <row r="173" spans="1:65" s="2" customFormat="1" ht="24" customHeight="1">
      <c r="A173" s="200"/>
      <c r="B173" s="154"/>
      <c r="C173" s="169">
        <v>49</v>
      </c>
      <c r="D173" s="169" t="s">
        <v>130</v>
      </c>
      <c r="E173" s="170" t="s">
        <v>278</v>
      </c>
      <c r="F173" s="171" t="s">
        <v>274</v>
      </c>
      <c r="G173" s="172" t="s">
        <v>111</v>
      </c>
      <c r="H173" s="173">
        <v>429</v>
      </c>
      <c r="I173" s="174"/>
      <c r="J173" s="173">
        <f t="shared" ref="J173" si="43">ROUND(I173*H173,3)</f>
        <v>0</v>
      </c>
      <c r="K173" s="161"/>
      <c r="L173" s="30"/>
      <c r="M173" s="162"/>
      <c r="N173" s="163"/>
      <c r="O173" s="55"/>
      <c r="P173" s="164"/>
      <c r="Q173" s="164"/>
      <c r="R173" s="164"/>
      <c r="S173" s="164"/>
      <c r="T173" s="165"/>
      <c r="U173" s="200"/>
      <c r="V173" s="200"/>
      <c r="W173" s="200"/>
      <c r="X173" s="200"/>
      <c r="Y173" s="200"/>
      <c r="Z173" s="200"/>
      <c r="AA173" s="200"/>
      <c r="AB173" s="200"/>
      <c r="AC173" s="200"/>
      <c r="AD173" s="200"/>
      <c r="AE173" s="200"/>
      <c r="AR173" s="166"/>
      <c r="AT173" s="166"/>
      <c r="AU173" s="166"/>
      <c r="AY173" s="14"/>
      <c r="BE173" s="167"/>
      <c r="BF173" s="167"/>
      <c r="BG173" s="167"/>
      <c r="BH173" s="167"/>
      <c r="BI173" s="167"/>
      <c r="BJ173" s="14"/>
      <c r="BK173" s="168"/>
      <c r="BL173" s="14"/>
      <c r="BM173" s="166"/>
    </row>
    <row r="174" spans="1:65" s="2" customFormat="1" ht="24" customHeight="1">
      <c r="A174" s="200"/>
      <c r="B174" s="154"/>
      <c r="C174" s="155">
        <v>50</v>
      </c>
      <c r="D174" s="155" t="s">
        <v>109</v>
      </c>
      <c r="E174" s="156" t="s">
        <v>279</v>
      </c>
      <c r="F174" s="157" t="s">
        <v>275</v>
      </c>
      <c r="G174" s="158" t="s">
        <v>118</v>
      </c>
      <c r="H174" s="159">
        <v>46.8</v>
      </c>
      <c r="I174" s="160"/>
      <c r="J174" s="159">
        <f t="shared" si="31"/>
        <v>0</v>
      </c>
      <c r="K174" s="161"/>
      <c r="L174" s="30"/>
      <c r="M174" s="162"/>
      <c r="N174" s="163"/>
      <c r="O174" s="55"/>
      <c r="P174" s="164"/>
      <c r="Q174" s="164"/>
      <c r="R174" s="164"/>
      <c r="S174" s="164"/>
      <c r="T174" s="165"/>
      <c r="U174" s="200"/>
      <c r="V174" s="200"/>
      <c r="W174" s="200"/>
      <c r="X174" s="200"/>
      <c r="Y174" s="200"/>
      <c r="Z174" s="200"/>
      <c r="AA174" s="200"/>
      <c r="AB174" s="200"/>
      <c r="AC174" s="200"/>
      <c r="AD174" s="200"/>
      <c r="AE174" s="200"/>
      <c r="AR174" s="166"/>
      <c r="AT174" s="166"/>
      <c r="AU174" s="166"/>
      <c r="AY174" s="14"/>
      <c r="BE174" s="167"/>
      <c r="BF174" s="167"/>
      <c r="BG174" s="167"/>
      <c r="BH174" s="167"/>
      <c r="BI174" s="167"/>
      <c r="BJ174" s="14"/>
      <c r="BK174" s="168"/>
      <c r="BL174" s="14"/>
      <c r="BM174" s="166"/>
    </row>
    <row r="175" spans="1:65" s="2" customFormat="1" ht="24" customHeight="1">
      <c r="A175" s="200"/>
      <c r="B175" s="154"/>
      <c r="C175" s="155">
        <v>51</v>
      </c>
      <c r="D175" s="155" t="s">
        <v>109</v>
      </c>
      <c r="E175" s="201" t="s">
        <v>289</v>
      </c>
      <c r="F175" s="157" t="s">
        <v>286</v>
      </c>
      <c r="G175" s="158" t="s">
        <v>155</v>
      </c>
      <c r="H175" s="159">
        <v>3</v>
      </c>
      <c r="I175" s="160"/>
      <c r="J175" s="159">
        <f t="shared" si="31"/>
        <v>0</v>
      </c>
      <c r="K175" s="161"/>
      <c r="L175" s="30"/>
      <c r="M175" s="162"/>
      <c r="N175" s="163"/>
      <c r="O175" s="55"/>
      <c r="P175" s="164"/>
      <c r="Q175" s="164"/>
      <c r="R175" s="164"/>
      <c r="S175" s="164"/>
      <c r="T175" s="165"/>
      <c r="U175" s="200"/>
      <c r="V175" s="200"/>
      <c r="W175" s="200"/>
      <c r="X175" s="200"/>
      <c r="Y175" s="200"/>
      <c r="Z175" s="200"/>
      <c r="AA175" s="200"/>
      <c r="AB175" s="200"/>
      <c r="AC175" s="200"/>
      <c r="AD175" s="200"/>
      <c r="AE175" s="200"/>
      <c r="AR175" s="166"/>
      <c r="AT175" s="166"/>
      <c r="AU175" s="166"/>
      <c r="AY175" s="14"/>
      <c r="BE175" s="167"/>
      <c r="BF175" s="167"/>
      <c r="BG175" s="167"/>
      <c r="BH175" s="167"/>
      <c r="BI175" s="167"/>
      <c r="BJ175" s="14"/>
      <c r="BK175" s="168"/>
      <c r="BL175" s="14"/>
      <c r="BM175" s="166"/>
    </row>
    <row r="176" spans="1:65" s="2" customFormat="1" ht="24" customHeight="1">
      <c r="A176" s="200"/>
      <c r="B176" s="154"/>
      <c r="C176" s="155">
        <v>52</v>
      </c>
      <c r="D176" s="155" t="s">
        <v>109</v>
      </c>
      <c r="E176" s="201" t="s">
        <v>285</v>
      </c>
      <c r="F176" s="157" t="s">
        <v>282</v>
      </c>
      <c r="G176" s="158" t="s">
        <v>113</v>
      </c>
      <c r="H176" s="159">
        <v>517</v>
      </c>
      <c r="I176" s="160"/>
      <c r="J176" s="159">
        <f t="shared" si="31"/>
        <v>0</v>
      </c>
      <c r="K176" s="161"/>
      <c r="L176" s="30"/>
      <c r="M176" s="162"/>
      <c r="N176" s="163"/>
      <c r="O176" s="55"/>
      <c r="P176" s="164"/>
      <c r="Q176" s="164"/>
      <c r="R176" s="164"/>
      <c r="S176" s="164"/>
      <c r="T176" s="165"/>
      <c r="U176" s="200"/>
      <c r="V176" s="200"/>
      <c r="W176" s="200"/>
      <c r="X176" s="200"/>
      <c r="Y176" s="200"/>
      <c r="Z176" s="200"/>
      <c r="AA176" s="200"/>
      <c r="AB176" s="200"/>
      <c r="AC176" s="200"/>
      <c r="AD176" s="200"/>
      <c r="AE176" s="200"/>
      <c r="AR176" s="166"/>
      <c r="AT176" s="166"/>
      <c r="AU176" s="166"/>
      <c r="AY176" s="14"/>
      <c r="BE176" s="167"/>
      <c r="BF176" s="167"/>
      <c r="BG176" s="167"/>
      <c r="BH176" s="167"/>
      <c r="BI176" s="167"/>
      <c r="BJ176" s="14"/>
      <c r="BK176" s="168"/>
      <c r="BL176" s="14"/>
      <c r="BM176" s="166"/>
    </row>
    <row r="177" spans="1:65" s="2" customFormat="1" ht="24" customHeight="1">
      <c r="A177" s="200"/>
      <c r="B177" s="154"/>
      <c r="C177" s="169">
        <v>53</v>
      </c>
      <c r="D177" s="169" t="s">
        <v>130</v>
      </c>
      <c r="E177" s="202" t="s">
        <v>283</v>
      </c>
      <c r="F177" s="171" t="s">
        <v>280</v>
      </c>
      <c r="G177" s="172" t="s">
        <v>113</v>
      </c>
      <c r="H177" s="173">
        <v>477</v>
      </c>
      <c r="I177" s="174"/>
      <c r="J177" s="173">
        <f t="shared" si="31"/>
        <v>0</v>
      </c>
      <c r="K177" s="161"/>
      <c r="L177" s="30"/>
      <c r="M177" s="162"/>
      <c r="N177" s="163"/>
      <c r="O177" s="55"/>
      <c r="P177" s="164"/>
      <c r="Q177" s="164"/>
      <c r="R177" s="164"/>
      <c r="S177" s="164"/>
      <c r="T177" s="165"/>
      <c r="U177" s="200"/>
      <c r="V177" s="200"/>
      <c r="W177" s="200"/>
      <c r="X177" s="200"/>
      <c r="Y177" s="200"/>
      <c r="Z177" s="200"/>
      <c r="AA177" s="200"/>
      <c r="AB177" s="200"/>
      <c r="AC177" s="200"/>
      <c r="AD177" s="200"/>
      <c r="AE177" s="200"/>
      <c r="AR177" s="166"/>
      <c r="AT177" s="166"/>
      <c r="AU177" s="166"/>
      <c r="AY177" s="14"/>
      <c r="BE177" s="167"/>
      <c r="BF177" s="167"/>
      <c r="BG177" s="167"/>
      <c r="BH177" s="167"/>
      <c r="BI177" s="167"/>
      <c r="BJ177" s="14"/>
      <c r="BK177" s="168"/>
      <c r="BL177" s="14"/>
      <c r="BM177" s="166"/>
    </row>
    <row r="178" spans="1:65" s="2" customFormat="1" ht="24" customHeight="1">
      <c r="A178" s="200"/>
      <c r="B178" s="154"/>
      <c r="C178" s="169">
        <v>54</v>
      </c>
      <c r="D178" s="169" t="s">
        <v>130</v>
      </c>
      <c r="E178" s="202" t="s">
        <v>284</v>
      </c>
      <c r="F178" s="171" t="s">
        <v>281</v>
      </c>
      <c r="G178" s="172" t="s">
        <v>113</v>
      </c>
      <c r="H178" s="173">
        <v>40</v>
      </c>
      <c r="I178" s="174"/>
      <c r="J178" s="173">
        <f t="shared" si="31"/>
        <v>0</v>
      </c>
      <c r="K178" s="161"/>
      <c r="L178" s="30"/>
      <c r="M178" s="162"/>
      <c r="N178" s="163"/>
      <c r="O178" s="55"/>
      <c r="P178" s="164"/>
      <c r="Q178" s="164"/>
      <c r="R178" s="164"/>
      <c r="S178" s="164"/>
      <c r="T178" s="165"/>
      <c r="U178" s="200"/>
      <c r="V178" s="200"/>
      <c r="W178" s="200"/>
      <c r="X178" s="200"/>
      <c r="Y178" s="200"/>
      <c r="Z178" s="200"/>
      <c r="AA178" s="200"/>
      <c r="AB178" s="200"/>
      <c r="AC178" s="200"/>
      <c r="AD178" s="200"/>
      <c r="AE178" s="200"/>
      <c r="AR178" s="166"/>
      <c r="AT178" s="166"/>
      <c r="AU178" s="166"/>
      <c r="AY178" s="14"/>
      <c r="BE178" s="167"/>
      <c r="BF178" s="167"/>
      <c r="BG178" s="167"/>
      <c r="BH178" s="167"/>
      <c r="BI178" s="167"/>
      <c r="BJ178" s="14"/>
      <c r="BK178" s="168"/>
      <c r="BL178" s="14"/>
      <c r="BM178" s="166"/>
    </row>
    <row r="179" spans="1:65" s="2" customFormat="1" ht="24" customHeight="1">
      <c r="A179" s="200"/>
      <c r="B179" s="154"/>
      <c r="C179" s="155">
        <v>55</v>
      </c>
      <c r="D179" s="155" t="s">
        <v>109</v>
      </c>
      <c r="E179" s="201" t="s">
        <v>291</v>
      </c>
      <c r="F179" s="157" t="s">
        <v>287</v>
      </c>
      <c r="G179" s="158" t="s">
        <v>113</v>
      </c>
      <c r="H179" s="159">
        <v>517</v>
      </c>
      <c r="I179" s="160"/>
      <c r="J179" s="159">
        <f t="shared" si="31"/>
        <v>0</v>
      </c>
      <c r="K179" s="161"/>
      <c r="L179" s="30"/>
      <c r="M179" s="162"/>
      <c r="N179" s="163"/>
      <c r="O179" s="55"/>
      <c r="P179" s="164"/>
      <c r="Q179" s="164"/>
      <c r="R179" s="164"/>
      <c r="S179" s="164"/>
      <c r="T179" s="165"/>
      <c r="U179" s="200"/>
      <c r="V179" s="200"/>
      <c r="W179" s="200"/>
      <c r="X179" s="200"/>
      <c r="Y179" s="200"/>
      <c r="Z179" s="200"/>
      <c r="AA179" s="200"/>
      <c r="AB179" s="200"/>
      <c r="AC179" s="200"/>
      <c r="AD179" s="200"/>
      <c r="AE179" s="200"/>
      <c r="AR179" s="166"/>
      <c r="AT179" s="166"/>
      <c r="AU179" s="166"/>
      <c r="AY179" s="14"/>
      <c r="BE179" s="167"/>
      <c r="BF179" s="167"/>
      <c r="BG179" s="167"/>
      <c r="BH179" s="167"/>
      <c r="BI179" s="167"/>
      <c r="BJ179" s="14"/>
      <c r="BK179" s="168"/>
      <c r="BL179" s="14"/>
      <c r="BM179" s="166"/>
    </row>
    <row r="180" spans="1:65" s="2" customFormat="1" ht="24" customHeight="1">
      <c r="A180" s="200"/>
      <c r="B180" s="154"/>
      <c r="C180" s="155">
        <v>56</v>
      </c>
      <c r="D180" s="155" t="s">
        <v>109</v>
      </c>
      <c r="E180" s="201" t="s">
        <v>290</v>
      </c>
      <c r="F180" s="157" t="s">
        <v>288</v>
      </c>
      <c r="G180" s="158" t="s">
        <v>113</v>
      </c>
      <c r="H180" s="159">
        <v>517</v>
      </c>
      <c r="I180" s="160"/>
      <c r="J180" s="159">
        <f t="shared" si="31"/>
        <v>0</v>
      </c>
      <c r="K180" s="161"/>
      <c r="L180" s="30"/>
      <c r="M180" s="162"/>
      <c r="N180" s="163"/>
      <c r="O180" s="55"/>
      <c r="P180" s="164"/>
      <c r="Q180" s="164"/>
      <c r="R180" s="164"/>
      <c r="S180" s="164"/>
      <c r="T180" s="165"/>
      <c r="U180" s="200"/>
      <c r="V180" s="200"/>
      <c r="W180" s="200"/>
      <c r="X180" s="200"/>
      <c r="Y180" s="200"/>
      <c r="Z180" s="200"/>
      <c r="AA180" s="200"/>
      <c r="AB180" s="200"/>
      <c r="AC180" s="200"/>
      <c r="AD180" s="200"/>
      <c r="AE180" s="200"/>
      <c r="AR180" s="166"/>
      <c r="AT180" s="166"/>
      <c r="AU180" s="166"/>
      <c r="AY180" s="14"/>
      <c r="BE180" s="167"/>
      <c r="BF180" s="167"/>
      <c r="BG180" s="167"/>
      <c r="BH180" s="167"/>
      <c r="BI180" s="167"/>
      <c r="BJ180" s="14"/>
      <c r="BK180" s="168"/>
      <c r="BL180" s="14"/>
      <c r="BM180" s="166"/>
    </row>
    <row r="181" spans="1:65" s="2" customFormat="1" ht="24" customHeight="1">
      <c r="A181" s="200"/>
      <c r="B181" s="154"/>
      <c r="C181" s="155">
        <v>57</v>
      </c>
      <c r="D181" s="155" t="s">
        <v>109</v>
      </c>
      <c r="E181" s="201" t="s">
        <v>292</v>
      </c>
      <c r="F181" s="157" t="s">
        <v>293</v>
      </c>
      <c r="G181" s="158" t="s">
        <v>155</v>
      </c>
      <c r="H181" s="159">
        <v>8</v>
      </c>
      <c r="I181" s="160"/>
      <c r="J181" s="159">
        <f t="shared" si="31"/>
        <v>0</v>
      </c>
      <c r="K181" s="161"/>
      <c r="L181" s="30"/>
      <c r="M181" s="162"/>
      <c r="N181" s="163"/>
      <c r="O181" s="55"/>
      <c r="P181" s="164"/>
      <c r="Q181" s="164"/>
      <c r="R181" s="164"/>
      <c r="S181" s="164"/>
      <c r="T181" s="165"/>
      <c r="U181" s="200"/>
      <c r="V181" s="200"/>
      <c r="W181" s="200"/>
      <c r="X181" s="200"/>
      <c r="Y181" s="200"/>
      <c r="Z181" s="200"/>
      <c r="AA181" s="200"/>
      <c r="AB181" s="200"/>
      <c r="AC181" s="200"/>
      <c r="AD181" s="200"/>
      <c r="AE181" s="200"/>
      <c r="AR181" s="166"/>
      <c r="AT181" s="166"/>
      <c r="AU181" s="166"/>
      <c r="AY181" s="14"/>
      <c r="BE181" s="167"/>
      <c r="BF181" s="167"/>
      <c r="BG181" s="167"/>
      <c r="BH181" s="167"/>
      <c r="BI181" s="167"/>
      <c r="BJ181" s="14"/>
      <c r="BK181" s="168"/>
      <c r="BL181" s="14"/>
      <c r="BM181" s="166"/>
    </row>
    <row r="182" spans="1:65" s="2" customFormat="1" ht="24" customHeight="1">
      <c r="A182" s="200"/>
      <c r="B182" s="154"/>
      <c r="C182" s="155">
        <v>58</v>
      </c>
      <c r="D182" s="155" t="s">
        <v>109</v>
      </c>
      <c r="E182" s="156" t="s">
        <v>172</v>
      </c>
      <c r="F182" s="157" t="s">
        <v>250</v>
      </c>
      <c r="G182" s="158" t="s">
        <v>113</v>
      </c>
      <c r="H182" s="159">
        <v>385</v>
      </c>
      <c r="I182" s="160"/>
      <c r="J182" s="159">
        <f t="shared" si="31"/>
        <v>0</v>
      </c>
      <c r="K182" s="161"/>
      <c r="L182" s="30"/>
      <c r="M182" s="162" t="s">
        <v>1</v>
      </c>
      <c r="N182" s="163" t="s">
        <v>37</v>
      </c>
      <c r="O182" s="55"/>
      <c r="P182" s="164">
        <f t="shared" si="32"/>
        <v>0</v>
      </c>
      <c r="Q182" s="164">
        <v>0</v>
      </c>
      <c r="R182" s="164">
        <f t="shared" si="33"/>
        <v>0</v>
      </c>
      <c r="S182" s="164">
        <v>0</v>
      </c>
      <c r="T182" s="165">
        <f t="shared" si="34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66" t="s">
        <v>79</v>
      </c>
      <c r="AT182" s="166" t="s">
        <v>109</v>
      </c>
      <c r="AU182" s="166" t="s">
        <v>78</v>
      </c>
      <c r="AY182" s="14" t="s">
        <v>107</v>
      </c>
      <c r="BE182" s="167">
        <f t="shared" si="35"/>
        <v>0</v>
      </c>
      <c r="BF182" s="167">
        <f t="shared" si="36"/>
        <v>0</v>
      </c>
      <c r="BG182" s="167">
        <f t="shared" si="37"/>
        <v>0</v>
      </c>
      <c r="BH182" s="167">
        <f t="shared" si="38"/>
        <v>0</v>
      </c>
      <c r="BI182" s="167">
        <f t="shared" si="39"/>
        <v>0</v>
      </c>
      <c r="BJ182" s="14" t="s">
        <v>78</v>
      </c>
      <c r="BK182" s="168">
        <f t="shared" si="40"/>
        <v>0</v>
      </c>
      <c r="BL182" s="14" t="s">
        <v>79</v>
      </c>
      <c r="BM182" s="166" t="s">
        <v>173</v>
      </c>
    </row>
    <row r="183" spans="1:65" s="2" customFormat="1" ht="24" customHeight="1">
      <c r="A183" s="29"/>
      <c r="B183" s="154"/>
      <c r="C183" s="155">
        <v>59</v>
      </c>
      <c r="D183" s="155" t="s">
        <v>109</v>
      </c>
      <c r="E183" s="156" t="s">
        <v>174</v>
      </c>
      <c r="F183" s="198" t="s">
        <v>175</v>
      </c>
      <c r="G183" s="158" t="s">
        <v>126</v>
      </c>
      <c r="H183" s="159">
        <v>358</v>
      </c>
      <c r="I183" s="160"/>
      <c r="J183" s="159">
        <f t="shared" si="31"/>
        <v>0</v>
      </c>
      <c r="K183" s="161"/>
      <c r="L183" s="30"/>
      <c r="M183" s="162" t="s">
        <v>1</v>
      </c>
      <c r="N183" s="163" t="s">
        <v>37</v>
      </c>
      <c r="O183" s="55"/>
      <c r="P183" s="164">
        <f t="shared" si="32"/>
        <v>0</v>
      </c>
      <c r="Q183" s="164">
        <v>0</v>
      </c>
      <c r="R183" s="164">
        <f t="shared" si="33"/>
        <v>0</v>
      </c>
      <c r="S183" s="164">
        <v>0</v>
      </c>
      <c r="T183" s="165">
        <f t="shared" si="34"/>
        <v>0</v>
      </c>
      <c r="U183" s="29"/>
      <c r="V183" s="168"/>
      <c r="W183" s="29"/>
      <c r="X183" s="29"/>
      <c r="Y183" s="29"/>
      <c r="Z183" s="29"/>
      <c r="AA183" s="29"/>
      <c r="AB183" s="29"/>
      <c r="AC183" s="29"/>
      <c r="AD183" s="29"/>
      <c r="AE183" s="29"/>
      <c r="AR183" s="166" t="s">
        <v>79</v>
      </c>
      <c r="AT183" s="166" t="s">
        <v>109</v>
      </c>
      <c r="AU183" s="166" t="s">
        <v>78</v>
      </c>
      <c r="AY183" s="14" t="s">
        <v>107</v>
      </c>
      <c r="BE183" s="167">
        <f t="shared" si="35"/>
        <v>0</v>
      </c>
      <c r="BF183" s="167">
        <f t="shared" si="36"/>
        <v>0</v>
      </c>
      <c r="BG183" s="167">
        <f t="shared" si="37"/>
        <v>0</v>
      </c>
      <c r="BH183" s="167">
        <f t="shared" si="38"/>
        <v>0</v>
      </c>
      <c r="BI183" s="167">
        <f t="shared" si="39"/>
        <v>0</v>
      </c>
      <c r="BJ183" s="14" t="s">
        <v>78</v>
      </c>
      <c r="BK183" s="168">
        <f t="shared" si="40"/>
        <v>0</v>
      </c>
      <c r="BL183" s="14" t="s">
        <v>79</v>
      </c>
      <c r="BM183" s="166" t="s">
        <v>176</v>
      </c>
    </row>
    <row r="184" spans="1:65" s="2" customFormat="1" ht="16.5" customHeight="1">
      <c r="A184" s="29"/>
      <c r="B184" s="154"/>
      <c r="C184" s="155">
        <v>60</v>
      </c>
      <c r="D184" s="155" t="s">
        <v>109</v>
      </c>
      <c r="E184" s="156" t="s">
        <v>177</v>
      </c>
      <c r="F184" s="198" t="s">
        <v>236</v>
      </c>
      <c r="G184" s="158" t="s">
        <v>126</v>
      </c>
      <c r="H184" s="159">
        <v>358</v>
      </c>
      <c r="I184" s="160"/>
      <c r="J184" s="159">
        <f t="shared" si="31"/>
        <v>0</v>
      </c>
      <c r="K184" s="161"/>
      <c r="L184" s="30"/>
      <c r="M184" s="162" t="s">
        <v>1</v>
      </c>
      <c r="N184" s="163" t="s">
        <v>37</v>
      </c>
      <c r="O184" s="55"/>
      <c r="P184" s="164">
        <f t="shared" si="32"/>
        <v>0</v>
      </c>
      <c r="Q184" s="164">
        <v>0</v>
      </c>
      <c r="R184" s="164">
        <f t="shared" si="33"/>
        <v>0</v>
      </c>
      <c r="S184" s="164">
        <v>0</v>
      </c>
      <c r="T184" s="165">
        <f t="shared" si="34"/>
        <v>0</v>
      </c>
      <c r="U184" s="29"/>
      <c r="V184" s="168"/>
      <c r="W184" s="29"/>
      <c r="X184" s="29"/>
      <c r="Y184" s="29"/>
      <c r="Z184" s="29"/>
      <c r="AA184" s="29"/>
      <c r="AB184" s="29"/>
      <c r="AC184" s="29"/>
      <c r="AD184" s="29"/>
      <c r="AE184" s="29"/>
      <c r="AR184" s="166" t="s">
        <v>79</v>
      </c>
      <c r="AT184" s="166" t="s">
        <v>109</v>
      </c>
      <c r="AU184" s="166" t="s">
        <v>78</v>
      </c>
      <c r="AY184" s="14" t="s">
        <v>107</v>
      </c>
      <c r="BE184" s="167">
        <f t="shared" si="35"/>
        <v>0</v>
      </c>
      <c r="BF184" s="167">
        <f t="shared" si="36"/>
        <v>0</v>
      </c>
      <c r="BG184" s="167">
        <f t="shared" si="37"/>
        <v>0</v>
      </c>
      <c r="BH184" s="167">
        <f t="shared" si="38"/>
        <v>0</v>
      </c>
      <c r="BI184" s="167">
        <f t="shared" si="39"/>
        <v>0</v>
      </c>
      <c r="BJ184" s="14" t="s">
        <v>78</v>
      </c>
      <c r="BK184" s="168">
        <f t="shared" si="40"/>
        <v>0</v>
      </c>
      <c r="BL184" s="14" t="s">
        <v>79</v>
      </c>
      <c r="BM184" s="166" t="s">
        <v>178</v>
      </c>
    </row>
    <row r="185" spans="1:65" s="2" customFormat="1" ht="24" customHeight="1">
      <c r="A185" s="184"/>
      <c r="B185" s="154"/>
      <c r="C185" s="155">
        <v>61</v>
      </c>
      <c r="D185" s="155" t="s">
        <v>109</v>
      </c>
      <c r="E185" s="156" t="s">
        <v>179</v>
      </c>
      <c r="F185" s="198" t="s">
        <v>235</v>
      </c>
      <c r="G185" s="158" t="s">
        <v>126</v>
      </c>
      <c r="H185" s="159">
        <v>202.2</v>
      </c>
      <c r="I185" s="160"/>
      <c r="J185" s="159">
        <f t="shared" ref="J185:J187" si="44">ROUND(I185*H185,3)</f>
        <v>0</v>
      </c>
      <c r="K185" s="161"/>
      <c r="L185" s="30"/>
      <c r="M185" s="162"/>
      <c r="N185" s="163"/>
      <c r="O185" s="55"/>
      <c r="P185" s="164"/>
      <c r="Q185" s="164"/>
      <c r="R185" s="164"/>
      <c r="S185" s="164"/>
      <c r="T185" s="165"/>
      <c r="U185" s="184"/>
      <c r="V185" s="184"/>
      <c r="W185" s="184"/>
      <c r="X185" s="184"/>
      <c r="Y185" s="184"/>
      <c r="Z185" s="184"/>
      <c r="AA185" s="184"/>
      <c r="AB185" s="184"/>
      <c r="AC185" s="184"/>
      <c r="AD185" s="184"/>
      <c r="AE185" s="184"/>
      <c r="AR185" s="166"/>
      <c r="AT185" s="166"/>
      <c r="AU185" s="166"/>
      <c r="AY185" s="14"/>
      <c r="BE185" s="167"/>
      <c r="BF185" s="167"/>
      <c r="BG185" s="167"/>
      <c r="BH185" s="167"/>
      <c r="BI185" s="167"/>
      <c r="BJ185" s="14"/>
      <c r="BK185" s="168">
        <f t="shared" si="40"/>
        <v>0</v>
      </c>
      <c r="BL185" s="14"/>
      <c r="BM185" s="166"/>
    </row>
    <row r="186" spans="1:65" s="2" customFormat="1" ht="16.5" customHeight="1">
      <c r="A186" s="184"/>
      <c r="B186" s="154"/>
      <c r="C186" s="155">
        <v>62</v>
      </c>
      <c r="D186" s="155" t="s">
        <v>109</v>
      </c>
      <c r="E186" s="156" t="s">
        <v>237</v>
      </c>
      <c r="F186" s="198" t="s">
        <v>239</v>
      </c>
      <c r="G186" s="158" t="s">
        <v>126</v>
      </c>
      <c r="H186" s="159">
        <v>202.2</v>
      </c>
      <c r="I186" s="160"/>
      <c r="J186" s="159">
        <f t="shared" ref="J186" si="45">ROUND(I186*H186,3)</f>
        <v>0</v>
      </c>
      <c r="K186" s="161"/>
      <c r="L186" s="30"/>
      <c r="M186" s="162"/>
      <c r="N186" s="163"/>
      <c r="O186" s="55"/>
      <c r="P186" s="164"/>
      <c r="Q186" s="164"/>
      <c r="R186" s="164"/>
      <c r="S186" s="164"/>
      <c r="T186" s="165"/>
      <c r="U186" s="184"/>
      <c r="V186" s="184"/>
      <c r="W186" s="184"/>
      <c r="X186" s="184"/>
      <c r="Y186" s="184"/>
      <c r="Z186" s="184"/>
      <c r="AA186" s="184"/>
      <c r="AB186" s="184"/>
      <c r="AC186" s="184"/>
      <c r="AD186" s="184"/>
      <c r="AE186" s="184"/>
      <c r="AR186" s="166"/>
      <c r="AT186" s="166"/>
      <c r="AU186" s="166"/>
      <c r="AY186" s="14"/>
      <c r="BE186" s="167"/>
      <c r="BF186" s="167"/>
      <c r="BG186" s="167"/>
      <c r="BH186" s="167"/>
      <c r="BI186" s="167"/>
      <c r="BJ186" s="14"/>
      <c r="BK186" s="168"/>
      <c r="BL186" s="14"/>
      <c r="BM186" s="166"/>
    </row>
    <row r="187" spans="1:65" s="2" customFormat="1" ht="24" customHeight="1">
      <c r="A187" s="184"/>
      <c r="B187" s="154"/>
      <c r="C187" s="155">
        <v>63</v>
      </c>
      <c r="D187" s="155" t="s">
        <v>109</v>
      </c>
      <c r="E187" s="156" t="s">
        <v>179</v>
      </c>
      <c r="F187" s="198" t="s">
        <v>234</v>
      </c>
      <c r="G187" s="158" t="s">
        <v>126</v>
      </c>
      <c r="H187" s="159">
        <v>155.80000000000001</v>
      </c>
      <c r="I187" s="160"/>
      <c r="J187" s="159">
        <f t="shared" si="44"/>
        <v>0</v>
      </c>
      <c r="K187" s="161"/>
      <c r="L187" s="30"/>
      <c r="M187" s="162"/>
      <c r="N187" s="163"/>
      <c r="O187" s="55"/>
      <c r="P187" s="164"/>
      <c r="Q187" s="164"/>
      <c r="R187" s="164"/>
      <c r="S187" s="164"/>
      <c r="T187" s="165"/>
      <c r="U187" s="184"/>
      <c r="V187" s="184"/>
      <c r="W187" s="184"/>
      <c r="X187" s="184"/>
      <c r="Y187" s="184"/>
      <c r="Z187" s="184"/>
      <c r="AA187" s="184"/>
      <c r="AB187" s="184"/>
      <c r="AC187" s="184"/>
      <c r="AD187" s="184"/>
      <c r="AE187" s="184"/>
      <c r="AR187" s="166"/>
      <c r="AT187" s="166"/>
      <c r="AU187" s="166"/>
      <c r="AY187" s="14"/>
      <c r="BE187" s="167"/>
      <c r="BF187" s="167"/>
      <c r="BG187" s="167"/>
      <c r="BH187" s="167"/>
      <c r="BI187" s="167"/>
      <c r="BJ187" s="14"/>
      <c r="BK187" s="168"/>
      <c r="BL187" s="14"/>
      <c r="BM187" s="166"/>
    </row>
    <row r="188" spans="1:65" s="2" customFormat="1" ht="16.5" customHeight="1">
      <c r="A188" s="29"/>
      <c r="B188" s="154"/>
      <c r="C188" s="155">
        <v>64</v>
      </c>
      <c r="D188" s="155" t="s">
        <v>109</v>
      </c>
      <c r="E188" s="156" t="s">
        <v>238</v>
      </c>
      <c r="F188" s="198" t="s">
        <v>239</v>
      </c>
      <c r="G188" s="158" t="s">
        <v>126</v>
      </c>
      <c r="H188" s="159">
        <v>155.80000000000001</v>
      </c>
      <c r="I188" s="160"/>
      <c r="J188" s="159">
        <f t="shared" si="31"/>
        <v>0</v>
      </c>
      <c r="K188" s="161"/>
      <c r="L188" s="30"/>
      <c r="M188" s="162" t="s">
        <v>1</v>
      </c>
      <c r="N188" s="163" t="s">
        <v>37</v>
      </c>
      <c r="O188" s="55"/>
      <c r="P188" s="164">
        <f t="shared" si="32"/>
        <v>0</v>
      </c>
      <c r="Q188" s="164">
        <v>0</v>
      </c>
      <c r="R188" s="164">
        <f t="shared" si="33"/>
        <v>0</v>
      </c>
      <c r="S188" s="164">
        <v>0</v>
      </c>
      <c r="T188" s="165">
        <f t="shared" si="34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66" t="s">
        <v>79</v>
      </c>
      <c r="AT188" s="166" t="s">
        <v>109</v>
      </c>
      <c r="AU188" s="166" t="s">
        <v>78</v>
      </c>
      <c r="AY188" s="14" t="s">
        <v>107</v>
      </c>
      <c r="BE188" s="167">
        <f t="shared" si="35"/>
        <v>0</v>
      </c>
      <c r="BF188" s="167">
        <f t="shared" si="36"/>
        <v>0</v>
      </c>
      <c r="BG188" s="167">
        <f t="shared" si="37"/>
        <v>0</v>
      </c>
      <c r="BH188" s="167">
        <f t="shared" si="38"/>
        <v>0</v>
      </c>
      <c r="BI188" s="167">
        <f t="shared" si="39"/>
        <v>0</v>
      </c>
      <c r="BJ188" s="14" t="s">
        <v>78</v>
      </c>
      <c r="BK188" s="168">
        <f t="shared" si="40"/>
        <v>0</v>
      </c>
      <c r="BL188" s="14" t="s">
        <v>79</v>
      </c>
      <c r="BM188" s="166" t="s">
        <v>180</v>
      </c>
    </row>
    <row r="189" spans="1:65" s="2" customFormat="1" ht="24">
      <c r="A189" s="199"/>
      <c r="B189" s="154"/>
      <c r="C189" s="155">
        <v>65</v>
      </c>
      <c r="D189" s="155" t="s">
        <v>109</v>
      </c>
      <c r="E189" s="156" t="s">
        <v>243</v>
      </c>
      <c r="F189" s="198" t="s">
        <v>241</v>
      </c>
      <c r="G189" s="158" t="s">
        <v>111</v>
      </c>
      <c r="H189" s="159">
        <v>37.799999999999997</v>
      </c>
      <c r="I189" s="160"/>
      <c r="J189" s="159">
        <f t="shared" ref="J189" si="46">ROUND(I189*H189,3)</f>
        <v>0</v>
      </c>
      <c r="K189" s="161"/>
      <c r="L189" s="30"/>
      <c r="M189" s="162" t="s">
        <v>1</v>
      </c>
      <c r="N189" s="163" t="s">
        <v>37</v>
      </c>
      <c r="O189" s="55"/>
      <c r="P189" s="164">
        <f t="shared" ref="P189" si="47">O189*H189</f>
        <v>0</v>
      </c>
      <c r="Q189" s="164">
        <v>0</v>
      </c>
      <c r="R189" s="164">
        <f t="shared" ref="R189" si="48">Q189*H189</f>
        <v>0</v>
      </c>
      <c r="S189" s="164">
        <v>0</v>
      </c>
      <c r="T189" s="165">
        <f t="shared" ref="T189" si="49">S189*H189</f>
        <v>0</v>
      </c>
      <c r="U189" s="199"/>
      <c r="V189" s="199"/>
      <c r="W189" s="199"/>
      <c r="X189" s="199"/>
      <c r="Y189" s="199"/>
      <c r="Z189" s="199"/>
      <c r="AA189" s="199"/>
      <c r="AB189" s="199"/>
      <c r="AC189" s="199"/>
      <c r="AD189" s="199"/>
      <c r="AE189" s="199"/>
      <c r="AR189" s="166" t="s">
        <v>79</v>
      </c>
      <c r="AT189" s="166" t="s">
        <v>109</v>
      </c>
      <c r="AU189" s="166" t="s">
        <v>78</v>
      </c>
      <c r="AY189" s="14" t="s">
        <v>107</v>
      </c>
      <c r="BE189" s="167">
        <f t="shared" ref="BE189" si="50">IF(N189="základná",J189,0)</f>
        <v>0</v>
      </c>
      <c r="BF189" s="167">
        <f t="shared" ref="BF189" si="51">IF(N189="znížená",J189,0)</f>
        <v>0</v>
      </c>
      <c r="BG189" s="167">
        <f t="shared" ref="BG189" si="52">IF(N189="zákl. prenesená",J189,0)</f>
        <v>0</v>
      </c>
      <c r="BH189" s="167">
        <f t="shared" ref="BH189" si="53">IF(N189="zníž. prenesená",J189,0)</f>
        <v>0</v>
      </c>
      <c r="BI189" s="167">
        <f t="shared" ref="BI189" si="54">IF(N189="nulová",J189,0)</f>
        <v>0</v>
      </c>
      <c r="BJ189" s="14" t="s">
        <v>78</v>
      </c>
      <c r="BK189" s="168">
        <f t="shared" ref="BK189" si="55">ROUND(I189*H189,3)</f>
        <v>0</v>
      </c>
      <c r="BL189" s="14" t="s">
        <v>79</v>
      </c>
      <c r="BM189" s="166" t="s">
        <v>180</v>
      </c>
    </row>
    <row r="190" spans="1:65" s="2" customFormat="1" ht="24">
      <c r="A190" s="199"/>
      <c r="B190" s="154"/>
      <c r="C190" s="155">
        <v>66</v>
      </c>
      <c r="D190" s="155" t="s">
        <v>109</v>
      </c>
      <c r="E190" s="156" t="s">
        <v>244</v>
      </c>
      <c r="F190" s="198" t="s">
        <v>242</v>
      </c>
      <c r="G190" s="158" t="s">
        <v>111</v>
      </c>
      <c r="H190" s="159">
        <v>37.799999999999997</v>
      </c>
      <c r="I190" s="160"/>
      <c r="J190" s="159">
        <f t="shared" ref="J190" si="56">ROUND(I190*H190,3)</f>
        <v>0</v>
      </c>
      <c r="K190" s="161"/>
      <c r="L190" s="30"/>
      <c r="M190" s="162" t="s">
        <v>1</v>
      </c>
      <c r="N190" s="163" t="s">
        <v>37</v>
      </c>
      <c r="O190" s="55"/>
      <c r="P190" s="164">
        <f t="shared" ref="P190" si="57">O190*H190</f>
        <v>0</v>
      </c>
      <c r="Q190" s="164">
        <v>0</v>
      </c>
      <c r="R190" s="164">
        <f t="shared" ref="R190" si="58">Q190*H190</f>
        <v>0</v>
      </c>
      <c r="S190" s="164">
        <v>0</v>
      </c>
      <c r="T190" s="165">
        <f t="shared" ref="T190" si="59">S190*H190</f>
        <v>0</v>
      </c>
      <c r="U190" s="199"/>
      <c r="V190" s="199"/>
      <c r="W190" s="199"/>
      <c r="X190" s="199"/>
      <c r="Y190" s="199"/>
      <c r="Z190" s="199"/>
      <c r="AA190" s="199"/>
      <c r="AB190" s="199"/>
      <c r="AC190" s="199"/>
      <c r="AD190" s="199"/>
      <c r="AE190" s="199"/>
      <c r="AR190" s="166" t="s">
        <v>79</v>
      </c>
      <c r="AT190" s="166" t="s">
        <v>109</v>
      </c>
      <c r="AU190" s="166" t="s">
        <v>78</v>
      </c>
      <c r="AY190" s="14" t="s">
        <v>107</v>
      </c>
      <c r="BE190" s="167">
        <f t="shared" ref="BE190" si="60">IF(N190="základná",J190,0)</f>
        <v>0</v>
      </c>
      <c r="BF190" s="167">
        <f t="shared" ref="BF190" si="61">IF(N190="znížená",J190,0)</f>
        <v>0</v>
      </c>
      <c r="BG190" s="167">
        <f t="shared" ref="BG190" si="62">IF(N190="zákl. prenesená",J190,0)</f>
        <v>0</v>
      </c>
      <c r="BH190" s="167">
        <f t="shared" ref="BH190" si="63">IF(N190="zníž. prenesená",J190,0)</f>
        <v>0</v>
      </c>
      <c r="BI190" s="167">
        <f t="shared" ref="BI190" si="64">IF(N190="nulová",J190,0)</f>
        <v>0</v>
      </c>
      <c r="BJ190" s="14" t="s">
        <v>78</v>
      </c>
      <c r="BK190" s="168">
        <f t="shared" ref="BK190" si="65">ROUND(I190*H190,3)</f>
        <v>0</v>
      </c>
      <c r="BL190" s="14" t="s">
        <v>79</v>
      </c>
      <c r="BM190" s="166" t="s">
        <v>180</v>
      </c>
    </row>
    <row r="191" spans="1:65" s="12" customFormat="1" ht="22.9" customHeight="1">
      <c r="B191" s="141"/>
      <c r="D191" s="142" t="s">
        <v>70</v>
      </c>
      <c r="E191" s="152" t="s">
        <v>181</v>
      </c>
      <c r="F191" s="152" t="s">
        <v>182</v>
      </c>
      <c r="I191" s="144"/>
      <c r="J191" s="153">
        <f>SUM(J192)</f>
        <v>0</v>
      </c>
      <c r="L191" s="141"/>
      <c r="M191" s="146"/>
      <c r="N191" s="147"/>
      <c r="O191" s="147"/>
      <c r="P191" s="148">
        <f>P192</f>
        <v>0</v>
      </c>
      <c r="Q191" s="147"/>
      <c r="R191" s="148">
        <f>R192</f>
        <v>0</v>
      </c>
      <c r="S191" s="147"/>
      <c r="T191" s="149">
        <f>T192</f>
        <v>0</v>
      </c>
      <c r="AR191" s="142" t="s">
        <v>75</v>
      </c>
      <c r="AT191" s="150" t="s">
        <v>70</v>
      </c>
      <c r="AU191" s="150" t="s">
        <v>75</v>
      </c>
      <c r="AY191" s="142" t="s">
        <v>107</v>
      </c>
      <c r="BK191" s="151">
        <f>BK192</f>
        <v>0</v>
      </c>
    </row>
    <row r="192" spans="1:65" s="2" customFormat="1" ht="24" customHeight="1">
      <c r="A192" s="29"/>
      <c r="B192" s="154"/>
      <c r="C192" s="155">
        <v>67</v>
      </c>
      <c r="D192" s="155" t="s">
        <v>109</v>
      </c>
      <c r="E192" s="156" t="s">
        <v>183</v>
      </c>
      <c r="F192" s="157" t="s">
        <v>184</v>
      </c>
      <c r="G192" s="158" t="s">
        <v>126</v>
      </c>
      <c r="H192" s="159">
        <v>1287.5999999999999</v>
      </c>
      <c r="I192" s="160"/>
      <c r="J192" s="159">
        <f>ROUND(I192*H192,3)</f>
        <v>0</v>
      </c>
      <c r="K192" s="161"/>
      <c r="L192" s="30"/>
      <c r="M192" s="179" t="s">
        <v>1</v>
      </c>
      <c r="N192" s="180" t="s">
        <v>37</v>
      </c>
      <c r="O192" s="181"/>
      <c r="P192" s="182">
        <f>O192*H192</f>
        <v>0</v>
      </c>
      <c r="Q192" s="182">
        <v>0</v>
      </c>
      <c r="R192" s="182">
        <f>Q192*H192</f>
        <v>0</v>
      </c>
      <c r="S192" s="182">
        <v>0</v>
      </c>
      <c r="T192" s="183">
        <f>S192*H192</f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66" t="s">
        <v>79</v>
      </c>
      <c r="AT192" s="166" t="s">
        <v>109</v>
      </c>
      <c r="AU192" s="166" t="s">
        <v>78</v>
      </c>
      <c r="AY192" s="14" t="s">
        <v>107</v>
      </c>
      <c r="BE192" s="167">
        <f>IF(N192="základná",J192,0)</f>
        <v>0</v>
      </c>
      <c r="BF192" s="167">
        <f>IF(N192="znížená",J192,0)</f>
        <v>0</v>
      </c>
      <c r="BG192" s="167">
        <f>IF(N192="zákl. prenesená",J192,0)</f>
        <v>0</v>
      </c>
      <c r="BH192" s="167">
        <f>IF(N192="zníž. prenesená",J192,0)</f>
        <v>0</v>
      </c>
      <c r="BI192" s="167">
        <f>IF(N192="nulová",J192,0)</f>
        <v>0</v>
      </c>
      <c r="BJ192" s="14" t="s">
        <v>78</v>
      </c>
      <c r="BK192" s="168">
        <f>ROUND(I192*H192,3)</f>
        <v>0</v>
      </c>
      <c r="BL192" s="14" t="s">
        <v>79</v>
      </c>
      <c r="BM192" s="166" t="s">
        <v>185</v>
      </c>
    </row>
    <row r="193" spans="1:65" s="12" customFormat="1" ht="25.9" customHeight="1">
      <c r="B193" s="141"/>
      <c r="D193" s="142" t="s">
        <v>70</v>
      </c>
      <c r="E193" s="247" t="s">
        <v>297</v>
      </c>
      <c r="F193" s="247"/>
      <c r="I193" s="144"/>
      <c r="J193" s="145">
        <f>J194+J214+J229</f>
        <v>0</v>
      </c>
      <c r="L193" s="141"/>
      <c r="M193" s="146"/>
      <c r="N193" s="147"/>
      <c r="O193" s="147"/>
      <c r="P193" s="148" t="e">
        <f>P194+P213+#REF!+P277</f>
        <v>#REF!</v>
      </c>
      <c r="Q193" s="147"/>
      <c r="R193" s="148" t="e">
        <f>R194+R213+#REF!+R277</f>
        <v>#REF!</v>
      </c>
      <c r="S193" s="147"/>
      <c r="T193" s="149" t="e">
        <f>T194+T213+#REF!+T277</f>
        <v>#REF!</v>
      </c>
      <c r="AR193" s="142" t="s">
        <v>75</v>
      </c>
      <c r="AT193" s="150" t="s">
        <v>70</v>
      </c>
      <c r="AU193" s="150" t="s">
        <v>71</v>
      </c>
      <c r="AY193" s="142" t="s">
        <v>107</v>
      </c>
      <c r="BK193" s="151" t="e">
        <f>BK194+BK213+#REF!+BK277</f>
        <v>#REF!</v>
      </c>
    </row>
    <row r="194" spans="1:65" s="12" customFormat="1" ht="22.9" customHeight="1">
      <c r="B194" s="141"/>
      <c r="D194" s="142"/>
      <c r="E194" s="152" t="s">
        <v>298</v>
      </c>
      <c r="F194" s="152"/>
      <c r="I194" s="144"/>
      <c r="J194" s="153">
        <f>SUM(J195:J213)</f>
        <v>0</v>
      </c>
      <c r="L194" s="141"/>
      <c r="M194" s="146"/>
      <c r="N194" s="147"/>
      <c r="O194" s="147"/>
      <c r="P194" s="148">
        <f>SUM(P195:P212)</f>
        <v>0</v>
      </c>
      <c r="Q194" s="147"/>
      <c r="R194" s="148">
        <f>SUM(R195:R212)</f>
        <v>0</v>
      </c>
      <c r="S194" s="147"/>
      <c r="T194" s="149">
        <f>SUM(T195:T212)</f>
        <v>0</v>
      </c>
      <c r="AR194" s="142" t="s">
        <v>75</v>
      </c>
      <c r="AT194" s="150" t="s">
        <v>70</v>
      </c>
      <c r="AU194" s="150" t="s">
        <v>75</v>
      </c>
      <c r="AY194" s="142" t="s">
        <v>107</v>
      </c>
      <c r="BK194" s="151">
        <f>SUM(BK195:BK212)</f>
        <v>0</v>
      </c>
    </row>
    <row r="195" spans="1:65" s="2" customFormat="1" ht="20.25" customHeight="1">
      <c r="A195" s="203"/>
      <c r="B195" s="154"/>
      <c r="C195" s="155">
        <v>68</v>
      </c>
      <c r="D195" s="155" t="s">
        <v>109</v>
      </c>
      <c r="E195" s="156" t="s">
        <v>320</v>
      </c>
      <c r="F195" s="157" t="s">
        <v>299</v>
      </c>
      <c r="G195" s="158" t="s">
        <v>155</v>
      </c>
      <c r="H195" s="159">
        <v>6</v>
      </c>
      <c r="I195" s="160"/>
      <c r="J195" s="159">
        <f t="shared" ref="J195:J206" si="66">ROUND(I195*H195,3)</f>
        <v>0</v>
      </c>
      <c r="K195" s="161"/>
      <c r="L195" s="30"/>
      <c r="M195" s="162"/>
      <c r="N195" s="163"/>
      <c r="O195" s="55"/>
      <c r="P195" s="164"/>
      <c r="Q195" s="164"/>
      <c r="R195" s="164"/>
      <c r="S195" s="164"/>
      <c r="T195" s="165"/>
      <c r="U195" s="203"/>
      <c r="V195" s="203"/>
      <c r="W195" s="203"/>
      <c r="X195" s="203"/>
      <c r="Y195" s="203"/>
      <c r="Z195" s="203"/>
      <c r="AA195" s="203"/>
      <c r="AB195" s="203"/>
      <c r="AC195" s="203"/>
      <c r="AD195" s="203"/>
      <c r="AE195" s="203"/>
      <c r="AR195" s="166"/>
      <c r="AT195" s="166"/>
      <c r="AU195" s="166"/>
      <c r="AY195" s="14"/>
      <c r="BE195" s="167"/>
      <c r="BF195" s="167"/>
      <c r="BG195" s="167"/>
      <c r="BH195" s="167"/>
      <c r="BI195" s="167"/>
      <c r="BJ195" s="14"/>
      <c r="BK195" s="168"/>
      <c r="BL195" s="14"/>
      <c r="BM195" s="166"/>
    </row>
    <row r="196" spans="1:65" s="2" customFormat="1" ht="20.25" customHeight="1">
      <c r="A196" s="203"/>
      <c r="B196" s="154"/>
      <c r="C196" s="155">
        <v>69</v>
      </c>
      <c r="D196" s="155" t="s">
        <v>109</v>
      </c>
      <c r="E196" s="156" t="s">
        <v>321</v>
      </c>
      <c r="F196" s="157" t="s">
        <v>300</v>
      </c>
      <c r="G196" s="158" t="s">
        <v>155</v>
      </c>
      <c r="H196" s="159">
        <v>8</v>
      </c>
      <c r="I196" s="160"/>
      <c r="J196" s="159">
        <f t="shared" si="66"/>
        <v>0</v>
      </c>
      <c r="K196" s="161"/>
      <c r="L196" s="30"/>
      <c r="M196" s="162"/>
      <c r="N196" s="163"/>
      <c r="O196" s="55"/>
      <c r="P196" s="164"/>
      <c r="Q196" s="164"/>
      <c r="R196" s="164"/>
      <c r="S196" s="164"/>
      <c r="T196" s="165"/>
      <c r="U196" s="203"/>
      <c r="V196" s="203"/>
      <c r="W196" s="203"/>
      <c r="X196" s="203"/>
      <c r="Y196" s="203"/>
      <c r="Z196" s="203"/>
      <c r="AA196" s="203"/>
      <c r="AB196" s="203"/>
      <c r="AC196" s="203"/>
      <c r="AD196" s="203"/>
      <c r="AE196" s="203"/>
      <c r="AR196" s="166"/>
      <c r="AT196" s="166"/>
      <c r="AU196" s="166"/>
      <c r="AY196" s="14"/>
      <c r="BE196" s="167"/>
      <c r="BF196" s="167"/>
      <c r="BG196" s="167"/>
      <c r="BH196" s="167"/>
      <c r="BI196" s="167"/>
      <c r="BJ196" s="14"/>
      <c r="BK196" s="168"/>
      <c r="BL196" s="14"/>
      <c r="BM196" s="166"/>
    </row>
    <row r="197" spans="1:65" s="2" customFormat="1" ht="20.25" customHeight="1">
      <c r="A197" s="203"/>
      <c r="B197" s="154"/>
      <c r="C197" s="155">
        <v>70</v>
      </c>
      <c r="D197" s="155" t="s">
        <v>109</v>
      </c>
      <c r="E197" s="156" t="s">
        <v>322</v>
      </c>
      <c r="F197" s="157" t="s">
        <v>301</v>
      </c>
      <c r="G197" s="158" t="s">
        <v>155</v>
      </c>
      <c r="H197" s="159">
        <v>6</v>
      </c>
      <c r="I197" s="160"/>
      <c r="J197" s="159">
        <f t="shared" si="66"/>
        <v>0</v>
      </c>
      <c r="K197" s="161"/>
      <c r="L197" s="30"/>
      <c r="M197" s="162"/>
      <c r="N197" s="163"/>
      <c r="O197" s="55"/>
      <c r="P197" s="164"/>
      <c r="Q197" s="164"/>
      <c r="R197" s="164"/>
      <c r="S197" s="164"/>
      <c r="T197" s="165"/>
      <c r="U197" s="203"/>
      <c r="V197" s="203"/>
      <c r="W197" s="203"/>
      <c r="X197" s="203"/>
      <c r="Y197" s="203"/>
      <c r="Z197" s="203"/>
      <c r="AA197" s="203"/>
      <c r="AB197" s="203"/>
      <c r="AC197" s="203"/>
      <c r="AD197" s="203"/>
      <c r="AE197" s="203"/>
      <c r="AR197" s="166"/>
      <c r="AT197" s="166"/>
      <c r="AU197" s="166"/>
      <c r="AY197" s="14"/>
      <c r="BE197" s="167"/>
      <c r="BF197" s="167"/>
      <c r="BG197" s="167"/>
      <c r="BH197" s="167"/>
      <c r="BI197" s="167"/>
      <c r="BJ197" s="14"/>
      <c r="BK197" s="168"/>
      <c r="BL197" s="14"/>
      <c r="BM197" s="166"/>
    </row>
    <row r="198" spans="1:65" s="2" customFormat="1" ht="31.5" customHeight="1">
      <c r="A198" s="203"/>
      <c r="B198" s="154"/>
      <c r="C198" s="155">
        <v>71</v>
      </c>
      <c r="D198" s="155" t="s">
        <v>109</v>
      </c>
      <c r="E198" s="156" t="s">
        <v>323</v>
      </c>
      <c r="F198" s="157" t="s">
        <v>302</v>
      </c>
      <c r="G198" s="158" t="s">
        <v>113</v>
      </c>
      <c r="H198" s="159">
        <v>850</v>
      </c>
      <c r="I198" s="160"/>
      <c r="J198" s="159">
        <f t="shared" si="66"/>
        <v>0</v>
      </c>
      <c r="K198" s="161"/>
      <c r="L198" s="30"/>
      <c r="M198" s="162" t="s">
        <v>1</v>
      </c>
      <c r="N198" s="163" t="s">
        <v>37</v>
      </c>
      <c r="O198" s="55"/>
      <c r="P198" s="164">
        <f t="shared" ref="P198:P200" si="67">O198*H198</f>
        <v>0</v>
      </c>
      <c r="Q198" s="164">
        <v>0</v>
      </c>
      <c r="R198" s="164">
        <f t="shared" ref="R198:R200" si="68">Q198*H198</f>
        <v>0</v>
      </c>
      <c r="S198" s="164">
        <v>0</v>
      </c>
      <c r="T198" s="165">
        <f t="shared" ref="T198:T200" si="69">S198*H198</f>
        <v>0</v>
      </c>
      <c r="U198" s="203"/>
      <c r="V198" s="203"/>
      <c r="W198" s="203"/>
      <c r="X198" s="203"/>
      <c r="Y198" s="203"/>
      <c r="Z198" s="203"/>
      <c r="AA198" s="203"/>
      <c r="AB198" s="203"/>
      <c r="AC198" s="203"/>
      <c r="AD198" s="203"/>
      <c r="AE198" s="203"/>
      <c r="AR198" s="166" t="s">
        <v>79</v>
      </c>
      <c r="AT198" s="166" t="s">
        <v>109</v>
      </c>
      <c r="AU198" s="166" t="s">
        <v>78</v>
      </c>
      <c r="AY198" s="14" t="s">
        <v>107</v>
      </c>
      <c r="BE198" s="167">
        <f t="shared" ref="BE198:BE200" si="70">IF(N198="základná",J198,0)</f>
        <v>0</v>
      </c>
      <c r="BF198" s="167">
        <f t="shared" ref="BF198:BF200" si="71">IF(N198="znížená",J198,0)</f>
        <v>0</v>
      </c>
      <c r="BG198" s="167">
        <f t="shared" ref="BG198:BG200" si="72">IF(N198="zákl. prenesená",J198,0)</f>
        <v>0</v>
      </c>
      <c r="BH198" s="167">
        <f t="shared" ref="BH198:BH200" si="73">IF(N198="zníž. prenesená",J198,0)</f>
        <v>0</v>
      </c>
      <c r="BI198" s="167">
        <f t="shared" ref="BI198:BI200" si="74">IF(N198="nulová",J198,0)</f>
        <v>0</v>
      </c>
      <c r="BJ198" s="14" t="s">
        <v>78</v>
      </c>
      <c r="BK198" s="168">
        <f t="shared" ref="BK198:BK201" si="75">ROUND(I198*H198,3)</f>
        <v>0</v>
      </c>
      <c r="BL198" s="14" t="s">
        <v>79</v>
      </c>
      <c r="BM198" s="166" t="s">
        <v>173</v>
      </c>
    </row>
    <row r="199" spans="1:65" s="2" customFormat="1" ht="31.5" customHeight="1">
      <c r="A199" s="203"/>
      <c r="B199" s="154"/>
      <c r="C199" s="155">
        <v>72</v>
      </c>
      <c r="D199" s="155" t="s">
        <v>109</v>
      </c>
      <c r="E199" s="156" t="s">
        <v>324</v>
      </c>
      <c r="F199" s="157" t="s">
        <v>303</v>
      </c>
      <c r="G199" s="158" t="s">
        <v>113</v>
      </c>
      <c r="H199" s="159">
        <v>25</v>
      </c>
      <c r="I199" s="160"/>
      <c r="J199" s="159">
        <f t="shared" si="66"/>
        <v>0</v>
      </c>
      <c r="K199" s="161"/>
      <c r="L199" s="30"/>
      <c r="M199" s="162" t="s">
        <v>1</v>
      </c>
      <c r="N199" s="163" t="s">
        <v>37</v>
      </c>
      <c r="O199" s="55"/>
      <c r="P199" s="164">
        <f t="shared" si="67"/>
        <v>0</v>
      </c>
      <c r="Q199" s="164">
        <v>0</v>
      </c>
      <c r="R199" s="164">
        <f t="shared" si="68"/>
        <v>0</v>
      </c>
      <c r="S199" s="164">
        <v>0</v>
      </c>
      <c r="T199" s="165">
        <f t="shared" si="69"/>
        <v>0</v>
      </c>
      <c r="U199" s="203"/>
      <c r="V199" s="168"/>
      <c r="W199" s="203"/>
      <c r="X199" s="203"/>
      <c r="Y199" s="203"/>
      <c r="Z199" s="203"/>
      <c r="AA199" s="203"/>
      <c r="AB199" s="203"/>
      <c r="AC199" s="203"/>
      <c r="AD199" s="203"/>
      <c r="AE199" s="203"/>
      <c r="AR199" s="166" t="s">
        <v>79</v>
      </c>
      <c r="AT199" s="166" t="s">
        <v>109</v>
      </c>
      <c r="AU199" s="166" t="s">
        <v>78</v>
      </c>
      <c r="AY199" s="14" t="s">
        <v>107</v>
      </c>
      <c r="BE199" s="167">
        <f t="shared" si="70"/>
        <v>0</v>
      </c>
      <c r="BF199" s="167">
        <f t="shared" si="71"/>
        <v>0</v>
      </c>
      <c r="BG199" s="167">
        <f t="shared" si="72"/>
        <v>0</v>
      </c>
      <c r="BH199" s="167">
        <f t="shared" si="73"/>
        <v>0</v>
      </c>
      <c r="BI199" s="167">
        <f t="shared" si="74"/>
        <v>0</v>
      </c>
      <c r="BJ199" s="14" t="s">
        <v>78</v>
      </c>
      <c r="BK199" s="168">
        <f t="shared" si="75"/>
        <v>0</v>
      </c>
      <c r="BL199" s="14" t="s">
        <v>79</v>
      </c>
      <c r="BM199" s="166" t="s">
        <v>176</v>
      </c>
    </row>
    <row r="200" spans="1:65" s="2" customFormat="1" ht="31.5" customHeight="1">
      <c r="A200" s="203"/>
      <c r="B200" s="154"/>
      <c r="C200" s="155">
        <v>73</v>
      </c>
      <c r="D200" s="155" t="s">
        <v>109</v>
      </c>
      <c r="E200" s="156" t="s">
        <v>325</v>
      </c>
      <c r="F200" s="157" t="s">
        <v>304</v>
      </c>
      <c r="G200" s="158" t="s">
        <v>155</v>
      </c>
      <c r="H200" s="159">
        <v>24</v>
      </c>
      <c r="I200" s="160"/>
      <c r="J200" s="159">
        <f t="shared" si="66"/>
        <v>0</v>
      </c>
      <c r="K200" s="161"/>
      <c r="L200" s="30"/>
      <c r="M200" s="162" t="s">
        <v>1</v>
      </c>
      <c r="N200" s="163" t="s">
        <v>37</v>
      </c>
      <c r="O200" s="55"/>
      <c r="P200" s="164">
        <f t="shared" si="67"/>
        <v>0</v>
      </c>
      <c r="Q200" s="164">
        <v>0</v>
      </c>
      <c r="R200" s="164">
        <f t="shared" si="68"/>
        <v>0</v>
      </c>
      <c r="S200" s="164">
        <v>0</v>
      </c>
      <c r="T200" s="165">
        <f t="shared" si="69"/>
        <v>0</v>
      </c>
      <c r="U200" s="203"/>
      <c r="V200" s="168"/>
      <c r="W200" s="203"/>
      <c r="X200" s="203"/>
      <c r="Y200" s="203"/>
      <c r="Z200" s="203"/>
      <c r="AA200" s="203"/>
      <c r="AB200" s="203"/>
      <c r="AC200" s="203"/>
      <c r="AD200" s="203"/>
      <c r="AE200" s="203"/>
      <c r="AR200" s="166" t="s">
        <v>79</v>
      </c>
      <c r="AT200" s="166" t="s">
        <v>109</v>
      </c>
      <c r="AU200" s="166" t="s">
        <v>78</v>
      </c>
      <c r="AY200" s="14" t="s">
        <v>107</v>
      </c>
      <c r="BE200" s="167">
        <f t="shared" si="70"/>
        <v>0</v>
      </c>
      <c r="BF200" s="167">
        <f t="shared" si="71"/>
        <v>0</v>
      </c>
      <c r="BG200" s="167">
        <f t="shared" si="72"/>
        <v>0</v>
      </c>
      <c r="BH200" s="167">
        <f t="shared" si="73"/>
        <v>0</v>
      </c>
      <c r="BI200" s="167">
        <f t="shared" si="74"/>
        <v>0</v>
      </c>
      <c r="BJ200" s="14" t="s">
        <v>78</v>
      </c>
      <c r="BK200" s="168">
        <f t="shared" si="75"/>
        <v>0</v>
      </c>
      <c r="BL200" s="14" t="s">
        <v>79</v>
      </c>
      <c r="BM200" s="166" t="s">
        <v>178</v>
      </c>
    </row>
    <row r="201" spans="1:65" s="2" customFormat="1" ht="31.5" customHeight="1">
      <c r="A201" s="203"/>
      <c r="B201" s="154"/>
      <c r="C201" s="155">
        <v>74</v>
      </c>
      <c r="D201" s="155" t="s">
        <v>109</v>
      </c>
      <c r="E201" s="156" t="s">
        <v>326</v>
      </c>
      <c r="F201" s="157" t="s">
        <v>305</v>
      </c>
      <c r="G201" s="158" t="s">
        <v>155</v>
      </c>
      <c r="H201" s="159">
        <v>40</v>
      </c>
      <c r="I201" s="160"/>
      <c r="J201" s="159">
        <f t="shared" si="66"/>
        <v>0</v>
      </c>
      <c r="K201" s="161"/>
      <c r="L201" s="30"/>
      <c r="M201" s="162"/>
      <c r="N201" s="163"/>
      <c r="O201" s="55"/>
      <c r="P201" s="164"/>
      <c r="Q201" s="164"/>
      <c r="R201" s="164"/>
      <c r="S201" s="164"/>
      <c r="T201" s="165"/>
      <c r="U201" s="203"/>
      <c r="V201" s="203"/>
      <c r="W201" s="203"/>
      <c r="X201" s="203"/>
      <c r="Y201" s="203"/>
      <c r="Z201" s="203"/>
      <c r="AA201" s="203"/>
      <c r="AB201" s="203"/>
      <c r="AC201" s="203"/>
      <c r="AD201" s="203"/>
      <c r="AE201" s="203"/>
      <c r="AR201" s="166"/>
      <c r="AT201" s="166"/>
      <c r="AU201" s="166"/>
      <c r="AY201" s="14"/>
      <c r="BE201" s="167"/>
      <c r="BF201" s="167"/>
      <c r="BG201" s="167"/>
      <c r="BH201" s="167"/>
      <c r="BI201" s="167"/>
      <c r="BJ201" s="14"/>
      <c r="BK201" s="168">
        <f t="shared" si="75"/>
        <v>0</v>
      </c>
      <c r="BL201" s="14"/>
      <c r="BM201" s="166"/>
    </row>
    <row r="202" spans="1:65" s="2" customFormat="1" ht="31.5" customHeight="1">
      <c r="A202" s="203"/>
      <c r="B202" s="154"/>
      <c r="C202" s="155">
        <v>75</v>
      </c>
      <c r="D202" s="155" t="s">
        <v>109</v>
      </c>
      <c r="E202" s="156" t="s">
        <v>327</v>
      </c>
      <c r="F202" s="157" t="s">
        <v>306</v>
      </c>
      <c r="G202" s="158" t="s">
        <v>155</v>
      </c>
      <c r="H202" s="159">
        <v>2</v>
      </c>
      <c r="I202" s="160"/>
      <c r="J202" s="159">
        <f t="shared" si="66"/>
        <v>0</v>
      </c>
      <c r="K202" s="161"/>
      <c r="L202" s="30"/>
      <c r="M202" s="162"/>
      <c r="N202" s="163"/>
      <c r="O202" s="55"/>
      <c r="P202" s="164"/>
      <c r="Q202" s="164"/>
      <c r="R202" s="164"/>
      <c r="S202" s="164"/>
      <c r="T202" s="165"/>
      <c r="U202" s="203"/>
      <c r="V202" s="203"/>
      <c r="W202" s="203"/>
      <c r="X202" s="203"/>
      <c r="Y202" s="203"/>
      <c r="Z202" s="203"/>
      <c r="AA202" s="203"/>
      <c r="AB202" s="203"/>
      <c r="AC202" s="203"/>
      <c r="AD202" s="203"/>
      <c r="AE202" s="203"/>
      <c r="AR202" s="166"/>
      <c r="AT202" s="166"/>
      <c r="AU202" s="166"/>
      <c r="AY202" s="14"/>
      <c r="BE202" s="167"/>
      <c r="BF202" s="167"/>
      <c r="BG202" s="167"/>
      <c r="BH202" s="167"/>
      <c r="BI202" s="167"/>
      <c r="BJ202" s="14"/>
      <c r="BK202" s="168"/>
      <c r="BL202" s="14"/>
      <c r="BM202" s="166"/>
    </row>
    <row r="203" spans="1:65" s="2" customFormat="1" ht="31.5" customHeight="1">
      <c r="A203" s="203"/>
      <c r="B203" s="154"/>
      <c r="C203" s="155">
        <v>76</v>
      </c>
      <c r="D203" s="155" t="s">
        <v>109</v>
      </c>
      <c r="E203" s="156" t="s">
        <v>328</v>
      </c>
      <c r="F203" s="157" t="s">
        <v>307</v>
      </c>
      <c r="G203" s="158" t="s">
        <v>155</v>
      </c>
      <c r="H203" s="159">
        <v>100</v>
      </c>
      <c r="I203" s="160"/>
      <c r="J203" s="159">
        <f t="shared" si="66"/>
        <v>0</v>
      </c>
      <c r="K203" s="161"/>
      <c r="L203" s="30"/>
      <c r="M203" s="162"/>
      <c r="N203" s="163"/>
      <c r="O203" s="55"/>
      <c r="P203" s="164"/>
      <c r="Q203" s="164"/>
      <c r="R203" s="164"/>
      <c r="S203" s="164"/>
      <c r="T203" s="165"/>
      <c r="U203" s="203"/>
      <c r="V203" s="203"/>
      <c r="W203" s="203"/>
      <c r="X203" s="203"/>
      <c r="Y203" s="203"/>
      <c r="Z203" s="203"/>
      <c r="AA203" s="203"/>
      <c r="AB203" s="203"/>
      <c r="AC203" s="203"/>
      <c r="AD203" s="203"/>
      <c r="AE203" s="203"/>
      <c r="AR203" s="166"/>
      <c r="AT203" s="166"/>
      <c r="AU203" s="166"/>
      <c r="AY203" s="14"/>
      <c r="BE203" s="167"/>
      <c r="BF203" s="167"/>
      <c r="BG203" s="167"/>
      <c r="BH203" s="167"/>
      <c r="BI203" s="167"/>
      <c r="BJ203" s="14"/>
      <c r="BK203" s="168"/>
      <c r="BL203" s="14"/>
      <c r="BM203" s="166"/>
    </row>
    <row r="204" spans="1:65" s="2" customFormat="1" ht="31.5" customHeight="1">
      <c r="A204" s="203"/>
      <c r="B204" s="154"/>
      <c r="C204" s="155">
        <v>77</v>
      </c>
      <c r="D204" s="155" t="s">
        <v>109</v>
      </c>
      <c r="E204" s="156" t="s">
        <v>329</v>
      </c>
      <c r="F204" s="157" t="s">
        <v>308</v>
      </c>
      <c r="G204" s="158" t="s">
        <v>113</v>
      </c>
      <c r="H204" s="159">
        <v>680</v>
      </c>
      <c r="I204" s="160"/>
      <c r="J204" s="159">
        <f t="shared" si="66"/>
        <v>0</v>
      </c>
      <c r="K204" s="161"/>
      <c r="L204" s="30"/>
      <c r="M204" s="162" t="s">
        <v>1</v>
      </c>
      <c r="N204" s="163" t="s">
        <v>37</v>
      </c>
      <c r="O204" s="55"/>
      <c r="P204" s="164">
        <f t="shared" ref="P204:P206" si="76">O204*H204</f>
        <v>0</v>
      </c>
      <c r="Q204" s="164">
        <v>0</v>
      </c>
      <c r="R204" s="164">
        <f t="shared" ref="R204:R206" si="77">Q204*H204</f>
        <v>0</v>
      </c>
      <c r="S204" s="164">
        <v>0</v>
      </c>
      <c r="T204" s="165">
        <f t="shared" ref="T204:T206" si="78">S204*H204</f>
        <v>0</v>
      </c>
      <c r="U204" s="203"/>
      <c r="V204" s="203"/>
      <c r="W204" s="203"/>
      <c r="X204" s="203"/>
      <c r="Y204" s="203"/>
      <c r="Z204" s="203"/>
      <c r="AA204" s="203"/>
      <c r="AB204" s="203"/>
      <c r="AC204" s="203"/>
      <c r="AD204" s="203"/>
      <c r="AE204" s="203"/>
      <c r="AR204" s="166" t="s">
        <v>79</v>
      </c>
      <c r="AT204" s="166" t="s">
        <v>109</v>
      </c>
      <c r="AU204" s="166" t="s">
        <v>78</v>
      </c>
      <c r="AY204" s="14" t="s">
        <v>107</v>
      </c>
      <c r="BE204" s="167">
        <f t="shared" ref="BE204:BE206" si="79">IF(N204="základná",J204,0)</f>
        <v>0</v>
      </c>
      <c r="BF204" s="167">
        <f t="shared" ref="BF204:BF206" si="80">IF(N204="znížená",J204,0)</f>
        <v>0</v>
      </c>
      <c r="BG204" s="167">
        <f t="shared" ref="BG204:BG206" si="81">IF(N204="zákl. prenesená",J204,0)</f>
        <v>0</v>
      </c>
      <c r="BH204" s="167">
        <f t="shared" ref="BH204:BH206" si="82">IF(N204="zníž. prenesená",J204,0)</f>
        <v>0</v>
      </c>
      <c r="BI204" s="167">
        <f t="shared" ref="BI204:BI206" si="83">IF(N204="nulová",J204,0)</f>
        <v>0</v>
      </c>
      <c r="BJ204" s="14" t="s">
        <v>78</v>
      </c>
      <c r="BK204" s="168">
        <f t="shared" ref="BK204:BK206" si="84">ROUND(I204*H204,3)</f>
        <v>0</v>
      </c>
      <c r="BL204" s="14" t="s">
        <v>79</v>
      </c>
      <c r="BM204" s="166" t="s">
        <v>180</v>
      </c>
    </row>
    <row r="205" spans="1:65" s="2" customFormat="1" ht="20.25" customHeight="1">
      <c r="A205" s="203"/>
      <c r="B205" s="154"/>
      <c r="C205" s="155">
        <v>78</v>
      </c>
      <c r="D205" s="155" t="s">
        <v>109</v>
      </c>
      <c r="E205" s="156" t="s">
        <v>330</v>
      </c>
      <c r="F205" s="157" t="s">
        <v>309</v>
      </c>
      <c r="G205" s="158" t="s">
        <v>155</v>
      </c>
      <c r="H205" s="159">
        <v>20</v>
      </c>
      <c r="I205" s="160"/>
      <c r="J205" s="159">
        <f t="shared" si="66"/>
        <v>0</v>
      </c>
      <c r="K205" s="161"/>
      <c r="L205" s="30"/>
      <c r="M205" s="162" t="s">
        <v>1</v>
      </c>
      <c r="N205" s="163" t="s">
        <v>37</v>
      </c>
      <c r="O205" s="55"/>
      <c r="P205" s="164">
        <f t="shared" si="76"/>
        <v>0</v>
      </c>
      <c r="Q205" s="164">
        <v>0</v>
      </c>
      <c r="R205" s="164">
        <f t="shared" si="77"/>
        <v>0</v>
      </c>
      <c r="S205" s="164">
        <v>0</v>
      </c>
      <c r="T205" s="165">
        <f t="shared" si="78"/>
        <v>0</v>
      </c>
      <c r="U205" s="203"/>
      <c r="V205" s="203"/>
      <c r="W205" s="203"/>
      <c r="X205" s="203"/>
      <c r="Y205" s="203"/>
      <c r="Z205" s="203"/>
      <c r="AA205" s="203"/>
      <c r="AB205" s="203"/>
      <c r="AC205" s="203"/>
      <c r="AD205" s="203"/>
      <c r="AE205" s="203"/>
      <c r="AR205" s="166" t="s">
        <v>79</v>
      </c>
      <c r="AT205" s="166" t="s">
        <v>109</v>
      </c>
      <c r="AU205" s="166" t="s">
        <v>78</v>
      </c>
      <c r="AY205" s="14" t="s">
        <v>107</v>
      </c>
      <c r="BE205" s="167">
        <f t="shared" si="79"/>
        <v>0</v>
      </c>
      <c r="BF205" s="167">
        <f t="shared" si="80"/>
        <v>0</v>
      </c>
      <c r="BG205" s="167">
        <f t="shared" si="81"/>
        <v>0</v>
      </c>
      <c r="BH205" s="167">
        <f t="shared" si="82"/>
        <v>0</v>
      </c>
      <c r="BI205" s="167">
        <f t="shared" si="83"/>
        <v>0</v>
      </c>
      <c r="BJ205" s="14" t="s">
        <v>78</v>
      </c>
      <c r="BK205" s="168">
        <f t="shared" si="84"/>
        <v>0</v>
      </c>
      <c r="BL205" s="14" t="s">
        <v>79</v>
      </c>
      <c r="BM205" s="166" t="s">
        <v>180</v>
      </c>
    </row>
    <row r="206" spans="1:65" s="2" customFormat="1" ht="28.5" customHeight="1">
      <c r="A206" s="203"/>
      <c r="B206" s="154"/>
      <c r="C206" s="155">
        <v>79</v>
      </c>
      <c r="D206" s="155" t="s">
        <v>109</v>
      </c>
      <c r="E206" s="156" t="s">
        <v>331</v>
      </c>
      <c r="F206" s="157" t="s">
        <v>310</v>
      </c>
      <c r="G206" s="158" t="s">
        <v>155</v>
      </c>
      <c r="H206" s="159">
        <v>6</v>
      </c>
      <c r="I206" s="160"/>
      <c r="J206" s="159">
        <f t="shared" si="66"/>
        <v>0</v>
      </c>
      <c r="K206" s="161"/>
      <c r="L206" s="30"/>
      <c r="M206" s="162" t="s">
        <v>1</v>
      </c>
      <c r="N206" s="163" t="s">
        <v>37</v>
      </c>
      <c r="O206" s="55"/>
      <c r="P206" s="164">
        <f t="shared" si="76"/>
        <v>0</v>
      </c>
      <c r="Q206" s="164">
        <v>0</v>
      </c>
      <c r="R206" s="164">
        <f t="shared" si="77"/>
        <v>0</v>
      </c>
      <c r="S206" s="164">
        <v>0</v>
      </c>
      <c r="T206" s="165">
        <f t="shared" si="78"/>
        <v>0</v>
      </c>
      <c r="U206" s="203"/>
      <c r="V206" s="203"/>
      <c r="W206" s="203"/>
      <c r="X206" s="203"/>
      <c r="Y206" s="203"/>
      <c r="Z206" s="203"/>
      <c r="AA206" s="203"/>
      <c r="AB206" s="203"/>
      <c r="AC206" s="203"/>
      <c r="AD206" s="203"/>
      <c r="AE206" s="203"/>
      <c r="AR206" s="166" t="s">
        <v>79</v>
      </c>
      <c r="AT206" s="166" t="s">
        <v>109</v>
      </c>
      <c r="AU206" s="166" t="s">
        <v>78</v>
      </c>
      <c r="AY206" s="14" t="s">
        <v>107</v>
      </c>
      <c r="BE206" s="167">
        <f t="shared" si="79"/>
        <v>0</v>
      </c>
      <c r="BF206" s="167">
        <f t="shared" si="80"/>
        <v>0</v>
      </c>
      <c r="BG206" s="167">
        <f t="shared" si="81"/>
        <v>0</v>
      </c>
      <c r="BH206" s="167">
        <f t="shared" si="82"/>
        <v>0</v>
      </c>
      <c r="BI206" s="167">
        <f t="shared" si="83"/>
        <v>0</v>
      </c>
      <c r="BJ206" s="14" t="s">
        <v>78</v>
      </c>
      <c r="BK206" s="168">
        <f t="shared" si="84"/>
        <v>0</v>
      </c>
      <c r="BL206" s="14" t="s">
        <v>79</v>
      </c>
      <c r="BM206" s="166" t="s">
        <v>180</v>
      </c>
    </row>
    <row r="207" spans="1:65" s="2" customFormat="1" ht="28.5" customHeight="1">
      <c r="A207" s="203"/>
      <c r="B207" s="154"/>
      <c r="C207" s="155">
        <v>80</v>
      </c>
      <c r="D207" s="155" t="s">
        <v>109</v>
      </c>
      <c r="E207" s="156" t="s">
        <v>332</v>
      </c>
      <c r="F207" s="157" t="s">
        <v>311</v>
      </c>
      <c r="G207" s="158" t="s">
        <v>113</v>
      </c>
      <c r="H207" s="159">
        <v>120</v>
      </c>
      <c r="I207" s="160"/>
      <c r="J207" s="159">
        <f t="shared" ref="J207:J213" si="85">ROUND(I207*H207,3)</f>
        <v>0</v>
      </c>
      <c r="K207" s="161"/>
      <c r="L207" s="30"/>
      <c r="M207" s="162"/>
      <c r="N207" s="163"/>
      <c r="O207" s="55"/>
      <c r="P207" s="164"/>
      <c r="Q207" s="164"/>
      <c r="R207" s="164"/>
      <c r="S207" s="164"/>
      <c r="T207" s="165"/>
      <c r="U207" s="203"/>
      <c r="V207" s="203"/>
      <c r="W207" s="203"/>
      <c r="X207" s="203"/>
      <c r="Y207" s="203"/>
      <c r="Z207" s="203"/>
      <c r="AA207" s="203"/>
      <c r="AB207" s="203"/>
      <c r="AC207" s="203"/>
      <c r="AD207" s="203"/>
      <c r="AE207" s="203"/>
      <c r="AR207" s="166"/>
      <c r="AT207" s="166"/>
      <c r="AU207" s="166"/>
      <c r="AY207" s="14"/>
      <c r="BE207" s="167"/>
      <c r="BF207" s="167"/>
      <c r="BG207" s="167"/>
      <c r="BH207" s="167"/>
      <c r="BI207" s="167"/>
      <c r="BJ207" s="14"/>
      <c r="BK207" s="168"/>
      <c r="BL207" s="14"/>
      <c r="BM207" s="166"/>
    </row>
    <row r="208" spans="1:65" s="2" customFormat="1" ht="20.25" customHeight="1">
      <c r="A208" s="203"/>
      <c r="B208" s="154"/>
      <c r="C208" s="155">
        <v>81</v>
      </c>
      <c r="D208" s="155" t="s">
        <v>109</v>
      </c>
      <c r="E208" s="156" t="s">
        <v>333</v>
      </c>
      <c r="F208" s="157" t="s">
        <v>312</v>
      </c>
      <c r="G208" s="158" t="s">
        <v>318</v>
      </c>
      <c r="H208" s="159">
        <v>40</v>
      </c>
      <c r="I208" s="160"/>
      <c r="J208" s="159">
        <f t="shared" si="85"/>
        <v>0</v>
      </c>
      <c r="K208" s="161"/>
      <c r="L208" s="30"/>
      <c r="M208" s="162" t="s">
        <v>1</v>
      </c>
      <c r="N208" s="163" t="s">
        <v>37</v>
      </c>
      <c r="O208" s="55"/>
      <c r="P208" s="164">
        <f t="shared" ref="P208:P210" si="86">O208*H208</f>
        <v>0</v>
      </c>
      <c r="Q208" s="164">
        <v>0</v>
      </c>
      <c r="R208" s="164">
        <f t="shared" ref="R208:R210" si="87">Q208*H208</f>
        <v>0</v>
      </c>
      <c r="S208" s="164">
        <v>0</v>
      </c>
      <c r="T208" s="165">
        <f t="shared" ref="T208:T210" si="88">S208*H208</f>
        <v>0</v>
      </c>
      <c r="U208" s="203"/>
      <c r="V208" s="203"/>
      <c r="W208" s="203"/>
      <c r="X208" s="203"/>
      <c r="Y208" s="203"/>
      <c r="Z208" s="203"/>
      <c r="AA208" s="203"/>
      <c r="AB208" s="203"/>
      <c r="AC208" s="203"/>
      <c r="AD208" s="203"/>
      <c r="AE208" s="203"/>
      <c r="AR208" s="166" t="s">
        <v>79</v>
      </c>
      <c r="AT208" s="166" t="s">
        <v>109</v>
      </c>
      <c r="AU208" s="166" t="s">
        <v>78</v>
      </c>
      <c r="AY208" s="14" t="s">
        <v>107</v>
      </c>
      <c r="BE208" s="167">
        <f t="shared" ref="BE208:BE210" si="89">IF(N208="základná",J208,0)</f>
        <v>0</v>
      </c>
      <c r="BF208" s="167">
        <f t="shared" ref="BF208:BF210" si="90">IF(N208="znížená",J208,0)</f>
        <v>0</v>
      </c>
      <c r="BG208" s="167">
        <f t="shared" ref="BG208:BG210" si="91">IF(N208="zákl. prenesená",J208,0)</f>
        <v>0</v>
      </c>
      <c r="BH208" s="167">
        <f t="shared" ref="BH208:BH210" si="92">IF(N208="zníž. prenesená",J208,0)</f>
        <v>0</v>
      </c>
      <c r="BI208" s="167">
        <f t="shared" ref="BI208:BI210" si="93">IF(N208="nulová",J208,0)</f>
        <v>0</v>
      </c>
      <c r="BJ208" s="14" t="s">
        <v>78</v>
      </c>
      <c r="BK208" s="168">
        <f t="shared" ref="BK208:BK211" si="94">ROUND(I208*H208,3)</f>
        <v>0</v>
      </c>
      <c r="BL208" s="14" t="s">
        <v>79</v>
      </c>
      <c r="BM208" s="166" t="s">
        <v>173</v>
      </c>
    </row>
    <row r="209" spans="1:65" s="2" customFormat="1" ht="20.25" customHeight="1">
      <c r="A209" s="203"/>
      <c r="B209" s="154"/>
      <c r="C209" s="155">
        <v>82</v>
      </c>
      <c r="D209" s="155" t="s">
        <v>109</v>
      </c>
      <c r="E209" s="156" t="s">
        <v>334</v>
      </c>
      <c r="F209" s="157" t="s">
        <v>313</v>
      </c>
      <c r="G209" s="158" t="s">
        <v>190</v>
      </c>
      <c r="H209" s="159">
        <v>1</v>
      </c>
      <c r="I209" s="160"/>
      <c r="J209" s="159">
        <f t="shared" si="85"/>
        <v>0</v>
      </c>
      <c r="K209" s="161"/>
      <c r="L209" s="30"/>
      <c r="M209" s="162" t="s">
        <v>1</v>
      </c>
      <c r="N209" s="163" t="s">
        <v>37</v>
      </c>
      <c r="O209" s="55"/>
      <c r="P209" s="164">
        <f t="shared" si="86"/>
        <v>0</v>
      </c>
      <c r="Q209" s="164">
        <v>0</v>
      </c>
      <c r="R209" s="164">
        <f t="shared" si="87"/>
        <v>0</v>
      </c>
      <c r="S209" s="164">
        <v>0</v>
      </c>
      <c r="T209" s="165">
        <f t="shared" si="88"/>
        <v>0</v>
      </c>
      <c r="U209" s="203"/>
      <c r="V209" s="168"/>
      <c r="W209" s="203"/>
      <c r="X209" s="203"/>
      <c r="Y209" s="203"/>
      <c r="Z209" s="203"/>
      <c r="AA209" s="203"/>
      <c r="AB209" s="203"/>
      <c r="AC209" s="203"/>
      <c r="AD209" s="203"/>
      <c r="AE209" s="203"/>
      <c r="AR209" s="166" t="s">
        <v>79</v>
      </c>
      <c r="AT209" s="166" t="s">
        <v>109</v>
      </c>
      <c r="AU209" s="166" t="s">
        <v>78</v>
      </c>
      <c r="AY209" s="14" t="s">
        <v>107</v>
      </c>
      <c r="BE209" s="167">
        <f t="shared" si="89"/>
        <v>0</v>
      </c>
      <c r="BF209" s="167">
        <f t="shared" si="90"/>
        <v>0</v>
      </c>
      <c r="BG209" s="167">
        <f t="shared" si="91"/>
        <v>0</v>
      </c>
      <c r="BH209" s="167">
        <f t="shared" si="92"/>
        <v>0</v>
      </c>
      <c r="BI209" s="167">
        <f t="shared" si="93"/>
        <v>0</v>
      </c>
      <c r="BJ209" s="14" t="s">
        <v>78</v>
      </c>
      <c r="BK209" s="168">
        <f t="shared" si="94"/>
        <v>0</v>
      </c>
      <c r="BL209" s="14" t="s">
        <v>79</v>
      </c>
      <c r="BM209" s="166" t="s">
        <v>176</v>
      </c>
    </row>
    <row r="210" spans="1:65" s="2" customFormat="1" ht="20.25" customHeight="1">
      <c r="A210" s="203"/>
      <c r="B210" s="154"/>
      <c r="C210" s="155">
        <v>83</v>
      </c>
      <c r="D210" s="155" t="s">
        <v>109</v>
      </c>
      <c r="E210" s="156" t="s">
        <v>335</v>
      </c>
      <c r="F210" s="157" t="s">
        <v>314</v>
      </c>
      <c r="G210" s="158" t="s">
        <v>190</v>
      </c>
      <c r="H210" s="159">
        <v>1</v>
      </c>
      <c r="I210" s="160"/>
      <c r="J210" s="159">
        <f t="shared" si="85"/>
        <v>0</v>
      </c>
      <c r="K210" s="161"/>
      <c r="L210" s="30"/>
      <c r="M210" s="162" t="s">
        <v>1</v>
      </c>
      <c r="N210" s="163" t="s">
        <v>37</v>
      </c>
      <c r="O210" s="55"/>
      <c r="P210" s="164">
        <f t="shared" si="86"/>
        <v>0</v>
      </c>
      <c r="Q210" s="164">
        <v>0</v>
      </c>
      <c r="R210" s="164">
        <f t="shared" si="87"/>
        <v>0</v>
      </c>
      <c r="S210" s="164">
        <v>0</v>
      </c>
      <c r="T210" s="165">
        <f t="shared" si="88"/>
        <v>0</v>
      </c>
      <c r="U210" s="203"/>
      <c r="V210" s="168"/>
      <c r="W210" s="203"/>
      <c r="X210" s="203"/>
      <c r="Y210" s="203"/>
      <c r="Z210" s="203"/>
      <c r="AA210" s="203"/>
      <c r="AB210" s="203"/>
      <c r="AC210" s="203"/>
      <c r="AD210" s="203"/>
      <c r="AE210" s="203"/>
      <c r="AR210" s="166" t="s">
        <v>79</v>
      </c>
      <c r="AT210" s="166" t="s">
        <v>109</v>
      </c>
      <c r="AU210" s="166" t="s">
        <v>78</v>
      </c>
      <c r="AY210" s="14" t="s">
        <v>107</v>
      </c>
      <c r="BE210" s="167">
        <f t="shared" si="89"/>
        <v>0</v>
      </c>
      <c r="BF210" s="167">
        <f t="shared" si="90"/>
        <v>0</v>
      </c>
      <c r="BG210" s="167">
        <f t="shared" si="91"/>
        <v>0</v>
      </c>
      <c r="BH210" s="167">
        <f t="shared" si="92"/>
        <v>0</v>
      </c>
      <c r="BI210" s="167">
        <f t="shared" si="93"/>
        <v>0</v>
      </c>
      <c r="BJ210" s="14" t="s">
        <v>78</v>
      </c>
      <c r="BK210" s="168">
        <f t="shared" si="94"/>
        <v>0</v>
      </c>
      <c r="BL210" s="14" t="s">
        <v>79</v>
      </c>
      <c r="BM210" s="166" t="s">
        <v>178</v>
      </c>
    </row>
    <row r="211" spans="1:65" s="2" customFormat="1" ht="20.25" customHeight="1">
      <c r="A211" s="203"/>
      <c r="B211" s="154"/>
      <c r="C211" s="155">
        <v>84</v>
      </c>
      <c r="D211" s="155" t="s">
        <v>109</v>
      </c>
      <c r="E211" s="156" t="s">
        <v>336</v>
      </c>
      <c r="F211" s="157" t="s">
        <v>315</v>
      </c>
      <c r="G211" s="158" t="s">
        <v>190</v>
      </c>
      <c r="H211" s="159">
        <v>1</v>
      </c>
      <c r="I211" s="160"/>
      <c r="J211" s="159">
        <f t="shared" si="85"/>
        <v>0</v>
      </c>
      <c r="K211" s="161"/>
      <c r="L211" s="30"/>
      <c r="M211" s="162"/>
      <c r="N211" s="163"/>
      <c r="O211" s="55"/>
      <c r="P211" s="164"/>
      <c r="Q211" s="164"/>
      <c r="R211" s="164"/>
      <c r="S211" s="164"/>
      <c r="T211" s="165"/>
      <c r="U211" s="203"/>
      <c r="V211" s="203"/>
      <c r="W211" s="203"/>
      <c r="X211" s="203"/>
      <c r="Y211" s="203"/>
      <c r="Z211" s="203"/>
      <c r="AA211" s="203"/>
      <c r="AB211" s="203"/>
      <c r="AC211" s="203"/>
      <c r="AD211" s="203"/>
      <c r="AE211" s="203"/>
      <c r="AR211" s="166"/>
      <c r="AT211" s="166"/>
      <c r="AU211" s="166"/>
      <c r="AY211" s="14"/>
      <c r="BE211" s="167"/>
      <c r="BF211" s="167"/>
      <c r="BG211" s="167"/>
      <c r="BH211" s="167"/>
      <c r="BI211" s="167"/>
      <c r="BJ211" s="14"/>
      <c r="BK211" s="168">
        <f t="shared" si="94"/>
        <v>0</v>
      </c>
      <c r="BL211" s="14"/>
      <c r="BM211" s="166"/>
    </row>
    <row r="212" spans="1:65" s="2" customFormat="1" ht="20.25" customHeight="1">
      <c r="A212" s="203"/>
      <c r="B212" s="154"/>
      <c r="C212" s="155">
        <v>85</v>
      </c>
      <c r="D212" s="155" t="s">
        <v>109</v>
      </c>
      <c r="E212" s="156" t="s">
        <v>337</v>
      </c>
      <c r="F212" s="157" t="s">
        <v>316</v>
      </c>
      <c r="G212" s="158" t="s">
        <v>190</v>
      </c>
      <c r="H212" s="159">
        <v>1</v>
      </c>
      <c r="I212" s="160"/>
      <c r="J212" s="159">
        <f t="shared" si="85"/>
        <v>0</v>
      </c>
      <c r="K212" s="161"/>
      <c r="L212" s="30"/>
      <c r="M212" s="162"/>
      <c r="N212" s="163"/>
      <c r="O212" s="55"/>
      <c r="P212" s="164"/>
      <c r="Q212" s="164"/>
      <c r="R212" s="164"/>
      <c r="S212" s="164"/>
      <c r="T212" s="165"/>
      <c r="U212" s="203"/>
      <c r="V212" s="203"/>
      <c r="W212" s="203"/>
      <c r="X212" s="203"/>
      <c r="Y212" s="203"/>
      <c r="Z212" s="203"/>
      <c r="AA212" s="203"/>
      <c r="AB212" s="203"/>
      <c r="AC212" s="203"/>
      <c r="AD212" s="203"/>
      <c r="AE212" s="203"/>
      <c r="AR212" s="166"/>
      <c r="AT212" s="166"/>
      <c r="AU212" s="166"/>
      <c r="AY212" s="14"/>
      <c r="BE212" s="167"/>
      <c r="BF212" s="167"/>
      <c r="BG212" s="167"/>
      <c r="BH212" s="167"/>
      <c r="BI212" s="167"/>
      <c r="BJ212" s="14"/>
      <c r="BK212" s="168"/>
      <c r="BL212" s="14"/>
      <c r="BM212" s="166"/>
    </row>
    <row r="213" spans="1:65" s="2" customFormat="1" ht="20.25" customHeight="1">
      <c r="A213" s="203"/>
      <c r="B213" s="154"/>
      <c r="C213" s="155">
        <v>86</v>
      </c>
      <c r="D213" s="155" t="s">
        <v>109</v>
      </c>
      <c r="E213" s="156" t="s">
        <v>338</v>
      </c>
      <c r="F213" s="157" t="s">
        <v>317</v>
      </c>
      <c r="G213" s="158" t="s">
        <v>319</v>
      </c>
      <c r="H213" s="159">
        <v>5</v>
      </c>
      <c r="I213" s="160"/>
      <c r="J213" s="159">
        <f t="shared" si="85"/>
        <v>0</v>
      </c>
      <c r="K213" s="161"/>
      <c r="L213" s="30"/>
      <c r="M213" s="162"/>
      <c r="N213" s="163"/>
      <c r="O213" s="55"/>
      <c r="P213" s="164"/>
      <c r="Q213" s="164"/>
      <c r="R213" s="164"/>
      <c r="S213" s="164"/>
      <c r="T213" s="165"/>
      <c r="U213" s="203"/>
      <c r="V213" s="203"/>
      <c r="W213" s="203"/>
      <c r="X213" s="203"/>
      <c r="Y213" s="203"/>
      <c r="Z213" s="203"/>
      <c r="AA213" s="203"/>
      <c r="AB213" s="203"/>
      <c r="AC213" s="203"/>
      <c r="AD213" s="203"/>
      <c r="AE213" s="203"/>
      <c r="AR213" s="166"/>
      <c r="AT213" s="166"/>
      <c r="AU213" s="166"/>
      <c r="AY213" s="14"/>
      <c r="BE213" s="167"/>
      <c r="BF213" s="167"/>
      <c r="BG213" s="167"/>
      <c r="BH213" s="167"/>
      <c r="BI213" s="167"/>
      <c r="BJ213" s="14"/>
      <c r="BK213" s="168"/>
      <c r="BL213" s="14"/>
      <c r="BM213" s="166"/>
    </row>
    <row r="214" spans="1:65" s="12" customFormat="1" ht="22.9" customHeight="1">
      <c r="B214" s="141"/>
      <c r="D214" s="142"/>
      <c r="E214" s="152" t="s">
        <v>339</v>
      </c>
      <c r="F214" s="152"/>
      <c r="I214" s="144"/>
      <c r="J214" s="153">
        <f>SUM(J215:J228)</f>
        <v>0</v>
      </c>
      <c r="L214" s="141"/>
      <c r="M214" s="146"/>
      <c r="N214" s="147"/>
      <c r="O214" s="147"/>
      <c r="P214" s="148">
        <f>SUM(P235:P245)</f>
        <v>0</v>
      </c>
      <c r="Q214" s="147"/>
      <c r="R214" s="148">
        <f>SUM(R235:R245)</f>
        <v>0</v>
      </c>
      <c r="S214" s="147"/>
      <c r="T214" s="149">
        <f>SUM(T235:T245)</f>
        <v>0</v>
      </c>
      <c r="AR214" s="142" t="s">
        <v>75</v>
      </c>
      <c r="AT214" s="150" t="s">
        <v>70</v>
      </c>
      <c r="AU214" s="150" t="s">
        <v>75</v>
      </c>
      <c r="AY214" s="142" t="s">
        <v>107</v>
      </c>
      <c r="BK214" s="151">
        <f>SUM(BK235:BK245)</f>
        <v>0</v>
      </c>
    </row>
    <row r="215" spans="1:65" s="2" customFormat="1" ht="20.25" customHeight="1">
      <c r="A215" s="203"/>
      <c r="B215" s="154"/>
      <c r="C215" s="169">
        <v>87</v>
      </c>
      <c r="D215" s="169" t="s">
        <v>130</v>
      </c>
      <c r="E215" s="170" t="s">
        <v>340</v>
      </c>
      <c r="F215" s="171" t="s">
        <v>354</v>
      </c>
      <c r="G215" s="172" t="s">
        <v>155</v>
      </c>
      <c r="H215" s="173">
        <v>6</v>
      </c>
      <c r="I215" s="174"/>
      <c r="J215" s="173">
        <f t="shared" ref="J215:J233" si="95">ROUND(I215*H215,3)</f>
        <v>0</v>
      </c>
      <c r="K215" s="161"/>
      <c r="L215" s="30"/>
      <c r="M215" s="162"/>
      <c r="N215" s="163"/>
      <c r="O215" s="55"/>
      <c r="P215" s="164"/>
      <c r="Q215" s="164"/>
      <c r="R215" s="164"/>
      <c r="S215" s="164"/>
      <c r="T215" s="165"/>
      <c r="U215" s="203"/>
      <c r="V215" s="203"/>
      <c r="W215" s="203"/>
      <c r="X215" s="203"/>
      <c r="Y215" s="203"/>
      <c r="Z215" s="203"/>
      <c r="AA215" s="203"/>
      <c r="AB215" s="203"/>
      <c r="AC215" s="203"/>
      <c r="AD215" s="203"/>
      <c r="AE215" s="203"/>
      <c r="AR215" s="166"/>
      <c r="AT215" s="166"/>
      <c r="AU215" s="166"/>
      <c r="AY215" s="14"/>
      <c r="BE215" s="167"/>
      <c r="BF215" s="167"/>
      <c r="BG215" s="167"/>
      <c r="BH215" s="167"/>
      <c r="BI215" s="167"/>
      <c r="BJ215" s="14"/>
      <c r="BK215" s="168"/>
      <c r="BL215" s="14"/>
      <c r="BM215" s="166"/>
    </row>
    <row r="216" spans="1:65" s="2" customFormat="1" ht="20.25" customHeight="1">
      <c r="A216" s="203"/>
      <c r="B216" s="154"/>
      <c r="C216" s="169">
        <v>88</v>
      </c>
      <c r="D216" s="169" t="s">
        <v>130</v>
      </c>
      <c r="E216" s="170" t="s">
        <v>341</v>
      </c>
      <c r="F216" s="171" t="s">
        <v>355</v>
      </c>
      <c r="G216" s="172" t="s">
        <v>155</v>
      </c>
      <c r="H216" s="173">
        <v>8</v>
      </c>
      <c r="I216" s="174"/>
      <c r="J216" s="173">
        <f t="shared" si="95"/>
        <v>0</v>
      </c>
      <c r="K216" s="161"/>
      <c r="L216" s="30"/>
      <c r="M216" s="162"/>
      <c r="N216" s="163"/>
      <c r="O216" s="55"/>
      <c r="P216" s="164"/>
      <c r="Q216" s="164"/>
      <c r="R216" s="164"/>
      <c r="S216" s="164"/>
      <c r="T216" s="165"/>
      <c r="U216" s="203"/>
      <c r="V216" s="203"/>
      <c r="W216" s="203"/>
      <c r="X216" s="203"/>
      <c r="Y216" s="203"/>
      <c r="Z216" s="203"/>
      <c r="AA216" s="203"/>
      <c r="AB216" s="203"/>
      <c r="AC216" s="203"/>
      <c r="AD216" s="203"/>
      <c r="AE216" s="203"/>
      <c r="AR216" s="166"/>
      <c r="AT216" s="166"/>
      <c r="AU216" s="166"/>
      <c r="AY216" s="14"/>
      <c r="BE216" s="167"/>
      <c r="BF216" s="167"/>
      <c r="BG216" s="167"/>
      <c r="BH216" s="167"/>
      <c r="BI216" s="167"/>
      <c r="BJ216" s="14"/>
      <c r="BK216" s="168"/>
      <c r="BL216" s="14"/>
      <c r="BM216" s="166"/>
    </row>
    <row r="217" spans="1:65" s="2" customFormat="1" ht="20.25" customHeight="1">
      <c r="A217" s="203"/>
      <c r="B217" s="154"/>
      <c r="C217" s="169">
        <v>89</v>
      </c>
      <c r="D217" s="169" t="s">
        <v>130</v>
      </c>
      <c r="E217" s="170" t="s">
        <v>342</v>
      </c>
      <c r="F217" s="171" t="s">
        <v>356</v>
      </c>
      <c r="G217" s="172" t="s">
        <v>113</v>
      </c>
      <c r="H217" s="173">
        <v>850</v>
      </c>
      <c r="I217" s="174"/>
      <c r="J217" s="173">
        <f t="shared" si="95"/>
        <v>0</v>
      </c>
      <c r="K217" s="161"/>
      <c r="L217" s="30"/>
      <c r="M217" s="162"/>
      <c r="N217" s="163"/>
      <c r="O217" s="55"/>
      <c r="P217" s="164"/>
      <c r="Q217" s="164"/>
      <c r="R217" s="164"/>
      <c r="S217" s="164"/>
      <c r="T217" s="165"/>
      <c r="U217" s="203"/>
      <c r="V217" s="203"/>
      <c r="W217" s="203"/>
      <c r="X217" s="203"/>
      <c r="Y217" s="203"/>
      <c r="Z217" s="203"/>
      <c r="AA217" s="203"/>
      <c r="AB217" s="203"/>
      <c r="AC217" s="203"/>
      <c r="AD217" s="203"/>
      <c r="AE217" s="203"/>
      <c r="AR217" s="166"/>
      <c r="AT217" s="166"/>
      <c r="AU217" s="166"/>
      <c r="AY217" s="14"/>
      <c r="BE217" s="167"/>
      <c r="BF217" s="167"/>
      <c r="BG217" s="167"/>
      <c r="BH217" s="167"/>
      <c r="BI217" s="167"/>
      <c r="BJ217" s="14"/>
      <c r="BK217" s="168"/>
      <c r="BL217" s="14"/>
      <c r="BM217" s="166"/>
    </row>
    <row r="218" spans="1:65" s="2" customFormat="1" ht="20.25" customHeight="1">
      <c r="A218" s="203"/>
      <c r="B218" s="154"/>
      <c r="C218" s="169">
        <v>90</v>
      </c>
      <c r="D218" s="169" t="s">
        <v>130</v>
      </c>
      <c r="E218" s="170" t="s">
        <v>343</v>
      </c>
      <c r="F218" s="171" t="s">
        <v>357</v>
      </c>
      <c r="G218" s="172" t="s">
        <v>113</v>
      </c>
      <c r="H218" s="173">
        <v>40</v>
      </c>
      <c r="I218" s="174"/>
      <c r="J218" s="173">
        <f t="shared" si="95"/>
        <v>0</v>
      </c>
      <c r="K218" s="161"/>
      <c r="L218" s="30"/>
      <c r="M218" s="162" t="s">
        <v>1</v>
      </c>
      <c r="N218" s="163" t="s">
        <v>37</v>
      </c>
      <c r="O218" s="55"/>
      <c r="P218" s="164">
        <f t="shared" ref="P218:P220" si="96">O218*H218</f>
        <v>0</v>
      </c>
      <c r="Q218" s="164">
        <v>0</v>
      </c>
      <c r="R218" s="164">
        <f t="shared" ref="R218:R220" si="97">Q218*H218</f>
        <v>0</v>
      </c>
      <c r="S218" s="164">
        <v>0</v>
      </c>
      <c r="T218" s="165">
        <f t="shared" ref="T218:T220" si="98">S218*H218</f>
        <v>0</v>
      </c>
      <c r="U218" s="203"/>
      <c r="V218" s="203"/>
      <c r="W218" s="203"/>
      <c r="X218" s="203"/>
      <c r="Y218" s="203"/>
      <c r="Z218" s="203"/>
      <c r="AA218" s="203"/>
      <c r="AB218" s="203"/>
      <c r="AC218" s="203"/>
      <c r="AD218" s="203"/>
      <c r="AE218" s="203"/>
      <c r="AR218" s="166" t="s">
        <v>79</v>
      </c>
      <c r="AT218" s="166" t="s">
        <v>109</v>
      </c>
      <c r="AU218" s="166" t="s">
        <v>78</v>
      </c>
      <c r="AY218" s="14" t="s">
        <v>107</v>
      </c>
      <c r="BE218" s="167">
        <f t="shared" ref="BE218:BE220" si="99">IF(N218="základná",J218,0)</f>
        <v>0</v>
      </c>
      <c r="BF218" s="167">
        <f t="shared" ref="BF218:BF220" si="100">IF(N218="znížená",J218,0)</f>
        <v>0</v>
      </c>
      <c r="BG218" s="167">
        <f t="shared" ref="BG218:BG220" si="101">IF(N218="zákl. prenesená",J218,0)</f>
        <v>0</v>
      </c>
      <c r="BH218" s="167">
        <f t="shared" ref="BH218:BH220" si="102">IF(N218="zníž. prenesená",J218,0)</f>
        <v>0</v>
      </c>
      <c r="BI218" s="167">
        <f t="shared" ref="BI218:BI220" si="103">IF(N218="nulová",J218,0)</f>
        <v>0</v>
      </c>
      <c r="BJ218" s="14" t="s">
        <v>78</v>
      </c>
      <c r="BK218" s="168">
        <f t="shared" ref="BK218:BK221" si="104">ROUND(I218*H218,3)</f>
        <v>0</v>
      </c>
      <c r="BL218" s="14" t="s">
        <v>79</v>
      </c>
      <c r="BM218" s="166" t="s">
        <v>173</v>
      </c>
    </row>
    <row r="219" spans="1:65" s="2" customFormat="1" ht="34.5" customHeight="1">
      <c r="A219" s="203"/>
      <c r="B219" s="154"/>
      <c r="C219" s="169">
        <v>91</v>
      </c>
      <c r="D219" s="169" t="s">
        <v>130</v>
      </c>
      <c r="E219" s="170" t="s">
        <v>344</v>
      </c>
      <c r="F219" s="171" t="s">
        <v>358</v>
      </c>
      <c r="G219" s="172" t="s">
        <v>155</v>
      </c>
      <c r="H219" s="173">
        <v>24</v>
      </c>
      <c r="I219" s="174"/>
      <c r="J219" s="173">
        <f t="shared" si="95"/>
        <v>0</v>
      </c>
      <c r="K219" s="161"/>
      <c r="L219" s="30"/>
      <c r="M219" s="162" t="s">
        <v>1</v>
      </c>
      <c r="N219" s="163" t="s">
        <v>37</v>
      </c>
      <c r="O219" s="55"/>
      <c r="P219" s="164">
        <f t="shared" si="96"/>
        <v>0</v>
      </c>
      <c r="Q219" s="164">
        <v>0</v>
      </c>
      <c r="R219" s="164">
        <f t="shared" si="97"/>
        <v>0</v>
      </c>
      <c r="S219" s="164">
        <v>0</v>
      </c>
      <c r="T219" s="165">
        <f t="shared" si="98"/>
        <v>0</v>
      </c>
      <c r="U219" s="203"/>
      <c r="V219" s="168"/>
      <c r="W219" s="203"/>
      <c r="X219" s="203"/>
      <c r="Y219" s="203"/>
      <c r="Z219" s="203"/>
      <c r="AA219" s="203"/>
      <c r="AB219" s="203"/>
      <c r="AC219" s="203"/>
      <c r="AD219" s="203"/>
      <c r="AE219" s="203"/>
      <c r="AR219" s="166" t="s">
        <v>79</v>
      </c>
      <c r="AT219" s="166" t="s">
        <v>109</v>
      </c>
      <c r="AU219" s="166" t="s">
        <v>78</v>
      </c>
      <c r="AY219" s="14" t="s">
        <v>107</v>
      </c>
      <c r="BE219" s="167">
        <f t="shared" si="99"/>
        <v>0</v>
      </c>
      <c r="BF219" s="167">
        <f t="shared" si="100"/>
        <v>0</v>
      </c>
      <c r="BG219" s="167">
        <f t="shared" si="101"/>
        <v>0</v>
      </c>
      <c r="BH219" s="167">
        <f t="shared" si="102"/>
        <v>0</v>
      </c>
      <c r="BI219" s="167">
        <f t="shared" si="103"/>
        <v>0</v>
      </c>
      <c r="BJ219" s="14" t="s">
        <v>78</v>
      </c>
      <c r="BK219" s="168">
        <f t="shared" si="104"/>
        <v>0</v>
      </c>
      <c r="BL219" s="14" t="s">
        <v>79</v>
      </c>
      <c r="BM219" s="166" t="s">
        <v>176</v>
      </c>
    </row>
    <row r="220" spans="1:65" s="2" customFormat="1" ht="20.25" customHeight="1">
      <c r="A220" s="203"/>
      <c r="B220" s="154"/>
      <c r="C220" s="169">
        <v>92</v>
      </c>
      <c r="D220" s="169" t="s">
        <v>130</v>
      </c>
      <c r="E220" s="170" t="s">
        <v>345</v>
      </c>
      <c r="F220" s="171" t="s">
        <v>359</v>
      </c>
      <c r="G220" s="172" t="s">
        <v>155</v>
      </c>
      <c r="H220" s="173">
        <v>40</v>
      </c>
      <c r="I220" s="174"/>
      <c r="J220" s="173">
        <f t="shared" si="95"/>
        <v>0</v>
      </c>
      <c r="K220" s="161"/>
      <c r="L220" s="30"/>
      <c r="M220" s="162" t="s">
        <v>1</v>
      </c>
      <c r="N220" s="163" t="s">
        <v>37</v>
      </c>
      <c r="O220" s="55"/>
      <c r="P220" s="164">
        <f t="shared" si="96"/>
        <v>0</v>
      </c>
      <c r="Q220" s="164">
        <v>0</v>
      </c>
      <c r="R220" s="164">
        <f t="shared" si="97"/>
        <v>0</v>
      </c>
      <c r="S220" s="164">
        <v>0</v>
      </c>
      <c r="T220" s="165">
        <f t="shared" si="98"/>
        <v>0</v>
      </c>
      <c r="U220" s="203"/>
      <c r="V220" s="168"/>
      <c r="W220" s="203"/>
      <c r="X220" s="203"/>
      <c r="Y220" s="203"/>
      <c r="Z220" s="203"/>
      <c r="AA220" s="203"/>
      <c r="AB220" s="203"/>
      <c r="AC220" s="203"/>
      <c r="AD220" s="203"/>
      <c r="AE220" s="203"/>
      <c r="AR220" s="166" t="s">
        <v>79</v>
      </c>
      <c r="AT220" s="166" t="s">
        <v>109</v>
      </c>
      <c r="AU220" s="166" t="s">
        <v>78</v>
      </c>
      <c r="AY220" s="14" t="s">
        <v>107</v>
      </c>
      <c r="BE220" s="167">
        <f t="shared" si="99"/>
        <v>0</v>
      </c>
      <c r="BF220" s="167">
        <f t="shared" si="100"/>
        <v>0</v>
      </c>
      <c r="BG220" s="167">
        <f t="shared" si="101"/>
        <v>0</v>
      </c>
      <c r="BH220" s="167">
        <f t="shared" si="102"/>
        <v>0</v>
      </c>
      <c r="BI220" s="167">
        <f t="shared" si="103"/>
        <v>0</v>
      </c>
      <c r="BJ220" s="14" t="s">
        <v>78</v>
      </c>
      <c r="BK220" s="168">
        <f t="shared" si="104"/>
        <v>0</v>
      </c>
      <c r="BL220" s="14" t="s">
        <v>79</v>
      </c>
      <c r="BM220" s="166" t="s">
        <v>178</v>
      </c>
    </row>
    <row r="221" spans="1:65" s="2" customFormat="1" ht="20.25" customHeight="1">
      <c r="A221" s="203"/>
      <c r="B221" s="154"/>
      <c r="C221" s="169">
        <v>93</v>
      </c>
      <c r="D221" s="169" t="s">
        <v>130</v>
      </c>
      <c r="E221" s="170" t="s">
        <v>346</v>
      </c>
      <c r="F221" s="171" t="s">
        <v>360</v>
      </c>
      <c r="G221" s="172" t="s">
        <v>155</v>
      </c>
      <c r="H221" s="173">
        <v>2</v>
      </c>
      <c r="I221" s="174"/>
      <c r="J221" s="173">
        <f t="shared" si="95"/>
        <v>0</v>
      </c>
      <c r="K221" s="161"/>
      <c r="L221" s="30"/>
      <c r="M221" s="162"/>
      <c r="N221" s="163"/>
      <c r="O221" s="55"/>
      <c r="P221" s="164"/>
      <c r="Q221" s="164"/>
      <c r="R221" s="164"/>
      <c r="S221" s="164"/>
      <c r="T221" s="165"/>
      <c r="U221" s="203"/>
      <c r="V221" s="203"/>
      <c r="W221" s="203"/>
      <c r="X221" s="203"/>
      <c r="Y221" s="203"/>
      <c r="Z221" s="203"/>
      <c r="AA221" s="203"/>
      <c r="AB221" s="203"/>
      <c r="AC221" s="203"/>
      <c r="AD221" s="203"/>
      <c r="AE221" s="203"/>
      <c r="AR221" s="166"/>
      <c r="AT221" s="166"/>
      <c r="AU221" s="166"/>
      <c r="AY221" s="14"/>
      <c r="BE221" s="167"/>
      <c r="BF221" s="167"/>
      <c r="BG221" s="167"/>
      <c r="BH221" s="167"/>
      <c r="BI221" s="167"/>
      <c r="BJ221" s="14"/>
      <c r="BK221" s="168">
        <f t="shared" si="104"/>
        <v>0</v>
      </c>
      <c r="BL221" s="14"/>
      <c r="BM221" s="166"/>
    </row>
    <row r="222" spans="1:65" s="2" customFormat="1" ht="20.25" customHeight="1">
      <c r="A222" s="203"/>
      <c r="B222" s="154"/>
      <c r="C222" s="169">
        <v>94</v>
      </c>
      <c r="D222" s="169" t="s">
        <v>130</v>
      </c>
      <c r="E222" s="170" t="s">
        <v>347</v>
      </c>
      <c r="F222" s="171" t="s">
        <v>361</v>
      </c>
      <c r="G222" s="172" t="s">
        <v>155</v>
      </c>
      <c r="H222" s="173">
        <v>100</v>
      </c>
      <c r="I222" s="174"/>
      <c r="J222" s="173">
        <f t="shared" si="95"/>
        <v>0</v>
      </c>
      <c r="K222" s="161"/>
      <c r="L222" s="30"/>
      <c r="M222" s="162"/>
      <c r="N222" s="163"/>
      <c r="O222" s="55"/>
      <c r="P222" s="164"/>
      <c r="Q222" s="164"/>
      <c r="R222" s="164"/>
      <c r="S222" s="164"/>
      <c r="T222" s="165"/>
      <c r="U222" s="203"/>
      <c r="V222" s="203"/>
      <c r="W222" s="203"/>
      <c r="X222" s="203"/>
      <c r="Y222" s="203"/>
      <c r="Z222" s="203"/>
      <c r="AA222" s="203"/>
      <c r="AB222" s="203"/>
      <c r="AC222" s="203"/>
      <c r="AD222" s="203"/>
      <c r="AE222" s="203"/>
      <c r="AR222" s="166"/>
      <c r="AT222" s="166"/>
      <c r="AU222" s="166"/>
      <c r="AY222" s="14"/>
      <c r="BE222" s="167"/>
      <c r="BF222" s="167"/>
      <c r="BG222" s="167"/>
      <c r="BH222" s="167"/>
      <c r="BI222" s="167"/>
      <c r="BJ222" s="14"/>
      <c r="BK222" s="168"/>
      <c r="BL222" s="14"/>
      <c r="BM222" s="166"/>
    </row>
    <row r="223" spans="1:65" s="2" customFormat="1" ht="20.25" customHeight="1">
      <c r="A223" s="203"/>
      <c r="B223" s="154"/>
      <c r="C223" s="169">
        <v>95</v>
      </c>
      <c r="D223" s="169" t="s">
        <v>130</v>
      </c>
      <c r="E223" s="170" t="s">
        <v>348</v>
      </c>
      <c r="F223" s="171" t="s">
        <v>362</v>
      </c>
      <c r="G223" s="172" t="s">
        <v>113</v>
      </c>
      <c r="H223" s="173">
        <v>680</v>
      </c>
      <c r="I223" s="174"/>
      <c r="J223" s="173">
        <f t="shared" si="95"/>
        <v>0</v>
      </c>
      <c r="K223" s="161"/>
      <c r="L223" s="30"/>
      <c r="M223" s="162"/>
      <c r="N223" s="163"/>
      <c r="O223" s="55"/>
      <c r="P223" s="164"/>
      <c r="Q223" s="164"/>
      <c r="R223" s="164"/>
      <c r="S223" s="164"/>
      <c r="T223" s="165"/>
      <c r="U223" s="203"/>
      <c r="V223" s="203"/>
      <c r="W223" s="203"/>
      <c r="X223" s="203"/>
      <c r="Y223" s="203"/>
      <c r="Z223" s="203"/>
      <c r="AA223" s="203"/>
      <c r="AB223" s="203"/>
      <c r="AC223" s="203"/>
      <c r="AD223" s="203"/>
      <c r="AE223" s="203"/>
      <c r="AR223" s="166"/>
      <c r="AT223" s="166"/>
      <c r="AU223" s="166"/>
      <c r="AY223" s="14"/>
      <c r="BE223" s="167"/>
      <c r="BF223" s="167"/>
      <c r="BG223" s="167"/>
      <c r="BH223" s="167"/>
      <c r="BI223" s="167"/>
      <c r="BJ223" s="14"/>
      <c r="BK223" s="168"/>
      <c r="BL223" s="14"/>
      <c r="BM223" s="166"/>
    </row>
    <row r="224" spans="1:65" s="2" customFormat="1" ht="20.25" customHeight="1">
      <c r="A224" s="203"/>
      <c r="B224" s="154"/>
      <c r="C224" s="169">
        <v>96</v>
      </c>
      <c r="D224" s="169" t="s">
        <v>130</v>
      </c>
      <c r="E224" s="170" t="s">
        <v>349</v>
      </c>
      <c r="F224" s="171" t="s">
        <v>363</v>
      </c>
      <c r="G224" s="172" t="s">
        <v>155</v>
      </c>
      <c r="H224" s="173">
        <v>40</v>
      </c>
      <c r="I224" s="174"/>
      <c r="J224" s="173">
        <f t="shared" si="95"/>
        <v>0</v>
      </c>
      <c r="K224" s="161"/>
      <c r="L224" s="30"/>
      <c r="M224" s="162" t="s">
        <v>1</v>
      </c>
      <c r="N224" s="163" t="s">
        <v>37</v>
      </c>
      <c r="O224" s="55"/>
      <c r="P224" s="164">
        <f t="shared" ref="P224:P226" si="105">O224*H224</f>
        <v>0</v>
      </c>
      <c r="Q224" s="164">
        <v>0</v>
      </c>
      <c r="R224" s="164">
        <f t="shared" ref="R224:R226" si="106">Q224*H224</f>
        <v>0</v>
      </c>
      <c r="S224" s="164">
        <v>0</v>
      </c>
      <c r="T224" s="165">
        <f t="shared" ref="T224:T226" si="107">S224*H224</f>
        <v>0</v>
      </c>
      <c r="U224" s="203"/>
      <c r="V224" s="203"/>
      <c r="W224" s="203"/>
      <c r="X224" s="203"/>
      <c r="Y224" s="203"/>
      <c r="Z224" s="203"/>
      <c r="AA224" s="203"/>
      <c r="AB224" s="203"/>
      <c r="AC224" s="203"/>
      <c r="AD224" s="203"/>
      <c r="AE224" s="203"/>
      <c r="AR224" s="166" t="s">
        <v>79</v>
      </c>
      <c r="AT224" s="166" t="s">
        <v>109</v>
      </c>
      <c r="AU224" s="166" t="s">
        <v>78</v>
      </c>
      <c r="AY224" s="14" t="s">
        <v>107</v>
      </c>
      <c r="BE224" s="167">
        <f t="shared" ref="BE224:BE226" si="108">IF(N224="základná",J224,0)</f>
        <v>0</v>
      </c>
      <c r="BF224" s="167">
        <f t="shared" ref="BF224:BF226" si="109">IF(N224="znížená",J224,0)</f>
        <v>0</v>
      </c>
      <c r="BG224" s="167">
        <f t="shared" ref="BG224:BG226" si="110">IF(N224="zákl. prenesená",J224,0)</f>
        <v>0</v>
      </c>
      <c r="BH224" s="167">
        <f t="shared" ref="BH224:BH226" si="111">IF(N224="zníž. prenesená",J224,0)</f>
        <v>0</v>
      </c>
      <c r="BI224" s="167">
        <f t="shared" ref="BI224:BI226" si="112">IF(N224="nulová",J224,0)</f>
        <v>0</v>
      </c>
      <c r="BJ224" s="14" t="s">
        <v>78</v>
      </c>
      <c r="BK224" s="168">
        <f t="shared" ref="BK224:BK226" si="113">ROUND(I224*H224,3)</f>
        <v>0</v>
      </c>
      <c r="BL224" s="14" t="s">
        <v>79</v>
      </c>
      <c r="BM224" s="166" t="s">
        <v>180</v>
      </c>
    </row>
    <row r="225" spans="1:65" s="2" customFormat="1" ht="20.25" customHeight="1">
      <c r="A225" s="203"/>
      <c r="B225" s="154"/>
      <c r="C225" s="169">
        <v>97</v>
      </c>
      <c r="D225" s="169" t="s">
        <v>130</v>
      </c>
      <c r="E225" s="170" t="s">
        <v>350</v>
      </c>
      <c r="F225" s="171" t="s">
        <v>364</v>
      </c>
      <c r="G225" s="172" t="s">
        <v>155</v>
      </c>
      <c r="H225" s="173">
        <v>8</v>
      </c>
      <c r="I225" s="174"/>
      <c r="J225" s="173">
        <f t="shared" si="95"/>
        <v>0</v>
      </c>
      <c r="K225" s="161"/>
      <c r="L225" s="30"/>
      <c r="M225" s="162" t="s">
        <v>1</v>
      </c>
      <c r="N225" s="163" t="s">
        <v>37</v>
      </c>
      <c r="O225" s="55"/>
      <c r="P225" s="164">
        <f t="shared" si="105"/>
        <v>0</v>
      </c>
      <c r="Q225" s="164">
        <v>0</v>
      </c>
      <c r="R225" s="164">
        <f t="shared" si="106"/>
        <v>0</v>
      </c>
      <c r="S225" s="164">
        <v>0</v>
      </c>
      <c r="T225" s="165">
        <f t="shared" si="107"/>
        <v>0</v>
      </c>
      <c r="U225" s="203"/>
      <c r="V225" s="203"/>
      <c r="W225" s="203"/>
      <c r="X225" s="203"/>
      <c r="Y225" s="203"/>
      <c r="Z225" s="203"/>
      <c r="AA225" s="203"/>
      <c r="AB225" s="203"/>
      <c r="AC225" s="203"/>
      <c r="AD225" s="203"/>
      <c r="AE225" s="203"/>
      <c r="AR225" s="166" t="s">
        <v>79</v>
      </c>
      <c r="AT225" s="166" t="s">
        <v>109</v>
      </c>
      <c r="AU225" s="166" t="s">
        <v>78</v>
      </c>
      <c r="AY225" s="14" t="s">
        <v>107</v>
      </c>
      <c r="BE225" s="167">
        <f t="shared" si="108"/>
        <v>0</v>
      </c>
      <c r="BF225" s="167">
        <f t="shared" si="109"/>
        <v>0</v>
      </c>
      <c r="BG225" s="167">
        <f t="shared" si="110"/>
        <v>0</v>
      </c>
      <c r="BH225" s="167">
        <f t="shared" si="111"/>
        <v>0</v>
      </c>
      <c r="BI225" s="167">
        <f t="shared" si="112"/>
        <v>0</v>
      </c>
      <c r="BJ225" s="14" t="s">
        <v>78</v>
      </c>
      <c r="BK225" s="168">
        <f t="shared" si="113"/>
        <v>0</v>
      </c>
      <c r="BL225" s="14" t="s">
        <v>79</v>
      </c>
      <c r="BM225" s="166" t="s">
        <v>180</v>
      </c>
    </row>
    <row r="226" spans="1:65" s="2" customFormat="1" ht="27.75" customHeight="1">
      <c r="A226" s="203"/>
      <c r="B226" s="154"/>
      <c r="C226" s="169">
        <v>98</v>
      </c>
      <c r="D226" s="169" t="s">
        <v>130</v>
      </c>
      <c r="E226" s="170" t="s">
        <v>351</v>
      </c>
      <c r="F226" s="171" t="s">
        <v>310</v>
      </c>
      <c r="G226" s="172" t="s">
        <v>155</v>
      </c>
      <c r="H226" s="173">
        <v>6</v>
      </c>
      <c r="I226" s="174"/>
      <c r="J226" s="173">
        <f t="shared" si="95"/>
        <v>0</v>
      </c>
      <c r="K226" s="161"/>
      <c r="L226" s="30"/>
      <c r="M226" s="162" t="s">
        <v>1</v>
      </c>
      <c r="N226" s="163" t="s">
        <v>37</v>
      </c>
      <c r="O226" s="55"/>
      <c r="P226" s="164">
        <f t="shared" si="105"/>
        <v>0</v>
      </c>
      <c r="Q226" s="164">
        <v>0</v>
      </c>
      <c r="R226" s="164">
        <f t="shared" si="106"/>
        <v>0</v>
      </c>
      <c r="S226" s="164">
        <v>0</v>
      </c>
      <c r="T226" s="165">
        <f t="shared" si="107"/>
        <v>0</v>
      </c>
      <c r="U226" s="203"/>
      <c r="V226" s="203"/>
      <c r="W226" s="203"/>
      <c r="X226" s="203"/>
      <c r="Y226" s="203"/>
      <c r="Z226" s="203"/>
      <c r="AA226" s="203"/>
      <c r="AB226" s="203"/>
      <c r="AC226" s="203"/>
      <c r="AD226" s="203"/>
      <c r="AE226" s="203"/>
      <c r="AR226" s="166" t="s">
        <v>79</v>
      </c>
      <c r="AT226" s="166" t="s">
        <v>109</v>
      </c>
      <c r="AU226" s="166" t="s">
        <v>78</v>
      </c>
      <c r="AY226" s="14" t="s">
        <v>107</v>
      </c>
      <c r="BE226" s="167">
        <f t="shared" si="108"/>
        <v>0</v>
      </c>
      <c r="BF226" s="167">
        <f t="shared" si="109"/>
        <v>0</v>
      </c>
      <c r="BG226" s="167">
        <f t="shared" si="110"/>
        <v>0</v>
      </c>
      <c r="BH226" s="167">
        <f t="shared" si="111"/>
        <v>0</v>
      </c>
      <c r="BI226" s="167">
        <f t="shared" si="112"/>
        <v>0</v>
      </c>
      <c r="BJ226" s="14" t="s">
        <v>78</v>
      </c>
      <c r="BK226" s="168">
        <f t="shared" si="113"/>
        <v>0</v>
      </c>
      <c r="BL226" s="14" t="s">
        <v>79</v>
      </c>
      <c r="BM226" s="166" t="s">
        <v>180</v>
      </c>
    </row>
    <row r="227" spans="1:65" s="2" customFormat="1" ht="20.25" customHeight="1">
      <c r="A227" s="203"/>
      <c r="B227" s="154"/>
      <c r="C227" s="169">
        <v>99</v>
      </c>
      <c r="D227" s="169" t="s">
        <v>130</v>
      </c>
      <c r="E227" s="170" t="s">
        <v>352</v>
      </c>
      <c r="F227" s="171" t="s">
        <v>365</v>
      </c>
      <c r="G227" s="172" t="s">
        <v>113</v>
      </c>
      <c r="H227" s="173">
        <v>120</v>
      </c>
      <c r="I227" s="174"/>
      <c r="J227" s="173">
        <f t="shared" si="95"/>
        <v>0</v>
      </c>
      <c r="K227" s="161"/>
      <c r="L227" s="30"/>
      <c r="M227" s="162"/>
      <c r="N227" s="163"/>
      <c r="O227" s="55"/>
      <c r="P227" s="164"/>
      <c r="Q227" s="164"/>
      <c r="R227" s="164"/>
      <c r="S227" s="164"/>
      <c r="T227" s="165"/>
      <c r="U227" s="203"/>
      <c r="V227" s="203"/>
      <c r="W227" s="203"/>
      <c r="X227" s="203"/>
      <c r="Y227" s="203"/>
      <c r="Z227" s="203"/>
      <c r="AA227" s="203"/>
      <c r="AB227" s="203"/>
      <c r="AC227" s="203"/>
      <c r="AD227" s="203"/>
      <c r="AE227" s="203"/>
      <c r="AR227" s="166"/>
      <c r="AT227" s="166"/>
      <c r="AU227" s="166"/>
      <c r="AY227" s="14"/>
      <c r="BE227" s="167"/>
      <c r="BF227" s="167"/>
      <c r="BG227" s="167"/>
      <c r="BH227" s="167"/>
      <c r="BI227" s="167"/>
      <c r="BJ227" s="14"/>
      <c r="BK227" s="168"/>
      <c r="BL227" s="14"/>
      <c r="BM227" s="166"/>
    </row>
    <row r="228" spans="1:65" s="2" customFormat="1" ht="20.25" customHeight="1">
      <c r="A228" s="203"/>
      <c r="B228" s="154"/>
      <c r="C228" s="169">
        <v>100</v>
      </c>
      <c r="D228" s="169" t="s">
        <v>130</v>
      </c>
      <c r="E228" s="170" t="s">
        <v>353</v>
      </c>
      <c r="F228" s="171" t="s">
        <v>366</v>
      </c>
      <c r="G228" s="172" t="s">
        <v>319</v>
      </c>
      <c r="H228" s="173">
        <v>3</v>
      </c>
      <c r="I228" s="174"/>
      <c r="J228" s="173">
        <f t="shared" si="95"/>
        <v>0</v>
      </c>
      <c r="K228" s="161"/>
      <c r="L228" s="30"/>
      <c r="M228" s="162" t="s">
        <v>1</v>
      </c>
      <c r="N228" s="163" t="s">
        <v>37</v>
      </c>
      <c r="O228" s="55"/>
      <c r="P228" s="164">
        <f t="shared" ref="P228:P230" si="114">O228*H228</f>
        <v>0</v>
      </c>
      <c r="Q228" s="164">
        <v>0</v>
      </c>
      <c r="R228" s="164">
        <f t="shared" ref="R228:R230" si="115">Q228*H228</f>
        <v>0</v>
      </c>
      <c r="S228" s="164">
        <v>0</v>
      </c>
      <c r="T228" s="165">
        <f t="shared" ref="T228:T230" si="116">S228*H228</f>
        <v>0</v>
      </c>
      <c r="U228" s="203"/>
      <c r="V228" s="203"/>
      <c r="W228" s="203"/>
      <c r="X228" s="203"/>
      <c r="Y228" s="203"/>
      <c r="Z228" s="203"/>
      <c r="AA228" s="203"/>
      <c r="AB228" s="203"/>
      <c r="AC228" s="203"/>
      <c r="AD228" s="203"/>
      <c r="AE228" s="203"/>
      <c r="AR228" s="166" t="s">
        <v>79</v>
      </c>
      <c r="AT228" s="166" t="s">
        <v>109</v>
      </c>
      <c r="AU228" s="166" t="s">
        <v>78</v>
      </c>
      <c r="AY228" s="14" t="s">
        <v>107</v>
      </c>
      <c r="BE228" s="167">
        <f t="shared" ref="BE228:BE230" si="117">IF(N228="základná",J228,0)</f>
        <v>0</v>
      </c>
      <c r="BF228" s="167">
        <f t="shared" ref="BF228:BF230" si="118">IF(N228="znížená",J228,0)</f>
        <v>0</v>
      </c>
      <c r="BG228" s="167">
        <f t="shared" ref="BG228:BG230" si="119">IF(N228="zákl. prenesená",J228,0)</f>
        <v>0</v>
      </c>
      <c r="BH228" s="167">
        <f t="shared" ref="BH228:BH230" si="120">IF(N228="zníž. prenesená",J228,0)</f>
        <v>0</v>
      </c>
      <c r="BI228" s="167">
        <f t="shared" ref="BI228:BI230" si="121">IF(N228="nulová",J228,0)</f>
        <v>0</v>
      </c>
      <c r="BJ228" s="14" t="s">
        <v>78</v>
      </c>
      <c r="BK228" s="168">
        <f t="shared" ref="BK228:BK231" si="122">ROUND(I228*H228,3)</f>
        <v>0</v>
      </c>
      <c r="BL228" s="14" t="s">
        <v>79</v>
      </c>
      <c r="BM228" s="166" t="s">
        <v>173</v>
      </c>
    </row>
    <row r="229" spans="1:65" s="12" customFormat="1" ht="22.9" customHeight="1">
      <c r="B229" s="141"/>
      <c r="D229" s="142"/>
      <c r="E229" s="152" t="s">
        <v>374</v>
      </c>
      <c r="F229" s="152"/>
      <c r="I229" s="144"/>
      <c r="J229" s="153">
        <f>SUM(J230:J237)</f>
        <v>0</v>
      </c>
      <c r="L229" s="141"/>
      <c r="M229" s="146"/>
      <c r="N229" s="147"/>
      <c r="O229" s="147"/>
      <c r="P229" s="148">
        <f>SUM(P243:P260)</f>
        <v>0</v>
      </c>
      <c r="Q229" s="147"/>
      <c r="R229" s="148">
        <f>SUM(R243:R260)</f>
        <v>0</v>
      </c>
      <c r="S229" s="147"/>
      <c r="T229" s="149">
        <f>SUM(T243:T260)</f>
        <v>0</v>
      </c>
      <c r="AR229" s="142" t="s">
        <v>75</v>
      </c>
      <c r="AT229" s="150" t="s">
        <v>70</v>
      </c>
      <c r="AU229" s="150" t="s">
        <v>75</v>
      </c>
      <c r="AY229" s="142" t="s">
        <v>107</v>
      </c>
      <c r="BK229" s="151">
        <f>SUM(BK243:BK260)</f>
        <v>0</v>
      </c>
    </row>
    <row r="230" spans="1:65" s="2" customFormat="1" ht="34.5" customHeight="1">
      <c r="A230" s="203"/>
      <c r="B230" s="154"/>
      <c r="C230" s="155">
        <v>83</v>
      </c>
      <c r="D230" s="155" t="s">
        <v>109</v>
      </c>
      <c r="E230" s="156" t="s">
        <v>375</v>
      </c>
      <c r="F230" s="157" t="s">
        <v>367</v>
      </c>
      <c r="G230" s="158" t="s">
        <v>113</v>
      </c>
      <c r="H230" s="248">
        <v>790</v>
      </c>
      <c r="I230" s="160"/>
      <c r="J230" s="159">
        <f t="shared" si="95"/>
        <v>0</v>
      </c>
      <c r="K230" s="161"/>
      <c r="L230" s="30"/>
      <c r="M230" s="162" t="s">
        <v>1</v>
      </c>
      <c r="N230" s="163" t="s">
        <v>37</v>
      </c>
      <c r="O230" s="55"/>
      <c r="P230" s="164">
        <f t="shared" si="114"/>
        <v>0</v>
      </c>
      <c r="Q230" s="164">
        <v>0</v>
      </c>
      <c r="R230" s="164">
        <f t="shared" si="115"/>
        <v>0</v>
      </c>
      <c r="S230" s="164">
        <v>0</v>
      </c>
      <c r="T230" s="165">
        <f t="shared" si="116"/>
        <v>0</v>
      </c>
      <c r="U230" s="203"/>
      <c r="V230" s="168"/>
      <c r="W230" s="203"/>
      <c r="X230" s="203"/>
      <c r="Y230" s="203"/>
      <c r="Z230" s="203"/>
      <c r="AA230" s="203"/>
      <c r="AB230" s="203"/>
      <c r="AC230" s="203"/>
      <c r="AD230" s="203"/>
      <c r="AE230" s="203"/>
      <c r="AR230" s="166" t="s">
        <v>79</v>
      </c>
      <c r="AT230" s="166" t="s">
        <v>109</v>
      </c>
      <c r="AU230" s="166" t="s">
        <v>78</v>
      </c>
      <c r="AY230" s="14" t="s">
        <v>107</v>
      </c>
      <c r="BE230" s="167">
        <f t="shared" si="117"/>
        <v>0</v>
      </c>
      <c r="BF230" s="167">
        <f t="shared" si="118"/>
        <v>0</v>
      </c>
      <c r="BG230" s="167">
        <f t="shared" si="119"/>
        <v>0</v>
      </c>
      <c r="BH230" s="167">
        <f t="shared" si="120"/>
        <v>0</v>
      </c>
      <c r="BI230" s="167">
        <f t="shared" si="121"/>
        <v>0</v>
      </c>
      <c r="BJ230" s="14" t="s">
        <v>78</v>
      </c>
      <c r="BK230" s="168">
        <f t="shared" si="122"/>
        <v>0</v>
      </c>
      <c r="BL230" s="14" t="s">
        <v>79</v>
      </c>
      <c r="BM230" s="166" t="s">
        <v>178</v>
      </c>
    </row>
    <row r="231" spans="1:65" s="2" customFormat="1" ht="34.5" customHeight="1">
      <c r="A231" s="203"/>
      <c r="B231" s="154"/>
      <c r="C231" s="155">
        <v>84</v>
      </c>
      <c r="D231" s="155" t="s">
        <v>109</v>
      </c>
      <c r="E231" s="156" t="s">
        <v>376</v>
      </c>
      <c r="F231" s="157" t="s">
        <v>368</v>
      </c>
      <c r="G231" s="158" t="s">
        <v>113</v>
      </c>
      <c r="H231" s="248">
        <v>790</v>
      </c>
      <c r="I231" s="160"/>
      <c r="J231" s="159">
        <f t="shared" si="95"/>
        <v>0</v>
      </c>
      <c r="K231" s="161"/>
      <c r="L231" s="30"/>
      <c r="M231" s="162"/>
      <c r="N231" s="163"/>
      <c r="O231" s="55"/>
      <c r="P231" s="164"/>
      <c r="Q231" s="164"/>
      <c r="R231" s="164"/>
      <c r="S231" s="164"/>
      <c r="T231" s="165"/>
      <c r="U231" s="203"/>
      <c r="V231" s="203"/>
      <c r="W231" s="203"/>
      <c r="X231" s="203"/>
      <c r="Y231" s="203"/>
      <c r="Z231" s="203"/>
      <c r="AA231" s="203"/>
      <c r="AB231" s="203"/>
      <c r="AC231" s="203"/>
      <c r="AD231" s="203"/>
      <c r="AE231" s="203"/>
      <c r="AR231" s="166"/>
      <c r="AT231" s="166"/>
      <c r="AU231" s="166"/>
      <c r="AY231" s="14"/>
      <c r="BE231" s="167"/>
      <c r="BF231" s="167"/>
      <c r="BG231" s="167"/>
      <c r="BH231" s="167"/>
      <c r="BI231" s="167"/>
      <c r="BJ231" s="14"/>
      <c r="BK231" s="168">
        <f t="shared" si="122"/>
        <v>0</v>
      </c>
      <c r="BL231" s="14"/>
      <c r="BM231" s="166"/>
    </row>
    <row r="232" spans="1:65" s="2" customFormat="1" ht="34.5" customHeight="1">
      <c r="A232" s="203"/>
      <c r="B232" s="154"/>
      <c r="C232" s="155">
        <v>85</v>
      </c>
      <c r="D232" s="155" t="s">
        <v>109</v>
      </c>
      <c r="E232" s="156" t="s">
        <v>377</v>
      </c>
      <c r="F232" s="157" t="s">
        <v>383</v>
      </c>
      <c r="G232" s="158" t="s">
        <v>155</v>
      </c>
      <c r="H232" s="248">
        <v>6</v>
      </c>
      <c r="I232" s="160"/>
      <c r="J232" s="159">
        <f t="shared" si="95"/>
        <v>0</v>
      </c>
      <c r="K232" s="161"/>
      <c r="L232" s="30"/>
      <c r="M232" s="162"/>
      <c r="N232" s="163"/>
      <c r="O232" s="55"/>
      <c r="P232" s="164"/>
      <c r="Q232" s="164"/>
      <c r="R232" s="164"/>
      <c r="S232" s="164"/>
      <c r="T232" s="165"/>
      <c r="U232" s="203"/>
      <c r="V232" s="203"/>
      <c r="W232" s="203"/>
      <c r="X232" s="203"/>
      <c r="Y232" s="203"/>
      <c r="Z232" s="203"/>
      <c r="AA232" s="203"/>
      <c r="AB232" s="203"/>
      <c r="AC232" s="203"/>
      <c r="AD232" s="203"/>
      <c r="AE232" s="203"/>
      <c r="AR232" s="166"/>
      <c r="AT232" s="166"/>
      <c r="AU232" s="166"/>
      <c r="AY232" s="14"/>
      <c r="BE232" s="167"/>
      <c r="BF232" s="167"/>
      <c r="BG232" s="167"/>
      <c r="BH232" s="167"/>
      <c r="BI232" s="167"/>
      <c r="BJ232" s="14"/>
      <c r="BK232" s="168"/>
      <c r="BL232" s="14"/>
      <c r="BM232" s="166"/>
    </row>
    <row r="233" spans="1:65" s="2" customFormat="1" ht="34.5" customHeight="1">
      <c r="A233" s="203"/>
      <c r="B233" s="154"/>
      <c r="C233" s="155">
        <v>86</v>
      </c>
      <c r="D233" s="155" t="s">
        <v>109</v>
      </c>
      <c r="E233" s="156" t="s">
        <v>378</v>
      </c>
      <c r="F233" s="157" t="s">
        <v>369</v>
      </c>
      <c r="G233" s="158" t="s">
        <v>113</v>
      </c>
      <c r="H233" s="248">
        <v>790</v>
      </c>
      <c r="I233" s="160"/>
      <c r="J233" s="159">
        <f t="shared" si="95"/>
        <v>0</v>
      </c>
      <c r="K233" s="161"/>
      <c r="L233" s="30"/>
      <c r="M233" s="162"/>
      <c r="N233" s="163"/>
      <c r="O233" s="55"/>
      <c r="P233" s="164"/>
      <c r="Q233" s="164"/>
      <c r="R233" s="164"/>
      <c r="S233" s="164"/>
      <c r="T233" s="165"/>
      <c r="U233" s="203"/>
      <c r="V233" s="203"/>
      <c r="W233" s="203"/>
      <c r="X233" s="203"/>
      <c r="Y233" s="203"/>
      <c r="Z233" s="203"/>
      <c r="AA233" s="203"/>
      <c r="AB233" s="203"/>
      <c r="AC233" s="203"/>
      <c r="AD233" s="203"/>
      <c r="AE233" s="203"/>
      <c r="AR233" s="166"/>
      <c r="AT233" s="166"/>
      <c r="AU233" s="166"/>
      <c r="AY233" s="14"/>
      <c r="BE233" s="167"/>
      <c r="BF233" s="167"/>
      <c r="BG233" s="167"/>
      <c r="BH233" s="167"/>
      <c r="BI233" s="167"/>
      <c r="BJ233" s="14"/>
      <c r="BK233" s="168"/>
      <c r="BL233" s="14"/>
      <c r="BM233" s="166"/>
    </row>
    <row r="234" spans="1:65" s="2" customFormat="1" ht="20.25" customHeight="1">
      <c r="A234" s="203"/>
      <c r="B234" s="154"/>
      <c r="C234" s="169">
        <v>72</v>
      </c>
      <c r="D234" s="169" t="s">
        <v>130</v>
      </c>
      <c r="E234" s="170" t="s">
        <v>379</v>
      </c>
      <c r="F234" s="171" t="s">
        <v>370</v>
      </c>
      <c r="G234" s="172" t="s">
        <v>118</v>
      </c>
      <c r="H234" s="249">
        <v>85</v>
      </c>
      <c r="I234" s="174"/>
      <c r="J234" s="173">
        <f t="shared" ref="J234:J237" si="123">ROUND(I234*H234,3)</f>
        <v>0</v>
      </c>
      <c r="K234" s="161"/>
      <c r="L234" s="30"/>
      <c r="M234" s="162" t="s">
        <v>1</v>
      </c>
      <c r="N234" s="163" t="s">
        <v>37</v>
      </c>
      <c r="O234" s="55"/>
      <c r="P234" s="164">
        <f t="shared" ref="P234:P236" si="124">O234*H234</f>
        <v>0</v>
      </c>
      <c r="Q234" s="164">
        <v>0</v>
      </c>
      <c r="R234" s="164">
        <f t="shared" ref="R234:R236" si="125">Q234*H234</f>
        <v>0</v>
      </c>
      <c r="S234" s="164">
        <v>0</v>
      </c>
      <c r="T234" s="165">
        <f t="shared" ref="T234:T236" si="126">S234*H234</f>
        <v>0</v>
      </c>
      <c r="U234" s="203"/>
      <c r="V234" s="168"/>
      <c r="W234" s="203"/>
      <c r="X234" s="203"/>
      <c r="Y234" s="203"/>
      <c r="Z234" s="203"/>
      <c r="AA234" s="203"/>
      <c r="AB234" s="203"/>
      <c r="AC234" s="203"/>
      <c r="AD234" s="203"/>
      <c r="AE234" s="203"/>
      <c r="AR234" s="166" t="s">
        <v>79</v>
      </c>
      <c r="AT234" s="166" t="s">
        <v>109</v>
      </c>
      <c r="AU234" s="166" t="s">
        <v>78</v>
      </c>
      <c r="AY234" s="14" t="s">
        <v>107</v>
      </c>
      <c r="BE234" s="167">
        <f t="shared" ref="BE234:BE236" si="127">IF(N234="základná",J234,0)</f>
        <v>0</v>
      </c>
      <c r="BF234" s="167">
        <f t="shared" ref="BF234:BF236" si="128">IF(N234="znížená",J234,0)</f>
        <v>0</v>
      </c>
      <c r="BG234" s="167">
        <f t="shared" ref="BG234:BG236" si="129">IF(N234="zákl. prenesená",J234,0)</f>
        <v>0</v>
      </c>
      <c r="BH234" s="167">
        <f t="shared" ref="BH234:BH236" si="130">IF(N234="zníž. prenesená",J234,0)</f>
        <v>0</v>
      </c>
      <c r="BI234" s="167">
        <f t="shared" ref="BI234:BI236" si="131">IF(N234="nulová",J234,0)</f>
        <v>0</v>
      </c>
      <c r="BJ234" s="14" t="s">
        <v>78</v>
      </c>
      <c r="BK234" s="168">
        <f t="shared" ref="BK234:BK237" si="132">ROUND(I234*H234,3)</f>
        <v>0</v>
      </c>
      <c r="BL234" s="14" t="s">
        <v>79</v>
      </c>
      <c r="BM234" s="166" t="s">
        <v>176</v>
      </c>
    </row>
    <row r="235" spans="1:65" s="2" customFormat="1" ht="20.25" customHeight="1">
      <c r="A235" s="203"/>
      <c r="B235" s="154"/>
      <c r="C235" s="169">
        <v>73</v>
      </c>
      <c r="D235" s="169" t="s">
        <v>130</v>
      </c>
      <c r="E235" s="170" t="s">
        <v>380</v>
      </c>
      <c r="F235" s="171" t="s">
        <v>371</v>
      </c>
      <c r="G235" s="172" t="s">
        <v>155</v>
      </c>
      <c r="H235" s="249">
        <v>820</v>
      </c>
      <c r="I235" s="174"/>
      <c r="J235" s="173">
        <f t="shared" si="123"/>
        <v>0</v>
      </c>
      <c r="K235" s="161"/>
      <c r="L235" s="30"/>
      <c r="M235" s="162" t="s">
        <v>1</v>
      </c>
      <c r="N235" s="163" t="s">
        <v>37</v>
      </c>
      <c r="O235" s="55"/>
      <c r="P235" s="164">
        <f t="shared" si="124"/>
        <v>0</v>
      </c>
      <c r="Q235" s="164">
        <v>0</v>
      </c>
      <c r="R235" s="164">
        <f t="shared" si="125"/>
        <v>0</v>
      </c>
      <c r="S235" s="164">
        <v>0</v>
      </c>
      <c r="T235" s="165">
        <f t="shared" si="126"/>
        <v>0</v>
      </c>
      <c r="U235" s="203"/>
      <c r="V235" s="168"/>
      <c r="W235" s="203"/>
      <c r="X235" s="203"/>
      <c r="Y235" s="203"/>
      <c r="Z235" s="203"/>
      <c r="AA235" s="203"/>
      <c r="AB235" s="203"/>
      <c r="AC235" s="203"/>
      <c r="AD235" s="203"/>
      <c r="AE235" s="203"/>
      <c r="AR235" s="166" t="s">
        <v>79</v>
      </c>
      <c r="AT235" s="166" t="s">
        <v>109</v>
      </c>
      <c r="AU235" s="166" t="s">
        <v>78</v>
      </c>
      <c r="AY235" s="14" t="s">
        <v>107</v>
      </c>
      <c r="BE235" s="167">
        <f t="shared" si="127"/>
        <v>0</v>
      </c>
      <c r="BF235" s="167">
        <f t="shared" si="128"/>
        <v>0</v>
      </c>
      <c r="BG235" s="167">
        <f t="shared" si="129"/>
        <v>0</v>
      </c>
      <c r="BH235" s="167">
        <f t="shared" si="130"/>
        <v>0</v>
      </c>
      <c r="BI235" s="167">
        <f t="shared" si="131"/>
        <v>0</v>
      </c>
      <c r="BJ235" s="14" t="s">
        <v>78</v>
      </c>
      <c r="BK235" s="168">
        <f t="shared" si="132"/>
        <v>0</v>
      </c>
      <c r="BL235" s="14" t="s">
        <v>79</v>
      </c>
      <c r="BM235" s="166" t="s">
        <v>178</v>
      </c>
    </row>
    <row r="236" spans="1:65" s="2" customFormat="1" ht="31.5" customHeight="1">
      <c r="A236" s="203"/>
      <c r="B236" s="154"/>
      <c r="C236" s="155">
        <v>74</v>
      </c>
      <c r="D236" s="155" t="s">
        <v>109</v>
      </c>
      <c r="E236" s="156" t="s">
        <v>381</v>
      </c>
      <c r="F236" s="157" t="s">
        <v>372</v>
      </c>
      <c r="G236" s="158" t="s">
        <v>113</v>
      </c>
      <c r="H236" s="248">
        <v>790</v>
      </c>
      <c r="I236" s="160"/>
      <c r="J236" s="159">
        <f t="shared" si="123"/>
        <v>0</v>
      </c>
      <c r="K236" s="161"/>
      <c r="L236" s="30"/>
      <c r="M236" s="162"/>
      <c r="N236" s="163"/>
      <c r="O236" s="55"/>
      <c r="P236" s="164"/>
      <c r="Q236" s="164"/>
      <c r="R236" s="164"/>
      <c r="S236" s="164"/>
      <c r="T236" s="165"/>
      <c r="U236" s="203"/>
      <c r="V236" s="203"/>
      <c r="W236" s="203"/>
      <c r="X236" s="203"/>
      <c r="Y236" s="203"/>
      <c r="Z236" s="203"/>
      <c r="AA236" s="203"/>
      <c r="AB236" s="203"/>
      <c r="AC236" s="203"/>
      <c r="AD236" s="203"/>
      <c r="AE236" s="203"/>
      <c r="AR236" s="166"/>
      <c r="AT236" s="166"/>
      <c r="AU236" s="166"/>
      <c r="AY236" s="14"/>
      <c r="BE236" s="167"/>
      <c r="BF236" s="167"/>
      <c r="BG236" s="167"/>
      <c r="BH236" s="167"/>
      <c r="BI236" s="167"/>
      <c r="BJ236" s="14"/>
      <c r="BK236" s="168">
        <f t="shared" si="132"/>
        <v>0</v>
      </c>
      <c r="BL236" s="14"/>
      <c r="BM236" s="166"/>
    </row>
    <row r="237" spans="1:65" s="2" customFormat="1" ht="20.25" customHeight="1">
      <c r="A237" s="203"/>
      <c r="B237" s="154"/>
      <c r="C237" s="169">
        <v>75</v>
      </c>
      <c r="D237" s="169" t="s">
        <v>130</v>
      </c>
      <c r="E237" s="170" t="s">
        <v>382</v>
      </c>
      <c r="F237" s="171" t="s">
        <v>373</v>
      </c>
      <c r="G237" s="172" t="s">
        <v>113</v>
      </c>
      <c r="H237" s="249">
        <v>820</v>
      </c>
      <c r="I237" s="174"/>
      <c r="J237" s="173">
        <f t="shared" si="123"/>
        <v>0</v>
      </c>
      <c r="K237" s="161"/>
      <c r="L237" s="30"/>
      <c r="M237" s="162"/>
      <c r="N237" s="163"/>
      <c r="O237" s="55"/>
      <c r="P237" s="164"/>
      <c r="Q237" s="164"/>
      <c r="R237" s="164"/>
      <c r="S237" s="164"/>
      <c r="T237" s="165"/>
      <c r="U237" s="203"/>
      <c r="V237" s="203"/>
      <c r="W237" s="203"/>
      <c r="X237" s="203"/>
      <c r="Y237" s="203"/>
      <c r="Z237" s="203"/>
      <c r="AA237" s="203"/>
      <c r="AB237" s="203"/>
      <c r="AC237" s="203"/>
      <c r="AD237" s="203"/>
      <c r="AE237" s="203"/>
      <c r="AR237" s="166"/>
      <c r="AT237" s="166"/>
      <c r="AU237" s="166"/>
      <c r="AY237" s="14"/>
      <c r="BE237" s="167"/>
      <c r="BF237" s="167"/>
      <c r="BG237" s="167"/>
      <c r="BH237" s="167"/>
      <c r="BI237" s="167"/>
      <c r="BJ237" s="14"/>
      <c r="BK237" s="168"/>
      <c r="BL237" s="14"/>
      <c r="BM237" s="166"/>
    </row>
    <row r="238" spans="1:65" s="2" customFormat="1" ht="24" customHeight="1">
      <c r="A238" s="29"/>
      <c r="B238" s="154"/>
      <c r="C238" s="12"/>
      <c r="D238" s="142" t="s">
        <v>70</v>
      </c>
      <c r="E238" s="143" t="s">
        <v>217</v>
      </c>
      <c r="F238" s="143" t="s">
        <v>218</v>
      </c>
      <c r="G238" s="12"/>
      <c r="H238" s="12"/>
      <c r="I238" s="144"/>
      <c r="J238" s="145">
        <f>SUM(J239:J240)</f>
        <v>0</v>
      </c>
      <c r="K238" s="196"/>
      <c r="L238" s="30"/>
      <c r="M238" s="197"/>
      <c r="N238" s="163"/>
      <c r="O238" s="55"/>
      <c r="P238" s="164"/>
      <c r="Q238" s="164"/>
      <c r="R238" s="164"/>
      <c r="S238" s="164"/>
      <c r="T238" s="164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R238" s="166"/>
      <c r="AT238" s="166"/>
      <c r="AU238" s="166"/>
      <c r="AY238" s="14"/>
      <c r="BE238" s="167"/>
      <c r="BF238" s="167"/>
      <c r="BG238" s="167"/>
      <c r="BH238" s="167"/>
      <c r="BI238" s="167"/>
      <c r="BJ238" s="14"/>
      <c r="BK238" s="168"/>
      <c r="BL238" s="14"/>
      <c r="BM238" s="166"/>
    </row>
    <row r="239" spans="1:65" s="2" customFormat="1" ht="16.5" customHeight="1">
      <c r="A239" s="29"/>
      <c r="B239" s="154"/>
      <c r="C239" s="155">
        <v>51</v>
      </c>
      <c r="D239" s="155" t="s">
        <v>109</v>
      </c>
      <c r="E239" s="156" t="s">
        <v>219</v>
      </c>
      <c r="F239" s="157" t="s">
        <v>220</v>
      </c>
      <c r="G239" s="158" t="s">
        <v>294</v>
      </c>
      <c r="H239" s="159">
        <v>1</v>
      </c>
      <c r="I239" s="160"/>
      <c r="J239" s="159">
        <f t="shared" ref="J239:J240" si="133">ROUND(I239*H239,3)</f>
        <v>0</v>
      </c>
      <c r="K239" s="196"/>
      <c r="L239" s="30"/>
      <c r="M239" s="197"/>
      <c r="N239" s="163"/>
      <c r="O239" s="55"/>
      <c r="P239" s="164"/>
      <c r="Q239" s="164"/>
      <c r="R239" s="164"/>
      <c r="S239" s="164"/>
      <c r="T239" s="164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66"/>
      <c r="AT239" s="166"/>
      <c r="AU239" s="166"/>
      <c r="AY239" s="14"/>
      <c r="BE239" s="167"/>
      <c r="BF239" s="167"/>
      <c r="BG239" s="167"/>
      <c r="BH239" s="167"/>
      <c r="BI239" s="167"/>
      <c r="BJ239" s="14"/>
      <c r="BK239" s="168"/>
      <c r="BL239" s="14"/>
      <c r="BM239" s="166"/>
    </row>
    <row r="240" spans="1:65" s="2" customFormat="1" ht="16.5" customHeight="1">
      <c r="A240" s="29"/>
      <c r="B240" s="154"/>
      <c r="C240" s="155">
        <v>52</v>
      </c>
      <c r="D240" s="155" t="s">
        <v>109</v>
      </c>
      <c r="E240" s="156" t="s">
        <v>221</v>
      </c>
      <c r="F240" s="157" t="s">
        <v>222</v>
      </c>
      <c r="G240" s="158" t="s">
        <v>294</v>
      </c>
      <c r="H240" s="159">
        <v>1</v>
      </c>
      <c r="I240" s="160"/>
      <c r="J240" s="159">
        <f t="shared" si="133"/>
        <v>0</v>
      </c>
      <c r="K240" s="196"/>
      <c r="L240" s="30"/>
      <c r="M240" s="197"/>
      <c r="N240" s="163"/>
      <c r="O240" s="55"/>
      <c r="P240" s="164"/>
      <c r="Q240" s="164"/>
      <c r="R240" s="164"/>
      <c r="S240" s="164"/>
      <c r="T240" s="164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66"/>
      <c r="AT240" s="166"/>
      <c r="AU240" s="166"/>
      <c r="AY240" s="14"/>
      <c r="BE240" s="167"/>
      <c r="BF240" s="167"/>
      <c r="BG240" s="167"/>
      <c r="BH240" s="167"/>
      <c r="BI240" s="167"/>
      <c r="BJ240" s="14"/>
      <c r="BK240" s="168"/>
      <c r="BL240" s="14"/>
      <c r="BM240" s="166"/>
    </row>
    <row r="241" spans="1:31" s="2" customFormat="1" ht="6.95" customHeight="1">
      <c r="A241" s="29"/>
      <c r="B241" s="44"/>
      <c r="C241" s="45"/>
      <c r="D241" s="45"/>
      <c r="E241" s="45"/>
      <c r="F241" s="45"/>
      <c r="G241" s="45"/>
      <c r="H241" s="45"/>
      <c r="I241" s="113"/>
      <c r="J241" s="45"/>
      <c r="K241" s="45"/>
      <c r="L241" s="30"/>
      <c r="M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</row>
  </sheetData>
  <autoFilter ref="C119:K192"/>
  <mergeCells count="9">
    <mergeCell ref="E81:H81"/>
    <mergeCell ref="E110:H110"/>
    <mergeCell ref="E112:H112"/>
    <mergeCell ref="L2:V2"/>
    <mergeCell ref="E7:H7"/>
    <mergeCell ref="E9:H9"/>
    <mergeCell ref="E18:H18"/>
    <mergeCell ref="E27:H27"/>
    <mergeCell ref="E79:H79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Rekapitulácia stavby</vt:lpstr>
      <vt:lpstr>Atletický ovál a rovinka s dosk</vt:lpstr>
      <vt:lpstr>'Atletický ovál a rovinka s dosk'!Názvy_tisku</vt:lpstr>
      <vt:lpstr>'Rekapitulácia stavby'!Názvy_tisku</vt:lpstr>
      <vt:lpstr>'Atletický ovál a rovinka s dosk'!Oblast_tisku</vt:lpstr>
      <vt:lpstr>'Rekapitulácia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Fabry</dc:creator>
  <cp:lastModifiedBy>Miro</cp:lastModifiedBy>
  <cp:lastPrinted>2021-01-10T20:26:24Z</cp:lastPrinted>
  <dcterms:created xsi:type="dcterms:W3CDTF">2019-09-04T11:58:54Z</dcterms:created>
  <dcterms:modified xsi:type="dcterms:W3CDTF">2021-01-10T20:36:51Z</dcterms:modified>
</cp:coreProperties>
</file>