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ebytové prostory\19_Severovýchod26-IV.ZŠ\2021\Rekonstrukce střechy DDM\"/>
    </mc:Choice>
  </mc:AlternateContent>
  <bookViews>
    <workbookView xWindow="0" yWindow="0" windowWidth="23040" windowHeight="11040" activeTab="1"/>
  </bookViews>
  <sheets>
    <sheet name="SO 01 - Oprava střechy ob..." sheetId="2" r:id="rId1"/>
    <sheet name="Pokyny pro vyplnění" sheetId="5" r:id="rId2"/>
  </sheets>
  <definedNames>
    <definedName name="_xlnm._FilterDatabase" localSheetId="0" hidden="1">'SO 01 - Oprava střechy ob...'!$C$101:$K$671</definedName>
    <definedName name="_xlnm.Print_Titles" localSheetId="0">'SO 01 - Oprava střechy ob...'!$101:$101</definedName>
    <definedName name="_xlnm.Print_Area" localSheetId="1">'Pokyny pro vyplnění'!$B$2:$K$71,'Pokyny pro vyplnění'!$B$74:$K$118,'Pokyny pro vyplnění'!$B$121:$K$190,'Pokyny pro vyplnění'!$B$198:$K$218</definedName>
    <definedName name="_xlnm.Print_Area" localSheetId="0">'SO 01 - Oprava střechy ob...'!$C$4:$J$39,'SO 01 - Oprava střechy ob...'!$C$45:$J$83,'SO 01 - Oprava střechy ob...'!$C$89:$K$671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J35" i="2"/>
  <c r="BI667" i="2"/>
  <c r="BH667" i="2"/>
  <c r="BG667" i="2"/>
  <c r="BF667" i="2"/>
  <c r="T667" i="2"/>
  <c r="R667" i="2"/>
  <c r="P667" i="2"/>
  <c r="BK667" i="2"/>
  <c r="J667" i="2"/>
  <c r="BE667" i="2"/>
  <c r="BI662" i="2"/>
  <c r="BH662" i="2"/>
  <c r="BG662" i="2"/>
  <c r="BF662" i="2"/>
  <c r="T662" i="2"/>
  <c r="T661" i="2"/>
  <c r="R662" i="2"/>
  <c r="R661" i="2"/>
  <c r="P662" i="2"/>
  <c r="P661" i="2"/>
  <c r="BK662" i="2"/>
  <c r="BK661" i="2"/>
  <c r="J661" i="2" s="1"/>
  <c r="J662" i="2"/>
  <c r="BE662" i="2" s="1"/>
  <c r="J82" i="2"/>
  <c r="BI656" i="2"/>
  <c r="BH656" i="2"/>
  <c r="BG656" i="2"/>
  <c r="BF656" i="2"/>
  <c r="T656" i="2"/>
  <c r="T655" i="2"/>
  <c r="R656" i="2"/>
  <c r="R655" i="2"/>
  <c r="P656" i="2"/>
  <c r="P655" i="2"/>
  <c r="BK656" i="2"/>
  <c r="BK655" i="2"/>
  <c r="J655" i="2" s="1"/>
  <c r="J656" i="2"/>
  <c r="BE656" i="2" s="1"/>
  <c r="J81" i="2"/>
  <c r="BI650" i="2"/>
  <c r="BH650" i="2"/>
  <c r="BG650" i="2"/>
  <c r="BF650" i="2"/>
  <c r="T650" i="2"/>
  <c r="T649" i="2"/>
  <c r="T648" i="2" s="1"/>
  <c r="R650" i="2"/>
  <c r="R649" i="2" s="1"/>
  <c r="R648" i="2"/>
  <c r="P650" i="2"/>
  <c r="P649" i="2"/>
  <c r="P648" i="2" s="1"/>
  <c r="BK650" i="2"/>
  <c r="BK649" i="2" s="1"/>
  <c r="J649" i="2"/>
  <c r="J80" i="2" s="1"/>
  <c r="J650" i="2"/>
  <c r="BE650" i="2"/>
  <c r="BI641" i="2"/>
  <c r="BH641" i="2"/>
  <c r="BG641" i="2"/>
  <c r="BF641" i="2"/>
  <c r="T641" i="2"/>
  <c r="T640" i="2"/>
  <c r="R641" i="2"/>
  <c r="R640" i="2"/>
  <c r="P641" i="2"/>
  <c r="P640" i="2"/>
  <c r="BK641" i="2"/>
  <c r="BK640" i="2"/>
  <c r="J640" i="2" s="1"/>
  <c r="J641" i="2"/>
  <c r="BE641" i="2" s="1"/>
  <c r="J78" i="2"/>
  <c r="BI634" i="2"/>
  <c r="BH634" i="2"/>
  <c r="BG634" i="2"/>
  <c r="BF634" i="2"/>
  <c r="T634" i="2"/>
  <c r="R634" i="2"/>
  <c r="P634" i="2"/>
  <c r="BK634" i="2"/>
  <c r="J634" i="2"/>
  <c r="BE634" i="2"/>
  <c r="BI628" i="2"/>
  <c r="BH628" i="2"/>
  <c r="BG628" i="2"/>
  <c r="BF628" i="2"/>
  <c r="T628" i="2"/>
  <c r="T627" i="2"/>
  <c r="T626" i="2" s="1"/>
  <c r="R628" i="2"/>
  <c r="P628" i="2"/>
  <c r="P627" i="2"/>
  <c r="P626" i="2" s="1"/>
  <c r="BK628" i="2"/>
  <c r="J628" i="2"/>
  <c r="BE628" i="2"/>
  <c r="BI621" i="2"/>
  <c r="BH621" i="2"/>
  <c r="BG621" i="2"/>
  <c r="BF621" i="2"/>
  <c r="T621" i="2"/>
  <c r="R621" i="2"/>
  <c r="P621" i="2"/>
  <c r="BK621" i="2"/>
  <c r="J621" i="2"/>
  <c r="BE621" i="2"/>
  <c r="BI616" i="2"/>
  <c r="BH616" i="2"/>
  <c r="BG616" i="2"/>
  <c r="BF616" i="2"/>
  <c r="T616" i="2"/>
  <c r="T615" i="2"/>
  <c r="R616" i="2"/>
  <c r="R615" i="2"/>
  <c r="P616" i="2"/>
  <c r="P615" i="2"/>
  <c r="BK616" i="2"/>
  <c r="BK615" i="2"/>
  <c r="J615" i="2" s="1"/>
  <c r="J616" i="2"/>
  <c r="BE616" i="2" s="1"/>
  <c r="J75" i="2"/>
  <c r="BI609" i="2"/>
  <c r="BH609" i="2"/>
  <c r="BG609" i="2"/>
  <c r="BF609" i="2"/>
  <c r="T609" i="2"/>
  <c r="T608" i="2"/>
  <c r="R609" i="2"/>
  <c r="R608" i="2"/>
  <c r="P609" i="2"/>
  <c r="P608" i="2"/>
  <c r="BK609" i="2"/>
  <c r="BK608" i="2"/>
  <c r="J608" i="2" s="1"/>
  <c r="J609" i="2"/>
  <c r="BE609" i="2" s="1"/>
  <c r="J74" i="2"/>
  <c r="BI607" i="2"/>
  <c r="BH607" i="2"/>
  <c r="BG607" i="2"/>
  <c r="BF607" i="2"/>
  <c r="T607" i="2"/>
  <c r="R607" i="2"/>
  <c r="P607" i="2"/>
  <c r="BK607" i="2"/>
  <c r="J607" i="2"/>
  <c r="BE607" i="2"/>
  <c r="BI605" i="2"/>
  <c r="BH605" i="2"/>
  <c r="BG605" i="2"/>
  <c r="BF605" i="2"/>
  <c r="T605" i="2"/>
  <c r="R605" i="2"/>
  <c r="P605" i="2"/>
  <c r="BK605" i="2"/>
  <c r="J605" i="2"/>
  <c r="BE605" i="2"/>
  <c r="BI600" i="2"/>
  <c r="BH600" i="2"/>
  <c r="BG600" i="2"/>
  <c r="BF600" i="2"/>
  <c r="T600" i="2"/>
  <c r="T599" i="2"/>
  <c r="R600" i="2"/>
  <c r="R599" i="2"/>
  <c r="P600" i="2"/>
  <c r="P599" i="2"/>
  <c r="BK600" i="2"/>
  <c r="BK599" i="2"/>
  <c r="J599" i="2" s="1"/>
  <c r="J600" i="2"/>
  <c r="BE600" i="2" s="1"/>
  <c r="J73" i="2"/>
  <c r="BI598" i="2"/>
  <c r="BH598" i="2"/>
  <c r="BG598" i="2"/>
  <c r="BF598" i="2"/>
  <c r="T598" i="2"/>
  <c r="R598" i="2"/>
  <c r="P598" i="2"/>
  <c r="BK598" i="2"/>
  <c r="J598" i="2"/>
  <c r="BE598" i="2"/>
  <c r="BI592" i="2"/>
  <c r="BH592" i="2"/>
  <c r="BG592" i="2"/>
  <c r="BF592" i="2"/>
  <c r="T592" i="2"/>
  <c r="R592" i="2"/>
  <c r="P592" i="2"/>
  <c r="BK592" i="2"/>
  <c r="J592" i="2"/>
  <c r="BE592" i="2"/>
  <c r="BI586" i="2"/>
  <c r="BH586" i="2"/>
  <c r="BG586" i="2"/>
  <c r="BF586" i="2"/>
  <c r="T586" i="2"/>
  <c r="R586" i="2"/>
  <c r="P586" i="2"/>
  <c r="BK586" i="2"/>
  <c r="J586" i="2"/>
  <c r="BE586" i="2"/>
  <c r="BI580" i="2"/>
  <c r="BH580" i="2"/>
  <c r="BG580" i="2"/>
  <c r="BF580" i="2"/>
  <c r="T580" i="2"/>
  <c r="R580" i="2"/>
  <c r="P580" i="2"/>
  <c r="BK580" i="2"/>
  <c r="J580" i="2"/>
  <c r="BE580" i="2"/>
  <c r="BI574" i="2"/>
  <c r="BH574" i="2"/>
  <c r="BG574" i="2"/>
  <c r="BF574" i="2"/>
  <c r="T574" i="2"/>
  <c r="R574" i="2"/>
  <c r="P574" i="2"/>
  <c r="BK574" i="2"/>
  <c r="J574" i="2"/>
  <c r="BE574" i="2"/>
  <c r="BI568" i="2"/>
  <c r="BH568" i="2"/>
  <c r="BG568" i="2"/>
  <c r="BF568" i="2"/>
  <c r="T568" i="2"/>
  <c r="R568" i="2"/>
  <c r="P568" i="2"/>
  <c r="BK568" i="2"/>
  <c r="J568" i="2"/>
  <c r="BE568" i="2"/>
  <c r="BI562" i="2"/>
  <c r="BH562" i="2"/>
  <c r="BG562" i="2"/>
  <c r="BF562" i="2"/>
  <c r="T562" i="2"/>
  <c r="R562" i="2"/>
  <c r="P562" i="2"/>
  <c r="BK562" i="2"/>
  <c r="J562" i="2"/>
  <c r="BE562" i="2"/>
  <c r="BI556" i="2"/>
  <c r="BH556" i="2"/>
  <c r="BG556" i="2"/>
  <c r="BF556" i="2"/>
  <c r="T556" i="2"/>
  <c r="R556" i="2"/>
  <c r="P556" i="2"/>
  <c r="BK556" i="2"/>
  <c r="J556" i="2"/>
  <c r="BE556" i="2"/>
  <c r="BI551" i="2"/>
  <c r="BH551" i="2"/>
  <c r="BG551" i="2"/>
  <c r="BF551" i="2"/>
  <c r="T551" i="2"/>
  <c r="R551" i="2"/>
  <c r="P551" i="2"/>
  <c r="BK551" i="2"/>
  <c r="J551" i="2"/>
  <c r="BE551" i="2"/>
  <c r="BI546" i="2"/>
  <c r="BH546" i="2"/>
  <c r="BG546" i="2"/>
  <c r="BF546" i="2"/>
  <c r="T546" i="2"/>
  <c r="R546" i="2"/>
  <c r="P546" i="2"/>
  <c r="BK546" i="2"/>
  <c r="J546" i="2"/>
  <c r="BE546" i="2"/>
  <c r="BI541" i="2"/>
  <c r="BH541" i="2"/>
  <c r="BG541" i="2"/>
  <c r="BF541" i="2"/>
  <c r="T541" i="2"/>
  <c r="R541" i="2"/>
  <c r="P541" i="2"/>
  <c r="BK541" i="2"/>
  <c r="J541" i="2"/>
  <c r="BE541" i="2"/>
  <c r="BI536" i="2"/>
  <c r="BH536" i="2"/>
  <c r="BG536" i="2"/>
  <c r="BF536" i="2"/>
  <c r="T536" i="2"/>
  <c r="R536" i="2"/>
  <c r="P536" i="2"/>
  <c r="BK536" i="2"/>
  <c r="J536" i="2"/>
  <c r="BE536" i="2"/>
  <c r="BI531" i="2"/>
  <c r="BH531" i="2"/>
  <c r="BG531" i="2"/>
  <c r="BF531" i="2"/>
  <c r="T531" i="2"/>
  <c r="T530" i="2"/>
  <c r="R531" i="2"/>
  <c r="R530" i="2"/>
  <c r="P531" i="2"/>
  <c r="P530" i="2"/>
  <c r="BK531" i="2"/>
  <c r="BK530" i="2"/>
  <c r="J530" i="2" s="1"/>
  <c r="J531" i="2"/>
  <c r="BE531" i="2" s="1"/>
  <c r="J72" i="2"/>
  <c r="BI529" i="2"/>
  <c r="BH529" i="2"/>
  <c r="BG529" i="2"/>
  <c r="BF529" i="2"/>
  <c r="T529" i="2"/>
  <c r="R529" i="2"/>
  <c r="P529" i="2"/>
  <c r="BK529" i="2"/>
  <c r="J529" i="2"/>
  <c r="BE529" i="2"/>
  <c r="BI524" i="2"/>
  <c r="BH524" i="2"/>
  <c r="BG524" i="2"/>
  <c r="BF524" i="2"/>
  <c r="T524" i="2"/>
  <c r="R524" i="2"/>
  <c r="P524" i="2"/>
  <c r="BK524" i="2"/>
  <c r="J524" i="2"/>
  <c r="BE524" i="2"/>
  <c r="BI522" i="2"/>
  <c r="BH522" i="2"/>
  <c r="BG522" i="2"/>
  <c r="BF522" i="2"/>
  <c r="T522" i="2"/>
  <c r="R522" i="2"/>
  <c r="P522" i="2"/>
  <c r="BK522" i="2"/>
  <c r="J522" i="2"/>
  <c r="BE522" i="2"/>
  <c r="BI517" i="2"/>
  <c r="BH517" i="2"/>
  <c r="BG517" i="2"/>
  <c r="BF517" i="2"/>
  <c r="T517" i="2"/>
  <c r="T516" i="2"/>
  <c r="R517" i="2"/>
  <c r="R516" i="2"/>
  <c r="P517" i="2"/>
  <c r="P516" i="2"/>
  <c r="BK517" i="2"/>
  <c r="BK516" i="2"/>
  <c r="J516" i="2" s="1"/>
  <c r="J517" i="2"/>
  <c r="BE517" i="2" s="1"/>
  <c r="J71" i="2"/>
  <c r="BI515" i="2"/>
  <c r="BH515" i="2"/>
  <c r="BG515" i="2"/>
  <c r="BF515" i="2"/>
  <c r="T515" i="2"/>
  <c r="R515" i="2"/>
  <c r="P515" i="2"/>
  <c r="BK515" i="2"/>
  <c r="J515" i="2"/>
  <c r="BE515" i="2"/>
  <c r="BI509" i="2"/>
  <c r="BH509" i="2"/>
  <c r="BG509" i="2"/>
  <c r="BF509" i="2"/>
  <c r="T509" i="2"/>
  <c r="R509" i="2"/>
  <c r="P509" i="2"/>
  <c r="BK509" i="2"/>
  <c r="J509" i="2"/>
  <c r="BE509" i="2"/>
  <c r="BI504" i="2"/>
  <c r="BH504" i="2"/>
  <c r="BG504" i="2"/>
  <c r="BF504" i="2"/>
  <c r="T504" i="2"/>
  <c r="R504" i="2"/>
  <c r="P504" i="2"/>
  <c r="BK504" i="2"/>
  <c r="J504" i="2"/>
  <c r="BE504" i="2"/>
  <c r="BI499" i="2"/>
  <c r="BH499" i="2"/>
  <c r="BG499" i="2"/>
  <c r="BF499" i="2"/>
  <c r="T499" i="2"/>
  <c r="T498" i="2"/>
  <c r="R499" i="2"/>
  <c r="R498" i="2"/>
  <c r="P499" i="2"/>
  <c r="P498" i="2"/>
  <c r="BK499" i="2"/>
  <c r="BK498" i="2"/>
  <c r="J498" i="2" s="1"/>
  <c r="J499" i="2"/>
  <c r="BE499" i="2" s="1"/>
  <c r="J70" i="2"/>
  <c r="BI493" i="2"/>
  <c r="BH493" i="2"/>
  <c r="BG493" i="2"/>
  <c r="BF493" i="2"/>
  <c r="T493" i="2"/>
  <c r="T492" i="2"/>
  <c r="R493" i="2"/>
  <c r="R492" i="2"/>
  <c r="P493" i="2"/>
  <c r="P492" i="2"/>
  <c r="BK493" i="2"/>
  <c r="BK492" i="2"/>
  <c r="J492" i="2" s="1"/>
  <c r="J493" i="2"/>
  <c r="BE493" i="2" s="1"/>
  <c r="J69" i="2"/>
  <c r="BI491" i="2"/>
  <c r="BH491" i="2"/>
  <c r="BG491" i="2"/>
  <c r="BF491" i="2"/>
  <c r="T491" i="2"/>
  <c r="R491" i="2"/>
  <c r="P491" i="2"/>
  <c r="BK491" i="2"/>
  <c r="J491" i="2"/>
  <c r="BE491" i="2"/>
  <c r="BI486" i="2"/>
  <c r="BH486" i="2"/>
  <c r="BG486" i="2"/>
  <c r="BF486" i="2"/>
  <c r="T486" i="2"/>
  <c r="R486" i="2"/>
  <c r="P486" i="2"/>
  <c r="BK486" i="2"/>
  <c r="J486" i="2"/>
  <c r="BE486" i="2"/>
  <c r="BI481" i="2"/>
  <c r="BH481" i="2"/>
  <c r="BG481" i="2"/>
  <c r="BF481" i="2"/>
  <c r="T481" i="2"/>
  <c r="R481" i="2"/>
  <c r="P481" i="2"/>
  <c r="BK481" i="2"/>
  <c r="J481" i="2"/>
  <c r="BE481" i="2"/>
  <c r="BI476" i="2"/>
  <c r="BH476" i="2"/>
  <c r="BG476" i="2"/>
  <c r="BF476" i="2"/>
  <c r="T476" i="2"/>
  <c r="R476" i="2"/>
  <c r="P476" i="2"/>
  <c r="BK476" i="2"/>
  <c r="J476" i="2"/>
  <c r="BE476" i="2"/>
  <c r="BI471" i="2"/>
  <c r="BH471" i="2"/>
  <c r="BG471" i="2"/>
  <c r="BF471" i="2"/>
  <c r="T471" i="2"/>
  <c r="R471" i="2"/>
  <c r="P471" i="2"/>
  <c r="BK471" i="2"/>
  <c r="J471" i="2"/>
  <c r="BE471" i="2"/>
  <c r="BI466" i="2"/>
  <c r="BH466" i="2"/>
  <c r="BG466" i="2"/>
  <c r="BF466" i="2"/>
  <c r="T466" i="2"/>
  <c r="T465" i="2"/>
  <c r="R466" i="2"/>
  <c r="R465" i="2"/>
  <c r="P466" i="2"/>
  <c r="P465" i="2"/>
  <c r="BK466" i="2"/>
  <c r="BK465" i="2"/>
  <c r="J465" i="2" s="1"/>
  <c r="J466" i="2"/>
  <c r="BE466" i="2" s="1"/>
  <c r="J68" i="2"/>
  <c r="BI464" i="2"/>
  <c r="BH464" i="2"/>
  <c r="BG464" i="2"/>
  <c r="BF464" i="2"/>
  <c r="T464" i="2"/>
  <c r="R464" i="2"/>
  <c r="P464" i="2"/>
  <c r="BK464" i="2"/>
  <c r="J464" i="2"/>
  <c r="BE464" i="2"/>
  <c r="BI459" i="2"/>
  <c r="BH459" i="2"/>
  <c r="BG459" i="2"/>
  <c r="BF459" i="2"/>
  <c r="T459" i="2"/>
  <c r="R459" i="2"/>
  <c r="P459" i="2"/>
  <c r="BK459" i="2"/>
  <c r="J459" i="2"/>
  <c r="BE459" i="2"/>
  <c r="BI453" i="2"/>
  <c r="BH453" i="2"/>
  <c r="BG453" i="2"/>
  <c r="BF453" i="2"/>
  <c r="T453" i="2"/>
  <c r="R453" i="2"/>
  <c r="P453" i="2"/>
  <c r="BK453" i="2"/>
  <c r="J453" i="2"/>
  <c r="BE453" i="2"/>
  <c r="BI448" i="2"/>
  <c r="BH448" i="2"/>
  <c r="BG448" i="2"/>
  <c r="BF448" i="2"/>
  <c r="T448" i="2"/>
  <c r="R448" i="2"/>
  <c r="P448" i="2"/>
  <c r="BK448" i="2"/>
  <c r="J448" i="2"/>
  <c r="BE448" i="2"/>
  <c r="BI440" i="2"/>
  <c r="BH440" i="2"/>
  <c r="BG440" i="2"/>
  <c r="BF440" i="2"/>
  <c r="T440" i="2"/>
  <c r="R440" i="2"/>
  <c r="P440" i="2"/>
  <c r="BK440" i="2"/>
  <c r="J440" i="2"/>
  <c r="BE440" i="2"/>
  <c r="BI433" i="2"/>
  <c r="BH433" i="2"/>
  <c r="BG433" i="2"/>
  <c r="BF433" i="2"/>
  <c r="T433" i="2"/>
  <c r="R433" i="2"/>
  <c r="P433" i="2"/>
  <c r="BK433" i="2"/>
  <c r="J433" i="2"/>
  <c r="BE433" i="2"/>
  <c r="BI431" i="2"/>
  <c r="BH431" i="2"/>
  <c r="BG431" i="2"/>
  <c r="BF431" i="2"/>
  <c r="T431" i="2"/>
  <c r="R431" i="2"/>
  <c r="P431" i="2"/>
  <c r="BK431" i="2"/>
  <c r="J431" i="2"/>
  <c r="BE431" i="2"/>
  <c r="BI418" i="2"/>
  <c r="BH418" i="2"/>
  <c r="BG418" i="2"/>
  <c r="BF418" i="2"/>
  <c r="T418" i="2"/>
  <c r="R418" i="2"/>
  <c r="P418" i="2"/>
  <c r="BK418" i="2"/>
  <c r="J418" i="2"/>
  <c r="BE418" i="2"/>
  <c r="BI410" i="2"/>
  <c r="BH410" i="2"/>
  <c r="BG410" i="2"/>
  <c r="BF410" i="2"/>
  <c r="T410" i="2"/>
  <c r="R410" i="2"/>
  <c r="P410" i="2"/>
  <c r="BK410" i="2"/>
  <c r="J410" i="2"/>
  <c r="BE410" i="2"/>
  <c r="BI404" i="2"/>
  <c r="BH404" i="2"/>
  <c r="BG404" i="2"/>
  <c r="BF404" i="2"/>
  <c r="T404" i="2"/>
  <c r="R404" i="2"/>
  <c r="P404" i="2"/>
  <c r="BK404" i="2"/>
  <c r="J404" i="2"/>
  <c r="BE404" i="2"/>
  <c r="BI399" i="2"/>
  <c r="BH399" i="2"/>
  <c r="BG399" i="2"/>
  <c r="BF399" i="2"/>
  <c r="T399" i="2"/>
  <c r="R399" i="2"/>
  <c r="P399" i="2"/>
  <c r="BK399" i="2"/>
  <c r="J399" i="2"/>
  <c r="BE399" i="2"/>
  <c r="BI392" i="2"/>
  <c r="BH392" i="2"/>
  <c r="BG392" i="2"/>
  <c r="BF392" i="2"/>
  <c r="T392" i="2"/>
  <c r="R392" i="2"/>
  <c r="P392" i="2"/>
  <c r="BK392" i="2"/>
  <c r="J392" i="2"/>
  <c r="BE392" i="2"/>
  <c r="BI382" i="2"/>
  <c r="BH382" i="2"/>
  <c r="BG382" i="2"/>
  <c r="BF382" i="2"/>
  <c r="T382" i="2"/>
  <c r="R382" i="2"/>
  <c r="P382" i="2"/>
  <c r="BK382" i="2"/>
  <c r="J382" i="2"/>
  <c r="BE382" i="2"/>
  <c r="BI373" i="2"/>
  <c r="BH373" i="2"/>
  <c r="BG373" i="2"/>
  <c r="BF373" i="2"/>
  <c r="T373" i="2"/>
  <c r="R373" i="2"/>
  <c r="P373" i="2"/>
  <c r="BK373" i="2"/>
  <c r="J373" i="2"/>
  <c r="BE373" i="2"/>
  <c r="BI364" i="2"/>
  <c r="BH364" i="2"/>
  <c r="BG364" i="2"/>
  <c r="BF364" i="2"/>
  <c r="T364" i="2"/>
  <c r="R364" i="2"/>
  <c r="P364" i="2"/>
  <c r="BK364" i="2"/>
  <c r="J364" i="2"/>
  <c r="BE364" i="2"/>
  <c r="BI357" i="2"/>
  <c r="BH357" i="2"/>
  <c r="BG357" i="2"/>
  <c r="BF357" i="2"/>
  <c r="T357" i="2"/>
  <c r="T356" i="2"/>
  <c r="R357" i="2"/>
  <c r="R356" i="2"/>
  <c r="P357" i="2"/>
  <c r="P356" i="2"/>
  <c r="BK357" i="2"/>
  <c r="BK356" i="2"/>
  <c r="J356" i="2" s="1"/>
  <c r="J357" i="2"/>
  <c r="BE357" i="2" s="1"/>
  <c r="J67" i="2"/>
  <c r="BI355" i="2"/>
  <c r="BH355" i="2"/>
  <c r="BG355" i="2"/>
  <c r="BF355" i="2"/>
  <c r="T355" i="2"/>
  <c r="R355" i="2"/>
  <c r="P355" i="2"/>
  <c r="BK355" i="2"/>
  <c r="J355" i="2"/>
  <c r="BE355" i="2"/>
  <c r="BI350" i="2"/>
  <c r="BH350" i="2"/>
  <c r="BG350" i="2"/>
  <c r="BF350" i="2"/>
  <c r="T350" i="2"/>
  <c r="R350" i="2"/>
  <c r="P350" i="2"/>
  <c r="BK350" i="2"/>
  <c r="J350" i="2"/>
  <c r="BE350" i="2"/>
  <c r="BI345" i="2"/>
  <c r="BH345" i="2"/>
  <c r="BG345" i="2"/>
  <c r="BF345" i="2"/>
  <c r="T345" i="2"/>
  <c r="R345" i="2"/>
  <c r="P345" i="2"/>
  <c r="BK345" i="2"/>
  <c r="J345" i="2"/>
  <c r="BE345" i="2"/>
  <c r="BI340" i="2"/>
  <c r="BH340" i="2"/>
  <c r="BG340" i="2"/>
  <c r="BF340" i="2"/>
  <c r="T340" i="2"/>
  <c r="R340" i="2"/>
  <c r="P340" i="2"/>
  <c r="BK340" i="2"/>
  <c r="J340" i="2"/>
  <c r="BE340" i="2"/>
  <c r="BI335" i="2"/>
  <c r="BH335" i="2"/>
  <c r="BG335" i="2"/>
  <c r="BF335" i="2"/>
  <c r="T335" i="2"/>
  <c r="R335" i="2"/>
  <c r="P335" i="2"/>
  <c r="BK335" i="2"/>
  <c r="J335" i="2"/>
  <c r="BE335" i="2"/>
  <c r="BI330" i="2"/>
  <c r="BH330" i="2"/>
  <c r="BG330" i="2"/>
  <c r="BF330" i="2"/>
  <c r="T330" i="2"/>
  <c r="R330" i="2"/>
  <c r="P330" i="2"/>
  <c r="BK330" i="2"/>
  <c r="J330" i="2"/>
  <c r="BE330" i="2"/>
  <c r="BI325" i="2"/>
  <c r="BH325" i="2"/>
  <c r="BG325" i="2"/>
  <c r="BF325" i="2"/>
  <c r="T325" i="2"/>
  <c r="R325" i="2"/>
  <c r="P325" i="2"/>
  <c r="BK325" i="2"/>
  <c r="J325" i="2"/>
  <c r="BE325" i="2"/>
  <c r="BI317" i="2"/>
  <c r="BH317" i="2"/>
  <c r="BG317" i="2"/>
  <c r="BF317" i="2"/>
  <c r="T317" i="2"/>
  <c r="R317" i="2"/>
  <c r="P317" i="2"/>
  <c r="BK317" i="2"/>
  <c r="J317" i="2"/>
  <c r="BE317" i="2"/>
  <c r="BI311" i="2"/>
  <c r="BH311" i="2"/>
  <c r="BG311" i="2"/>
  <c r="BF311" i="2"/>
  <c r="T311" i="2"/>
  <c r="R311" i="2"/>
  <c r="P311" i="2"/>
  <c r="BK311" i="2"/>
  <c r="J311" i="2"/>
  <c r="BE311" i="2"/>
  <c r="BI306" i="2"/>
  <c r="BH306" i="2"/>
  <c r="BG306" i="2"/>
  <c r="BF306" i="2"/>
  <c r="T306" i="2"/>
  <c r="R306" i="2"/>
  <c r="P306" i="2"/>
  <c r="BK306" i="2"/>
  <c r="J306" i="2"/>
  <c r="BE306" i="2"/>
  <c r="BI301" i="2"/>
  <c r="BH301" i="2"/>
  <c r="BG301" i="2"/>
  <c r="BF301" i="2"/>
  <c r="T301" i="2"/>
  <c r="R301" i="2"/>
  <c r="P301" i="2"/>
  <c r="BK301" i="2"/>
  <c r="J301" i="2"/>
  <c r="BE301" i="2"/>
  <c r="BI296" i="2"/>
  <c r="BH296" i="2"/>
  <c r="BG296" i="2"/>
  <c r="BF296" i="2"/>
  <c r="T296" i="2"/>
  <c r="R296" i="2"/>
  <c r="P296" i="2"/>
  <c r="BK296" i="2"/>
  <c r="J296" i="2"/>
  <c r="BE296" i="2"/>
  <c r="BI271" i="2"/>
  <c r="BH271" i="2"/>
  <c r="BG271" i="2"/>
  <c r="BF271" i="2"/>
  <c r="T271" i="2"/>
  <c r="R271" i="2"/>
  <c r="P271" i="2"/>
  <c r="BK271" i="2"/>
  <c r="J271" i="2"/>
  <c r="BE271" i="2"/>
  <c r="BI258" i="2"/>
  <c r="BH258" i="2"/>
  <c r="BG258" i="2"/>
  <c r="BF258" i="2"/>
  <c r="T258" i="2"/>
  <c r="R258" i="2"/>
  <c r="P258" i="2"/>
  <c r="BK258" i="2"/>
  <c r="J258" i="2"/>
  <c r="BE258" i="2"/>
  <c r="BI245" i="2"/>
  <c r="BH245" i="2"/>
  <c r="BG245" i="2"/>
  <c r="BF245" i="2"/>
  <c r="T245" i="2"/>
  <c r="R245" i="2"/>
  <c r="P245" i="2"/>
  <c r="BK245" i="2"/>
  <c r="J245" i="2"/>
  <c r="BE245" i="2"/>
  <c r="BI229" i="2"/>
  <c r="BH229" i="2"/>
  <c r="BG229" i="2"/>
  <c r="BF229" i="2"/>
  <c r="T229" i="2"/>
  <c r="R229" i="2"/>
  <c r="P229" i="2"/>
  <c r="BK229" i="2"/>
  <c r="J229" i="2"/>
  <c r="BE229" i="2"/>
  <c r="BI212" i="2"/>
  <c r="BH212" i="2"/>
  <c r="BG212" i="2"/>
  <c r="BF212" i="2"/>
  <c r="T212" i="2"/>
  <c r="R212" i="2"/>
  <c r="P212" i="2"/>
  <c r="BK212" i="2"/>
  <c r="J212" i="2"/>
  <c r="BE212" i="2"/>
  <c r="BI205" i="2"/>
  <c r="BH205" i="2"/>
  <c r="BG205" i="2"/>
  <c r="BF205" i="2"/>
  <c r="T205" i="2"/>
  <c r="R205" i="2"/>
  <c r="P205" i="2"/>
  <c r="BK205" i="2"/>
  <c r="J205" i="2"/>
  <c r="BE205" i="2"/>
  <c r="BI203" i="2"/>
  <c r="BH203" i="2"/>
  <c r="BG203" i="2"/>
  <c r="BF203" i="2"/>
  <c r="T203" i="2"/>
  <c r="R203" i="2"/>
  <c r="P203" i="2"/>
  <c r="BK203" i="2"/>
  <c r="J203" i="2"/>
  <c r="BE203" i="2"/>
  <c r="BI198" i="2"/>
  <c r="BH198" i="2"/>
  <c r="BG198" i="2"/>
  <c r="BF198" i="2"/>
  <c r="T198" i="2"/>
  <c r="R198" i="2"/>
  <c r="P198" i="2"/>
  <c r="BK198" i="2"/>
  <c r="J198" i="2"/>
  <c r="BE198" i="2"/>
  <c r="BI196" i="2"/>
  <c r="BH196" i="2"/>
  <c r="BG196" i="2"/>
  <c r="BF196" i="2"/>
  <c r="T196" i="2"/>
  <c r="R196" i="2"/>
  <c r="P196" i="2"/>
  <c r="BK196" i="2"/>
  <c r="J196" i="2"/>
  <c r="BE196" i="2"/>
  <c r="BI191" i="2"/>
  <c r="BH191" i="2"/>
  <c r="BG191" i="2"/>
  <c r="BF191" i="2"/>
  <c r="T191" i="2"/>
  <c r="R191" i="2"/>
  <c r="P191" i="2"/>
  <c r="BK191" i="2"/>
  <c r="J191" i="2"/>
  <c r="BE191" i="2"/>
  <c r="BI185" i="2"/>
  <c r="BH185" i="2"/>
  <c r="BG185" i="2"/>
  <c r="BF185" i="2"/>
  <c r="T185" i="2"/>
  <c r="R185" i="2"/>
  <c r="P185" i="2"/>
  <c r="BK185" i="2"/>
  <c r="J185" i="2"/>
  <c r="BE185" i="2"/>
  <c r="BI180" i="2"/>
  <c r="BH180" i="2"/>
  <c r="BG180" i="2"/>
  <c r="BF180" i="2"/>
  <c r="T180" i="2"/>
  <c r="R180" i="2"/>
  <c r="P180" i="2"/>
  <c r="BK180" i="2"/>
  <c r="J180" i="2"/>
  <c r="BE180" i="2"/>
  <c r="BI169" i="2"/>
  <c r="BH169" i="2"/>
  <c r="BG169" i="2"/>
  <c r="BF169" i="2"/>
  <c r="T169" i="2"/>
  <c r="R169" i="2"/>
  <c r="P169" i="2"/>
  <c r="BK169" i="2"/>
  <c r="J169" i="2"/>
  <c r="BE169" i="2"/>
  <c r="BI160" i="2"/>
  <c r="BH160" i="2"/>
  <c r="BG160" i="2"/>
  <c r="BF160" i="2"/>
  <c r="T160" i="2"/>
  <c r="R160" i="2"/>
  <c r="P160" i="2"/>
  <c r="BK160" i="2"/>
  <c r="J160" i="2"/>
  <c r="BE160" i="2"/>
  <c r="BI154" i="2"/>
  <c r="BH154" i="2"/>
  <c r="BG154" i="2"/>
  <c r="BF154" i="2"/>
  <c r="T154" i="2"/>
  <c r="T153" i="2"/>
  <c r="T152" i="2" s="1"/>
  <c r="R154" i="2"/>
  <c r="P154" i="2"/>
  <c r="P153" i="2"/>
  <c r="P152" i="2" s="1"/>
  <c r="BK154" i="2"/>
  <c r="J154" i="2"/>
  <c r="BE154" i="2"/>
  <c r="BI151" i="2"/>
  <c r="BH151" i="2"/>
  <c r="BG151" i="2"/>
  <c r="BF151" i="2"/>
  <c r="T151" i="2"/>
  <c r="T150" i="2"/>
  <c r="R151" i="2"/>
  <c r="R150" i="2"/>
  <c r="P151" i="2"/>
  <c r="P150" i="2"/>
  <c r="BK151" i="2"/>
  <c r="BK150" i="2"/>
  <c r="J150" i="2" s="1"/>
  <c r="J151" i="2"/>
  <c r="BE151" i="2" s="1"/>
  <c r="J64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T141" i="2"/>
  <c r="R142" i="2"/>
  <c r="R141" i="2"/>
  <c r="P142" i="2"/>
  <c r="P141" i="2"/>
  <c r="BK142" i="2"/>
  <c r="BK141" i="2"/>
  <c r="J141" i="2" s="1"/>
  <c r="J142" i="2"/>
  <c r="BE142" i="2" s="1"/>
  <c r="J63" i="2"/>
  <c r="BI136" i="2"/>
  <c r="BH136" i="2"/>
  <c r="BG136" i="2"/>
  <c r="BF136" i="2"/>
  <c r="T136" i="2"/>
  <c r="T135" i="2"/>
  <c r="R136" i="2"/>
  <c r="R135" i="2"/>
  <c r="P136" i="2"/>
  <c r="P135" i="2"/>
  <c r="BK136" i="2"/>
  <c r="BK135" i="2"/>
  <c r="J135" i="2" s="1"/>
  <c r="J136" i="2"/>
  <c r="BE136" i="2" s="1"/>
  <c r="J62" i="2"/>
  <c r="BI130" i="2"/>
  <c r="BH130" i="2"/>
  <c r="BG130" i="2"/>
  <c r="BF130" i="2"/>
  <c r="T130" i="2"/>
  <c r="R130" i="2"/>
  <c r="P130" i="2"/>
  <c r="BK130" i="2"/>
  <c r="J130" i="2"/>
  <c r="BE130" i="2"/>
  <c r="BI125" i="2"/>
  <c r="BH125" i="2"/>
  <c r="BG125" i="2"/>
  <c r="BF125" i="2"/>
  <c r="T125" i="2"/>
  <c r="R125" i="2"/>
  <c r="P125" i="2"/>
  <c r="BK125" i="2"/>
  <c r="J125" i="2"/>
  <c r="BE125" i="2"/>
  <c r="BI120" i="2"/>
  <c r="BH120" i="2"/>
  <c r="BG120" i="2"/>
  <c r="BF120" i="2"/>
  <c r="T120" i="2"/>
  <c r="R120" i="2"/>
  <c r="P120" i="2"/>
  <c r="BK120" i="2"/>
  <c r="J120" i="2"/>
  <c r="BE120" i="2"/>
  <c r="BI115" i="2"/>
  <c r="BH115" i="2"/>
  <c r="BG115" i="2"/>
  <c r="BF115" i="2"/>
  <c r="T115" i="2"/>
  <c r="R115" i="2"/>
  <c r="P115" i="2"/>
  <c r="BK115" i="2"/>
  <c r="J115" i="2"/>
  <c r="BE115" i="2"/>
  <c r="BI110" i="2"/>
  <c r="BH110" i="2"/>
  <c r="BG110" i="2"/>
  <c r="BF110" i="2"/>
  <c r="T110" i="2"/>
  <c r="R110" i="2"/>
  <c r="P110" i="2"/>
  <c r="BK110" i="2"/>
  <c r="J110" i="2"/>
  <c r="BE110" i="2"/>
  <c r="BI105" i="2"/>
  <c r="F37" i="2"/>
  <c r="BH105" i="2"/>
  <c r="BG105" i="2"/>
  <c r="F35" i="2"/>
  <c r="BF105" i="2"/>
  <c r="T105" i="2"/>
  <c r="T104" i="2"/>
  <c r="R105" i="2"/>
  <c r="R104" i="2"/>
  <c r="R103" i="2" s="1"/>
  <c r="P105" i="2"/>
  <c r="P104" i="2"/>
  <c r="BK105" i="2"/>
  <c r="J105" i="2"/>
  <c r="BE105" i="2" s="1"/>
  <c r="J33" i="2" s="1"/>
  <c r="F33" i="2"/>
  <c r="J99" i="2"/>
  <c r="J98" i="2"/>
  <c r="F98" i="2"/>
  <c r="F96" i="2"/>
  <c r="E94" i="2"/>
  <c r="J55" i="2"/>
  <c r="J54" i="2"/>
  <c r="F54" i="2"/>
  <c r="F52" i="2"/>
  <c r="E50" i="2"/>
  <c r="J18" i="2"/>
  <c r="E18" i="2"/>
  <c r="F99" i="2" s="1"/>
  <c r="J17" i="2"/>
  <c r="J12" i="2"/>
  <c r="J96" i="2" s="1"/>
  <c r="J52" i="2"/>
  <c r="E7" i="2"/>
  <c r="E92" i="2"/>
  <c r="E48" i="2"/>
  <c r="R102" i="2" l="1"/>
  <c r="F55" i="2"/>
  <c r="BK104" i="2"/>
  <c r="P103" i="2"/>
  <c r="P102" i="2" s="1"/>
  <c r="T103" i="2"/>
  <c r="T102" i="2" s="1"/>
  <c r="J34" i="2"/>
  <c r="F34" i="2"/>
  <c r="F36" i="2"/>
  <c r="BK153" i="2"/>
  <c r="R153" i="2"/>
  <c r="R152" i="2" s="1"/>
  <c r="BK627" i="2"/>
  <c r="R627" i="2"/>
  <c r="R626" i="2" s="1"/>
  <c r="BK648" i="2"/>
  <c r="J648" i="2" s="1"/>
  <c r="J79" i="2" s="1"/>
  <c r="BK626" i="2" l="1"/>
  <c r="J626" i="2" s="1"/>
  <c r="J76" i="2" s="1"/>
  <c r="J627" i="2"/>
  <c r="J77" i="2" s="1"/>
  <c r="BK152" i="2"/>
  <c r="J152" i="2" s="1"/>
  <c r="J65" i="2" s="1"/>
  <c r="J153" i="2"/>
  <c r="J66" i="2" s="1"/>
  <c r="BK103" i="2"/>
  <c r="J104" i="2"/>
  <c r="J61" i="2" s="1"/>
  <c r="BK102" i="2" l="1"/>
  <c r="J102" i="2" s="1"/>
  <c r="J103" i="2"/>
  <c r="J60" i="2" s="1"/>
  <c r="J59" i="2" l="1"/>
  <c r="J30" i="2"/>
  <c r="J39" i="2" l="1"/>
</calcChain>
</file>

<file path=xl/sharedStrings.xml><?xml version="1.0" encoding="utf-8"?>
<sst xmlns="http://schemas.openxmlformats.org/spreadsheetml/2006/main" count="6444" uniqueCount="856">
  <si>
    <t>False</t>
  </si>
  <si>
    <t>21</t>
  </si>
  <si>
    <t>15</t>
  </si>
  <si>
    <t>v ---  níže se nacházejí doplnkové a pomocné údaje k sestavám  --- v</t>
  </si>
  <si>
    <t>Stavba:</t>
  </si>
  <si>
    <t>KSO:</t>
  </si>
  <si>
    <t>801 32</t>
  </si>
  <si>
    <t>CC-CZ:</t>
  </si>
  <si>
    <t>Místo:</t>
  </si>
  <si>
    <t xml:space="preserve"> </t>
  </si>
  <si>
    <t>Datum:</t>
  </si>
  <si>
    <t>Zadavatel:</t>
  </si>
  <si>
    <t>IČ:</t>
  </si>
  <si>
    <t>00303640</t>
  </si>
  <si>
    <t>Město Zábřeh</t>
  </si>
  <si>
    <t>DIČ:</t>
  </si>
  <si>
    <t/>
  </si>
  <si>
    <t>Uchazeč:</t>
  </si>
  <si>
    <t>Projektant:</t>
  </si>
  <si>
    <t>27642411</t>
  </si>
  <si>
    <t>DEKPROJEKT s.r.o.</t>
  </si>
  <si>
    <t>True</t>
  </si>
  <si>
    <t>Zpracovatel:</t>
  </si>
  <si>
    <t>Bc. Jan Konečný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</si>
  <si>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</si>
  <si>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</si>
  <si>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</si>
  <si>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</si>
  <si>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</si>
  <si>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</si>
  <si>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</si>
  <si>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</si>
  <si>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</si>
  <si>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</si>
  <si>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</si>
  <si>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</si>
  <si>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</si>
  <si>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</si>
  <si>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</si>
  <si>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</si>
  <si>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</si>
  <si>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Náklady stavby celkem</t>
  </si>
  <si>
    <t>D</t>
  </si>
  <si>
    <t>0</t>
  </si>
  <si>
    <t>STA</t>
  </si>
  <si>
    <t>1</t>
  </si>
  <si>
    <t>{8347ca25-d881-4c52-bb8b-763223673145}</t>
  </si>
  <si>
    <t>2</t>
  </si>
  <si>
    <t>KRYCÍ LIST SOUPISU PRACÍ</t>
  </si>
  <si>
    <t>Objekt:</t>
  </si>
  <si>
    <t>SO 01 - Oprava střechy objektu 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</si>
  <si>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</si>
  <si>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</si>
  <si>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</si>
  <si>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</si>
  <si>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</si>
  <si>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</si>
  <si>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</si>
  <si>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</si>
  <si>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</si>
  <si>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</si>
  <si>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</si>
  <si>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</si>
  <si>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</si>
  <si>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</si>
  <si>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</si>
  <si>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</si>
  <si>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</si>
  <si>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</si>
  <si>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</si>
  <si>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</si>
  <si>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M - Práce a dodávky M</t>
  </si>
  <si>
    <t xml:space="preserve">    21-M - Elektromontáže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</si>
  <si>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</si>
  <si>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</si>
  <si>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</si>
  <si>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</si>
  <si>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</si>
  <si>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</si>
  <si>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</si>
  <si>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</si>
  <si>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</si>
  <si>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</si>
  <si>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</si>
  <si>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</si>
  <si>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</si>
  <si>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</si>
  <si>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</si>
  <si>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</si>
  <si>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</si>
  <si>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</si>
  <si>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</si>
  <si>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</si>
  <si>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</si>
  <si>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</si>
  <si>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</si>
  <si>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</si>
  <si>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617325413</t>
  </si>
  <si>
    <t>Oprava vápenocementové omítky vnitřních ploch hladké, tloušťky do 20 mm světlíků nebo výtahových šachet, v rozsahu opravované plochy přes 30 do 50%</t>
  </si>
  <si>
    <t>m2</t>
  </si>
  <si>
    <t>CS ÚRS 2019 01</t>
  </si>
  <si>
    <t>4</t>
  </si>
  <si>
    <t>-396462190</t>
  </si>
  <si>
    <t>VV</t>
  </si>
  <si>
    <t>"det B"</t>
  </si>
  <si>
    <t>(0,58)*(0,78*2+1,07*2)</t>
  </si>
  <si>
    <t>Součet</t>
  </si>
  <si>
    <t>Dle výkresu D.1.1.05, výkresu detailů a technické zprávy</t>
  </si>
  <si>
    <t>622321121</t>
  </si>
  <si>
    <t>Omítka vápenocementová vnějších ploch nanášená ručně jednovrstvá, tloušťky do 15 mm hladká stěn</t>
  </si>
  <si>
    <t>-1168307858</t>
  </si>
  <si>
    <t>"det A"</t>
  </si>
  <si>
    <t>(0,43)*(31,1*2+20,2*2)</t>
  </si>
  <si>
    <t>3</t>
  </si>
  <si>
    <t>622635091</t>
  </si>
  <si>
    <t>Oprava spárování cihelného zdiva cementovou maltou včetně vysekání a vyčištění spár komínového nad střechou, v rozsahu opravované plochy přes 40 do 50 %</t>
  </si>
  <si>
    <t>-1927688038</t>
  </si>
  <si>
    <t>"komín"</t>
  </si>
  <si>
    <t>(1,9*2+2*0,65)*2</t>
  </si>
  <si>
    <t>"Viz. výkresy D.1.1.01-04 a technická zpráva"</t>
  </si>
  <si>
    <t>623131101</t>
  </si>
  <si>
    <t>Podkladní a spojovací vrstva vnějších omítaných ploch cementový postřik nanášený ručně celoplošně pilířů nebo sloupů</t>
  </si>
  <si>
    <t>-939494807</t>
  </si>
  <si>
    <t>5</t>
  </si>
  <si>
    <t>623331121</t>
  </si>
  <si>
    <t>Omítka cementová vnějších ploch nanášená ručně jednovrstvá, tloušťky do 15 mm hladká pilířů nebo sloupů</t>
  </si>
  <si>
    <t>-2032824526</t>
  </si>
  <si>
    <t>629995101</t>
  </si>
  <si>
    <t>Očištění vnějších ploch tlakovou vodou omytím</t>
  </si>
  <si>
    <t>72472028</t>
  </si>
  <si>
    <t>9</t>
  </si>
  <si>
    <t>Ostatní konstrukce a práce, bourání</t>
  </si>
  <si>
    <t>7</t>
  </si>
  <si>
    <t>965082932</t>
  </si>
  <si>
    <t>Odstranění násypu pod podlahami nebo ochranného násypu na střechách tl. do 200 mm, plochy do 2 m2</t>
  </si>
  <si>
    <t>m3</t>
  </si>
  <si>
    <t>817684784</t>
  </si>
  <si>
    <t>"Det F"</t>
  </si>
  <si>
    <t>4*(1,5*1,5)*0,2</t>
  </si>
  <si>
    <t>"Viz. výkresy D.1.1.05 a 09, výkresy detailů a technická zpráva"</t>
  </si>
  <si>
    <t>997</t>
  </si>
  <si>
    <t>Přesun sutě</t>
  </si>
  <si>
    <t>8</t>
  </si>
  <si>
    <t>997013112</t>
  </si>
  <si>
    <t>Vnitrostaveništní doprava suti a vybouraných hmot vodorovně do 50 m svisle s použitím mechanizace pro budovy a haly výšky přes 6 do 9 m</t>
  </si>
  <si>
    <t>t</t>
  </si>
  <si>
    <t>1540890015</t>
  </si>
  <si>
    <t>997013501</t>
  </si>
  <si>
    <t>Odvoz suti a vybouraných hmot na skládku nebo meziskládku se složením, na vzdálenost do 1 km</t>
  </si>
  <si>
    <t>-2140229214</t>
  </si>
  <si>
    <t>10</t>
  </si>
  <si>
    <t>997013509</t>
  </si>
  <si>
    <t>Odvoz suti a vybouraných hmot na skládku nebo meziskládku se složením, na vzdálenost Příplatek k ceně za každý další i započatý 1 km přes 1 km</t>
  </si>
  <si>
    <t>950861278</t>
  </si>
  <si>
    <t>20,248*19 'Přepočtené koeficientem množství</t>
  </si>
  <si>
    <t>11</t>
  </si>
  <si>
    <t>997223855</t>
  </si>
  <si>
    <t>Poplatek za uložení stavebního odpadu na skládce (skládkovné) zeminy a kameniva zatříděného do Katalogu odpadů pod kódem 170 504</t>
  </si>
  <si>
    <t>-1623278140</t>
  </si>
  <si>
    <t>12</t>
  </si>
  <si>
    <t>997013813</t>
  </si>
  <si>
    <t>Poplatek za uložení stavebního odpadu na skládce (skládkovné) z plastických hmot zatříděného do Katalogu odpadů pod kódem 170 203</t>
  </si>
  <si>
    <t>1311331391</t>
  </si>
  <si>
    <t>13</t>
  </si>
  <si>
    <t>997013814</t>
  </si>
  <si>
    <t>Poplatek za uložení stavebního odpadu na skládce (skládkovné) z izolačních materiálů zatříděného do Katalogu odpadů pod kódem 170 604</t>
  </si>
  <si>
    <t>-1311830601</t>
  </si>
  <si>
    <t>14</t>
  </si>
  <si>
    <t>R99722385</t>
  </si>
  <si>
    <t>Poplatek za uložení na skládce (skládkovné) - železný šrot (výkup)</t>
  </si>
  <si>
    <t>R - položka</t>
  </si>
  <si>
    <t>849548577</t>
  </si>
  <si>
    <t>998</t>
  </si>
  <si>
    <t>Přesun hmot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</si>
  <si>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</si>
  <si>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</si>
  <si>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1018304716</t>
  </si>
  <si>
    <t>PSV</t>
  </si>
  <si>
    <t>Práce a dodávky PSV</t>
  </si>
  <si>
    <t>712</t>
  </si>
  <si>
    <t>Povlakové krytiny</t>
  </si>
  <si>
    <t>16</t>
  </si>
  <si>
    <t>R712111</t>
  </si>
  <si>
    <t>Ochrana vnitřních prostor před zatečením</t>
  </si>
  <si>
    <t>soubor</t>
  </si>
  <si>
    <t>-2020952548</t>
  </si>
  <si>
    <t>P</t>
  </si>
  <si>
    <t>Poznámka k položce:_x000D_
Položka zahrnuje:_x000D_
- zakrytí opravovaných míst mobilním přístřeškem, který se bude v rámci prací_x000D_
na etapy přemisťovat, včetně nákladů na montáž, pronájem, demontáž a dopravu přístřešku._x000D_
- při odstraňování stávající skladby střešní konstrukce je nutné po spádu střechy před každým vzniklým otvorem vytvořit zábranu bránící zatečení do odebrané skladby_x000D_
- provizorní hydroizolační napojení mezi realizovanou plochou pod provizorním_x000D_
zastřešením a plochou ponechanou k pozdější realizaci. Tzn. udělat vodotěsné napojení mezi novým povlakem z asfaltových pásů, který bude v nové skladbě sloužit jako parotěsnící vrstva (respektive jako provizorní hydroizolační vrstva) a mezi stávající krytinou._x000D_
- dodávku všech potřebnýh materiálů_x000D_
- likvidaci veškerých vzniklých odpadů včetně dopravy na skládku_x000D_
_x000D_
CENU NUTNO UPŘESNIT ZHOTOVITELEM PO ODSOUHLASENÉM POSTUPU STAVEBNÍCH PRACÍ.</t>
  </si>
  <si>
    <t>"ochrana před zatečením-v míste vpustí"</t>
  </si>
  <si>
    <t>17</t>
  </si>
  <si>
    <t>712300833</t>
  </si>
  <si>
    <t>Odstranění ze střech plochých do 10° krytiny povlakové třívrstvé</t>
  </si>
  <si>
    <t>93462662</t>
  </si>
  <si>
    <t>"střecha A"</t>
  </si>
  <si>
    <t>30,1*20,2-(0,78*1,07+1,9*0,65+1,8*1,8)</t>
  </si>
  <si>
    <t>4*(1,5*1,5)</t>
  </si>
  <si>
    <t>"Kotvící body"</t>
  </si>
  <si>
    <t>9*(0,4*0,4)</t>
  </si>
  <si>
    <t>18</t>
  </si>
  <si>
    <t>712300834</t>
  </si>
  <si>
    <t>Odstranění ze střech plochých do 10° krytiny povlakové Příplatek k ceně - 0833 za každou další vrstvu</t>
  </si>
  <si>
    <t>1091140092</t>
  </si>
  <si>
    <t>4*(1,5*1,5)*2</t>
  </si>
  <si>
    <t>9*(0,4*0,4)*2</t>
  </si>
  <si>
    <t>"Pozn. předpoklad 5 vrstev v celkové tl. 20 mm"</t>
  </si>
  <si>
    <t>623,59*2 'Přepočtené koeficientem množství</t>
  </si>
  <si>
    <t>19</t>
  </si>
  <si>
    <t>712300851</t>
  </si>
  <si>
    <t>Odstranění ze střech plochých do 10° ukončení izolace střechy kovovými profily přímými</t>
  </si>
  <si>
    <t>m</t>
  </si>
  <si>
    <t>1686766416</t>
  </si>
  <si>
    <t>1,9*2+0,65</t>
  </si>
  <si>
    <t>20</t>
  </si>
  <si>
    <t>712300921</t>
  </si>
  <si>
    <t>Opravy povlakové krytiny střech plochých do 10° Příplatek k ceně za správkový kus NAIP přitavením</t>
  </si>
  <si>
    <t>kus</t>
  </si>
  <si>
    <t>1812899414</t>
  </si>
  <si>
    <t>"oprava stávajících asfaltových pásů vč. prořezání boulí-předpoklad"</t>
  </si>
  <si>
    <t>"kotevní body"</t>
  </si>
  <si>
    <t>712311101</t>
  </si>
  <si>
    <t>Provedení povlakové krytiny střech plochých do 10° natěradly a tmely za studena nátěrem lakem penetračním nebo asfaltovým</t>
  </si>
  <si>
    <t>1463568647</t>
  </si>
  <si>
    <t>"S01N"</t>
  </si>
  <si>
    <t>29,9*20,0-(0,78*1,07+1,9*0,65+1,8*1,8)</t>
  </si>
  <si>
    <t>22</t>
  </si>
  <si>
    <t>M</t>
  </si>
  <si>
    <t>11163150</t>
  </si>
  <si>
    <t>lak penetrační asfaltový</t>
  </si>
  <si>
    <t>32</t>
  </si>
  <si>
    <t>332120121</t>
  </si>
  <si>
    <t>675,497*0,0004 'Přepočtené koeficientem množství</t>
  </si>
  <si>
    <t>23</t>
  </si>
  <si>
    <t>712331111</t>
  </si>
  <si>
    <t>Provedení povlakové krytiny střech plochých do 10° pásy na sucho podkladní samolepící asfaltový pás</t>
  </si>
  <si>
    <t>-1483035134</t>
  </si>
  <si>
    <t>24</t>
  </si>
  <si>
    <t>62866281</t>
  </si>
  <si>
    <t>pás asfaltový samolepicí modifikovaný SBS tl 3mm s vložkou ze skleněné tkaniny se spalitelnou fólií nebo jemnozrnným minerálním posypem nebo textilií na horním povrchu</t>
  </si>
  <si>
    <t>-1961348763</t>
  </si>
  <si>
    <t>703,156*1,15 'Přepočtené koeficientem množství</t>
  </si>
  <si>
    <t>25</t>
  </si>
  <si>
    <t>712341559</t>
  </si>
  <si>
    <t>Provedení povlakové krytiny střech plochých do 10° pásy přitavením NAIP v plné ploše</t>
  </si>
  <si>
    <t>1506568940</t>
  </si>
  <si>
    <t>"S01N - vrchní pás"</t>
  </si>
  <si>
    <t>"S01N - parozábrana"</t>
  </si>
  <si>
    <t>26</t>
  </si>
  <si>
    <t>62853004</t>
  </si>
  <si>
    <t>pás asfaltový natavitelný modifikovaný SBS tl 4,0mm s vložkou ze skleněné tkaniny a spalitelnou PE fólií nebo jemnozrnný minerálním posypem na horním povrchu</t>
  </si>
  <si>
    <t>1431185247</t>
  </si>
  <si>
    <t>(0,5+0,31)*(31,1*2+20,2*2)</t>
  </si>
  <si>
    <t>(0,35+0,25)*(0,78*2+1,07*2)</t>
  </si>
  <si>
    <t>"det C"</t>
  </si>
  <si>
    <t>(0,52)*(1,8*4-0,6)</t>
  </si>
  <si>
    <t>"det D"</t>
  </si>
  <si>
    <t>(0,15)*(1,9*2+0,6)</t>
  </si>
  <si>
    <t>"det G"</t>
  </si>
  <si>
    <t>(3,14*0,5*0,15)*3</t>
  </si>
  <si>
    <t>"správkové kusy předpoklad 1m2/ks"</t>
  </si>
  <si>
    <t>(10+10)*1</t>
  </si>
  <si>
    <t>27</t>
  </si>
  <si>
    <t>62852256</t>
  </si>
  <si>
    <t>pás asfaltový natavitelný modifikovaný SBS tl 4,2mm s vložkou z polyesterové rohože a hrubozrnným břidličným posypem na horním povrchu</t>
  </si>
  <si>
    <t>-1146265007</t>
  </si>
  <si>
    <t>682,815*1,15 'Přepočtené koeficientem množství</t>
  </si>
  <si>
    <t>28</t>
  </si>
  <si>
    <t>712811101</t>
  </si>
  <si>
    <t>Provedení povlakové krytiny střech samostatným vytažením izolačního povlaku za studena na konstrukce převyšující úroveň střechy, nátěrem penetračním</t>
  </si>
  <si>
    <t>1469186743</t>
  </si>
  <si>
    <t>(0,43+0,3)*(31,1*2+20,2*2)</t>
  </si>
  <si>
    <t>(0,21+0,1)*(0,78*2+1,07*2)</t>
  </si>
  <si>
    <t>(0,2+0,15)*(1,9*2+0,6)</t>
  </si>
  <si>
    <t>(3,14*0,5*0,38)*3</t>
  </si>
  <si>
    <t>29</t>
  </si>
  <si>
    <t>712831101</t>
  </si>
  <si>
    <t>Provedení povlakové krytiny střech samostatným vytažením izolačního povlaku pásy na sucho na konstrukce převyšující úroveň střechy, AIP, NAIP nebo tkaninou</t>
  </si>
  <si>
    <t>1949104142</t>
  </si>
  <si>
    <t>(0,51+0,5)*(31,1*2+20,2*2)</t>
  </si>
  <si>
    <t>(0,7)*(1,8*4-0,6)</t>
  </si>
  <si>
    <t>(0)*(1,9*2+0,6)</t>
  </si>
  <si>
    <t>(3,14*0,5*0)*3</t>
  </si>
  <si>
    <t>30</t>
  </si>
  <si>
    <t>712841559</t>
  </si>
  <si>
    <t>Provedení povlakové krytiny střech samostatným vytažením izolačního povlaku pásy přitavením na konstrukce převyšující úroveň střechy, NAIP</t>
  </si>
  <si>
    <t>698628602</t>
  </si>
  <si>
    <t>"parozábrana"</t>
  </si>
  <si>
    <t>(0,43+0,41)*(31,1*2+20,2*2)</t>
  </si>
  <si>
    <t>(0,56+0,1)*(0,78*2+1,07*2)</t>
  </si>
  <si>
    <t>"krytina"</t>
  </si>
  <si>
    <t>31</t>
  </si>
  <si>
    <t>R7123635411</t>
  </si>
  <si>
    <t>Příplatek - provedení mechnického kotvení povlakové krytiny střech plochých do 10° včetně vrtací soupravy pro montáž kotevních prvků přes sypké vrstvy, kotvené do betonu nebo pórobetonu vnitřní plocha</t>
  </si>
  <si>
    <t>1120286194</t>
  </si>
  <si>
    <t>"4,5 ks/m2"</t>
  </si>
  <si>
    <t>25,9*16</t>
  </si>
  <si>
    <t>R7123635422</t>
  </si>
  <si>
    <t>Příplatek - provedení mechnického kotvení povlakové krytiny střech plochých do 10° včetně vrtací soupravy pro montáž kotevních prvků přes sypké vrstvy, kotvené do betonu nebo pórobetonu okraj</t>
  </si>
  <si>
    <t>-1870749897</t>
  </si>
  <si>
    <t>"6,5 ks/m2"</t>
  </si>
  <si>
    <t>2*2*20,3+2*2*10,4</t>
  </si>
  <si>
    <t>33</t>
  </si>
  <si>
    <t>R7123635433</t>
  </si>
  <si>
    <t>Příplatek - provedení mechnického kotvení povlakové krytiny střech plochých do 10° včetně vrtací soupravy pro montáž kotevních prvků přes sypké vrstvy, kotvené do betonu nebo pórobetonu roh</t>
  </si>
  <si>
    <t>1221859401</t>
  </si>
  <si>
    <t>"8,0 ks/m2"</t>
  </si>
  <si>
    <t>4*(2*(4,8+2,8))</t>
  </si>
  <si>
    <t>34</t>
  </si>
  <si>
    <t>R7129521</t>
  </si>
  <si>
    <t>Nerezová objímka stahovací</t>
  </si>
  <si>
    <t>2069114195</t>
  </si>
  <si>
    <t>Poznámka k položce:_x000D_
Dodávka a montáž nerezové objímky na střešní prostupy</t>
  </si>
  <si>
    <t>35</t>
  </si>
  <si>
    <t>R71299885</t>
  </si>
  <si>
    <t>Osazení odvětrávacího komínku</t>
  </si>
  <si>
    <t>616615769</t>
  </si>
  <si>
    <t>"odvětrávací komínky"</t>
  </si>
  <si>
    <t>"DN 110"6</t>
  </si>
  <si>
    <t>"DN 50"1</t>
  </si>
  <si>
    <t>"prostup kabely"</t>
  </si>
  <si>
    <t>36</t>
  </si>
  <si>
    <t>R281031174</t>
  </si>
  <si>
    <t>odvětrávací komínek s integrovaným bitumenovým límcem o průměru 125mm</t>
  </si>
  <si>
    <t>-600460781</t>
  </si>
  <si>
    <t>37</t>
  </si>
  <si>
    <t>R281031175</t>
  </si>
  <si>
    <t>odvětrávací komínek s integrovaným bitumenovým límcem o průměru 75 mm</t>
  </si>
  <si>
    <t>768063201</t>
  </si>
  <si>
    <t>38</t>
  </si>
  <si>
    <t>R36448425</t>
  </si>
  <si>
    <t>prostup pro kabely s bitumenovou manžetou DN 50</t>
  </si>
  <si>
    <t>-1349174076</t>
  </si>
  <si>
    <t>39</t>
  </si>
  <si>
    <t>R6811549</t>
  </si>
  <si>
    <t>prostup parozábranou s bitumenovou manžetou DN 50</t>
  </si>
  <si>
    <t>315864615</t>
  </si>
  <si>
    <t>40</t>
  </si>
  <si>
    <t>R6811548</t>
  </si>
  <si>
    <t>prostup parozábranou s bitumenovou manžetou DN 70</t>
  </si>
  <si>
    <t>-1607535821</t>
  </si>
  <si>
    <t>41</t>
  </si>
  <si>
    <t>R6817615</t>
  </si>
  <si>
    <t>prostup parozábranou s bitumenovou manžetou DN 110</t>
  </si>
  <si>
    <t>20184677</t>
  </si>
  <si>
    <t>42</t>
  </si>
  <si>
    <t>998712102</t>
  </si>
  <si>
    <t>Přesun hmot pro povlakové krytiny stanovený z hmotnosti přesunovaného materiálu vodorovná dopravní vzdálenost do 50 m v objektech výšky přes 6 do 12 m</t>
  </si>
  <si>
    <t>-226710005</t>
  </si>
  <si>
    <t>713</t>
  </si>
  <si>
    <t>Izolace tepelné</t>
  </si>
  <si>
    <t>43</t>
  </si>
  <si>
    <t>713140811</t>
  </si>
  <si>
    <t>Odstranění tepelné izolace běžných stavebních konstrukcí z rohoží, pásů, dílců, desek, bloků střech plochých nadstřešních izolací volně položených z vláknitých materiálů, tloušťka izolace do 100 mm</t>
  </si>
  <si>
    <t>2129848044</t>
  </si>
  <si>
    <t>"det F-heraklit"</t>
  </si>
  <si>
    <t>1,5*1,5*4</t>
  </si>
  <si>
    <t>44</t>
  </si>
  <si>
    <t>713140821</t>
  </si>
  <si>
    <t>Odstranění tepelné izolace běžných stavebních konstrukcí z rohoží, pásů, dílců, desek, bloků střech plochých nadstřešních izolací volně položených z polystyrenu, tloušťka izolace do 100 mm</t>
  </si>
  <si>
    <t>-499597792</t>
  </si>
  <si>
    <t>"det vpust-polsid"</t>
  </si>
  <si>
    <t>45</t>
  </si>
  <si>
    <t>713131141</t>
  </si>
  <si>
    <t>Montáž tepelné izolace stěn rohožemi, pásy, deskami, dílci, bloky (izolační materiál ve specifikaci) lepením celoplošně</t>
  </si>
  <si>
    <t>-1818455739</t>
  </si>
  <si>
    <t>(0,51)*(31,1*2+20,2*2)</t>
  </si>
  <si>
    <t>(0,32+0,2)*(0,78*2+1,07*2)</t>
  </si>
  <si>
    <t>46</t>
  </si>
  <si>
    <t>28372309</t>
  </si>
  <si>
    <t>deska EPS 100 pro trvalé zatížení v tlaku (max. 2000 kg/m2) tl 100mm</t>
  </si>
  <si>
    <t>1213981831</t>
  </si>
  <si>
    <t>57,682*1,08 'Přepočtené koeficientem množství</t>
  </si>
  <si>
    <t>47</t>
  </si>
  <si>
    <t>713141136</t>
  </si>
  <si>
    <t>Montáž tepelné izolace střech plochých rohožemi, pásy, deskami, dílci, bloky (izolační materiál ve specifikaci) přilepenými za studena nízkoexpanzní (PUR) pěnou</t>
  </si>
  <si>
    <t>-1940792765</t>
  </si>
  <si>
    <t>605+4</t>
  </si>
  <si>
    <t>48</t>
  </si>
  <si>
    <t>28372301</t>
  </si>
  <si>
    <t>deska EPS 100 pro trvalé zatížení v tlaku (max. 2000 kg/m2) tl 20mm</t>
  </si>
  <si>
    <t>431782892</t>
  </si>
  <si>
    <t>49</t>
  </si>
  <si>
    <t>28372308</t>
  </si>
  <si>
    <t>deska EPS 100 pro trvalé zatížení v tlaku (max. 2000 kg/m2) tl 80mm</t>
  </si>
  <si>
    <t>718046124</t>
  </si>
  <si>
    <t>9*1,05 'Přepočtené koeficientem množství</t>
  </si>
  <si>
    <t>50</t>
  </si>
  <si>
    <t>28372312</t>
  </si>
  <si>
    <t>deska EPS 100 pro trvalé zatížení v tlaku (max. 2000 kg/m2) tl 120mm</t>
  </si>
  <si>
    <t>-122542112</t>
  </si>
  <si>
    <t>605</t>
  </si>
  <si>
    <t>614*1,05 'Přepočtené koeficientem množství</t>
  </si>
  <si>
    <t>51</t>
  </si>
  <si>
    <t>713141211</t>
  </si>
  <si>
    <t>Montáž tepelné izolace střech plochých atikovými klíny kladenými volně</t>
  </si>
  <si>
    <t>1948872097</t>
  </si>
  <si>
    <t>(31,1*2+20,2*2)</t>
  </si>
  <si>
    <t>(0,78*2+1,07*2)</t>
  </si>
  <si>
    <t>(1,8*4-0,6)</t>
  </si>
  <si>
    <t>(1,9*2+0,6)</t>
  </si>
  <si>
    <t>52</t>
  </si>
  <si>
    <t>63152005</t>
  </si>
  <si>
    <t>klín atikový přechodný minerální plochých střech tl.50 x 50 mm</t>
  </si>
  <si>
    <t>1374434354</t>
  </si>
  <si>
    <t>117,3*1,05 'Přepočtené koeficientem množství</t>
  </si>
  <si>
    <t>53</t>
  </si>
  <si>
    <t>713141336</t>
  </si>
  <si>
    <t>Montáž tepelné izolace střech plochých spádovými klíny v ploše přilepenými za studena nízkoexpanzní (PUR) pěnou</t>
  </si>
  <si>
    <t>1353088772</t>
  </si>
  <si>
    <t>"Det C"</t>
  </si>
  <si>
    <t>1,8*1,8</t>
  </si>
  <si>
    <t>54</t>
  </si>
  <si>
    <t>28376141</t>
  </si>
  <si>
    <t>klín izolační z pěnového polystyrenu EPS 100 spádový</t>
  </si>
  <si>
    <t>128</t>
  </si>
  <si>
    <t>-764458945</t>
  </si>
  <si>
    <t>45,16</t>
  </si>
  <si>
    <t>1,8*1,8*0,16</t>
  </si>
  <si>
    <t>45,678*1,05 'Přepočtené koeficientem množství</t>
  </si>
  <si>
    <t>55</t>
  </si>
  <si>
    <t>713141358</t>
  </si>
  <si>
    <t>Montáž tepelné izolace střech plochých spádovými klíny na zhlaví atiky šířky do 500 mm mechanicky ukotvenými šrouby</t>
  </si>
  <si>
    <t>-1812904368</t>
  </si>
  <si>
    <t>56</t>
  </si>
  <si>
    <t>28376142</t>
  </si>
  <si>
    <t>klín izolační z pěnového polystyrenu EPS 150 spádový</t>
  </si>
  <si>
    <t>337374434</t>
  </si>
  <si>
    <t>(102,6)*(0,08*0,42)</t>
  </si>
  <si>
    <t>3,447*1,1 'Přepočtené koeficientem množství</t>
  </si>
  <si>
    <t>57</t>
  </si>
  <si>
    <t>R7139869</t>
  </si>
  <si>
    <t>Příplatek za opracování hrobečků elektroinstalace</t>
  </si>
  <si>
    <t>221921590</t>
  </si>
  <si>
    <t>"předpoklánané množství"</t>
  </si>
  <si>
    <t>Viz. výkres D.1.1.02 a technická zpráva</t>
  </si>
  <si>
    <t>58</t>
  </si>
  <si>
    <t>998713102</t>
  </si>
  <si>
    <t>Přesun hmot pro izolace tepelné stanovený z hmotnosti přesunovaného materiálu vodorovná dopravní vzdálenost do 50 m v objektech výšky přes 6 m do 12 m</t>
  </si>
  <si>
    <t>573397416</t>
  </si>
  <si>
    <t>721</t>
  </si>
  <si>
    <t>Zdravotechnika - vnitřní kanalizace</t>
  </si>
  <si>
    <t>59</t>
  </si>
  <si>
    <t>721210822</t>
  </si>
  <si>
    <t>Demontáž kanalizačního příslušenství střešních vtoků DN 100</t>
  </si>
  <si>
    <t>1709561885</t>
  </si>
  <si>
    <t>"det F"</t>
  </si>
  <si>
    <t>60</t>
  </si>
  <si>
    <t>721233112</t>
  </si>
  <si>
    <t>Střešní vtoky (vpusti) polypropylenové (PP) pro ploché střechy s odtokem svislým DN 110</t>
  </si>
  <si>
    <t>-689214909</t>
  </si>
  <si>
    <t>61</t>
  </si>
  <si>
    <t>R7228135665</t>
  </si>
  <si>
    <t>nástavec pro svislou střešní vpusť s bitumenovou manžetou a ochranným košem</t>
  </si>
  <si>
    <t>996224819</t>
  </si>
  <si>
    <t>62</t>
  </si>
  <si>
    <t>721300912</t>
  </si>
  <si>
    <t>Pročištění svislých odpadů v jednom podlaží do DN 200</t>
  </si>
  <si>
    <t>731055474</t>
  </si>
  <si>
    <t>63</t>
  </si>
  <si>
    <t>721171915</t>
  </si>
  <si>
    <t>Opravy odpadního potrubí plastového propojení dosavadního potrubí DN 110</t>
  </si>
  <si>
    <t>906125732</t>
  </si>
  <si>
    <t>"Det F""</t>
  </si>
  <si>
    <t>64</t>
  </si>
  <si>
    <t>998721102</t>
  </si>
  <si>
    <t>Přesun hmot pro vnitřní kanalizace stanovený z hmotnosti přesunovaného materiálu vodorovná dopravní vzdálenost do 50 m v objektech výšky přes 6 do 12 m</t>
  </si>
  <si>
    <t>-1005893425</t>
  </si>
  <si>
    <t>742</t>
  </si>
  <si>
    <t>Elektroinstalace - slaboproud</t>
  </si>
  <si>
    <t>65</t>
  </si>
  <si>
    <t>742420821</t>
  </si>
  <si>
    <t>Demontáž společné televizní antény anténního stožáru</t>
  </si>
  <si>
    <t>-1629468908</t>
  </si>
  <si>
    <t>751</t>
  </si>
  <si>
    <t>Vzduchotechnika</t>
  </si>
  <si>
    <t>66</t>
  </si>
  <si>
    <t>751513860</t>
  </si>
  <si>
    <t>Demontáž protidešťové stříšky nebo výfukové hlavice z plechového potrubí kruhové s přírubou nebo bez příruby, průměru přes 200 do 500 mm</t>
  </si>
  <si>
    <t>-1160061888</t>
  </si>
  <si>
    <t>"Viz. výkresy D.1.1.01 a technická zpráva"</t>
  </si>
  <si>
    <t>67</t>
  </si>
  <si>
    <t>751514764</t>
  </si>
  <si>
    <t>Montáž protidešťové stříšky nebo výfukové hlavice do plechového potrubí kruhové s přírubou, průměru přes 300 do 400 mm</t>
  </si>
  <si>
    <t>-752429814</t>
  </si>
  <si>
    <t>"Viz. výkresy D.1.1.05, výkresy detailů a technická zpráva"</t>
  </si>
  <si>
    <t>68</t>
  </si>
  <si>
    <t>R95346556</t>
  </si>
  <si>
    <t>odvětrávací hlavice</t>
  </si>
  <si>
    <t>-593815290</t>
  </si>
  <si>
    <t xml:space="preserve">Poznámka k položce:_x000D_
Poznámka k položce:_x000D_
Hlavice je vyrobena z pozinkovaného plechu. </t>
  </si>
  <si>
    <t>69</t>
  </si>
  <si>
    <t>998751101</t>
  </si>
  <si>
    <t>Přesun hmot pro vzduchotechniku stanovený z hmotnosti přesunovaného materiálu vodorovná dopravní vzdálenost do 100 m v objektech výšky do 12 m</t>
  </si>
  <si>
    <t>-107530942</t>
  </si>
  <si>
    <t>762</t>
  </si>
  <si>
    <t>Konstrukce tesařské</t>
  </si>
  <si>
    <t>70</t>
  </si>
  <si>
    <t>762341270</t>
  </si>
  <si>
    <t>Bednění a laťování montáž bednění střech rovných a šikmých sklonu do 60° s vyřezáním otvorů z desek dřevotřískových nebo dřevoštěpkových na sraz</t>
  </si>
  <si>
    <t>-1806553250</t>
  </si>
  <si>
    <t>(31,1*2+20,2*2)*0,49</t>
  </si>
  <si>
    <t>71</t>
  </si>
  <si>
    <t>60623495</t>
  </si>
  <si>
    <t>překližka vodovzdorná smrk 1250x2500mm tl 21mm jakost II.</t>
  </si>
  <si>
    <t>1553234494</t>
  </si>
  <si>
    <t>50,274*1,07 'Přepočtené koeficientem množství</t>
  </si>
  <si>
    <t>72</t>
  </si>
  <si>
    <t>762395000</t>
  </si>
  <si>
    <t>Spojovací prostředky krovů, bednění a laťování, nadstřešních konstrukcí svory, prkna, hřebíky, pásová ocel, vruty</t>
  </si>
  <si>
    <t>-1900856302</t>
  </si>
  <si>
    <t>53,793*0,021</t>
  </si>
  <si>
    <t>73</t>
  </si>
  <si>
    <t>998762102</t>
  </si>
  <si>
    <t>Přesun hmot pro konstrukce tesařské stanovený z hmotnosti přesunovaného materiálu vodorovná dopravní vzdálenost do 50 m v objektech výšky přes 6 do 12 m</t>
  </si>
  <si>
    <t>832007238</t>
  </si>
  <si>
    <t>764</t>
  </si>
  <si>
    <t>Konstrukce klempířské</t>
  </si>
  <si>
    <t>74</t>
  </si>
  <si>
    <t>764001821</t>
  </si>
  <si>
    <t>Demontáž klempířských konstrukcí krytiny ze svitků nebo tabulí do suti</t>
  </si>
  <si>
    <t>-2094333057</t>
  </si>
  <si>
    <t>"vzt"</t>
  </si>
  <si>
    <t>75</t>
  </si>
  <si>
    <t>764002841</t>
  </si>
  <si>
    <t>Demontáž klempířských konstrukcí oplechování horních ploch zdí a nadezdívek do suti</t>
  </si>
  <si>
    <t>-1655100358</t>
  </si>
  <si>
    <t>31,1*2+20,2*2</t>
  </si>
  <si>
    <t>76</t>
  </si>
  <si>
    <t>764002871</t>
  </si>
  <si>
    <t>Demontáž klempířských konstrukcí lemování zdí do suti</t>
  </si>
  <si>
    <t>1726836008</t>
  </si>
  <si>
    <t>"výlez lemování"</t>
  </si>
  <si>
    <t>1,07*2+0,78*2</t>
  </si>
  <si>
    <t>77</t>
  </si>
  <si>
    <t>765192811</t>
  </si>
  <si>
    <t>Demontáž střešního výlezu jakékoliv plochy</t>
  </si>
  <si>
    <t>816447189</t>
  </si>
  <si>
    <t>78</t>
  </si>
  <si>
    <t>764003801</t>
  </si>
  <si>
    <t>Demontáž klempířských konstrukcí lemování trub, konzol, držáků, ventilačních nástavců a ostatních kusových prvků do suti</t>
  </si>
  <si>
    <t>440800842</t>
  </si>
  <si>
    <t>(5*4)+(3+5)+3</t>
  </si>
  <si>
    <t>79</t>
  </si>
  <si>
    <t>764214607</t>
  </si>
  <si>
    <t>Oplechování horních ploch zdí a nadezdívek (atik) z pozinkovaného plechu s povrchovou úpravou mechanicky kotvené rš 670 mm</t>
  </si>
  <si>
    <t>578230812</t>
  </si>
  <si>
    <t>"K1"</t>
  </si>
  <si>
    <t>80</t>
  </si>
  <si>
    <t>764214604</t>
  </si>
  <si>
    <t>Oplechování horních ploch zdí a nadezdívek (atik) z pozinkovaného plechu s povrchovou úpravou mechanicky kotvené rš 330 mm</t>
  </si>
  <si>
    <t>-474848250</t>
  </si>
  <si>
    <t>"K4"</t>
  </si>
  <si>
    <t>81</t>
  </si>
  <si>
    <t>764011401</t>
  </si>
  <si>
    <t>Podkladní plech z pozinkovaného plechu tloušťky 0,55 mm rš 150 mm</t>
  </si>
  <si>
    <t>1633101930</t>
  </si>
  <si>
    <t>"K2"</t>
  </si>
  <si>
    <t>82</t>
  </si>
  <si>
    <t>764011403</t>
  </si>
  <si>
    <t>Podkladní plech z pozinkovaného plechu tloušťky 0,55 mm rš 250 mm</t>
  </si>
  <si>
    <t>-1476006461</t>
  </si>
  <si>
    <t>"K3"</t>
  </si>
  <si>
    <t>83</t>
  </si>
  <si>
    <t>R764011420</t>
  </si>
  <si>
    <t>Pásek z Pz plechu včetně tmelení rš 80 mm</t>
  </si>
  <si>
    <t>103320754</t>
  </si>
  <si>
    <t>"k5"</t>
  </si>
  <si>
    <t>84</t>
  </si>
  <si>
    <t>R764011620</t>
  </si>
  <si>
    <t>Stěnová lišta z Pz s povrchovou úpravou včetně tmelení rš 70 mm</t>
  </si>
  <si>
    <t>-156330437</t>
  </si>
  <si>
    <t>"k7"</t>
  </si>
  <si>
    <t>85</t>
  </si>
  <si>
    <t>R764311603</t>
  </si>
  <si>
    <t>Krycí plech z Pz s povrchovou úpravou rš 150 mm</t>
  </si>
  <si>
    <t>1495534561</t>
  </si>
  <si>
    <t>"k6"</t>
  </si>
  <si>
    <t>86</t>
  </si>
  <si>
    <t>998764102</t>
  </si>
  <si>
    <t>Přesun hmot pro konstrukce klempířské stanovený z hmotnosti přesunovaného materiálu vodorovná dopravní vzdálenost do 50 m v objektech výšky přes 6 do 12 m</t>
  </si>
  <si>
    <t>1731319418</t>
  </si>
  <si>
    <t>766</t>
  </si>
  <si>
    <t>Konstrukce truhlářské</t>
  </si>
  <si>
    <t>87</t>
  </si>
  <si>
    <t>766671025</t>
  </si>
  <si>
    <t>Montáž střešních oken dřevěných nebo plastových kyvných, výklopných/kyvných s okenním rámem a lemováním, s plisovaným límcem, s napojením na krytinu do krytiny tvarované, rozměru 78 x 140 cm</t>
  </si>
  <si>
    <t>497524541</t>
  </si>
  <si>
    <t>"Viz. výkresy D.1.1.05 a technická zpráva"</t>
  </si>
  <si>
    <t>88</t>
  </si>
  <si>
    <t>R1124306</t>
  </si>
  <si>
    <t>střešní výlez - křídlo ploché otvírací A=60x90cm, neprůhledné zasklení, PVC manžeta kolmá, výška 15cm, pneu písty</t>
  </si>
  <si>
    <t>1478374013</t>
  </si>
  <si>
    <t xml:space="preserve">Poznámka k položce:_x000D_
Položka zahrnuje:_x000D_
- křídlo ploché neprůhledné  A=60x90cm, Ug/Uw=0,9/1,2 W/m2.K,_x000D_
- Neprůhledné nepožární ploché zasklení_x000D_
- PVC manžeta kolmá B=60x90cm, výška 15cm, tl.zat.30mm, Up=0,92W/m2K_x000D_
- ocelová západka kombinovaná s pneu písty_x000D_
- manipulace dle místa dodání_x000D_
</t>
  </si>
  <si>
    <t>89</t>
  </si>
  <si>
    <t>998766102</t>
  </si>
  <si>
    <t>Přesun hmot pro konstrukce truhlářské stanovený z hmotnosti přesunovaného materiálu vodorovná dopravní vzdálenost do 50 m v objektech výšky přes 6 do 12 m</t>
  </si>
  <si>
    <t>-768320498</t>
  </si>
  <si>
    <t>767</t>
  </si>
  <si>
    <t>Konstrukce zámečnické</t>
  </si>
  <si>
    <t>90</t>
  </si>
  <si>
    <t>R7678811</t>
  </si>
  <si>
    <t>Záchytný systém proti pádu osob</t>
  </si>
  <si>
    <t>1903373577</t>
  </si>
  <si>
    <t xml:space="preserve">Poznámka k položce:_x000D_
Položka obsahuje:_x000D_
- dodávku materiálu v potřebném rozsahu:					_x000D_
- kotvicí bod nerezový  10 ks_x000D_
- montážní lano dl. 50 m		               	  					_x000D_
- montáž_x000D_
- revize a předání do užívání_x000D_
</t>
  </si>
  <si>
    <t>784</t>
  </si>
  <si>
    <t>Dokončovací práce - malby a tapety</t>
  </si>
  <si>
    <t>91</t>
  </si>
  <si>
    <t>784181101</t>
  </si>
  <si>
    <t>Penetrace podkladu jednonásobná základní akrylátová v místnostech výšky do 3,80 m</t>
  </si>
  <si>
    <t>-1048471467</t>
  </si>
  <si>
    <t>92</t>
  </si>
  <si>
    <t>784211101</t>
  </si>
  <si>
    <t>Malby z malířských směsí otěruvzdorných za mokra dvojnásobné, bílé za mokra otěruvzdorné výborně v místnostech výšky do 3,80 m</t>
  </si>
  <si>
    <t>-573336626</t>
  </si>
  <si>
    <t>Práce a dodávky M</t>
  </si>
  <si>
    <t>21-M</t>
  </si>
  <si>
    <t>Elektromontáže</t>
  </si>
  <si>
    <t>93</t>
  </si>
  <si>
    <t>R13</t>
  </si>
  <si>
    <t>Svorka připojovací FeZn na konstrukce</t>
  </si>
  <si>
    <t>ks</t>
  </si>
  <si>
    <t>1795976298</t>
  </si>
  <si>
    <t>Poznámka k položce:_x000D_
dodávka a montáž</t>
  </si>
  <si>
    <t>"předpokládané množství"</t>
  </si>
  <si>
    <t>94</t>
  </si>
  <si>
    <t>R8.1</t>
  </si>
  <si>
    <t>Podpěra vedení na ploché střechy</t>
  </si>
  <si>
    <t>-765167692</t>
  </si>
  <si>
    <t>Poznámka k položce:_x000D_
Dodávka a montáž_x000D_
specifikace podpěry:_x000D_
Podpěra vedení na ploché střechy, dvojitý plastový zámek, vzdálenost vodiče od povrchu 65 mm, pro průměr vodiče 8–10 mm, hmotnost 1 kg_x000D_
_x000D_
vč. přířezu asfaltového pásu</t>
  </si>
  <si>
    <t>100</t>
  </si>
  <si>
    <t>HZS</t>
  </si>
  <si>
    <t>Hodinové zúčtovací sazby</t>
  </si>
  <si>
    <t>95</t>
  </si>
  <si>
    <t>HZS2222</t>
  </si>
  <si>
    <t>Hodinové zúčtovací sazby profesí PSV provádění stavebních instalací elektrikář odborný</t>
  </si>
  <si>
    <t>hod</t>
  </si>
  <si>
    <t>512</t>
  </si>
  <si>
    <t>-1385423976</t>
  </si>
  <si>
    <t>"střecha A-demontáž a zpětná montáž hromosvod předpoklad"</t>
  </si>
  <si>
    <t>25+25</t>
  </si>
  <si>
    <t>"anténa-vedení"</t>
  </si>
  <si>
    <t>VRN</t>
  </si>
  <si>
    <t>Vedlejší rozpočtové náklady</t>
  </si>
  <si>
    <t>VRN1</t>
  </si>
  <si>
    <t>Průzkumné, geodetické a projektové práce</t>
  </si>
  <si>
    <t>96</t>
  </si>
  <si>
    <t>011002000</t>
  </si>
  <si>
    <t>Průzkumné práce</t>
  </si>
  <si>
    <t>…</t>
  </si>
  <si>
    <t>1024</t>
  </si>
  <si>
    <t>-237484524</t>
  </si>
  <si>
    <t>"průzkum elektro a vyznačení kabeláže"</t>
  </si>
  <si>
    <t>"Viz.  technická zpráva"</t>
  </si>
  <si>
    <t>VRN3</t>
  </si>
  <si>
    <t>Zařízení staveniště</t>
  </si>
  <si>
    <t>97</t>
  </si>
  <si>
    <t>030001000</t>
  </si>
  <si>
    <t>-1784248043</t>
  </si>
  <si>
    <t>"zařízení staveniště"</t>
  </si>
  <si>
    <t>VRN4</t>
  </si>
  <si>
    <t>Inženýrská činnost</t>
  </si>
  <si>
    <t>98</t>
  </si>
  <si>
    <t>043002000</t>
  </si>
  <si>
    <t>Zkoušky a ostatní měření</t>
  </si>
  <si>
    <t>1678198883</t>
  </si>
  <si>
    <t>"výtažné zkoušky"</t>
  </si>
  <si>
    <t>99</t>
  </si>
  <si>
    <t>044002000</t>
  </si>
  <si>
    <t>Revize</t>
  </si>
  <si>
    <t>-520876672</t>
  </si>
  <si>
    <t>"revize hromosvod"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</si>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</sst>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0" x14ac:knownFonts="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8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4" xfId="0" applyBorder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15" fillId="0" borderId="15" xfId="0" applyFont="1" applyBorder="1" applyAlignment="1" applyProtection="1">
      <alignment horizontal="center" vertical="center" wrapText="1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3" borderId="0" xfId="0" applyFont="1" applyFill="1" applyAlignment="1">
      <alignment vertical="center"/>
    </xf>
    <xf numFmtId="0" fontId="3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center" vertical="center"/>
    </xf>
    <xf numFmtId="0" fontId="0" fillId="3" borderId="6" xfId="0" applyFont="1" applyFill="1" applyBorder="1" applyAlignment="1" applyProtection="1">
      <alignment vertical="center"/>
      <protection locked="0"/>
    </xf>
    <xf numFmtId="4" fontId="3" fillId="3" borderId="6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4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0" fillId="3" borderId="0" xfId="0" applyFont="1" applyFill="1" applyAlignment="1" applyProtection="1">
      <alignment vertical="center"/>
      <protection locked="0"/>
    </xf>
    <xf numFmtId="0" fontId="14" fillId="3" borderId="0" xfId="0" applyFont="1" applyFill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19" xfId="0" applyFont="1" applyBorder="1" applyAlignment="1" applyProtection="1">
      <alignment horizontal="left" vertical="center"/>
    </xf>
    <xf numFmtId="0" fontId="4" fillId="0" borderId="19" xfId="0" applyFont="1" applyBorder="1" applyAlignment="1" applyProtection="1">
      <alignment vertical="center"/>
    </xf>
    <xf numFmtId="0" fontId="4" fillId="0" borderId="19" xfId="0" applyFont="1" applyBorder="1" applyAlignment="1" applyProtection="1">
      <alignment vertical="center"/>
      <protection locked="0"/>
    </xf>
    <xf numFmtId="4" fontId="4" fillId="0" borderId="19" xfId="0" applyNumberFormat="1" applyFont="1" applyBorder="1" applyAlignment="1" applyProtection="1">
      <alignment vertical="center"/>
    </xf>
    <xf numFmtId="0" fontId="4" fillId="0" borderId="4" xfId="0" applyFont="1" applyBorder="1" applyAlignment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19" xfId="0" applyFont="1" applyBorder="1" applyAlignment="1" applyProtection="1">
      <alignment horizontal="left" vertical="center"/>
    </xf>
    <xf numFmtId="0" fontId="5" fillId="0" borderId="19" xfId="0" applyFont="1" applyBorder="1" applyAlignment="1" applyProtection="1">
      <alignment vertical="center"/>
    </xf>
    <xf numFmtId="0" fontId="5" fillId="0" borderId="19" xfId="0" applyFont="1" applyBorder="1" applyAlignment="1" applyProtection="1">
      <alignment vertical="center"/>
      <protection locked="0"/>
    </xf>
    <xf numFmtId="4" fontId="5" fillId="0" borderId="19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  <protection locked="0"/>
    </xf>
    <xf numFmtId="0" fontId="14" fillId="3" borderId="17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6" fillId="0" borderId="0" xfId="0" applyNumberFormat="1" applyFont="1" applyAlignment="1" applyProtection="1"/>
    <xf numFmtId="166" fontId="18" fillId="0" borderId="11" xfId="0" applyNumberFormat="1" applyFont="1" applyBorder="1" applyAlignment="1" applyProtection="1"/>
    <xf numFmtId="166" fontId="18" fillId="0" borderId="12" xfId="0" applyNumberFormat="1" applyFont="1" applyBorder="1" applyAlignment="1" applyProtection="1"/>
    <xf numFmtId="4" fontId="13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4" fillId="0" borderId="0" xfId="0" applyNumberFormat="1" applyFont="1" applyAlignment="1" applyProtection="1"/>
    <xf numFmtId="0" fontId="6" fillId="0" borderId="4" xfId="0" applyFont="1" applyBorder="1" applyAlignment="1"/>
    <xf numFmtId="0" fontId="6" fillId="0" borderId="13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4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0" fillId="0" borderId="21" xfId="0" applyFont="1" applyBorder="1" applyAlignment="1" applyProtection="1">
      <alignment horizontal="center" vertical="center"/>
    </xf>
    <xf numFmtId="49" fontId="0" fillId="0" borderId="21" xfId="0" applyNumberFormat="1" applyFont="1" applyBorder="1" applyAlignment="1" applyProtection="1">
      <alignment horizontal="left" vertical="center" wrapText="1"/>
    </xf>
    <xf numFmtId="0" fontId="0" fillId="0" borderId="21" xfId="0" applyFont="1" applyBorder="1" applyAlignment="1" applyProtection="1">
      <alignment horizontal="left" vertical="center" wrapText="1"/>
    </xf>
    <xf numFmtId="0" fontId="0" fillId="0" borderId="21" xfId="0" applyFont="1" applyBorder="1" applyAlignment="1" applyProtection="1">
      <alignment horizontal="center" vertical="center" wrapText="1"/>
    </xf>
    <xf numFmtId="167" fontId="0" fillId="0" borderId="21" xfId="0" applyNumberFormat="1" applyFont="1" applyBorder="1" applyAlignment="1" applyProtection="1">
      <alignment vertical="center"/>
    </xf>
    <xf numFmtId="4" fontId="0" fillId="2" borderId="21" xfId="0" applyNumberFormat="1" applyFont="1" applyFill="1" applyBorder="1" applyAlignment="1" applyProtection="1">
      <alignment vertical="center"/>
      <protection locked="0"/>
    </xf>
    <xf numFmtId="4" fontId="0" fillId="0" borderId="21" xfId="0" applyNumberFormat="1" applyFont="1" applyBorder="1" applyAlignment="1" applyProtection="1">
      <alignment vertical="center"/>
    </xf>
    <xf numFmtId="0" fontId="1" fillId="2" borderId="13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4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3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3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3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0" fillId="0" borderId="0" xfId="0" applyFont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</xf>
    <xf numFmtId="0" fontId="21" fillId="0" borderId="21" xfId="0" applyFont="1" applyBorder="1" applyAlignment="1" applyProtection="1">
      <alignment horizontal="center" vertical="center"/>
    </xf>
    <xf numFmtId="49" fontId="21" fillId="0" borderId="21" xfId="0" applyNumberFormat="1" applyFont="1" applyBorder="1" applyAlignment="1" applyProtection="1">
      <alignment horizontal="left" vertical="center" wrapText="1"/>
    </xf>
    <xf numFmtId="0" fontId="21" fillId="0" borderId="21" xfId="0" applyFont="1" applyBorder="1" applyAlignment="1" applyProtection="1">
      <alignment horizontal="left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167" fontId="21" fillId="0" borderId="21" xfId="0" applyNumberFormat="1" applyFont="1" applyBorder="1" applyAlignment="1" applyProtection="1">
      <alignment vertical="center"/>
    </xf>
    <xf numFmtId="4" fontId="21" fillId="2" borderId="21" xfId="0" applyNumberFormat="1" applyFont="1" applyFill="1" applyBorder="1" applyAlignment="1" applyProtection="1">
      <alignment vertical="center"/>
      <protection locked="0"/>
    </xf>
    <xf numFmtId="4" fontId="21" fillId="0" borderId="21" xfId="0" applyNumberFormat="1" applyFont="1" applyBorder="1" applyAlignment="1" applyProtection="1">
      <alignment vertical="center"/>
    </xf>
    <xf numFmtId="0" fontId="21" fillId="0" borderId="4" xfId="0" applyFont="1" applyBorder="1" applyAlignment="1">
      <alignment vertical="center"/>
    </xf>
    <xf numFmtId="0" fontId="21" fillId="2" borderId="13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22" fillId="0" borderId="22" xfId="0" applyFont="1" applyBorder="1" applyAlignment="1">
      <alignment vertical="center" wrapText="1"/>
    </xf>
    <xf numFmtId="0" fontId="22" fillId="0" borderId="23" xfId="0" applyFont="1" applyBorder="1" applyAlignment="1">
      <alignment vertical="center" wrapText="1"/>
    </xf>
    <xf numFmtId="0" fontId="22" fillId="0" borderId="24" xfId="0" applyFont="1" applyBorder="1" applyAlignment="1">
      <alignment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25" xfId="0" applyFont="1" applyBorder="1" applyAlignment="1">
      <alignment vertical="center" wrapText="1"/>
    </xf>
    <xf numFmtId="0" fontId="22" fillId="0" borderId="26" xfId="0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25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vertical="center"/>
    </xf>
    <xf numFmtId="49" fontId="25" fillId="0" borderId="1" xfId="0" applyNumberFormat="1" applyFont="1" applyBorder="1" applyAlignment="1">
      <alignment vertical="center" wrapText="1"/>
    </xf>
    <xf numFmtId="0" fontId="22" fillId="0" borderId="28" xfId="0" applyFont="1" applyBorder="1" applyAlignment="1">
      <alignment vertical="center" wrapText="1"/>
    </xf>
    <xf numFmtId="0" fontId="26" fillId="0" borderId="27" xfId="0" applyFont="1" applyBorder="1" applyAlignment="1">
      <alignment vertical="center" wrapText="1"/>
    </xf>
    <xf numFmtId="0" fontId="22" fillId="0" borderId="29" xfId="0" applyFont="1" applyBorder="1" applyAlignment="1">
      <alignment vertical="center" wrapText="1"/>
    </xf>
    <xf numFmtId="0" fontId="22" fillId="0" borderId="1" xfId="0" applyFont="1" applyBorder="1" applyAlignment="1">
      <alignment vertical="top"/>
    </xf>
    <xf numFmtId="0" fontId="22" fillId="0" borderId="0" xfId="0" applyFont="1" applyAlignment="1">
      <alignment vertical="top"/>
    </xf>
    <xf numFmtId="0" fontId="22" fillId="0" borderId="22" xfId="0" applyFont="1" applyBorder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0" fontId="22" fillId="0" borderId="24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22" fillId="0" borderId="26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4" fillId="0" borderId="27" xfId="0" applyFont="1" applyBorder="1" applyAlignment="1">
      <alignment horizontal="left" vertical="center"/>
    </xf>
    <xf numFmtId="0" fontId="24" fillId="0" borderId="27" xfId="0" applyFont="1" applyBorder="1" applyAlignment="1">
      <alignment horizontal="center" vertical="center"/>
    </xf>
    <xf numFmtId="0" fontId="27" fillId="0" borderId="27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1" xfId="0" applyFont="1" applyBorder="1" applyAlignment="1">
      <alignment horizontal="center" vertical="center"/>
    </xf>
    <xf numFmtId="0" fontId="25" fillId="0" borderId="25" xfId="0" applyFont="1" applyBorder="1" applyAlignment="1">
      <alignment horizontal="left" vertical="center"/>
    </xf>
    <xf numFmtId="0" fontId="25" fillId="0" borderId="1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/>
    </xf>
    <xf numFmtId="0" fontId="22" fillId="0" borderId="28" xfId="0" applyFont="1" applyBorder="1" applyAlignment="1">
      <alignment horizontal="left" vertical="center"/>
    </xf>
    <xf numFmtId="0" fontId="26" fillId="0" borderId="27" xfId="0" applyFont="1" applyBorder="1" applyAlignment="1">
      <alignment horizontal="left" vertical="center"/>
    </xf>
    <xf numFmtId="0" fontId="22" fillId="0" borderId="29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5" fillId="0" borderId="27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4" xfId="0" applyFont="1" applyBorder="1" applyAlignment="1">
      <alignment horizontal="left" vertical="center" wrapText="1"/>
    </xf>
    <xf numFmtId="0" fontId="22" fillId="0" borderId="25" xfId="0" applyFont="1" applyBorder="1" applyAlignment="1">
      <alignment horizontal="left" vertical="center" wrapText="1"/>
    </xf>
    <xf numFmtId="0" fontId="22" fillId="0" borderId="26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 vertical="center" wrapText="1"/>
    </xf>
    <xf numFmtId="0" fontId="25" fillId="0" borderId="25" xfId="0" applyFont="1" applyBorder="1" applyAlignment="1">
      <alignment horizontal="left" vertical="center" wrapText="1"/>
    </xf>
    <xf numFmtId="0" fontId="25" fillId="0" borderId="26" xfId="0" applyFont="1" applyBorder="1" applyAlignment="1">
      <alignment horizontal="left" vertical="center" wrapText="1"/>
    </xf>
    <xf numFmtId="0" fontId="25" fillId="0" borderId="26" xfId="0" applyFont="1" applyBorder="1" applyAlignment="1">
      <alignment horizontal="left" vertical="center"/>
    </xf>
    <xf numFmtId="0" fontId="25" fillId="0" borderId="28" xfId="0" applyFont="1" applyBorder="1" applyAlignment="1">
      <alignment horizontal="left" vertical="center" wrapText="1"/>
    </xf>
    <xf numFmtId="0" fontId="25" fillId="0" borderId="27" xfId="0" applyFont="1" applyBorder="1" applyAlignment="1">
      <alignment horizontal="left" vertical="center" wrapText="1"/>
    </xf>
    <xf numFmtId="0" fontId="25" fillId="0" borderId="29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top"/>
    </xf>
    <xf numFmtId="0" fontId="25" fillId="0" borderId="1" xfId="0" applyFont="1" applyBorder="1" applyAlignment="1">
      <alignment horizontal="center" vertical="top"/>
    </xf>
    <xf numFmtId="0" fontId="25" fillId="0" borderId="28" xfId="0" applyFont="1" applyBorder="1" applyAlignment="1">
      <alignment horizontal="left" vertical="center"/>
    </xf>
    <xf numFmtId="0" fontId="25" fillId="0" borderId="29" xfId="0" applyFont="1" applyBorder="1" applyAlignment="1">
      <alignment horizontal="left" vertical="center"/>
    </xf>
    <xf numFmtId="0" fontId="27" fillId="0" borderId="0" xfId="0" applyFont="1" applyAlignment="1">
      <alignment vertical="center"/>
    </xf>
    <xf numFmtId="0" fontId="24" fillId="0" borderId="1" xfId="0" applyFont="1" applyBorder="1" applyAlignment="1">
      <alignment vertical="center"/>
    </xf>
    <xf numFmtId="0" fontId="27" fillId="0" borderId="27" xfId="0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25" fillId="0" borderId="1" xfId="0" applyNumberFormat="1" applyFont="1" applyBorder="1" applyAlignment="1">
      <alignment horizontal="left" vertical="center"/>
    </xf>
    <xf numFmtId="0" fontId="0" fillId="0" borderId="27" xfId="0" applyBorder="1" applyAlignment="1">
      <alignment vertical="top"/>
    </xf>
    <xf numFmtId="0" fontId="24" fillId="0" borderId="27" xfId="0" applyFont="1" applyBorder="1" applyAlignment="1">
      <alignment horizontal="left"/>
    </xf>
    <xf numFmtId="0" fontId="27" fillId="0" borderId="27" xfId="0" applyFont="1" applyBorder="1" applyAlignment="1"/>
    <xf numFmtId="0" fontId="22" fillId="0" borderId="25" xfId="0" applyFont="1" applyBorder="1" applyAlignment="1">
      <alignment vertical="top"/>
    </xf>
    <xf numFmtId="0" fontId="22" fillId="0" borderId="26" xfId="0" applyFont="1" applyBorder="1" applyAlignment="1">
      <alignment vertical="top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top"/>
    </xf>
    <xf numFmtId="0" fontId="22" fillId="0" borderId="28" xfId="0" applyFont="1" applyBorder="1" applyAlignment="1">
      <alignment vertical="top"/>
    </xf>
    <xf numFmtId="0" fontId="22" fillId="0" borderId="27" xfId="0" applyFont="1" applyBorder="1" applyAlignment="1">
      <alignment vertical="top"/>
    </xf>
    <xf numFmtId="0" fontId="22" fillId="0" borderId="29" xfId="0" applyFont="1" applyBorder="1" applyAlignment="1">
      <alignment vertical="top"/>
    </xf>
    <xf numFmtId="0" fontId="0" fillId="0" borderId="0" xfId="0"/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5" fillId="0" borderId="1" xfId="0" applyFont="1" applyBorder="1" applyAlignment="1">
      <alignment horizontal="left" vertical="top"/>
    </xf>
    <xf numFmtId="0" fontId="25" fillId="0" borderId="1" xfId="0" applyFont="1" applyBorder="1" applyAlignment="1">
      <alignment horizontal="left" vertical="center"/>
    </xf>
    <xf numFmtId="0" fontId="24" fillId="0" borderId="27" xfId="0" applyFont="1" applyBorder="1" applyAlignment="1">
      <alignment horizontal="left"/>
    </xf>
    <xf numFmtId="0" fontId="2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/>
    </xf>
    <xf numFmtId="0" fontId="24" fillId="0" borderId="27" xfId="0" applyFont="1" applyBorder="1" applyAlignment="1">
      <alignment horizontal="left" wrapText="1"/>
    </xf>
    <xf numFmtId="49" fontId="25" fillId="0" borderId="1" xfId="0" applyNumberFormat="1" applyFont="1" applyBorder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672"/>
  <sheetViews>
    <sheetView showGridLines="0" workbookViewId="0"/>
  </sheetViews>
  <sheetFormatPr defaultRowHeight="14.4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37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1" t="s">
        <v>46</v>
      </c>
    </row>
    <row r="3" spans="2:46" ht="6.9" customHeight="1" x14ac:dyDescent="0.2">
      <c r="B3" s="38"/>
      <c r="C3" s="39"/>
      <c r="D3" s="39"/>
      <c r="E3" s="39"/>
      <c r="F3" s="39"/>
      <c r="G3" s="39"/>
      <c r="H3" s="39"/>
      <c r="I3" s="40"/>
      <c r="J3" s="39"/>
      <c r="K3" s="39"/>
      <c r="L3" s="12"/>
      <c r="AT3" s="11" t="s">
        <v>47</v>
      </c>
    </row>
    <row r="4" spans="2:46" ht="24.9" customHeight="1" x14ac:dyDescent="0.2">
      <c r="B4" s="12"/>
      <c r="D4" s="41" t="s">
        <v>48</v>
      </c>
      <c r="L4" s="12"/>
      <c r="M4" s="14" t="s">
        <v>3</v>
      </c>
      <c r="AT4" s="11" t="s">
        <v>0</v>
      </c>
    </row>
    <row r="5" spans="2:46" ht="6.9" customHeight="1" x14ac:dyDescent="0.2">
      <c r="B5" s="12"/>
      <c r="L5" s="12"/>
    </row>
    <row r="6" spans="2:46" ht="12" customHeight="1" x14ac:dyDescent="0.2">
      <c r="B6" s="12"/>
      <c r="D6" s="42" t="s">
        <v>4</v>
      </c>
      <c r="L6" s="12"/>
    </row>
    <row r="7" spans="2:46" ht="16.5" customHeight="1" x14ac:dyDescent="0.2">
      <c r="B7" s="12"/>
      <c r="E7" s="255" t="e">
        <f>#REF!</f>
        <v>#REF!</v>
      </c>
      <c r="F7" s="256"/>
      <c r="G7" s="256"/>
      <c r="H7" s="256"/>
      <c r="L7" s="12"/>
    </row>
    <row r="8" spans="2:46" s="1" customFormat="1" ht="12" customHeight="1" x14ac:dyDescent="0.2">
      <c r="B8" s="21"/>
      <c r="D8" s="42" t="s">
        <v>49</v>
      </c>
      <c r="I8" s="43"/>
      <c r="L8" s="21"/>
    </row>
    <row r="9" spans="2:46" s="1" customFormat="1" ht="36.9" customHeight="1" x14ac:dyDescent="0.2">
      <c r="B9" s="21"/>
      <c r="E9" s="257" t="s">
        <v>50</v>
      </c>
      <c r="F9" s="258"/>
      <c r="G9" s="258"/>
      <c r="H9" s="258"/>
      <c r="I9" s="43"/>
      <c r="L9" s="21"/>
    </row>
    <row r="10" spans="2:46" s="1" customFormat="1" ht="10.199999999999999" x14ac:dyDescent="0.2">
      <c r="B10" s="21"/>
      <c r="I10" s="43"/>
      <c r="L10" s="21"/>
    </row>
    <row r="11" spans="2:46" s="1" customFormat="1" ht="12" customHeight="1" x14ac:dyDescent="0.2">
      <c r="B11" s="21"/>
      <c r="D11" s="42" t="s">
        <v>5</v>
      </c>
      <c r="F11" s="11" t="s">
        <v>6</v>
      </c>
      <c r="I11" s="44" t="s">
        <v>7</v>
      </c>
      <c r="J11" s="11" t="s">
        <v>16</v>
      </c>
      <c r="L11" s="21"/>
    </row>
    <row r="12" spans="2:46" s="1" customFormat="1" ht="12" customHeight="1" x14ac:dyDescent="0.2">
      <c r="B12" s="21"/>
      <c r="D12" s="42" t="s">
        <v>8</v>
      </c>
      <c r="F12" s="11" t="s">
        <v>9</v>
      </c>
      <c r="I12" s="44" t="s">
        <v>10</v>
      </c>
      <c r="J12" s="45" t="e">
        <f>#REF!</f>
        <v>#REF!</v>
      </c>
      <c r="L12" s="21"/>
    </row>
    <row r="13" spans="2:46" s="1" customFormat="1" ht="10.8" customHeight="1" x14ac:dyDescent="0.2">
      <c r="B13" s="21"/>
      <c r="I13" s="43"/>
      <c r="L13" s="21"/>
    </row>
    <row r="14" spans="2:46" s="1" customFormat="1" ht="12" customHeight="1" x14ac:dyDescent="0.2">
      <c r="B14" s="21"/>
      <c r="D14" s="42" t="s">
        <v>11</v>
      </c>
      <c r="I14" s="44" t="s">
        <v>12</v>
      </c>
      <c r="J14" s="11" t="s">
        <v>13</v>
      </c>
      <c r="L14" s="21"/>
    </row>
    <row r="15" spans="2:46" s="1" customFormat="1" ht="18" customHeight="1" x14ac:dyDescent="0.2">
      <c r="B15" s="21"/>
      <c r="E15" s="11" t="s">
        <v>14</v>
      </c>
      <c r="I15" s="44" t="s">
        <v>15</v>
      </c>
      <c r="J15" s="11" t="s">
        <v>16</v>
      </c>
      <c r="L15" s="21"/>
    </row>
    <row r="16" spans="2:46" s="1" customFormat="1" ht="6.9" customHeight="1" x14ac:dyDescent="0.2">
      <c r="B16" s="21"/>
      <c r="I16" s="43"/>
      <c r="L16" s="21"/>
    </row>
    <row r="17" spans="2:12" s="1" customFormat="1" ht="12" customHeight="1" x14ac:dyDescent="0.2">
      <c r="B17" s="21"/>
      <c r="D17" s="42" t="s">
        <v>17</v>
      </c>
      <c r="I17" s="44" t="s">
        <v>12</v>
      </c>
      <c r="J17" s="17" t="e">
        <f>#REF!</f>
        <v>#REF!</v>
      </c>
      <c r="L17" s="21"/>
    </row>
    <row r="18" spans="2:12" s="1" customFormat="1" ht="18" customHeight="1" x14ac:dyDescent="0.2">
      <c r="B18" s="21"/>
      <c r="E18" s="259" t="e">
        <f>#REF!</f>
        <v>#REF!</v>
      </c>
      <c r="F18" s="260"/>
      <c r="G18" s="260"/>
      <c r="H18" s="260"/>
      <c r="I18" s="44" t="s">
        <v>15</v>
      </c>
      <c r="J18" s="17" t="e">
        <f>#REF!</f>
        <v>#REF!</v>
      </c>
      <c r="L18" s="21"/>
    </row>
    <row r="19" spans="2:12" s="1" customFormat="1" ht="6.9" customHeight="1" x14ac:dyDescent="0.2">
      <c r="B19" s="21"/>
      <c r="I19" s="43"/>
      <c r="L19" s="21"/>
    </row>
    <row r="20" spans="2:12" s="1" customFormat="1" ht="12" customHeight="1" x14ac:dyDescent="0.2">
      <c r="B20" s="21"/>
      <c r="D20" s="42" t="s">
        <v>18</v>
      </c>
      <c r="I20" s="44" t="s">
        <v>12</v>
      </c>
      <c r="J20" s="11" t="s">
        <v>19</v>
      </c>
      <c r="L20" s="21"/>
    </row>
    <row r="21" spans="2:12" s="1" customFormat="1" ht="18" customHeight="1" x14ac:dyDescent="0.2">
      <c r="B21" s="21"/>
      <c r="E21" s="11" t="s">
        <v>20</v>
      </c>
      <c r="I21" s="44" t="s">
        <v>15</v>
      </c>
      <c r="J21" s="11" t="s">
        <v>16</v>
      </c>
      <c r="L21" s="21"/>
    </row>
    <row r="22" spans="2:12" s="1" customFormat="1" ht="6.9" customHeight="1" x14ac:dyDescent="0.2">
      <c r="B22" s="21"/>
      <c r="I22" s="43"/>
      <c r="L22" s="21"/>
    </row>
    <row r="23" spans="2:12" s="1" customFormat="1" ht="12" customHeight="1" x14ac:dyDescent="0.2">
      <c r="B23" s="21"/>
      <c r="D23" s="42" t="s">
        <v>22</v>
      </c>
      <c r="I23" s="44" t="s">
        <v>12</v>
      </c>
      <c r="J23" s="11" t="s">
        <v>16</v>
      </c>
      <c r="L23" s="21"/>
    </row>
    <row r="24" spans="2:12" s="1" customFormat="1" ht="18" customHeight="1" x14ac:dyDescent="0.2">
      <c r="B24" s="21"/>
      <c r="E24" s="11" t="s">
        <v>23</v>
      </c>
      <c r="I24" s="44" t="s">
        <v>15</v>
      </c>
      <c r="J24" s="11" t="s">
        <v>16</v>
      </c>
      <c r="L24" s="21"/>
    </row>
    <row r="25" spans="2:12" s="1" customFormat="1" ht="6.9" customHeight="1" x14ac:dyDescent="0.2">
      <c r="B25" s="21"/>
      <c r="I25" s="43"/>
      <c r="L25" s="21"/>
    </row>
    <row r="26" spans="2:12" s="1" customFormat="1" ht="12" customHeight="1" x14ac:dyDescent="0.2">
      <c r="B26" s="21"/>
      <c r="D26" s="42" t="s">
        <v>24</v>
      </c>
      <c r="I26" s="43"/>
      <c r="L26" s="21"/>
    </row>
    <row r="27" spans="2:12" s="2" customFormat="1" ht="16.5" customHeight="1" x14ac:dyDescent="0.2">
      <c r="B27" s="46"/>
      <c r="E27" s="261" t="s">
        <v>16</v>
      </c>
      <c r="F27" s="261"/>
      <c r="G27" s="261"/>
      <c r="H27" s="261"/>
      <c r="I27" s="47"/>
      <c r="L27" s="46"/>
    </row>
    <row r="28" spans="2:12" s="1" customFormat="1" ht="6.9" customHeight="1" x14ac:dyDescent="0.2">
      <c r="B28" s="21"/>
      <c r="I28" s="43"/>
      <c r="L28" s="21"/>
    </row>
    <row r="29" spans="2:12" s="1" customFormat="1" ht="6.9" customHeight="1" x14ac:dyDescent="0.2">
      <c r="B29" s="21"/>
      <c r="D29" s="27"/>
      <c r="E29" s="27"/>
      <c r="F29" s="27"/>
      <c r="G29" s="27"/>
      <c r="H29" s="27"/>
      <c r="I29" s="48"/>
      <c r="J29" s="27"/>
      <c r="K29" s="27"/>
      <c r="L29" s="21"/>
    </row>
    <row r="30" spans="2:12" s="1" customFormat="1" ht="25.35" customHeight="1" x14ac:dyDescent="0.2">
      <c r="B30" s="21"/>
      <c r="D30" s="49" t="s">
        <v>25</v>
      </c>
      <c r="I30" s="43"/>
      <c r="J30" s="50">
        <f>ROUND(J102, 2)</f>
        <v>0</v>
      </c>
      <c r="L30" s="21"/>
    </row>
    <row r="31" spans="2:12" s="1" customFormat="1" ht="6.9" customHeight="1" x14ac:dyDescent="0.2">
      <c r="B31" s="21"/>
      <c r="D31" s="27"/>
      <c r="E31" s="27"/>
      <c r="F31" s="27"/>
      <c r="G31" s="27"/>
      <c r="H31" s="27"/>
      <c r="I31" s="48"/>
      <c r="J31" s="27"/>
      <c r="K31" s="27"/>
      <c r="L31" s="21"/>
    </row>
    <row r="32" spans="2:12" s="1" customFormat="1" ht="14.4" customHeight="1" x14ac:dyDescent="0.2">
      <c r="B32" s="21"/>
      <c r="F32" s="51" t="s">
        <v>27</v>
      </c>
      <c r="I32" s="52" t="s">
        <v>26</v>
      </c>
      <c r="J32" s="51" t="s">
        <v>28</v>
      </c>
      <c r="L32" s="21"/>
    </row>
    <row r="33" spans="2:12" s="1" customFormat="1" ht="14.4" customHeight="1" x14ac:dyDescent="0.2">
      <c r="B33" s="21"/>
      <c r="D33" s="42" t="s">
        <v>29</v>
      </c>
      <c r="E33" s="42" t="s">
        <v>30</v>
      </c>
      <c r="F33" s="53">
        <f>ROUND((SUM(BE102:BE671)),  2)</f>
        <v>0</v>
      </c>
      <c r="I33" s="54">
        <v>0.21</v>
      </c>
      <c r="J33" s="53">
        <f>ROUND(((SUM(BE102:BE671))*I33),  2)</f>
        <v>0</v>
      </c>
      <c r="L33" s="21"/>
    </row>
    <row r="34" spans="2:12" s="1" customFormat="1" ht="14.4" customHeight="1" x14ac:dyDescent="0.2">
      <c r="B34" s="21"/>
      <c r="E34" s="42" t="s">
        <v>31</v>
      </c>
      <c r="F34" s="53">
        <f>ROUND((SUM(BF102:BF671)),  2)</f>
        <v>0</v>
      </c>
      <c r="I34" s="54">
        <v>0.15</v>
      </c>
      <c r="J34" s="53">
        <f>ROUND(((SUM(BF102:BF671))*I34),  2)</f>
        <v>0</v>
      </c>
      <c r="L34" s="21"/>
    </row>
    <row r="35" spans="2:12" s="1" customFormat="1" ht="14.4" hidden="1" customHeight="1" x14ac:dyDescent="0.2">
      <c r="B35" s="21"/>
      <c r="E35" s="42" t="s">
        <v>32</v>
      </c>
      <c r="F35" s="53">
        <f>ROUND((SUM(BG102:BG671)),  2)</f>
        <v>0</v>
      </c>
      <c r="I35" s="54">
        <v>0.21</v>
      </c>
      <c r="J35" s="53">
        <f>0</f>
        <v>0</v>
      </c>
      <c r="L35" s="21"/>
    </row>
    <row r="36" spans="2:12" s="1" customFormat="1" ht="14.4" hidden="1" customHeight="1" x14ac:dyDescent="0.2">
      <c r="B36" s="21"/>
      <c r="E36" s="42" t="s">
        <v>33</v>
      </c>
      <c r="F36" s="53">
        <f>ROUND((SUM(BH102:BH671)),  2)</f>
        <v>0</v>
      </c>
      <c r="I36" s="54">
        <v>0.15</v>
      </c>
      <c r="J36" s="53">
        <f>0</f>
        <v>0</v>
      </c>
      <c r="L36" s="21"/>
    </row>
    <row r="37" spans="2:12" s="1" customFormat="1" ht="14.4" hidden="1" customHeight="1" x14ac:dyDescent="0.2">
      <c r="B37" s="21"/>
      <c r="E37" s="42" t="s">
        <v>34</v>
      </c>
      <c r="F37" s="53">
        <f>ROUND((SUM(BI102:BI671)),  2)</f>
        <v>0</v>
      </c>
      <c r="I37" s="54">
        <v>0</v>
      </c>
      <c r="J37" s="53">
        <f>0</f>
        <v>0</v>
      </c>
      <c r="L37" s="21"/>
    </row>
    <row r="38" spans="2:12" s="1" customFormat="1" ht="6.9" customHeight="1" x14ac:dyDescent="0.2">
      <c r="B38" s="21"/>
      <c r="I38" s="43"/>
      <c r="L38" s="21"/>
    </row>
    <row r="39" spans="2:12" s="1" customFormat="1" ht="25.35" customHeight="1" x14ac:dyDescent="0.2">
      <c r="B39" s="21"/>
      <c r="C39" s="55"/>
      <c r="D39" s="56" t="s">
        <v>35</v>
      </c>
      <c r="E39" s="57"/>
      <c r="F39" s="57"/>
      <c r="G39" s="58" t="s">
        <v>36</v>
      </c>
      <c r="H39" s="59" t="s">
        <v>37</v>
      </c>
      <c r="I39" s="60"/>
      <c r="J39" s="61">
        <f>SUM(J30:J37)</f>
        <v>0</v>
      </c>
      <c r="K39" s="62"/>
      <c r="L39" s="21"/>
    </row>
    <row r="40" spans="2:12" s="1" customFormat="1" ht="14.4" customHeight="1" x14ac:dyDescent="0.2">
      <c r="B40" s="63"/>
      <c r="C40" s="64"/>
      <c r="D40" s="64"/>
      <c r="E40" s="64"/>
      <c r="F40" s="64"/>
      <c r="G40" s="64"/>
      <c r="H40" s="64"/>
      <c r="I40" s="65"/>
      <c r="J40" s="64"/>
      <c r="K40" s="64"/>
      <c r="L40" s="21"/>
    </row>
    <row r="44" spans="2:12" s="1" customFormat="1" ht="6.9" customHeight="1" x14ac:dyDescent="0.2">
      <c r="B44" s="66"/>
      <c r="C44" s="67"/>
      <c r="D44" s="67"/>
      <c r="E44" s="67"/>
      <c r="F44" s="67"/>
      <c r="G44" s="67"/>
      <c r="H44" s="67"/>
      <c r="I44" s="68"/>
      <c r="J44" s="67"/>
      <c r="K44" s="67"/>
      <c r="L44" s="21"/>
    </row>
    <row r="45" spans="2:12" s="1" customFormat="1" ht="24.9" customHeight="1" x14ac:dyDescent="0.2">
      <c r="B45" s="19"/>
      <c r="C45" s="13" t="s">
        <v>51</v>
      </c>
      <c r="D45" s="20"/>
      <c r="E45" s="20"/>
      <c r="F45" s="20"/>
      <c r="G45" s="20"/>
      <c r="H45" s="20"/>
      <c r="I45" s="43"/>
      <c r="J45" s="20"/>
      <c r="K45" s="20"/>
      <c r="L45" s="21"/>
    </row>
    <row r="46" spans="2:12" s="1" customFormat="1" ht="6.9" customHeight="1" x14ac:dyDescent="0.2">
      <c r="B46" s="19"/>
      <c r="C46" s="20"/>
      <c r="D46" s="20"/>
      <c r="E46" s="20"/>
      <c r="F46" s="20"/>
      <c r="G46" s="20"/>
      <c r="H46" s="20"/>
      <c r="I46" s="43"/>
      <c r="J46" s="20"/>
      <c r="K46" s="20"/>
      <c r="L46" s="21"/>
    </row>
    <row r="47" spans="2:12" s="1" customFormat="1" ht="12" customHeight="1" x14ac:dyDescent="0.2">
      <c r="B47" s="19"/>
      <c r="C47" s="16" t="s">
        <v>4</v>
      </c>
      <c r="D47" s="20"/>
      <c r="E47" s="20"/>
      <c r="F47" s="20"/>
      <c r="G47" s="20"/>
      <c r="H47" s="20"/>
      <c r="I47" s="43"/>
      <c r="J47" s="20"/>
      <c r="K47" s="20"/>
      <c r="L47" s="21"/>
    </row>
    <row r="48" spans="2:12" s="1" customFormat="1" ht="16.5" customHeight="1" x14ac:dyDescent="0.2">
      <c r="B48" s="19"/>
      <c r="C48" s="20"/>
      <c r="D48" s="20"/>
      <c r="E48" s="262" t="e">
        <f>E7</f>
        <v>#REF!</v>
      </c>
      <c r="F48" s="263"/>
      <c r="G48" s="263"/>
      <c r="H48" s="263"/>
      <c r="I48" s="43"/>
      <c r="J48" s="20"/>
      <c r="K48" s="20"/>
      <c r="L48" s="21"/>
    </row>
    <row r="49" spans="2:47" s="1" customFormat="1" ht="12" customHeight="1" x14ac:dyDescent="0.2">
      <c r="B49" s="19"/>
      <c r="C49" s="16" t="s">
        <v>49</v>
      </c>
      <c r="D49" s="20"/>
      <c r="E49" s="20"/>
      <c r="F49" s="20"/>
      <c r="G49" s="20"/>
      <c r="H49" s="20"/>
      <c r="I49" s="43"/>
      <c r="J49" s="20"/>
      <c r="K49" s="20"/>
      <c r="L49" s="21"/>
    </row>
    <row r="50" spans="2:47" s="1" customFormat="1" ht="16.5" customHeight="1" x14ac:dyDescent="0.2">
      <c r="B50" s="19"/>
      <c r="C50" s="20"/>
      <c r="D50" s="20"/>
      <c r="E50" s="254" t="str">
        <f>E9</f>
        <v>SO 01 - Oprava střechy objektu A</v>
      </c>
      <c r="F50" s="253"/>
      <c r="G50" s="253"/>
      <c r="H50" s="253"/>
      <c r="I50" s="43"/>
      <c r="J50" s="20"/>
      <c r="K50" s="20"/>
      <c r="L50" s="21"/>
    </row>
    <row r="51" spans="2:47" s="1" customFormat="1" ht="6.9" customHeight="1" x14ac:dyDescent="0.2">
      <c r="B51" s="19"/>
      <c r="C51" s="20"/>
      <c r="D51" s="20"/>
      <c r="E51" s="20"/>
      <c r="F51" s="20"/>
      <c r="G51" s="20"/>
      <c r="H51" s="20"/>
      <c r="I51" s="43"/>
      <c r="J51" s="20"/>
      <c r="K51" s="20"/>
      <c r="L51" s="21"/>
    </row>
    <row r="52" spans="2:47" s="1" customFormat="1" ht="12" customHeight="1" x14ac:dyDescent="0.2">
      <c r="B52" s="19"/>
      <c r="C52" s="16" t="s">
        <v>8</v>
      </c>
      <c r="D52" s="20"/>
      <c r="E52" s="20"/>
      <c r="F52" s="15" t="str">
        <f>F12</f>
        <v xml:space="preserve"> </v>
      </c>
      <c r="G52" s="20"/>
      <c r="H52" s="20"/>
      <c r="I52" s="44" t="s">
        <v>10</v>
      </c>
      <c r="J52" s="26" t="e">
        <f>IF(J12="","",J12)</f>
        <v>#REF!</v>
      </c>
      <c r="K52" s="20"/>
      <c r="L52" s="21"/>
    </row>
    <row r="53" spans="2:47" s="1" customFormat="1" ht="6.9" customHeight="1" x14ac:dyDescent="0.2">
      <c r="B53" s="19"/>
      <c r="C53" s="20"/>
      <c r="D53" s="20"/>
      <c r="E53" s="20"/>
      <c r="F53" s="20"/>
      <c r="G53" s="20"/>
      <c r="H53" s="20"/>
      <c r="I53" s="43"/>
      <c r="J53" s="20"/>
      <c r="K53" s="20"/>
      <c r="L53" s="21"/>
    </row>
    <row r="54" spans="2:47" s="1" customFormat="1" ht="13.65" customHeight="1" x14ac:dyDescent="0.2">
      <c r="B54" s="19"/>
      <c r="C54" s="16" t="s">
        <v>11</v>
      </c>
      <c r="D54" s="20"/>
      <c r="E54" s="20"/>
      <c r="F54" s="15" t="str">
        <f>E15</f>
        <v>Město Zábřeh</v>
      </c>
      <c r="G54" s="20"/>
      <c r="H54" s="20"/>
      <c r="I54" s="44" t="s">
        <v>18</v>
      </c>
      <c r="J54" s="18" t="str">
        <f>E21</f>
        <v>DEKPROJEKT s.r.o.</v>
      </c>
      <c r="K54" s="20"/>
      <c r="L54" s="21"/>
    </row>
    <row r="55" spans="2:47" s="1" customFormat="1" ht="13.65" customHeight="1" x14ac:dyDescent="0.2">
      <c r="B55" s="19"/>
      <c r="C55" s="16" t="s">
        <v>17</v>
      </c>
      <c r="D55" s="20"/>
      <c r="E55" s="20"/>
      <c r="F55" s="15" t="e">
        <f>IF(E18="","",E18)</f>
        <v>#REF!</v>
      </c>
      <c r="G55" s="20"/>
      <c r="H55" s="20"/>
      <c r="I55" s="44" t="s">
        <v>22</v>
      </c>
      <c r="J55" s="18" t="str">
        <f>E24</f>
        <v>Bc. Jan Konečný</v>
      </c>
      <c r="K55" s="20"/>
      <c r="L55" s="21"/>
    </row>
    <row r="56" spans="2:47" s="1" customFormat="1" ht="10.35" customHeight="1" x14ac:dyDescent="0.2">
      <c r="B56" s="19"/>
      <c r="C56" s="20"/>
      <c r="D56" s="20"/>
      <c r="E56" s="20"/>
      <c r="F56" s="20"/>
      <c r="G56" s="20"/>
      <c r="H56" s="20"/>
      <c r="I56" s="43"/>
      <c r="J56" s="20"/>
      <c r="K56" s="20"/>
      <c r="L56" s="21"/>
    </row>
    <row r="57" spans="2:47" s="1" customFormat="1" ht="29.25" customHeight="1" x14ac:dyDescent="0.2">
      <c r="B57" s="19"/>
      <c r="C57" s="69" t="s">
        <v>52</v>
      </c>
      <c r="D57" s="70"/>
      <c r="E57" s="70"/>
      <c r="F57" s="70"/>
      <c r="G57" s="70"/>
      <c r="H57" s="70"/>
      <c r="I57" s="71"/>
      <c r="J57" s="72" t="s">
        <v>53</v>
      </c>
      <c r="K57" s="70"/>
      <c r="L57" s="21"/>
    </row>
    <row r="58" spans="2:47" s="1" customFormat="1" ht="10.35" customHeight="1" x14ac:dyDescent="0.2">
      <c r="B58" s="19"/>
      <c r="C58" s="20"/>
      <c r="D58" s="20"/>
      <c r="E58" s="20"/>
      <c r="F58" s="20"/>
      <c r="G58" s="20"/>
      <c r="H58" s="20"/>
      <c r="I58" s="43"/>
      <c r="J58" s="20"/>
      <c r="K58" s="20"/>
      <c r="L58" s="21"/>
    </row>
    <row r="59" spans="2:47" s="1" customFormat="1" ht="22.8" customHeight="1" x14ac:dyDescent="0.2">
      <c r="B59" s="19"/>
      <c r="C59" s="73" t="s">
        <v>41</v>
      </c>
      <c r="D59" s="20"/>
      <c r="E59" s="20"/>
      <c r="F59" s="20"/>
      <c r="G59" s="20"/>
      <c r="H59" s="20"/>
      <c r="I59" s="43"/>
      <c r="J59" s="36">
        <f>J102</f>
        <v>0</v>
      </c>
      <c r="K59" s="20"/>
      <c r="L59" s="21"/>
      <c r="AU59" s="11" t="s">
        <v>54</v>
      </c>
    </row>
    <row r="60" spans="2:47" s="3" customFormat="1" ht="24.9" customHeight="1" x14ac:dyDescent="0.2">
      <c r="B60" s="74"/>
      <c r="C60" s="75"/>
      <c r="D60" s="76" t="s">
        <v>55</v>
      </c>
      <c r="E60" s="77"/>
      <c r="F60" s="77"/>
      <c r="G60" s="77"/>
      <c r="H60" s="77"/>
      <c r="I60" s="78"/>
      <c r="J60" s="79">
        <f>J103</f>
        <v>0</v>
      </c>
      <c r="K60" s="75"/>
      <c r="L60" s="80"/>
    </row>
    <row r="61" spans="2:47" s="4" customFormat="1" ht="19.95" customHeight="1" x14ac:dyDescent="0.2">
      <c r="B61" s="81"/>
      <c r="C61" s="82"/>
      <c r="D61" s="83" t="s">
        <v>56</v>
      </c>
      <c r="E61" s="84"/>
      <c r="F61" s="84"/>
      <c r="G61" s="84"/>
      <c r="H61" s="84"/>
      <c r="I61" s="85"/>
      <c r="J61" s="86">
        <f>J104</f>
        <v>0</v>
      </c>
      <c r="K61" s="82"/>
      <c r="L61" s="87"/>
    </row>
    <row r="62" spans="2:47" s="4" customFormat="1" ht="19.95" customHeight="1" x14ac:dyDescent="0.2">
      <c r="B62" s="81"/>
      <c r="C62" s="82"/>
      <c r="D62" s="83" t="s">
        <v>57</v>
      </c>
      <c r="E62" s="84"/>
      <c r="F62" s="84"/>
      <c r="G62" s="84"/>
      <c r="H62" s="84"/>
      <c r="I62" s="85"/>
      <c r="J62" s="86">
        <f>J135</f>
        <v>0</v>
      </c>
      <c r="K62" s="82"/>
      <c r="L62" s="87"/>
    </row>
    <row r="63" spans="2:47" s="4" customFormat="1" ht="19.95" customHeight="1" x14ac:dyDescent="0.2">
      <c r="B63" s="81"/>
      <c r="C63" s="82"/>
      <c r="D63" s="83" t="s">
        <v>58</v>
      </c>
      <c r="E63" s="84"/>
      <c r="F63" s="84"/>
      <c r="G63" s="84"/>
      <c r="H63" s="84"/>
      <c r="I63" s="85"/>
      <c r="J63" s="86">
        <f>J141</f>
        <v>0</v>
      </c>
      <c r="K63" s="82"/>
      <c r="L63" s="87"/>
    </row>
    <row r="64" spans="2:47" s="4" customFormat="1" ht="19.95" customHeight="1" x14ac:dyDescent="0.2">
      <c r="B64" s="81"/>
      <c r="C64" s="82"/>
      <c r="D64" s="83" t="s">
        <v>59</v>
      </c>
      <c r="E64" s="84"/>
      <c r="F64" s="84"/>
      <c r="G64" s="84"/>
      <c r="H64" s="84"/>
      <c r="I64" s="85"/>
      <c r="J64" s="86">
        <f>J150</f>
        <v>0</v>
      </c>
      <c r="K64" s="82"/>
      <c r="L64" s="87"/>
    </row>
    <row r="65" spans="2:12" s="3" customFormat="1" ht="24.9" customHeight="1" x14ac:dyDescent="0.2">
      <c r="B65" s="74"/>
      <c r="C65" s="75"/>
      <c r="D65" s="76" t="s">
        <v>60</v>
      </c>
      <c r="E65" s="77"/>
      <c r="F65" s="77"/>
      <c r="G65" s="77"/>
      <c r="H65" s="77"/>
      <c r="I65" s="78"/>
      <c r="J65" s="79">
        <f>J152</f>
        <v>0</v>
      </c>
      <c r="K65" s="75"/>
      <c r="L65" s="80"/>
    </row>
    <row r="66" spans="2:12" s="4" customFormat="1" ht="19.95" customHeight="1" x14ac:dyDescent="0.2">
      <c r="B66" s="81"/>
      <c r="C66" s="82"/>
      <c r="D66" s="83" t="s">
        <v>61</v>
      </c>
      <c r="E66" s="84"/>
      <c r="F66" s="84"/>
      <c r="G66" s="84"/>
      <c r="H66" s="84"/>
      <c r="I66" s="85"/>
      <c r="J66" s="86">
        <f>J153</f>
        <v>0</v>
      </c>
      <c r="K66" s="82"/>
      <c r="L66" s="87"/>
    </row>
    <row r="67" spans="2:12" s="4" customFormat="1" ht="19.95" customHeight="1" x14ac:dyDescent="0.2">
      <c r="B67" s="81"/>
      <c r="C67" s="82"/>
      <c r="D67" s="83" t="s">
        <v>62</v>
      </c>
      <c r="E67" s="84"/>
      <c r="F67" s="84"/>
      <c r="G67" s="84"/>
      <c r="H67" s="84"/>
      <c r="I67" s="85"/>
      <c r="J67" s="86">
        <f>J356</f>
        <v>0</v>
      </c>
      <c r="K67" s="82"/>
      <c r="L67" s="87"/>
    </row>
    <row r="68" spans="2:12" s="4" customFormat="1" ht="19.95" customHeight="1" x14ac:dyDescent="0.2">
      <c r="B68" s="81"/>
      <c r="C68" s="82"/>
      <c r="D68" s="83" t="s">
        <v>63</v>
      </c>
      <c r="E68" s="84"/>
      <c r="F68" s="84"/>
      <c r="G68" s="84"/>
      <c r="H68" s="84"/>
      <c r="I68" s="85"/>
      <c r="J68" s="86">
        <f>J465</f>
        <v>0</v>
      </c>
      <c r="K68" s="82"/>
      <c r="L68" s="87"/>
    </row>
    <row r="69" spans="2:12" s="4" customFormat="1" ht="19.95" customHeight="1" x14ac:dyDescent="0.2">
      <c r="B69" s="81"/>
      <c r="C69" s="82"/>
      <c r="D69" s="83" t="s">
        <v>64</v>
      </c>
      <c r="E69" s="84"/>
      <c r="F69" s="84"/>
      <c r="G69" s="84"/>
      <c r="H69" s="84"/>
      <c r="I69" s="85"/>
      <c r="J69" s="86">
        <f>J492</f>
        <v>0</v>
      </c>
      <c r="K69" s="82"/>
      <c r="L69" s="87"/>
    </row>
    <row r="70" spans="2:12" s="4" customFormat="1" ht="19.95" customHeight="1" x14ac:dyDescent="0.2">
      <c r="B70" s="81"/>
      <c r="C70" s="82"/>
      <c r="D70" s="83" t="s">
        <v>65</v>
      </c>
      <c r="E70" s="84"/>
      <c r="F70" s="84"/>
      <c r="G70" s="84"/>
      <c r="H70" s="84"/>
      <c r="I70" s="85"/>
      <c r="J70" s="86">
        <f>J498</f>
        <v>0</v>
      </c>
      <c r="K70" s="82"/>
      <c r="L70" s="87"/>
    </row>
    <row r="71" spans="2:12" s="4" customFormat="1" ht="19.95" customHeight="1" x14ac:dyDescent="0.2">
      <c r="B71" s="81"/>
      <c r="C71" s="82"/>
      <c r="D71" s="83" t="s">
        <v>66</v>
      </c>
      <c r="E71" s="84"/>
      <c r="F71" s="84"/>
      <c r="G71" s="84"/>
      <c r="H71" s="84"/>
      <c r="I71" s="85"/>
      <c r="J71" s="86">
        <f>J516</f>
        <v>0</v>
      </c>
      <c r="K71" s="82"/>
      <c r="L71" s="87"/>
    </row>
    <row r="72" spans="2:12" s="4" customFormat="1" ht="19.95" customHeight="1" x14ac:dyDescent="0.2">
      <c r="B72" s="81"/>
      <c r="C72" s="82"/>
      <c r="D72" s="83" t="s">
        <v>67</v>
      </c>
      <c r="E72" s="84"/>
      <c r="F72" s="84"/>
      <c r="G72" s="84"/>
      <c r="H72" s="84"/>
      <c r="I72" s="85"/>
      <c r="J72" s="86">
        <f>J530</f>
        <v>0</v>
      </c>
      <c r="K72" s="82"/>
      <c r="L72" s="87"/>
    </row>
    <row r="73" spans="2:12" s="4" customFormat="1" ht="19.95" customHeight="1" x14ac:dyDescent="0.2">
      <c r="B73" s="81"/>
      <c r="C73" s="82"/>
      <c r="D73" s="83" t="s">
        <v>68</v>
      </c>
      <c r="E73" s="84"/>
      <c r="F73" s="84"/>
      <c r="G73" s="84"/>
      <c r="H73" s="84"/>
      <c r="I73" s="85"/>
      <c r="J73" s="86">
        <f>J599</f>
        <v>0</v>
      </c>
      <c r="K73" s="82"/>
      <c r="L73" s="87"/>
    </row>
    <row r="74" spans="2:12" s="4" customFormat="1" ht="19.95" customHeight="1" x14ac:dyDescent="0.2">
      <c r="B74" s="81"/>
      <c r="C74" s="82"/>
      <c r="D74" s="83" t="s">
        <v>69</v>
      </c>
      <c r="E74" s="84"/>
      <c r="F74" s="84"/>
      <c r="G74" s="84"/>
      <c r="H74" s="84"/>
      <c r="I74" s="85"/>
      <c r="J74" s="86">
        <f>J608</f>
        <v>0</v>
      </c>
      <c r="K74" s="82"/>
      <c r="L74" s="87"/>
    </row>
    <row r="75" spans="2:12" s="4" customFormat="1" ht="19.95" customHeight="1" x14ac:dyDescent="0.2">
      <c r="B75" s="81"/>
      <c r="C75" s="82"/>
      <c r="D75" s="83" t="s">
        <v>70</v>
      </c>
      <c r="E75" s="84"/>
      <c r="F75" s="84"/>
      <c r="G75" s="84"/>
      <c r="H75" s="84"/>
      <c r="I75" s="85"/>
      <c r="J75" s="86">
        <f>J615</f>
        <v>0</v>
      </c>
      <c r="K75" s="82"/>
      <c r="L75" s="87"/>
    </row>
    <row r="76" spans="2:12" s="3" customFormat="1" ht="24.9" customHeight="1" x14ac:dyDescent="0.2">
      <c r="B76" s="74"/>
      <c r="C76" s="75"/>
      <c r="D76" s="76" t="s">
        <v>71</v>
      </c>
      <c r="E76" s="77"/>
      <c r="F76" s="77"/>
      <c r="G76" s="77"/>
      <c r="H76" s="77"/>
      <c r="I76" s="78"/>
      <c r="J76" s="79">
        <f>J626</f>
        <v>0</v>
      </c>
      <c r="K76" s="75"/>
      <c r="L76" s="80"/>
    </row>
    <row r="77" spans="2:12" s="4" customFormat="1" ht="19.95" customHeight="1" x14ac:dyDescent="0.2">
      <c r="B77" s="81"/>
      <c r="C77" s="82"/>
      <c r="D77" s="83" t="s">
        <v>72</v>
      </c>
      <c r="E77" s="84"/>
      <c r="F77" s="84"/>
      <c r="G77" s="84"/>
      <c r="H77" s="84"/>
      <c r="I77" s="85"/>
      <c r="J77" s="86">
        <f>J627</f>
        <v>0</v>
      </c>
      <c r="K77" s="82"/>
      <c r="L77" s="87"/>
    </row>
    <row r="78" spans="2:12" s="3" customFormat="1" ht="24.9" customHeight="1" x14ac:dyDescent="0.2">
      <c r="B78" s="74"/>
      <c r="C78" s="75"/>
      <c r="D78" s="76" t="s">
        <v>73</v>
      </c>
      <c r="E78" s="77"/>
      <c r="F78" s="77"/>
      <c r="G78" s="77"/>
      <c r="H78" s="77"/>
      <c r="I78" s="78"/>
      <c r="J78" s="79">
        <f>J640</f>
        <v>0</v>
      </c>
      <c r="K78" s="75"/>
      <c r="L78" s="80"/>
    </row>
    <row r="79" spans="2:12" s="3" customFormat="1" ht="24.9" customHeight="1" x14ac:dyDescent="0.2">
      <c r="B79" s="74"/>
      <c r="C79" s="75"/>
      <c r="D79" s="76" t="s">
        <v>74</v>
      </c>
      <c r="E79" s="77"/>
      <c r="F79" s="77"/>
      <c r="G79" s="77"/>
      <c r="H79" s="77"/>
      <c r="I79" s="78"/>
      <c r="J79" s="79">
        <f>J648</f>
        <v>0</v>
      </c>
      <c r="K79" s="75"/>
      <c r="L79" s="80"/>
    </row>
    <row r="80" spans="2:12" s="4" customFormat="1" ht="19.95" customHeight="1" x14ac:dyDescent="0.2">
      <c r="B80" s="81"/>
      <c r="C80" s="82"/>
      <c r="D80" s="83" t="s">
        <v>75</v>
      </c>
      <c r="E80" s="84"/>
      <c r="F80" s="84"/>
      <c r="G80" s="84"/>
      <c r="H80" s="84"/>
      <c r="I80" s="85"/>
      <c r="J80" s="86">
        <f>J649</f>
        <v>0</v>
      </c>
      <c r="K80" s="82"/>
      <c r="L80" s="87"/>
    </row>
    <row r="81" spans="2:12" s="4" customFormat="1" ht="19.95" customHeight="1" x14ac:dyDescent="0.2">
      <c r="B81" s="81"/>
      <c r="C81" s="82"/>
      <c r="D81" s="83" t="s">
        <v>76</v>
      </c>
      <c r="E81" s="84"/>
      <c r="F81" s="84"/>
      <c r="G81" s="84"/>
      <c r="H81" s="84"/>
      <c r="I81" s="85"/>
      <c r="J81" s="86">
        <f>J655</f>
        <v>0</v>
      </c>
      <c r="K81" s="82"/>
      <c r="L81" s="87"/>
    </row>
    <row r="82" spans="2:12" s="4" customFormat="1" ht="19.95" customHeight="1" x14ac:dyDescent="0.2">
      <c r="B82" s="81"/>
      <c r="C82" s="82"/>
      <c r="D82" s="83" t="s">
        <v>77</v>
      </c>
      <c r="E82" s="84"/>
      <c r="F82" s="84"/>
      <c r="G82" s="84"/>
      <c r="H82" s="84"/>
      <c r="I82" s="85"/>
      <c r="J82" s="86">
        <f>J661</f>
        <v>0</v>
      </c>
      <c r="K82" s="82"/>
      <c r="L82" s="87"/>
    </row>
    <row r="83" spans="2:12" s="1" customFormat="1" ht="21.75" customHeight="1" x14ac:dyDescent="0.2">
      <c r="B83" s="19"/>
      <c r="C83" s="20"/>
      <c r="D83" s="20"/>
      <c r="E83" s="20"/>
      <c r="F83" s="20"/>
      <c r="G83" s="20"/>
      <c r="H83" s="20"/>
      <c r="I83" s="43"/>
      <c r="J83" s="20"/>
      <c r="K83" s="20"/>
      <c r="L83" s="21"/>
    </row>
    <row r="84" spans="2:12" s="1" customFormat="1" ht="6.9" customHeight="1" x14ac:dyDescent="0.2">
      <c r="B84" s="22"/>
      <c r="C84" s="23"/>
      <c r="D84" s="23"/>
      <c r="E84" s="23"/>
      <c r="F84" s="23"/>
      <c r="G84" s="23"/>
      <c r="H84" s="23"/>
      <c r="I84" s="65"/>
      <c r="J84" s="23"/>
      <c r="K84" s="23"/>
      <c r="L84" s="21"/>
    </row>
    <row r="88" spans="2:12" s="1" customFormat="1" ht="6.9" customHeight="1" x14ac:dyDescent="0.2">
      <c r="B88" s="24"/>
      <c r="C88" s="25"/>
      <c r="D88" s="25"/>
      <c r="E88" s="25"/>
      <c r="F88" s="25"/>
      <c r="G88" s="25"/>
      <c r="H88" s="25"/>
      <c r="I88" s="68"/>
      <c r="J88" s="25"/>
      <c r="K88" s="25"/>
      <c r="L88" s="21"/>
    </row>
    <row r="89" spans="2:12" s="1" customFormat="1" ht="24.9" customHeight="1" x14ac:dyDescent="0.2">
      <c r="B89" s="19"/>
      <c r="C89" s="13" t="s">
        <v>78</v>
      </c>
      <c r="D89" s="20"/>
      <c r="E89" s="20"/>
      <c r="F89" s="20"/>
      <c r="G89" s="20"/>
      <c r="H89" s="20"/>
      <c r="I89" s="43"/>
      <c r="J89" s="20"/>
      <c r="K89" s="20"/>
      <c r="L89" s="21"/>
    </row>
    <row r="90" spans="2:12" s="1" customFormat="1" ht="6.9" customHeight="1" x14ac:dyDescent="0.2">
      <c r="B90" s="19"/>
      <c r="C90" s="20"/>
      <c r="D90" s="20"/>
      <c r="E90" s="20"/>
      <c r="F90" s="20"/>
      <c r="G90" s="20"/>
      <c r="H90" s="20"/>
      <c r="I90" s="43"/>
      <c r="J90" s="20"/>
      <c r="K90" s="20"/>
      <c r="L90" s="21"/>
    </row>
    <row r="91" spans="2:12" s="1" customFormat="1" ht="12" customHeight="1" x14ac:dyDescent="0.2">
      <c r="B91" s="19"/>
      <c r="C91" s="16" t="s">
        <v>4</v>
      </c>
      <c r="D91" s="20"/>
      <c r="E91" s="20"/>
      <c r="F91" s="20"/>
      <c r="G91" s="20"/>
      <c r="H91" s="20"/>
      <c r="I91" s="43"/>
      <c r="J91" s="20"/>
      <c r="K91" s="20"/>
      <c r="L91" s="21"/>
    </row>
    <row r="92" spans="2:12" s="1" customFormat="1" ht="16.5" customHeight="1" x14ac:dyDescent="0.2">
      <c r="B92" s="19"/>
      <c r="C92" s="20"/>
      <c r="D92" s="20"/>
      <c r="E92" s="262" t="e">
        <f>E7</f>
        <v>#REF!</v>
      </c>
      <c r="F92" s="263"/>
      <c r="G92" s="263"/>
      <c r="H92" s="263"/>
      <c r="I92" s="43"/>
      <c r="J92" s="20"/>
      <c r="K92" s="20"/>
      <c r="L92" s="21"/>
    </row>
    <row r="93" spans="2:12" s="1" customFormat="1" ht="12" customHeight="1" x14ac:dyDescent="0.2">
      <c r="B93" s="19"/>
      <c r="C93" s="16" t="s">
        <v>49</v>
      </c>
      <c r="D93" s="20"/>
      <c r="E93" s="20"/>
      <c r="F93" s="20"/>
      <c r="G93" s="20"/>
      <c r="H93" s="20"/>
      <c r="I93" s="43"/>
      <c r="J93" s="20"/>
      <c r="K93" s="20"/>
      <c r="L93" s="21"/>
    </row>
    <row r="94" spans="2:12" s="1" customFormat="1" ht="16.5" customHeight="1" x14ac:dyDescent="0.2">
      <c r="B94" s="19"/>
      <c r="C94" s="20"/>
      <c r="D94" s="20"/>
      <c r="E94" s="254" t="str">
        <f>E9</f>
        <v>SO 01 - Oprava střechy objektu A</v>
      </c>
      <c r="F94" s="253"/>
      <c r="G94" s="253"/>
      <c r="H94" s="253"/>
      <c r="I94" s="43"/>
      <c r="J94" s="20"/>
      <c r="K94" s="20"/>
      <c r="L94" s="21"/>
    </row>
    <row r="95" spans="2:12" s="1" customFormat="1" ht="6.9" customHeight="1" x14ac:dyDescent="0.2">
      <c r="B95" s="19"/>
      <c r="C95" s="20"/>
      <c r="D95" s="20"/>
      <c r="E95" s="20"/>
      <c r="F95" s="20"/>
      <c r="G95" s="20"/>
      <c r="H95" s="20"/>
      <c r="I95" s="43"/>
      <c r="J95" s="20"/>
      <c r="K95" s="20"/>
      <c r="L95" s="21"/>
    </row>
    <row r="96" spans="2:12" s="1" customFormat="1" ht="12" customHeight="1" x14ac:dyDescent="0.2">
      <c r="B96" s="19"/>
      <c r="C96" s="16" t="s">
        <v>8</v>
      </c>
      <c r="D96" s="20"/>
      <c r="E96" s="20"/>
      <c r="F96" s="15" t="str">
        <f>F12</f>
        <v xml:space="preserve"> </v>
      </c>
      <c r="G96" s="20"/>
      <c r="H96" s="20"/>
      <c r="I96" s="44" t="s">
        <v>10</v>
      </c>
      <c r="J96" s="26" t="e">
        <f>IF(J12="","",J12)</f>
        <v>#REF!</v>
      </c>
      <c r="K96" s="20"/>
      <c r="L96" s="21"/>
    </row>
    <row r="97" spans="2:65" s="1" customFormat="1" ht="6.9" customHeight="1" x14ac:dyDescent="0.2">
      <c r="B97" s="19"/>
      <c r="C97" s="20"/>
      <c r="D97" s="20"/>
      <c r="E97" s="20"/>
      <c r="F97" s="20"/>
      <c r="G97" s="20"/>
      <c r="H97" s="20"/>
      <c r="I97" s="43"/>
      <c r="J97" s="20"/>
      <c r="K97" s="20"/>
      <c r="L97" s="21"/>
    </row>
    <row r="98" spans="2:65" s="1" customFormat="1" ht="13.65" customHeight="1" x14ac:dyDescent="0.2">
      <c r="B98" s="19"/>
      <c r="C98" s="16" t="s">
        <v>11</v>
      </c>
      <c r="D98" s="20"/>
      <c r="E98" s="20"/>
      <c r="F98" s="15" t="str">
        <f>E15</f>
        <v>Město Zábřeh</v>
      </c>
      <c r="G98" s="20"/>
      <c r="H98" s="20"/>
      <c r="I98" s="44" t="s">
        <v>18</v>
      </c>
      <c r="J98" s="18" t="str">
        <f>E21</f>
        <v>DEKPROJEKT s.r.o.</v>
      </c>
      <c r="K98" s="20"/>
      <c r="L98" s="21"/>
    </row>
    <row r="99" spans="2:65" s="1" customFormat="1" ht="13.65" customHeight="1" x14ac:dyDescent="0.2">
      <c r="B99" s="19"/>
      <c r="C99" s="16" t="s">
        <v>17</v>
      </c>
      <c r="D99" s="20"/>
      <c r="E99" s="20"/>
      <c r="F99" s="15" t="e">
        <f>IF(E18="","",E18)</f>
        <v>#REF!</v>
      </c>
      <c r="G99" s="20"/>
      <c r="H99" s="20"/>
      <c r="I99" s="44" t="s">
        <v>22</v>
      </c>
      <c r="J99" s="18" t="str">
        <f>E24</f>
        <v>Bc. Jan Konečný</v>
      </c>
      <c r="K99" s="20"/>
      <c r="L99" s="21"/>
    </row>
    <row r="100" spans="2:65" s="1" customFormat="1" ht="10.35" customHeight="1" x14ac:dyDescent="0.2">
      <c r="B100" s="19"/>
      <c r="C100" s="20"/>
      <c r="D100" s="20"/>
      <c r="E100" s="20"/>
      <c r="F100" s="20"/>
      <c r="G100" s="20"/>
      <c r="H100" s="20"/>
      <c r="I100" s="43"/>
      <c r="J100" s="20"/>
      <c r="K100" s="20"/>
      <c r="L100" s="21"/>
    </row>
    <row r="101" spans="2:65" s="5" customFormat="1" ht="29.25" customHeight="1" x14ac:dyDescent="0.2">
      <c r="B101" s="88"/>
      <c r="C101" s="89" t="s">
        <v>79</v>
      </c>
      <c r="D101" s="90" t="s">
        <v>40</v>
      </c>
      <c r="E101" s="90" t="s">
        <v>38</v>
      </c>
      <c r="F101" s="90" t="s">
        <v>39</v>
      </c>
      <c r="G101" s="90" t="s">
        <v>80</v>
      </c>
      <c r="H101" s="90" t="s">
        <v>81</v>
      </c>
      <c r="I101" s="91" t="s">
        <v>82</v>
      </c>
      <c r="J101" s="90" t="s">
        <v>53</v>
      </c>
      <c r="K101" s="92" t="s">
        <v>83</v>
      </c>
      <c r="L101" s="93"/>
      <c r="M101" s="30" t="s">
        <v>16</v>
      </c>
      <c r="N101" s="31" t="s">
        <v>29</v>
      </c>
      <c r="O101" s="31" t="s">
        <v>84</v>
      </c>
      <c r="P101" s="31" t="s">
        <v>85</v>
      </c>
      <c r="Q101" s="31" t="s">
        <v>86</v>
      </c>
      <c r="R101" s="31" t="s">
        <v>87</v>
      </c>
      <c r="S101" s="31" t="s">
        <v>88</v>
      </c>
      <c r="T101" s="32" t="s">
        <v>89</v>
      </c>
    </row>
    <row r="102" spans="2:65" s="1" customFormat="1" ht="22.8" customHeight="1" x14ac:dyDescent="0.3">
      <c r="B102" s="19"/>
      <c r="C102" s="35" t="s">
        <v>90</v>
      </c>
      <c r="D102" s="20"/>
      <c r="E102" s="20"/>
      <c r="F102" s="20"/>
      <c r="G102" s="20"/>
      <c r="H102" s="20"/>
      <c r="I102" s="43"/>
      <c r="J102" s="94">
        <f>BK102</f>
        <v>0</v>
      </c>
      <c r="K102" s="20"/>
      <c r="L102" s="21"/>
      <c r="M102" s="33"/>
      <c r="N102" s="34"/>
      <c r="O102" s="34"/>
      <c r="P102" s="95">
        <f>P103+P152+P626+P640+P648</f>
        <v>0</v>
      </c>
      <c r="Q102" s="34"/>
      <c r="R102" s="95">
        <f>R103+R152+R626+R640+R648</f>
        <v>13.676852829999998</v>
      </c>
      <c r="S102" s="34"/>
      <c r="T102" s="96">
        <f>T103+T152+T626+T640+T648</f>
        <v>20.247561599999997</v>
      </c>
      <c r="AT102" s="11" t="s">
        <v>42</v>
      </c>
      <c r="AU102" s="11" t="s">
        <v>54</v>
      </c>
      <c r="BK102" s="97">
        <f>BK103+BK152+BK626+BK640+BK648</f>
        <v>0</v>
      </c>
    </row>
    <row r="103" spans="2:65" s="6" customFormat="1" ht="25.95" customHeight="1" x14ac:dyDescent="0.25">
      <c r="B103" s="98"/>
      <c r="C103" s="99"/>
      <c r="D103" s="100" t="s">
        <v>42</v>
      </c>
      <c r="E103" s="101" t="s">
        <v>91</v>
      </c>
      <c r="F103" s="101" t="s">
        <v>92</v>
      </c>
      <c r="G103" s="99"/>
      <c r="H103" s="99"/>
      <c r="I103" s="102"/>
      <c r="J103" s="103">
        <f>BK103</f>
        <v>0</v>
      </c>
      <c r="K103" s="99"/>
      <c r="L103" s="104"/>
      <c r="M103" s="105"/>
      <c r="N103" s="106"/>
      <c r="O103" s="106"/>
      <c r="P103" s="107">
        <f>P104+P135+P141+P150</f>
        <v>0</v>
      </c>
      <c r="Q103" s="106"/>
      <c r="R103" s="107">
        <f>R104+R135+R141+R150</f>
        <v>1.5018764</v>
      </c>
      <c r="S103" s="106"/>
      <c r="T103" s="108">
        <f>T104+T135+T141+T150</f>
        <v>2.52</v>
      </c>
      <c r="AR103" s="109" t="s">
        <v>45</v>
      </c>
      <c r="AT103" s="110" t="s">
        <v>42</v>
      </c>
      <c r="AU103" s="110" t="s">
        <v>43</v>
      </c>
      <c r="AY103" s="109" t="s">
        <v>93</v>
      </c>
      <c r="BK103" s="111">
        <f>BK104+BK135+BK141+BK150</f>
        <v>0</v>
      </c>
    </row>
    <row r="104" spans="2:65" s="6" customFormat="1" ht="22.8" customHeight="1" x14ac:dyDescent="0.25">
      <c r="B104" s="98"/>
      <c r="C104" s="99"/>
      <c r="D104" s="100" t="s">
        <v>42</v>
      </c>
      <c r="E104" s="112" t="s">
        <v>94</v>
      </c>
      <c r="F104" s="112" t="s">
        <v>95</v>
      </c>
      <c r="G104" s="99"/>
      <c r="H104" s="99"/>
      <c r="I104" s="102"/>
      <c r="J104" s="113">
        <f>BK104</f>
        <v>0</v>
      </c>
      <c r="K104" s="99"/>
      <c r="L104" s="104"/>
      <c r="M104" s="105"/>
      <c r="N104" s="106"/>
      <c r="O104" s="106"/>
      <c r="P104" s="107">
        <f>SUM(P105:P134)</f>
        <v>0</v>
      </c>
      <c r="Q104" s="106"/>
      <c r="R104" s="107">
        <f>SUM(R105:R134)</f>
        <v>1.5018764</v>
      </c>
      <c r="S104" s="106"/>
      <c r="T104" s="108">
        <f>SUM(T105:T134)</f>
        <v>0</v>
      </c>
      <c r="AR104" s="109" t="s">
        <v>45</v>
      </c>
      <c r="AT104" s="110" t="s">
        <v>42</v>
      </c>
      <c r="AU104" s="110" t="s">
        <v>45</v>
      </c>
      <c r="AY104" s="109" t="s">
        <v>93</v>
      </c>
      <c r="BK104" s="111">
        <f>SUM(BK105:BK134)</f>
        <v>0</v>
      </c>
    </row>
    <row r="105" spans="2:65" s="1" customFormat="1" ht="22.5" customHeight="1" x14ac:dyDescent="0.2">
      <c r="B105" s="19"/>
      <c r="C105" s="114" t="s">
        <v>45</v>
      </c>
      <c r="D105" s="114" t="s">
        <v>96</v>
      </c>
      <c r="E105" s="115" t="s">
        <v>97</v>
      </c>
      <c r="F105" s="116" t="s">
        <v>98</v>
      </c>
      <c r="G105" s="117" t="s">
        <v>99</v>
      </c>
      <c r="H105" s="118">
        <v>2.1459999999999999</v>
      </c>
      <c r="I105" s="119"/>
      <c r="J105" s="120">
        <f>ROUND(I105*H105,2)</f>
        <v>0</v>
      </c>
      <c r="K105" s="116" t="s">
        <v>100</v>
      </c>
      <c r="L105" s="21"/>
      <c r="M105" s="121" t="s">
        <v>16</v>
      </c>
      <c r="N105" s="122" t="s">
        <v>30</v>
      </c>
      <c r="O105" s="28"/>
      <c r="P105" s="123">
        <f>O105*H105</f>
        <v>0</v>
      </c>
      <c r="Q105" s="123">
        <v>1.9099999999999999E-2</v>
      </c>
      <c r="R105" s="123">
        <f>Q105*H105</f>
        <v>4.0988599999999993E-2</v>
      </c>
      <c r="S105" s="123">
        <v>0</v>
      </c>
      <c r="T105" s="124">
        <f>S105*H105</f>
        <v>0</v>
      </c>
      <c r="AR105" s="11" t="s">
        <v>101</v>
      </c>
      <c r="AT105" s="11" t="s">
        <v>96</v>
      </c>
      <c r="AU105" s="11" t="s">
        <v>47</v>
      </c>
      <c r="AY105" s="11" t="s">
        <v>93</v>
      </c>
      <c r="BE105" s="125">
        <f>IF(N105="základní",J105,0)</f>
        <v>0</v>
      </c>
      <c r="BF105" s="125">
        <f>IF(N105="snížená",J105,0)</f>
        <v>0</v>
      </c>
      <c r="BG105" s="125">
        <f>IF(N105="zákl. přenesená",J105,0)</f>
        <v>0</v>
      </c>
      <c r="BH105" s="125">
        <f>IF(N105="sníž. přenesená",J105,0)</f>
        <v>0</v>
      </c>
      <c r="BI105" s="125">
        <f>IF(N105="nulová",J105,0)</f>
        <v>0</v>
      </c>
      <c r="BJ105" s="11" t="s">
        <v>45</v>
      </c>
      <c r="BK105" s="125">
        <f>ROUND(I105*H105,2)</f>
        <v>0</v>
      </c>
      <c r="BL105" s="11" t="s">
        <v>101</v>
      </c>
      <c r="BM105" s="11" t="s">
        <v>102</v>
      </c>
    </row>
    <row r="106" spans="2:65" s="7" customFormat="1" ht="10.199999999999999" x14ac:dyDescent="0.2">
      <c r="B106" s="126"/>
      <c r="C106" s="127"/>
      <c r="D106" s="128" t="s">
        <v>103</v>
      </c>
      <c r="E106" s="129" t="s">
        <v>16</v>
      </c>
      <c r="F106" s="130" t="s">
        <v>104</v>
      </c>
      <c r="G106" s="127"/>
      <c r="H106" s="129" t="s">
        <v>16</v>
      </c>
      <c r="I106" s="131"/>
      <c r="J106" s="127"/>
      <c r="K106" s="127"/>
      <c r="L106" s="132"/>
      <c r="M106" s="133"/>
      <c r="N106" s="134"/>
      <c r="O106" s="134"/>
      <c r="P106" s="134"/>
      <c r="Q106" s="134"/>
      <c r="R106" s="134"/>
      <c r="S106" s="134"/>
      <c r="T106" s="135"/>
      <c r="AT106" s="136" t="s">
        <v>103</v>
      </c>
      <c r="AU106" s="136" t="s">
        <v>47</v>
      </c>
      <c r="AV106" s="7" t="s">
        <v>45</v>
      </c>
      <c r="AW106" s="7" t="s">
        <v>21</v>
      </c>
      <c r="AX106" s="7" t="s">
        <v>43</v>
      </c>
      <c r="AY106" s="136" t="s">
        <v>93</v>
      </c>
    </row>
    <row r="107" spans="2:65" s="8" customFormat="1" ht="10.199999999999999" x14ac:dyDescent="0.2">
      <c r="B107" s="137"/>
      <c r="C107" s="138"/>
      <c r="D107" s="128" t="s">
        <v>103</v>
      </c>
      <c r="E107" s="139" t="s">
        <v>16</v>
      </c>
      <c r="F107" s="140" t="s">
        <v>105</v>
      </c>
      <c r="G107" s="138"/>
      <c r="H107" s="141">
        <v>2.1459999999999999</v>
      </c>
      <c r="I107" s="142"/>
      <c r="J107" s="138"/>
      <c r="K107" s="138"/>
      <c r="L107" s="143"/>
      <c r="M107" s="144"/>
      <c r="N107" s="145"/>
      <c r="O107" s="145"/>
      <c r="P107" s="145"/>
      <c r="Q107" s="145"/>
      <c r="R107" s="145"/>
      <c r="S107" s="145"/>
      <c r="T107" s="146"/>
      <c r="AT107" s="147" t="s">
        <v>103</v>
      </c>
      <c r="AU107" s="147" t="s">
        <v>47</v>
      </c>
      <c r="AV107" s="8" t="s">
        <v>47</v>
      </c>
      <c r="AW107" s="8" t="s">
        <v>21</v>
      </c>
      <c r="AX107" s="8" t="s">
        <v>43</v>
      </c>
      <c r="AY107" s="147" t="s">
        <v>93</v>
      </c>
    </row>
    <row r="108" spans="2:65" s="9" customFormat="1" ht="10.199999999999999" x14ac:dyDescent="0.2">
      <c r="B108" s="148"/>
      <c r="C108" s="149"/>
      <c r="D108" s="128" t="s">
        <v>103</v>
      </c>
      <c r="E108" s="150" t="s">
        <v>16</v>
      </c>
      <c r="F108" s="151" t="s">
        <v>106</v>
      </c>
      <c r="G108" s="149"/>
      <c r="H108" s="152">
        <v>2.1459999999999999</v>
      </c>
      <c r="I108" s="153"/>
      <c r="J108" s="149"/>
      <c r="K108" s="149"/>
      <c r="L108" s="154"/>
      <c r="M108" s="155"/>
      <c r="N108" s="156"/>
      <c r="O108" s="156"/>
      <c r="P108" s="156"/>
      <c r="Q108" s="156"/>
      <c r="R108" s="156"/>
      <c r="S108" s="156"/>
      <c r="T108" s="157"/>
      <c r="AT108" s="158" t="s">
        <v>103</v>
      </c>
      <c r="AU108" s="158" t="s">
        <v>47</v>
      </c>
      <c r="AV108" s="9" t="s">
        <v>101</v>
      </c>
      <c r="AW108" s="9" t="s">
        <v>21</v>
      </c>
      <c r="AX108" s="9" t="s">
        <v>45</v>
      </c>
      <c r="AY108" s="158" t="s">
        <v>93</v>
      </c>
    </row>
    <row r="109" spans="2:65" s="7" customFormat="1" ht="10.199999999999999" x14ac:dyDescent="0.2">
      <c r="B109" s="126"/>
      <c r="C109" s="127"/>
      <c r="D109" s="128" t="s">
        <v>103</v>
      </c>
      <c r="E109" s="129" t="s">
        <v>16</v>
      </c>
      <c r="F109" s="130" t="s">
        <v>107</v>
      </c>
      <c r="G109" s="127"/>
      <c r="H109" s="129" t="s">
        <v>16</v>
      </c>
      <c r="I109" s="131"/>
      <c r="J109" s="127"/>
      <c r="K109" s="127"/>
      <c r="L109" s="132"/>
      <c r="M109" s="133"/>
      <c r="N109" s="134"/>
      <c r="O109" s="134"/>
      <c r="P109" s="134"/>
      <c r="Q109" s="134"/>
      <c r="R109" s="134"/>
      <c r="S109" s="134"/>
      <c r="T109" s="135"/>
      <c r="AT109" s="136" t="s">
        <v>103</v>
      </c>
      <c r="AU109" s="136" t="s">
        <v>47</v>
      </c>
      <c r="AV109" s="7" t="s">
        <v>45</v>
      </c>
      <c r="AW109" s="7" t="s">
        <v>21</v>
      </c>
      <c r="AX109" s="7" t="s">
        <v>43</v>
      </c>
      <c r="AY109" s="136" t="s">
        <v>93</v>
      </c>
    </row>
    <row r="110" spans="2:65" s="1" customFormat="1" ht="16.5" customHeight="1" x14ac:dyDescent="0.2">
      <c r="B110" s="19"/>
      <c r="C110" s="114" t="s">
        <v>47</v>
      </c>
      <c r="D110" s="114" t="s">
        <v>96</v>
      </c>
      <c r="E110" s="115" t="s">
        <v>108</v>
      </c>
      <c r="F110" s="116" t="s">
        <v>109</v>
      </c>
      <c r="G110" s="117" t="s">
        <v>99</v>
      </c>
      <c r="H110" s="118">
        <v>44.118000000000002</v>
      </c>
      <c r="I110" s="119"/>
      <c r="J110" s="120">
        <f>ROUND(I110*H110,2)</f>
        <v>0</v>
      </c>
      <c r="K110" s="116" t="s">
        <v>100</v>
      </c>
      <c r="L110" s="21"/>
      <c r="M110" s="121" t="s">
        <v>16</v>
      </c>
      <c r="N110" s="122" t="s">
        <v>30</v>
      </c>
      <c r="O110" s="28"/>
      <c r="P110" s="123">
        <f>O110*H110</f>
        <v>0</v>
      </c>
      <c r="Q110" s="123">
        <v>2.3099999999999999E-2</v>
      </c>
      <c r="R110" s="123">
        <f>Q110*H110</f>
        <v>1.0191258000000001</v>
      </c>
      <c r="S110" s="123">
        <v>0</v>
      </c>
      <c r="T110" s="124">
        <f>S110*H110</f>
        <v>0</v>
      </c>
      <c r="AR110" s="11" t="s">
        <v>101</v>
      </c>
      <c r="AT110" s="11" t="s">
        <v>96</v>
      </c>
      <c r="AU110" s="11" t="s">
        <v>47</v>
      </c>
      <c r="AY110" s="11" t="s">
        <v>93</v>
      </c>
      <c r="BE110" s="125">
        <f>IF(N110="základní",J110,0)</f>
        <v>0</v>
      </c>
      <c r="BF110" s="125">
        <f>IF(N110="snížená",J110,0)</f>
        <v>0</v>
      </c>
      <c r="BG110" s="125">
        <f>IF(N110="zákl. přenesená",J110,0)</f>
        <v>0</v>
      </c>
      <c r="BH110" s="125">
        <f>IF(N110="sníž. přenesená",J110,0)</f>
        <v>0</v>
      </c>
      <c r="BI110" s="125">
        <f>IF(N110="nulová",J110,0)</f>
        <v>0</v>
      </c>
      <c r="BJ110" s="11" t="s">
        <v>45</v>
      </c>
      <c r="BK110" s="125">
        <f>ROUND(I110*H110,2)</f>
        <v>0</v>
      </c>
      <c r="BL110" s="11" t="s">
        <v>101</v>
      </c>
      <c r="BM110" s="11" t="s">
        <v>110</v>
      </c>
    </row>
    <row r="111" spans="2:65" s="7" customFormat="1" ht="10.199999999999999" x14ac:dyDescent="0.2">
      <c r="B111" s="126"/>
      <c r="C111" s="127"/>
      <c r="D111" s="128" t="s">
        <v>103</v>
      </c>
      <c r="E111" s="129" t="s">
        <v>16</v>
      </c>
      <c r="F111" s="130" t="s">
        <v>111</v>
      </c>
      <c r="G111" s="127"/>
      <c r="H111" s="129" t="s">
        <v>16</v>
      </c>
      <c r="I111" s="131"/>
      <c r="J111" s="127"/>
      <c r="K111" s="127"/>
      <c r="L111" s="132"/>
      <c r="M111" s="133"/>
      <c r="N111" s="134"/>
      <c r="O111" s="134"/>
      <c r="P111" s="134"/>
      <c r="Q111" s="134"/>
      <c r="R111" s="134"/>
      <c r="S111" s="134"/>
      <c r="T111" s="135"/>
      <c r="AT111" s="136" t="s">
        <v>103</v>
      </c>
      <c r="AU111" s="136" t="s">
        <v>47</v>
      </c>
      <c r="AV111" s="7" t="s">
        <v>45</v>
      </c>
      <c r="AW111" s="7" t="s">
        <v>21</v>
      </c>
      <c r="AX111" s="7" t="s">
        <v>43</v>
      </c>
      <c r="AY111" s="136" t="s">
        <v>93</v>
      </c>
    </row>
    <row r="112" spans="2:65" s="8" customFormat="1" ht="10.199999999999999" x14ac:dyDescent="0.2">
      <c r="B112" s="137"/>
      <c r="C112" s="138"/>
      <c r="D112" s="128" t="s">
        <v>103</v>
      </c>
      <c r="E112" s="139" t="s">
        <v>16</v>
      </c>
      <c r="F112" s="140" t="s">
        <v>112</v>
      </c>
      <c r="G112" s="138"/>
      <c r="H112" s="141">
        <v>44.118000000000002</v>
      </c>
      <c r="I112" s="142"/>
      <c r="J112" s="138"/>
      <c r="K112" s="138"/>
      <c r="L112" s="143"/>
      <c r="M112" s="144"/>
      <c r="N112" s="145"/>
      <c r="O112" s="145"/>
      <c r="P112" s="145"/>
      <c r="Q112" s="145"/>
      <c r="R112" s="145"/>
      <c r="S112" s="145"/>
      <c r="T112" s="146"/>
      <c r="AT112" s="147" t="s">
        <v>103</v>
      </c>
      <c r="AU112" s="147" t="s">
        <v>47</v>
      </c>
      <c r="AV112" s="8" t="s">
        <v>47</v>
      </c>
      <c r="AW112" s="8" t="s">
        <v>21</v>
      </c>
      <c r="AX112" s="8" t="s">
        <v>43</v>
      </c>
      <c r="AY112" s="147" t="s">
        <v>93</v>
      </c>
    </row>
    <row r="113" spans="2:65" s="9" customFormat="1" ht="10.199999999999999" x14ac:dyDescent="0.2">
      <c r="B113" s="148"/>
      <c r="C113" s="149"/>
      <c r="D113" s="128" t="s">
        <v>103</v>
      </c>
      <c r="E113" s="150" t="s">
        <v>16</v>
      </c>
      <c r="F113" s="151" t="s">
        <v>106</v>
      </c>
      <c r="G113" s="149"/>
      <c r="H113" s="152">
        <v>44.118000000000002</v>
      </c>
      <c r="I113" s="153"/>
      <c r="J113" s="149"/>
      <c r="K113" s="149"/>
      <c r="L113" s="154"/>
      <c r="M113" s="155"/>
      <c r="N113" s="156"/>
      <c r="O113" s="156"/>
      <c r="P113" s="156"/>
      <c r="Q113" s="156"/>
      <c r="R113" s="156"/>
      <c r="S113" s="156"/>
      <c r="T113" s="157"/>
      <c r="AT113" s="158" t="s">
        <v>103</v>
      </c>
      <c r="AU113" s="158" t="s">
        <v>47</v>
      </c>
      <c r="AV113" s="9" t="s">
        <v>101</v>
      </c>
      <c r="AW113" s="9" t="s">
        <v>21</v>
      </c>
      <c r="AX113" s="9" t="s">
        <v>45</v>
      </c>
      <c r="AY113" s="158" t="s">
        <v>93</v>
      </c>
    </row>
    <row r="114" spans="2:65" s="7" customFormat="1" ht="10.199999999999999" x14ac:dyDescent="0.2">
      <c r="B114" s="126"/>
      <c r="C114" s="127"/>
      <c r="D114" s="128" t="s">
        <v>103</v>
      </c>
      <c r="E114" s="129" t="s">
        <v>16</v>
      </c>
      <c r="F114" s="130" t="s">
        <v>107</v>
      </c>
      <c r="G114" s="127"/>
      <c r="H114" s="129" t="s">
        <v>16</v>
      </c>
      <c r="I114" s="131"/>
      <c r="J114" s="127"/>
      <c r="K114" s="127"/>
      <c r="L114" s="132"/>
      <c r="M114" s="133"/>
      <c r="N114" s="134"/>
      <c r="O114" s="134"/>
      <c r="P114" s="134"/>
      <c r="Q114" s="134"/>
      <c r="R114" s="134"/>
      <c r="S114" s="134"/>
      <c r="T114" s="135"/>
      <c r="AT114" s="136" t="s">
        <v>103</v>
      </c>
      <c r="AU114" s="136" t="s">
        <v>47</v>
      </c>
      <c r="AV114" s="7" t="s">
        <v>45</v>
      </c>
      <c r="AW114" s="7" t="s">
        <v>21</v>
      </c>
      <c r="AX114" s="7" t="s">
        <v>43</v>
      </c>
      <c r="AY114" s="136" t="s">
        <v>93</v>
      </c>
    </row>
    <row r="115" spans="2:65" s="1" customFormat="1" ht="22.5" customHeight="1" x14ac:dyDescent="0.2">
      <c r="B115" s="19"/>
      <c r="C115" s="114" t="s">
        <v>113</v>
      </c>
      <c r="D115" s="114" t="s">
        <v>96</v>
      </c>
      <c r="E115" s="115" t="s">
        <v>114</v>
      </c>
      <c r="F115" s="116" t="s">
        <v>115</v>
      </c>
      <c r="G115" s="117" t="s">
        <v>99</v>
      </c>
      <c r="H115" s="118">
        <v>10.199999999999999</v>
      </c>
      <c r="I115" s="119"/>
      <c r="J115" s="120">
        <f>ROUND(I115*H115,2)</f>
        <v>0</v>
      </c>
      <c r="K115" s="116" t="s">
        <v>100</v>
      </c>
      <c r="L115" s="21"/>
      <c r="M115" s="121" t="s">
        <v>16</v>
      </c>
      <c r="N115" s="122" t="s">
        <v>30</v>
      </c>
      <c r="O115" s="28"/>
      <c r="P115" s="123">
        <f>O115*H115</f>
        <v>0</v>
      </c>
      <c r="Q115" s="123">
        <v>4.4600000000000004E-3</v>
      </c>
      <c r="R115" s="123">
        <f>Q115*H115</f>
        <v>4.5491999999999998E-2</v>
      </c>
      <c r="S115" s="123">
        <v>0</v>
      </c>
      <c r="T115" s="124">
        <f>S115*H115</f>
        <v>0</v>
      </c>
      <c r="AR115" s="11" t="s">
        <v>101</v>
      </c>
      <c r="AT115" s="11" t="s">
        <v>96</v>
      </c>
      <c r="AU115" s="11" t="s">
        <v>47</v>
      </c>
      <c r="AY115" s="11" t="s">
        <v>93</v>
      </c>
      <c r="BE115" s="125">
        <f>IF(N115="základní",J115,0)</f>
        <v>0</v>
      </c>
      <c r="BF115" s="125">
        <f>IF(N115="snížená",J115,0)</f>
        <v>0</v>
      </c>
      <c r="BG115" s="125">
        <f>IF(N115="zákl. přenesená",J115,0)</f>
        <v>0</v>
      </c>
      <c r="BH115" s="125">
        <f>IF(N115="sníž. přenesená",J115,0)</f>
        <v>0</v>
      </c>
      <c r="BI115" s="125">
        <f>IF(N115="nulová",J115,0)</f>
        <v>0</v>
      </c>
      <c r="BJ115" s="11" t="s">
        <v>45</v>
      </c>
      <c r="BK115" s="125">
        <f>ROUND(I115*H115,2)</f>
        <v>0</v>
      </c>
      <c r="BL115" s="11" t="s">
        <v>101</v>
      </c>
      <c r="BM115" s="11" t="s">
        <v>116</v>
      </c>
    </row>
    <row r="116" spans="2:65" s="7" customFormat="1" ht="10.199999999999999" x14ac:dyDescent="0.2">
      <c r="B116" s="126"/>
      <c r="C116" s="127"/>
      <c r="D116" s="128" t="s">
        <v>103</v>
      </c>
      <c r="E116" s="129" t="s">
        <v>16</v>
      </c>
      <c r="F116" s="130" t="s">
        <v>117</v>
      </c>
      <c r="G116" s="127"/>
      <c r="H116" s="129" t="s">
        <v>16</v>
      </c>
      <c r="I116" s="131"/>
      <c r="J116" s="127"/>
      <c r="K116" s="127"/>
      <c r="L116" s="132"/>
      <c r="M116" s="133"/>
      <c r="N116" s="134"/>
      <c r="O116" s="134"/>
      <c r="P116" s="134"/>
      <c r="Q116" s="134"/>
      <c r="R116" s="134"/>
      <c r="S116" s="134"/>
      <c r="T116" s="135"/>
      <c r="AT116" s="136" t="s">
        <v>103</v>
      </c>
      <c r="AU116" s="136" t="s">
        <v>47</v>
      </c>
      <c r="AV116" s="7" t="s">
        <v>45</v>
      </c>
      <c r="AW116" s="7" t="s">
        <v>21</v>
      </c>
      <c r="AX116" s="7" t="s">
        <v>43</v>
      </c>
      <c r="AY116" s="136" t="s">
        <v>93</v>
      </c>
    </row>
    <row r="117" spans="2:65" s="8" customFormat="1" ht="10.199999999999999" x14ac:dyDescent="0.2">
      <c r="B117" s="137"/>
      <c r="C117" s="138"/>
      <c r="D117" s="128" t="s">
        <v>103</v>
      </c>
      <c r="E117" s="139" t="s">
        <v>16</v>
      </c>
      <c r="F117" s="140" t="s">
        <v>118</v>
      </c>
      <c r="G117" s="138"/>
      <c r="H117" s="141">
        <v>10.199999999999999</v>
      </c>
      <c r="I117" s="142"/>
      <c r="J117" s="138"/>
      <c r="K117" s="138"/>
      <c r="L117" s="143"/>
      <c r="M117" s="144"/>
      <c r="N117" s="145"/>
      <c r="O117" s="145"/>
      <c r="P117" s="145"/>
      <c r="Q117" s="145"/>
      <c r="R117" s="145"/>
      <c r="S117" s="145"/>
      <c r="T117" s="146"/>
      <c r="AT117" s="147" t="s">
        <v>103</v>
      </c>
      <c r="AU117" s="147" t="s">
        <v>47</v>
      </c>
      <c r="AV117" s="8" t="s">
        <v>47</v>
      </c>
      <c r="AW117" s="8" t="s">
        <v>21</v>
      </c>
      <c r="AX117" s="8" t="s">
        <v>43</v>
      </c>
      <c r="AY117" s="147" t="s">
        <v>93</v>
      </c>
    </row>
    <row r="118" spans="2:65" s="9" customFormat="1" ht="10.199999999999999" x14ac:dyDescent="0.2">
      <c r="B118" s="148"/>
      <c r="C118" s="149"/>
      <c r="D118" s="128" t="s">
        <v>103</v>
      </c>
      <c r="E118" s="150" t="s">
        <v>16</v>
      </c>
      <c r="F118" s="151" t="s">
        <v>106</v>
      </c>
      <c r="G118" s="149"/>
      <c r="H118" s="152">
        <v>10.199999999999999</v>
      </c>
      <c r="I118" s="153"/>
      <c r="J118" s="149"/>
      <c r="K118" s="149"/>
      <c r="L118" s="154"/>
      <c r="M118" s="155"/>
      <c r="N118" s="156"/>
      <c r="O118" s="156"/>
      <c r="P118" s="156"/>
      <c r="Q118" s="156"/>
      <c r="R118" s="156"/>
      <c r="S118" s="156"/>
      <c r="T118" s="157"/>
      <c r="AT118" s="158" t="s">
        <v>103</v>
      </c>
      <c r="AU118" s="158" t="s">
        <v>47</v>
      </c>
      <c r="AV118" s="9" t="s">
        <v>101</v>
      </c>
      <c r="AW118" s="9" t="s">
        <v>21</v>
      </c>
      <c r="AX118" s="9" t="s">
        <v>45</v>
      </c>
      <c r="AY118" s="158" t="s">
        <v>93</v>
      </c>
    </row>
    <row r="119" spans="2:65" s="7" customFormat="1" ht="10.199999999999999" x14ac:dyDescent="0.2">
      <c r="B119" s="126"/>
      <c r="C119" s="127"/>
      <c r="D119" s="128" t="s">
        <v>103</v>
      </c>
      <c r="E119" s="129" t="s">
        <v>16</v>
      </c>
      <c r="F119" s="130" t="s">
        <v>119</v>
      </c>
      <c r="G119" s="127"/>
      <c r="H119" s="129" t="s">
        <v>16</v>
      </c>
      <c r="I119" s="131"/>
      <c r="J119" s="127"/>
      <c r="K119" s="127"/>
      <c r="L119" s="132"/>
      <c r="M119" s="133"/>
      <c r="N119" s="134"/>
      <c r="O119" s="134"/>
      <c r="P119" s="134"/>
      <c r="Q119" s="134"/>
      <c r="R119" s="134"/>
      <c r="S119" s="134"/>
      <c r="T119" s="135"/>
      <c r="AT119" s="136" t="s">
        <v>103</v>
      </c>
      <c r="AU119" s="136" t="s">
        <v>47</v>
      </c>
      <c r="AV119" s="7" t="s">
        <v>45</v>
      </c>
      <c r="AW119" s="7" t="s">
        <v>21</v>
      </c>
      <c r="AX119" s="7" t="s">
        <v>43</v>
      </c>
      <c r="AY119" s="136" t="s">
        <v>93</v>
      </c>
    </row>
    <row r="120" spans="2:65" s="1" customFormat="1" ht="16.5" customHeight="1" x14ac:dyDescent="0.2">
      <c r="B120" s="19"/>
      <c r="C120" s="114" t="s">
        <v>101</v>
      </c>
      <c r="D120" s="114" t="s">
        <v>96</v>
      </c>
      <c r="E120" s="115" t="s">
        <v>120</v>
      </c>
      <c r="F120" s="116" t="s">
        <v>121</v>
      </c>
      <c r="G120" s="117" t="s">
        <v>99</v>
      </c>
      <c r="H120" s="118">
        <v>10.199999999999999</v>
      </c>
      <c r="I120" s="119"/>
      <c r="J120" s="120">
        <f>ROUND(I120*H120,2)</f>
        <v>0</v>
      </c>
      <c r="K120" s="116" t="s">
        <v>100</v>
      </c>
      <c r="L120" s="21"/>
      <c r="M120" s="121" t="s">
        <v>16</v>
      </c>
      <c r="N120" s="122" t="s">
        <v>30</v>
      </c>
      <c r="O120" s="28"/>
      <c r="P120" s="123">
        <f>O120*H120</f>
        <v>0</v>
      </c>
      <c r="Q120" s="123">
        <v>7.3499999999999998E-3</v>
      </c>
      <c r="R120" s="123">
        <f>Q120*H120</f>
        <v>7.4969999999999995E-2</v>
      </c>
      <c r="S120" s="123">
        <v>0</v>
      </c>
      <c r="T120" s="124">
        <f>S120*H120</f>
        <v>0</v>
      </c>
      <c r="AR120" s="11" t="s">
        <v>101</v>
      </c>
      <c r="AT120" s="11" t="s">
        <v>96</v>
      </c>
      <c r="AU120" s="11" t="s">
        <v>47</v>
      </c>
      <c r="AY120" s="11" t="s">
        <v>93</v>
      </c>
      <c r="BE120" s="125">
        <f>IF(N120="základní",J120,0)</f>
        <v>0</v>
      </c>
      <c r="BF120" s="125">
        <f>IF(N120="snížená",J120,0)</f>
        <v>0</v>
      </c>
      <c r="BG120" s="125">
        <f>IF(N120="zákl. přenesená",J120,0)</f>
        <v>0</v>
      </c>
      <c r="BH120" s="125">
        <f>IF(N120="sníž. přenesená",J120,0)</f>
        <v>0</v>
      </c>
      <c r="BI120" s="125">
        <f>IF(N120="nulová",J120,0)</f>
        <v>0</v>
      </c>
      <c r="BJ120" s="11" t="s">
        <v>45</v>
      </c>
      <c r="BK120" s="125">
        <f>ROUND(I120*H120,2)</f>
        <v>0</v>
      </c>
      <c r="BL120" s="11" t="s">
        <v>101</v>
      </c>
      <c r="BM120" s="11" t="s">
        <v>122</v>
      </c>
    </row>
    <row r="121" spans="2:65" s="7" customFormat="1" ht="10.199999999999999" x14ac:dyDescent="0.2">
      <c r="B121" s="126"/>
      <c r="C121" s="127"/>
      <c r="D121" s="128" t="s">
        <v>103</v>
      </c>
      <c r="E121" s="129" t="s">
        <v>16</v>
      </c>
      <c r="F121" s="130" t="s">
        <v>117</v>
      </c>
      <c r="G121" s="127"/>
      <c r="H121" s="129" t="s">
        <v>16</v>
      </c>
      <c r="I121" s="131"/>
      <c r="J121" s="127"/>
      <c r="K121" s="127"/>
      <c r="L121" s="132"/>
      <c r="M121" s="133"/>
      <c r="N121" s="134"/>
      <c r="O121" s="134"/>
      <c r="P121" s="134"/>
      <c r="Q121" s="134"/>
      <c r="R121" s="134"/>
      <c r="S121" s="134"/>
      <c r="T121" s="135"/>
      <c r="AT121" s="136" t="s">
        <v>103</v>
      </c>
      <c r="AU121" s="136" t="s">
        <v>47</v>
      </c>
      <c r="AV121" s="7" t="s">
        <v>45</v>
      </c>
      <c r="AW121" s="7" t="s">
        <v>21</v>
      </c>
      <c r="AX121" s="7" t="s">
        <v>43</v>
      </c>
      <c r="AY121" s="136" t="s">
        <v>93</v>
      </c>
    </row>
    <row r="122" spans="2:65" s="8" customFormat="1" ht="10.199999999999999" x14ac:dyDescent="0.2">
      <c r="B122" s="137"/>
      <c r="C122" s="138"/>
      <c r="D122" s="128" t="s">
        <v>103</v>
      </c>
      <c r="E122" s="139" t="s">
        <v>16</v>
      </c>
      <c r="F122" s="140" t="s">
        <v>118</v>
      </c>
      <c r="G122" s="138"/>
      <c r="H122" s="141">
        <v>10.199999999999999</v>
      </c>
      <c r="I122" s="142"/>
      <c r="J122" s="138"/>
      <c r="K122" s="138"/>
      <c r="L122" s="143"/>
      <c r="M122" s="144"/>
      <c r="N122" s="145"/>
      <c r="O122" s="145"/>
      <c r="P122" s="145"/>
      <c r="Q122" s="145"/>
      <c r="R122" s="145"/>
      <c r="S122" s="145"/>
      <c r="T122" s="146"/>
      <c r="AT122" s="147" t="s">
        <v>103</v>
      </c>
      <c r="AU122" s="147" t="s">
        <v>47</v>
      </c>
      <c r="AV122" s="8" t="s">
        <v>47</v>
      </c>
      <c r="AW122" s="8" t="s">
        <v>21</v>
      </c>
      <c r="AX122" s="8" t="s">
        <v>43</v>
      </c>
      <c r="AY122" s="147" t="s">
        <v>93</v>
      </c>
    </row>
    <row r="123" spans="2:65" s="9" customFormat="1" ht="10.199999999999999" x14ac:dyDescent="0.2">
      <c r="B123" s="148"/>
      <c r="C123" s="149"/>
      <c r="D123" s="128" t="s">
        <v>103</v>
      </c>
      <c r="E123" s="150" t="s">
        <v>16</v>
      </c>
      <c r="F123" s="151" t="s">
        <v>106</v>
      </c>
      <c r="G123" s="149"/>
      <c r="H123" s="152">
        <v>10.199999999999999</v>
      </c>
      <c r="I123" s="153"/>
      <c r="J123" s="149"/>
      <c r="K123" s="149"/>
      <c r="L123" s="154"/>
      <c r="M123" s="155"/>
      <c r="N123" s="156"/>
      <c r="O123" s="156"/>
      <c r="P123" s="156"/>
      <c r="Q123" s="156"/>
      <c r="R123" s="156"/>
      <c r="S123" s="156"/>
      <c r="T123" s="157"/>
      <c r="AT123" s="158" t="s">
        <v>103</v>
      </c>
      <c r="AU123" s="158" t="s">
        <v>47</v>
      </c>
      <c r="AV123" s="9" t="s">
        <v>101</v>
      </c>
      <c r="AW123" s="9" t="s">
        <v>21</v>
      </c>
      <c r="AX123" s="9" t="s">
        <v>45</v>
      </c>
      <c r="AY123" s="158" t="s">
        <v>93</v>
      </c>
    </row>
    <row r="124" spans="2:65" s="7" customFormat="1" ht="10.199999999999999" x14ac:dyDescent="0.2">
      <c r="B124" s="126"/>
      <c r="C124" s="127"/>
      <c r="D124" s="128" t="s">
        <v>103</v>
      </c>
      <c r="E124" s="129" t="s">
        <v>16</v>
      </c>
      <c r="F124" s="130" t="s">
        <v>119</v>
      </c>
      <c r="G124" s="127"/>
      <c r="H124" s="129" t="s">
        <v>16</v>
      </c>
      <c r="I124" s="131"/>
      <c r="J124" s="127"/>
      <c r="K124" s="127"/>
      <c r="L124" s="132"/>
      <c r="M124" s="133"/>
      <c r="N124" s="134"/>
      <c r="O124" s="134"/>
      <c r="P124" s="134"/>
      <c r="Q124" s="134"/>
      <c r="R124" s="134"/>
      <c r="S124" s="134"/>
      <c r="T124" s="135"/>
      <c r="AT124" s="136" t="s">
        <v>103</v>
      </c>
      <c r="AU124" s="136" t="s">
        <v>47</v>
      </c>
      <c r="AV124" s="7" t="s">
        <v>45</v>
      </c>
      <c r="AW124" s="7" t="s">
        <v>21</v>
      </c>
      <c r="AX124" s="7" t="s">
        <v>43</v>
      </c>
      <c r="AY124" s="136" t="s">
        <v>93</v>
      </c>
    </row>
    <row r="125" spans="2:65" s="1" customFormat="1" ht="16.5" customHeight="1" x14ac:dyDescent="0.2">
      <c r="B125" s="19"/>
      <c r="C125" s="114" t="s">
        <v>123</v>
      </c>
      <c r="D125" s="114" t="s">
        <v>96</v>
      </c>
      <c r="E125" s="115" t="s">
        <v>124</v>
      </c>
      <c r="F125" s="116" t="s">
        <v>125</v>
      </c>
      <c r="G125" s="117" t="s">
        <v>99</v>
      </c>
      <c r="H125" s="118">
        <v>10.199999999999999</v>
      </c>
      <c r="I125" s="119"/>
      <c r="J125" s="120">
        <f>ROUND(I125*H125,2)</f>
        <v>0</v>
      </c>
      <c r="K125" s="116" t="s">
        <v>100</v>
      </c>
      <c r="L125" s="21"/>
      <c r="M125" s="121" t="s">
        <v>16</v>
      </c>
      <c r="N125" s="122" t="s">
        <v>30</v>
      </c>
      <c r="O125" s="28"/>
      <c r="P125" s="123">
        <f>O125*H125</f>
        <v>0</v>
      </c>
      <c r="Q125" s="123">
        <v>3.15E-2</v>
      </c>
      <c r="R125" s="123">
        <f>Q125*H125</f>
        <v>0.32129999999999997</v>
      </c>
      <c r="S125" s="123">
        <v>0</v>
      </c>
      <c r="T125" s="124">
        <f>S125*H125</f>
        <v>0</v>
      </c>
      <c r="AR125" s="11" t="s">
        <v>101</v>
      </c>
      <c r="AT125" s="11" t="s">
        <v>96</v>
      </c>
      <c r="AU125" s="11" t="s">
        <v>47</v>
      </c>
      <c r="AY125" s="11" t="s">
        <v>93</v>
      </c>
      <c r="BE125" s="125">
        <f>IF(N125="základní",J125,0)</f>
        <v>0</v>
      </c>
      <c r="BF125" s="125">
        <f>IF(N125="snížená",J125,0)</f>
        <v>0</v>
      </c>
      <c r="BG125" s="125">
        <f>IF(N125="zákl. přenesená",J125,0)</f>
        <v>0</v>
      </c>
      <c r="BH125" s="125">
        <f>IF(N125="sníž. přenesená",J125,0)</f>
        <v>0</v>
      </c>
      <c r="BI125" s="125">
        <f>IF(N125="nulová",J125,0)</f>
        <v>0</v>
      </c>
      <c r="BJ125" s="11" t="s">
        <v>45</v>
      </c>
      <c r="BK125" s="125">
        <f>ROUND(I125*H125,2)</f>
        <v>0</v>
      </c>
      <c r="BL125" s="11" t="s">
        <v>101</v>
      </c>
      <c r="BM125" s="11" t="s">
        <v>126</v>
      </c>
    </row>
    <row r="126" spans="2:65" s="7" customFormat="1" ht="10.199999999999999" x14ac:dyDescent="0.2">
      <c r="B126" s="126"/>
      <c r="C126" s="127"/>
      <c r="D126" s="128" t="s">
        <v>103</v>
      </c>
      <c r="E126" s="129" t="s">
        <v>16</v>
      </c>
      <c r="F126" s="130" t="s">
        <v>117</v>
      </c>
      <c r="G126" s="127"/>
      <c r="H126" s="129" t="s">
        <v>16</v>
      </c>
      <c r="I126" s="131"/>
      <c r="J126" s="127"/>
      <c r="K126" s="127"/>
      <c r="L126" s="132"/>
      <c r="M126" s="133"/>
      <c r="N126" s="134"/>
      <c r="O126" s="134"/>
      <c r="P126" s="134"/>
      <c r="Q126" s="134"/>
      <c r="R126" s="134"/>
      <c r="S126" s="134"/>
      <c r="T126" s="135"/>
      <c r="AT126" s="136" t="s">
        <v>103</v>
      </c>
      <c r="AU126" s="136" t="s">
        <v>47</v>
      </c>
      <c r="AV126" s="7" t="s">
        <v>45</v>
      </c>
      <c r="AW126" s="7" t="s">
        <v>21</v>
      </c>
      <c r="AX126" s="7" t="s">
        <v>43</v>
      </c>
      <c r="AY126" s="136" t="s">
        <v>93</v>
      </c>
    </row>
    <row r="127" spans="2:65" s="8" customFormat="1" ht="10.199999999999999" x14ac:dyDescent="0.2">
      <c r="B127" s="137"/>
      <c r="C127" s="138"/>
      <c r="D127" s="128" t="s">
        <v>103</v>
      </c>
      <c r="E127" s="139" t="s">
        <v>16</v>
      </c>
      <c r="F127" s="140" t="s">
        <v>118</v>
      </c>
      <c r="G127" s="138"/>
      <c r="H127" s="141">
        <v>10.199999999999999</v>
      </c>
      <c r="I127" s="142"/>
      <c r="J127" s="138"/>
      <c r="K127" s="138"/>
      <c r="L127" s="143"/>
      <c r="M127" s="144"/>
      <c r="N127" s="145"/>
      <c r="O127" s="145"/>
      <c r="P127" s="145"/>
      <c r="Q127" s="145"/>
      <c r="R127" s="145"/>
      <c r="S127" s="145"/>
      <c r="T127" s="146"/>
      <c r="AT127" s="147" t="s">
        <v>103</v>
      </c>
      <c r="AU127" s="147" t="s">
        <v>47</v>
      </c>
      <c r="AV127" s="8" t="s">
        <v>47</v>
      </c>
      <c r="AW127" s="8" t="s">
        <v>21</v>
      </c>
      <c r="AX127" s="8" t="s">
        <v>43</v>
      </c>
      <c r="AY127" s="147" t="s">
        <v>93</v>
      </c>
    </row>
    <row r="128" spans="2:65" s="9" customFormat="1" ht="10.199999999999999" x14ac:dyDescent="0.2">
      <c r="B128" s="148"/>
      <c r="C128" s="149"/>
      <c r="D128" s="128" t="s">
        <v>103</v>
      </c>
      <c r="E128" s="150" t="s">
        <v>16</v>
      </c>
      <c r="F128" s="151" t="s">
        <v>106</v>
      </c>
      <c r="G128" s="149"/>
      <c r="H128" s="152">
        <v>10.199999999999999</v>
      </c>
      <c r="I128" s="153"/>
      <c r="J128" s="149"/>
      <c r="K128" s="149"/>
      <c r="L128" s="154"/>
      <c r="M128" s="155"/>
      <c r="N128" s="156"/>
      <c r="O128" s="156"/>
      <c r="P128" s="156"/>
      <c r="Q128" s="156"/>
      <c r="R128" s="156"/>
      <c r="S128" s="156"/>
      <c r="T128" s="157"/>
      <c r="AT128" s="158" t="s">
        <v>103</v>
      </c>
      <c r="AU128" s="158" t="s">
        <v>47</v>
      </c>
      <c r="AV128" s="9" t="s">
        <v>101</v>
      </c>
      <c r="AW128" s="9" t="s">
        <v>21</v>
      </c>
      <c r="AX128" s="9" t="s">
        <v>45</v>
      </c>
      <c r="AY128" s="158" t="s">
        <v>93</v>
      </c>
    </row>
    <row r="129" spans="2:65" s="7" customFormat="1" ht="10.199999999999999" x14ac:dyDescent="0.2">
      <c r="B129" s="126"/>
      <c r="C129" s="127"/>
      <c r="D129" s="128" t="s">
        <v>103</v>
      </c>
      <c r="E129" s="129" t="s">
        <v>16</v>
      </c>
      <c r="F129" s="130" t="s">
        <v>119</v>
      </c>
      <c r="G129" s="127"/>
      <c r="H129" s="129" t="s">
        <v>16</v>
      </c>
      <c r="I129" s="131"/>
      <c r="J129" s="127"/>
      <c r="K129" s="127"/>
      <c r="L129" s="132"/>
      <c r="M129" s="133"/>
      <c r="N129" s="134"/>
      <c r="O129" s="134"/>
      <c r="P129" s="134"/>
      <c r="Q129" s="134"/>
      <c r="R129" s="134"/>
      <c r="S129" s="134"/>
      <c r="T129" s="135"/>
      <c r="AT129" s="136" t="s">
        <v>103</v>
      </c>
      <c r="AU129" s="136" t="s">
        <v>47</v>
      </c>
      <c r="AV129" s="7" t="s">
        <v>45</v>
      </c>
      <c r="AW129" s="7" t="s">
        <v>21</v>
      </c>
      <c r="AX129" s="7" t="s">
        <v>43</v>
      </c>
      <c r="AY129" s="136" t="s">
        <v>93</v>
      </c>
    </row>
    <row r="130" spans="2:65" s="1" customFormat="1" ht="16.5" customHeight="1" x14ac:dyDescent="0.2">
      <c r="B130" s="19"/>
      <c r="C130" s="114" t="s">
        <v>94</v>
      </c>
      <c r="D130" s="114" t="s">
        <v>96</v>
      </c>
      <c r="E130" s="115" t="s">
        <v>127</v>
      </c>
      <c r="F130" s="116" t="s">
        <v>128</v>
      </c>
      <c r="G130" s="117" t="s">
        <v>99</v>
      </c>
      <c r="H130" s="118">
        <v>10.199999999999999</v>
      </c>
      <c r="I130" s="119"/>
      <c r="J130" s="120">
        <f>ROUND(I130*H130,2)</f>
        <v>0</v>
      </c>
      <c r="K130" s="116" t="s">
        <v>100</v>
      </c>
      <c r="L130" s="21"/>
      <c r="M130" s="121" t="s">
        <v>16</v>
      </c>
      <c r="N130" s="122" t="s">
        <v>30</v>
      </c>
      <c r="O130" s="28"/>
      <c r="P130" s="123">
        <f>O130*H130</f>
        <v>0</v>
      </c>
      <c r="Q130" s="123">
        <v>0</v>
      </c>
      <c r="R130" s="123">
        <f>Q130*H130</f>
        <v>0</v>
      </c>
      <c r="S130" s="123">
        <v>0</v>
      </c>
      <c r="T130" s="124">
        <f>S130*H130</f>
        <v>0</v>
      </c>
      <c r="AR130" s="11" t="s">
        <v>101</v>
      </c>
      <c r="AT130" s="11" t="s">
        <v>96</v>
      </c>
      <c r="AU130" s="11" t="s">
        <v>47</v>
      </c>
      <c r="AY130" s="11" t="s">
        <v>93</v>
      </c>
      <c r="BE130" s="125">
        <f>IF(N130="základní",J130,0)</f>
        <v>0</v>
      </c>
      <c r="BF130" s="125">
        <f>IF(N130="snížená",J130,0)</f>
        <v>0</v>
      </c>
      <c r="BG130" s="125">
        <f>IF(N130="zákl. přenesená",J130,0)</f>
        <v>0</v>
      </c>
      <c r="BH130" s="125">
        <f>IF(N130="sníž. přenesená",J130,0)</f>
        <v>0</v>
      </c>
      <c r="BI130" s="125">
        <f>IF(N130="nulová",J130,0)</f>
        <v>0</v>
      </c>
      <c r="BJ130" s="11" t="s">
        <v>45</v>
      </c>
      <c r="BK130" s="125">
        <f>ROUND(I130*H130,2)</f>
        <v>0</v>
      </c>
      <c r="BL130" s="11" t="s">
        <v>101</v>
      </c>
      <c r="BM130" s="11" t="s">
        <v>129</v>
      </c>
    </row>
    <row r="131" spans="2:65" s="7" customFormat="1" ht="10.199999999999999" x14ac:dyDescent="0.2">
      <c r="B131" s="126"/>
      <c r="C131" s="127"/>
      <c r="D131" s="128" t="s">
        <v>103</v>
      </c>
      <c r="E131" s="129" t="s">
        <v>16</v>
      </c>
      <c r="F131" s="130" t="s">
        <v>117</v>
      </c>
      <c r="G131" s="127"/>
      <c r="H131" s="129" t="s">
        <v>16</v>
      </c>
      <c r="I131" s="131"/>
      <c r="J131" s="127"/>
      <c r="K131" s="127"/>
      <c r="L131" s="132"/>
      <c r="M131" s="133"/>
      <c r="N131" s="134"/>
      <c r="O131" s="134"/>
      <c r="P131" s="134"/>
      <c r="Q131" s="134"/>
      <c r="R131" s="134"/>
      <c r="S131" s="134"/>
      <c r="T131" s="135"/>
      <c r="AT131" s="136" t="s">
        <v>103</v>
      </c>
      <c r="AU131" s="136" t="s">
        <v>47</v>
      </c>
      <c r="AV131" s="7" t="s">
        <v>45</v>
      </c>
      <c r="AW131" s="7" t="s">
        <v>21</v>
      </c>
      <c r="AX131" s="7" t="s">
        <v>43</v>
      </c>
      <c r="AY131" s="136" t="s">
        <v>93</v>
      </c>
    </row>
    <row r="132" spans="2:65" s="8" customFormat="1" ht="10.199999999999999" x14ac:dyDescent="0.2">
      <c r="B132" s="137"/>
      <c r="C132" s="138"/>
      <c r="D132" s="128" t="s">
        <v>103</v>
      </c>
      <c r="E132" s="139" t="s">
        <v>16</v>
      </c>
      <c r="F132" s="140" t="s">
        <v>118</v>
      </c>
      <c r="G132" s="138"/>
      <c r="H132" s="141">
        <v>10.199999999999999</v>
      </c>
      <c r="I132" s="142"/>
      <c r="J132" s="138"/>
      <c r="K132" s="138"/>
      <c r="L132" s="143"/>
      <c r="M132" s="144"/>
      <c r="N132" s="145"/>
      <c r="O132" s="145"/>
      <c r="P132" s="145"/>
      <c r="Q132" s="145"/>
      <c r="R132" s="145"/>
      <c r="S132" s="145"/>
      <c r="T132" s="146"/>
      <c r="AT132" s="147" t="s">
        <v>103</v>
      </c>
      <c r="AU132" s="147" t="s">
        <v>47</v>
      </c>
      <c r="AV132" s="8" t="s">
        <v>47</v>
      </c>
      <c r="AW132" s="8" t="s">
        <v>21</v>
      </c>
      <c r="AX132" s="8" t="s">
        <v>43</v>
      </c>
      <c r="AY132" s="147" t="s">
        <v>93</v>
      </c>
    </row>
    <row r="133" spans="2:65" s="9" customFormat="1" ht="10.199999999999999" x14ac:dyDescent="0.2">
      <c r="B133" s="148"/>
      <c r="C133" s="149"/>
      <c r="D133" s="128" t="s">
        <v>103</v>
      </c>
      <c r="E133" s="150" t="s">
        <v>16</v>
      </c>
      <c r="F133" s="151" t="s">
        <v>106</v>
      </c>
      <c r="G133" s="149"/>
      <c r="H133" s="152">
        <v>10.199999999999999</v>
      </c>
      <c r="I133" s="153"/>
      <c r="J133" s="149"/>
      <c r="K133" s="149"/>
      <c r="L133" s="154"/>
      <c r="M133" s="155"/>
      <c r="N133" s="156"/>
      <c r="O133" s="156"/>
      <c r="P133" s="156"/>
      <c r="Q133" s="156"/>
      <c r="R133" s="156"/>
      <c r="S133" s="156"/>
      <c r="T133" s="157"/>
      <c r="AT133" s="158" t="s">
        <v>103</v>
      </c>
      <c r="AU133" s="158" t="s">
        <v>47</v>
      </c>
      <c r="AV133" s="9" t="s">
        <v>101</v>
      </c>
      <c r="AW133" s="9" t="s">
        <v>21</v>
      </c>
      <c r="AX133" s="9" t="s">
        <v>45</v>
      </c>
      <c r="AY133" s="158" t="s">
        <v>93</v>
      </c>
    </row>
    <row r="134" spans="2:65" s="7" customFormat="1" ht="10.199999999999999" x14ac:dyDescent="0.2">
      <c r="B134" s="126"/>
      <c r="C134" s="127"/>
      <c r="D134" s="128" t="s">
        <v>103</v>
      </c>
      <c r="E134" s="129" t="s">
        <v>16</v>
      </c>
      <c r="F134" s="130" t="s">
        <v>119</v>
      </c>
      <c r="G134" s="127"/>
      <c r="H134" s="129" t="s">
        <v>16</v>
      </c>
      <c r="I134" s="131"/>
      <c r="J134" s="127"/>
      <c r="K134" s="127"/>
      <c r="L134" s="132"/>
      <c r="M134" s="133"/>
      <c r="N134" s="134"/>
      <c r="O134" s="134"/>
      <c r="P134" s="134"/>
      <c r="Q134" s="134"/>
      <c r="R134" s="134"/>
      <c r="S134" s="134"/>
      <c r="T134" s="135"/>
      <c r="AT134" s="136" t="s">
        <v>103</v>
      </c>
      <c r="AU134" s="136" t="s">
        <v>47</v>
      </c>
      <c r="AV134" s="7" t="s">
        <v>45</v>
      </c>
      <c r="AW134" s="7" t="s">
        <v>21</v>
      </c>
      <c r="AX134" s="7" t="s">
        <v>43</v>
      </c>
      <c r="AY134" s="136" t="s">
        <v>93</v>
      </c>
    </row>
    <row r="135" spans="2:65" s="6" customFormat="1" ht="22.8" customHeight="1" x14ac:dyDescent="0.25">
      <c r="B135" s="98"/>
      <c r="C135" s="99"/>
      <c r="D135" s="100" t="s">
        <v>42</v>
      </c>
      <c r="E135" s="112" t="s">
        <v>130</v>
      </c>
      <c r="F135" s="112" t="s">
        <v>131</v>
      </c>
      <c r="G135" s="99"/>
      <c r="H135" s="99"/>
      <c r="I135" s="102"/>
      <c r="J135" s="113">
        <f>BK135</f>
        <v>0</v>
      </c>
      <c r="K135" s="99"/>
      <c r="L135" s="104"/>
      <c r="M135" s="105"/>
      <c r="N135" s="106"/>
      <c r="O135" s="106"/>
      <c r="P135" s="107">
        <f>SUM(P136:P140)</f>
        <v>0</v>
      </c>
      <c r="Q135" s="106"/>
      <c r="R135" s="107">
        <f>SUM(R136:R140)</f>
        <v>0</v>
      </c>
      <c r="S135" s="106"/>
      <c r="T135" s="108">
        <f>SUM(T136:T140)</f>
        <v>2.52</v>
      </c>
      <c r="AR135" s="109" t="s">
        <v>45</v>
      </c>
      <c r="AT135" s="110" t="s">
        <v>42</v>
      </c>
      <c r="AU135" s="110" t="s">
        <v>45</v>
      </c>
      <c r="AY135" s="109" t="s">
        <v>93</v>
      </c>
      <c r="BK135" s="111">
        <f>SUM(BK136:BK140)</f>
        <v>0</v>
      </c>
    </row>
    <row r="136" spans="2:65" s="1" customFormat="1" ht="16.5" customHeight="1" x14ac:dyDescent="0.2">
      <c r="B136" s="19"/>
      <c r="C136" s="114" t="s">
        <v>132</v>
      </c>
      <c r="D136" s="114" t="s">
        <v>96</v>
      </c>
      <c r="E136" s="115" t="s">
        <v>133</v>
      </c>
      <c r="F136" s="116" t="s">
        <v>134</v>
      </c>
      <c r="G136" s="117" t="s">
        <v>135</v>
      </c>
      <c r="H136" s="118">
        <v>1.8</v>
      </c>
      <c r="I136" s="119"/>
      <c r="J136" s="120">
        <f>ROUND(I136*H136,2)</f>
        <v>0</v>
      </c>
      <c r="K136" s="116" t="s">
        <v>100</v>
      </c>
      <c r="L136" s="21"/>
      <c r="M136" s="121" t="s">
        <v>16</v>
      </c>
      <c r="N136" s="122" t="s">
        <v>30</v>
      </c>
      <c r="O136" s="28"/>
      <c r="P136" s="123">
        <f>O136*H136</f>
        <v>0</v>
      </c>
      <c r="Q136" s="123">
        <v>0</v>
      </c>
      <c r="R136" s="123">
        <f>Q136*H136</f>
        <v>0</v>
      </c>
      <c r="S136" s="123">
        <v>1.4</v>
      </c>
      <c r="T136" s="124">
        <f>S136*H136</f>
        <v>2.52</v>
      </c>
      <c r="AR136" s="11" t="s">
        <v>101</v>
      </c>
      <c r="AT136" s="11" t="s">
        <v>96</v>
      </c>
      <c r="AU136" s="11" t="s">
        <v>47</v>
      </c>
      <c r="AY136" s="11" t="s">
        <v>93</v>
      </c>
      <c r="BE136" s="125">
        <f>IF(N136="základní",J136,0)</f>
        <v>0</v>
      </c>
      <c r="BF136" s="125">
        <f>IF(N136="snížená",J136,0)</f>
        <v>0</v>
      </c>
      <c r="BG136" s="125">
        <f>IF(N136="zákl. přenesená",J136,0)</f>
        <v>0</v>
      </c>
      <c r="BH136" s="125">
        <f>IF(N136="sníž. přenesená",J136,0)</f>
        <v>0</v>
      </c>
      <c r="BI136" s="125">
        <f>IF(N136="nulová",J136,0)</f>
        <v>0</v>
      </c>
      <c r="BJ136" s="11" t="s">
        <v>45</v>
      </c>
      <c r="BK136" s="125">
        <f>ROUND(I136*H136,2)</f>
        <v>0</v>
      </c>
      <c r="BL136" s="11" t="s">
        <v>101</v>
      </c>
      <c r="BM136" s="11" t="s">
        <v>136</v>
      </c>
    </row>
    <row r="137" spans="2:65" s="7" customFormat="1" ht="10.199999999999999" x14ac:dyDescent="0.2">
      <c r="B137" s="126"/>
      <c r="C137" s="127"/>
      <c r="D137" s="128" t="s">
        <v>103</v>
      </c>
      <c r="E137" s="129" t="s">
        <v>16</v>
      </c>
      <c r="F137" s="130" t="s">
        <v>137</v>
      </c>
      <c r="G137" s="127"/>
      <c r="H137" s="129" t="s">
        <v>16</v>
      </c>
      <c r="I137" s="131"/>
      <c r="J137" s="127"/>
      <c r="K137" s="127"/>
      <c r="L137" s="132"/>
      <c r="M137" s="133"/>
      <c r="N137" s="134"/>
      <c r="O137" s="134"/>
      <c r="P137" s="134"/>
      <c r="Q137" s="134"/>
      <c r="R137" s="134"/>
      <c r="S137" s="134"/>
      <c r="T137" s="135"/>
      <c r="AT137" s="136" t="s">
        <v>103</v>
      </c>
      <c r="AU137" s="136" t="s">
        <v>47</v>
      </c>
      <c r="AV137" s="7" t="s">
        <v>45</v>
      </c>
      <c r="AW137" s="7" t="s">
        <v>21</v>
      </c>
      <c r="AX137" s="7" t="s">
        <v>43</v>
      </c>
      <c r="AY137" s="136" t="s">
        <v>93</v>
      </c>
    </row>
    <row r="138" spans="2:65" s="8" customFormat="1" ht="10.199999999999999" x14ac:dyDescent="0.2">
      <c r="B138" s="137"/>
      <c r="C138" s="138"/>
      <c r="D138" s="128" t="s">
        <v>103</v>
      </c>
      <c r="E138" s="139" t="s">
        <v>16</v>
      </c>
      <c r="F138" s="140" t="s">
        <v>138</v>
      </c>
      <c r="G138" s="138"/>
      <c r="H138" s="141">
        <v>1.8</v>
      </c>
      <c r="I138" s="142"/>
      <c r="J138" s="138"/>
      <c r="K138" s="138"/>
      <c r="L138" s="143"/>
      <c r="M138" s="144"/>
      <c r="N138" s="145"/>
      <c r="O138" s="145"/>
      <c r="P138" s="145"/>
      <c r="Q138" s="145"/>
      <c r="R138" s="145"/>
      <c r="S138" s="145"/>
      <c r="T138" s="146"/>
      <c r="AT138" s="147" t="s">
        <v>103</v>
      </c>
      <c r="AU138" s="147" t="s">
        <v>47</v>
      </c>
      <c r="AV138" s="8" t="s">
        <v>47</v>
      </c>
      <c r="AW138" s="8" t="s">
        <v>21</v>
      </c>
      <c r="AX138" s="8" t="s">
        <v>43</v>
      </c>
      <c r="AY138" s="147" t="s">
        <v>93</v>
      </c>
    </row>
    <row r="139" spans="2:65" s="9" customFormat="1" ht="10.199999999999999" x14ac:dyDescent="0.2">
      <c r="B139" s="148"/>
      <c r="C139" s="149"/>
      <c r="D139" s="128" t="s">
        <v>103</v>
      </c>
      <c r="E139" s="150" t="s">
        <v>16</v>
      </c>
      <c r="F139" s="151" t="s">
        <v>106</v>
      </c>
      <c r="G139" s="149"/>
      <c r="H139" s="152">
        <v>1.8</v>
      </c>
      <c r="I139" s="153"/>
      <c r="J139" s="149"/>
      <c r="K139" s="149"/>
      <c r="L139" s="154"/>
      <c r="M139" s="155"/>
      <c r="N139" s="156"/>
      <c r="O139" s="156"/>
      <c r="P139" s="156"/>
      <c r="Q139" s="156"/>
      <c r="R139" s="156"/>
      <c r="S139" s="156"/>
      <c r="T139" s="157"/>
      <c r="AT139" s="158" t="s">
        <v>103</v>
      </c>
      <c r="AU139" s="158" t="s">
        <v>47</v>
      </c>
      <c r="AV139" s="9" t="s">
        <v>101</v>
      </c>
      <c r="AW139" s="9" t="s">
        <v>21</v>
      </c>
      <c r="AX139" s="9" t="s">
        <v>45</v>
      </c>
      <c r="AY139" s="158" t="s">
        <v>93</v>
      </c>
    </row>
    <row r="140" spans="2:65" s="7" customFormat="1" ht="10.199999999999999" x14ac:dyDescent="0.2">
      <c r="B140" s="126"/>
      <c r="C140" s="127"/>
      <c r="D140" s="128" t="s">
        <v>103</v>
      </c>
      <c r="E140" s="129" t="s">
        <v>16</v>
      </c>
      <c r="F140" s="130" t="s">
        <v>139</v>
      </c>
      <c r="G140" s="127"/>
      <c r="H140" s="129" t="s">
        <v>16</v>
      </c>
      <c r="I140" s="131"/>
      <c r="J140" s="127"/>
      <c r="K140" s="127"/>
      <c r="L140" s="132"/>
      <c r="M140" s="133"/>
      <c r="N140" s="134"/>
      <c r="O140" s="134"/>
      <c r="P140" s="134"/>
      <c r="Q140" s="134"/>
      <c r="R140" s="134"/>
      <c r="S140" s="134"/>
      <c r="T140" s="135"/>
      <c r="AT140" s="136" t="s">
        <v>103</v>
      </c>
      <c r="AU140" s="136" t="s">
        <v>47</v>
      </c>
      <c r="AV140" s="7" t="s">
        <v>45</v>
      </c>
      <c r="AW140" s="7" t="s">
        <v>21</v>
      </c>
      <c r="AX140" s="7" t="s">
        <v>43</v>
      </c>
      <c r="AY140" s="136" t="s">
        <v>93</v>
      </c>
    </row>
    <row r="141" spans="2:65" s="6" customFormat="1" ht="22.8" customHeight="1" x14ac:dyDescent="0.25">
      <c r="B141" s="98"/>
      <c r="C141" s="99"/>
      <c r="D141" s="100" t="s">
        <v>42</v>
      </c>
      <c r="E141" s="112" t="s">
        <v>140</v>
      </c>
      <c r="F141" s="112" t="s">
        <v>141</v>
      </c>
      <c r="G141" s="99"/>
      <c r="H141" s="99"/>
      <c r="I141" s="102"/>
      <c r="J141" s="113">
        <f>BK141</f>
        <v>0</v>
      </c>
      <c r="K141" s="99"/>
      <c r="L141" s="104"/>
      <c r="M141" s="105"/>
      <c r="N141" s="106"/>
      <c r="O141" s="106"/>
      <c r="P141" s="107">
        <f>SUM(P142:P149)</f>
        <v>0</v>
      </c>
      <c r="Q141" s="106"/>
      <c r="R141" s="107">
        <f>SUM(R142:R149)</f>
        <v>0</v>
      </c>
      <c r="S141" s="106"/>
      <c r="T141" s="108">
        <f>SUM(T142:T149)</f>
        <v>0</v>
      </c>
      <c r="AR141" s="109" t="s">
        <v>45</v>
      </c>
      <c r="AT141" s="110" t="s">
        <v>42</v>
      </c>
      <c r="AU141" s="110" t="s">
        <v>45</v>
      </c>
      <c r="AY141" s="109" t="s">
        <v>93</v>
      </c>
      <c r="BK141" s="111">
        <f>SUM(BK142:BK149)</f>
        <v>0</v>
      </c>
    </row>
    <row r="142" spans="2:65" s="1" customFormat="1" ht="22.5" customHeight="1" x14ac:dyDescent="0.2">
      <c r="B142" s="19"/>
      <c r="C142" s="114" t="s">
        <v>142</v>
      </c>
      <c r="D142" s="114" t="s">
        <v>96</v>
      </c>
      <c r="E142" s="115" t="s">
        <v>143</v>
      </c>
      <c r="F142" s="116" t="s">
        <v>144</v>
      </c>
      <c r="G142" s="117" t="s">
        <v>145</v>
      </c>
      <c r="H142" s="118">
        <v>20.248000000000001</v>
      </c>
      <c r="I142" s="119"/>
      <c r="J142" s="120">
        <f>ROUND(I142*H142,2)</f>
        <v>0</v>
      </c>
      <c r="K142" s="116" t="s">
        <v>100</v>
      </c>
      <c r="L142" s="21"/>
      <c r="M142" s="121" t="s">
        <v>16</v>
      </c>
      <c r="N142" s="122" t="s">
        <v>30</v>
      </c>
      <c r="O142" s="28"/>
      <c r="P142" s="123">
        <f>O142*H142</f>
        <v>0</v>
      </c>
      <c r="Q142" s="123">
        <v>0</v>
      </c>
      <c r="R142" s="123">
        <f>Q142*H142</f>
        <v>0</v>
      </c>
      <c r="S142" s="123">
        <v>0</v>
      </c>
      <c r="T142" s="124">
        <f>S142*H142</f>
        <v>0</v>
      </c>
      <c r="AR142" s="11" t="s">
        <v>101</v>
      </c>
      <c r="AT142" s="11" t="s">
        <v>96</v>
      </c>
      <c r="AU142" s="11" t="s">
        <v>47</v>
      </c>
      <c r="AY142" s="11" t="s">
        <v>93</v>
      </c>
      <c r="BE142" s="125">
        <f>IF(N142="základní",J142,0)</f>
        <v>0</v>
      </c>
      <c r="BF142" s="125">
        <f>IF(N142="snížená",J142,0)</f>
        <v>0</v>
      </c>
      <c r="BG142" s="125">
        <f>IF(N142="zákl. přenesená",J142,0)</f>
        <v>0</v>
      </c>
      <c r="BH142" s="125">
        <f>IF(N142="sníž. přenesená",J142,0)</f>
        <v>0</v>
      </c>
      <c r="BI142" s="125">
        <f>IF(N142="nulová",J142,0)</f>
        <v>0</v>
      </c>
      <c r="BJ142" s="11" t="s">
        <v>45</v>
      </c>
      <c r="BK142" s="125">
        <f>ROUND(I142*H142,2)</f>
        <v>0</v>
      </c>
      <c r="BL142" s="11" t="s">
        <v>101</v>
      </c>
      <c r="BM142" s="11" t="s">
        <v>146</v>
      </c>
    </row>
    <row r="143" spans="2:65" s="1" customFormat="1" ht="16.5" customHeight="1" x14ac:dyDescent="0.2">
      <c r="B143" s="19"/>
      <c r="C143" s="114" t="s">
        <v>130</v>
      </c>
      <c r="D143" s="114" t="s">
        <v>96</v>
      </c>
      <c r="E143" s="115" t="s">
        <v>147</v>
      </c>
      <c r="F143" s="116" t="s">
        <v>148</v>
      </c>
      <c r="G143" s="117" t="s">
        <v>145</v>
      </c>
      <c r="H143" s="118">
        <v>20.248000000000001</v>
      </c>
      <c r="I143" s="119"/>
      <c r="J143" s="120">
        <f>ROUND(I143*H143,2)</f>
        <v>0</v>
      </c>
      <c r="K143" s="116" t="s">
        <v>100</v>
      </c>
      <c r="L143" s="21"/>
      <c r="M143" s="121" t="s">
        <v>16</v>
      </c>
      <c r="N143" s="122" t="s">
        <v>30</v>
      </c>
      <c r="O143" s="28"/>
      <c r="P143" s="123">
        <f>O143*H143</f>
        <v>0</v>
      </c>
      <c r="Q143" s="123">
        <v>0</v>
      </c>
      <c r="R143" s="123">
        <f>Q143*H143</f>
        <v>0</v>
      </c>
      <c r="S143" s="123">
        <v>0</v>
      </c>
      <c r="T143" s="124">
        <f>S143*H143</f>
        <v>0</v>
      </c>
      <c r="AR143" s="11" t="s">
        <v>101</v>
      </c>
      <c r="AT143" s="11" t="s">
        <v>96</v>
      </c>
      <c r="AU143" s="11" t="s">
        <v>47</v>
      </c>
      <c r="AY143" s="11" t="s">
        <v>93</v>
      </c>
      <c r="BE143" s="125">
        <f>IF(N143="základní",J143,0)</f>
        <v>0</v>
      </c>
      <c r="BF143" s="125">
        <f>IF(N143="snížená",J143,0)</f>
        <v>0</v>
      </c>
      <c r="BG143" s="125">
        <f>IF(N143="zákl. přenesená",J143,0)</f>
        <v>0</v>
      </c>
      <c r="BH143" s="125">
        <f>IF(N143="sníž. přenesená",J143,0)</f>
        <v>0</v>
      </c>
      <c r="BI143" s="125">
        <f>IF(N143="nulová",J143,0)</f>
        <v>0</v>
      </c>
      <c r="BJ143" s="11" t="s">
        <v>45</v>
      </c>
      <c r="BK143" s="125">
        <f>ROUND(I143*H143,2)</f>
        <v>0</v>
      </c>
      <c r="BL143" s="11" t="s">
        <v>101</v>
      </c>
      <c r="BM143" s="11" t="s">
        <v>149</v>
      </c>
    </row>
    <row r="144" spans="2:65" s="1" customFormat="1" ht="22.5" customHeight="1" x14ac:dyDescent="0.2">
      <c r="B144" s="19"/>
      <c r="C144" s="114" t="s">
        <v>150</v>
      </c>
      <c r="D144" s="114" t="s">
        <v>96</v>
      </c>
      <c r="E144" s="115" t="s">
        <v>151</v>
      </c>
      <c r="F144" s="116" t="s">
        <v>152</v>
      </c>
      <c r="G144" s="117" t="s">
        <v>145</v>
      </c>
      <c r="H144" s="118">
        <v>384.71199999999999</v>
      </c>
      <c r="I144" s="119"/>
      <c r="J144" s="120">
        <f>ROUND(I144*H144,2)</f>
        <v>0</v>
      </c>
      <c r="K144" s="116" t="s">
        <v>100</v>
      </c>
      <c r="L144" s="21"/>
      <c r="M144" s="121" t="s">
        <v>16</v>
      </c>
      <c r="N144" s="122" t="s">
        <v>30</v>
      </c>
      <c r="O144" s="28"/>
      <c r="P144" s="123">
        <f>O144*H144</f>
        <v>0</v>
      </c>
      <c r="Q144" s="123">
        <v>0</v>
      </c>
      <c r="R144" s="123">
        <f>Q144*H144</f>
        <v>0</v>
      </c>
      <c r="S144" s="123">
        <v>0</v>
      </c>
      <c r="T144" s="124">
        <f>S144*H144</f>
        <v>0</v>
      </c>
      <c r="AR144" s="11" t="s">
        <v>101</v>
      </c>
      <c r="AT144" s="11" t="s">
        <v>96</v>
      </c>
      <c r="AU144" s="11" t="s">
        <v>47</v>
      </c>
      <c r="AY144" s="11" t="s">
        <v>93</v>
      </c>
      <c r="BE144" s="125">
        <f>IF(N144="základní",J144,0)</f>
        <v>0</v>
      </c>
      <c r="BF144" s="125">
        <f>IF(N144="snížená",J144,0)</f>
        <v>0</v>
      </c>
      <c r="BG144" s="125">
        <f>IF(N144="zákl. přenesená",J144,0)</f>
        <v>0</v>
      </c>
      <c r="BH144" s="125">
        <f>IF(N144="sníž. přenesená",J144,0)</f>
        <v>0</v>
      </c>
      <c r="BI144" s="125">
        <f>IF(N144="nulová",J144,0)</f>
        <v>0</v>
      </c>
      <c r="BJ144" s="11" t="s">
        <v>45</v>
      </c>
      <c r="BK144" s="125">
        <f>ROUND(I144*H144,2)</f>
        <v>0</v>
      </c>
      <c r="BL144" s="11" t="s">
        <v>101</v>
      </c>
      <c r="BM144" s="11" t="s">
        <v>153</v>
      </c>
    </row>
    <row r="145" spans="2:65" s="8" customFormat="1" ht="10.199999999999999" x14ac:dyDescent="0.2">
      <c r="B145" s="137"/>
      <c r="C145" s="138"/>
      <c r="D145" s="128" t="s">
        <v>103</v>
      </c>
      <c r="E145" s="138"/>
      <c r="F145" s="140" t="s">
        <v>154</v>
      </c>
      <c r="G145" s="138"/>
      <c r="H145" s="141">
        <v>384.71199999999999</v>
      </c>
      <c r="I145" s="142"/>
      <c r="J145" s="138"/>
      <c r="K145" s="138"/>
      <c r="L145" s="143"/>
      <c r="M145" s="144"/>
      <c r="N145" s="145"/>
      <c r="O145" s="145"/>
      <c r="P145" s="145"/>
      <c r="Q145" s="145"/>
      <c r="R145" s="145"/>
      <c r="S145" s="145"/>
      <c r="T145" s="146"/>
      <c r="AT145" s="147" t="s">
        <v>103</v>
      </c>
      <c r="AU145" s="147" t="s">
        <v>47</v>
      </c>
      <c r="AV145" s="8" t="s">
        <v>47</v>
      </c>
      <c r="AW145" s="8" t="s">
        <v>0</v>
      </c>
      <c r="AX145" s="8" t="s">
        <v>45</v>
      </c>
      <c r="AY145" s="147" t="s">
        <v>93</v>
      </c>
    </row>
    <row r="146" spans="2:65" s="1" customFormat="1" ht="22.5" customHeight="1" x14ac:dyDescent="0.2">
      <c r="B146" s="19"/>
      <c r="C146" s="114" t="s">
        <v>155</v>
      </c>
      <c r="D146" s="114" t="s">
        <v>96</v>
      </c>
      <c r="E146" s="115" t="s">
        <v>156</v>
      </c>
      <c r="F146" s="116" t="s">
        <v>157</v>
      </c>
      <c r="G146" s="117" t="s">
        <v>145</v>
      </c>
      <c r="H146" s="118">
        <v>2.52</v>
      </c>
      <c r="I146" s="119"/>
      <c r="J146" s="120">
        <f>ROUND(I146*H146,2)</f>
        <v>0</v>
      </c>
      <c r="K146" s="116" t="s">
        <v>100</v>
      </c>
      <c r="L146" s="21"/>
      <c r="M146" s="121" t="s">
        <v>16</v>
      </c>
      <c r="N146" s="122" t="s">
        <v>30</v>
      </c>
      <c r="O146" s="28"/>
      <c r="P146" s="123">
        <f>O146*H146</f>
        <v>0</v>
      </c>
      <c r="Q146" s="123">
        <v>0</v>
      </c>
      <c r="R146" s="123">
        <f>Q146*H146</f>
        <v>0</v>
      </c>
      <c r="S146" s="123">
        <v>0</v>
      </c>
      <c r="T146" s="124">
        <f>S146*H146</f>
        <v>0</v>
      </c>
      <c r="AR146" s="11" t="s">
        <v>101</v>
      </c>
      <c r="AT146" s="11" t="s">
        <v>96</v>
      </c>
      <c r="AU146" s="11" t="s">
        <v>47</v>
      </c>
      <c r="AY146" s="11" t="s">
        <v>93</v>
      </c>
      <c r="BE146" s="125">
        <f>IF(N146="základní",J146,0)</f>
        <v>0</v>
      </c>
      <c r="BF146" s="125">
        <f>IF(N146="snížená",J146,0)</f>
        <v>0</v>
      </c>
      <c r="BG146" s="125">
        <f>IF(N146="zákl. přenesená",J146,0)</f>
        <v>0</v>
      </c>
      <c r="BH146" s="125">
        <f>IF(N146="sníž. přenesená",J146,0)</f>
        <v>0</v>
      </c>
      <c r="BI146" s="125">
        <f>IF(N146="nulová",J146,0)</f>
        <v>0</v>
      </c>
      <c r="BJ146" s="11" t="s">
        <v>45</v>
      </c>
      <c r="BK146" s="125">
        <f>ROUND(I146*H146,2)</f>
        <v>0</v>
      </c>
      <c r="BL146" s="11" t="s">
        <v>101</v>
      </c>
      <c r="BM146" s="11" t="s">
        <v>158</v>
      </c>
    </row>
    <row r="147" spans="2:65" s="1" customFormat="1" ht="22.5" customHeight="1" x14ac:dyDescent="0.2">
      <c r="B147" s="19"/>
      <c r="C147" s="114" t="s">
        <v>159</v>
      </c>
      <c r="D147" s="114" t="s">
        <v>96</v>
      </c>
      <c r="E147" s="115" t="s">
        <v>160</v>
      </c>
      <c r="F147" s="116" t="s">
        <v>161</v>
      </c>
      <c r="G147" s="117" t="s">
        <v>145</v>
      </c>
      <c r="H147" s="118">
        <v>6.8000000000000005E-2</v>
      </c>
      <c r="I147" s="119"/>
      <c r="J147" s="120">
        <f>ROUND(I147*H147,2)</f>
        <v>0</v>
      </c>
      <c r="K147" s="116" t="s">
        <v>100</v>
      </c>
      <c r="L147" s="21"/>
      <c r="M147" s="121" t="s">
        <v>16</v>
      </c>
      <c r="N147" s="122" t="s">
        <v>30</v>
      </c>
      <c r="O147" s="28"/>
      <c r="P147" s="123">
        <f>O147*H147</f>
        <v>0</v>
      </c>
      <c r="Q147" s="123">
        <v>0</v>
      </c>
      <c r="R147" s="123">
        <f>Q147*H147</f>
        <v>0</v>
      </c>
      <c r="S147" s="123">
        <v>0</v>
      </c>
      <c r="T147" s="124">
        <f>S147*H147</f>
        <v>0</v>
      </c>
      <c r="AR147" s="11" t="s">
        <v>101</v>
      </c>
      <c r="AT147" s="11" t="s">
        <v>96</v>
      </c>
      <c r="AU147" s="11" t="s">
        <v>47</v>
      </c>
      <c r="AY147" s="11" t="s">
        <v>93</v>
      </c>
      <c r="BE147" s="125">
        <f>IF(N147="základní",J147,0)</f>
        <v>0</v>
      </c>
      <c r="BF147" s="125">
        <f>IF(N147="snížená",J147,0)</f>
        <v>0</v>
      </c>
      <c r="BG147" s="125">
        <f>IF(N147="zákl. přenesená",J147,0)</f>
        <v>0</v>
      </c>
      <c r="BH147" s="125">
        <f>IF(N147="sníž. přenesená",J147,0)</f>
        <v>0</v>
      </c>
      <c r="BI147" s="125">
        <f>IF(N147="nulová",J147,0)</f>
        <v>0</v>
      </c>
      <c r="BJ147" s="11" t="s">
        <v>45</v>
      </c>
      <c r="BK147" s="125">
        <f>ROUND(I147*H147,2)</f>
        <v>0</v>
      </c>
      <c r="BL147" s="11" t="s">
        <v>101</v>
      </c>
      <c r="BM147" s="11" t="s">
        <v>162</v>
      </c>
    </row>
    <row r="148" spans="2:65" s="1" customFormat="1" ht="22.5" customHeight="1" x14ac:dyDescent="0.2">
      <c r="B148" s="19"/>
      <c r="C148" s="114" t="s">
        <v>163</v>
      </c>
      <c r="D148" s="114" t="s">
        <v>96</v>
      </c>
      <c r="E148" s="115" t="s">
        <v>164</v>
      </c>
      <c r="F148" s="116" t="s">
        <v>165</v>
      </c>
      <c r="G148" s="117" t="s">
        <v>145</v>
      </c>
      <c r="H148" s="118">
        <v>17.321999999999999</v>
      </c>
      <c r="I148" s="119"/>
      <c r="J148" s="120">
        <f>ROUND(I148*H148,2)</f>
        <v>0</v>
      </c>
      <c r="K148" s="116" t="s">
        <v>100</v>
      </c>
      <c r="L148" s="21"/>
      <c r="M148" s="121" t="s">
        <v>16</v>
      </c>
      <c r="N148" s="122" t="s">
        <v>30</v>
      </c>
      <c r="O148" s="28"/>
      <c r="P148" s="123">
        <f>O148*H148</f>
        <v>0</v>
      </c>
      <c r="Q148" s="123">
        <v>0</v>
      </c>
      <c r="R148" s="123">
        <f>Q148*H148</f>
        <v>0</v>
      </c>
      <c r="S148" s="123">
        <v>0</v>
      </c>
      <c r="T148" s="124">
        <f>S148*H148</f>
        <v>0</v>
      </c>
      <c r="AR148" s="11" t="s">
        <v>101</v>
      </c>
      <c r="AT148" s="11" t="s">
        <v>96</v>
      </c>
      <c r="AU148" s="11" t="s">
        <v>47</v>
      </c>
      <c r="AY148" s="11" t="s">
        <v>93</v>
      </c>
      <c r="BE148" s="125">
        <f>IF(N148="základní",J148,0)</f>
        <v>0</v>
      </c>
      <c r="BF148" s="125">
        <f>IF(N148="snížená",J148,0)</f>
        <v>0</v>
      </c>
      <c r="BG148" s="125">
        <f>IF(N148="zákl. přenesená",J148,0)</f>
        <v>0</v>
      </c>
      <c r="BH148" s="125">
        <f>IF(N148="sníž. přenesená",J148,0)</f>
        <v>0</v>
      </c>
      <c r="BI148" s="125">
        <f>IF(N148="nulová",J148,0)</f>
        <v>0</v>
      </c>
      <c r="BJ148" s="11" t="s">
        <v>45</v>
      </c>
      <c r="BK148" s="125">
        <f>ROUND(I148*H148,2)</f>
        <v>0</v>
      </c>
      <c r="BL148" s="11" t="s">
        <v>101</v>
      </c>
      <c r="BM148" s="11" t="s">
        <v>166</v>
      </c>
    </row>
    <row r="149" spans="2:65" s="1" customFormat="1" ht="16.5" customHeight="1" x14ac:dyDescent="0.2">
      <c r="B149" s="19"/>
      <c r="C149" s="114" t="s">
        <v>167</v>
      </c>
      <c r="D149" s="114" t="s">
        <v>96</v>
      </c>
      <c r="E149" s="115" t="s">
        <v>168</v>
      </c>
      <c r="F149" s="116" t="s">
        <v>169</v>
      </c>
      <c r="G149" s="117" t="s">
        <v>145</v>
      </c>
      <c r="H149" s="118">
        <v>0.33</v>
      </c>
      <c r="I149" s="119"/>
      <c r="J149" s="120">
        <f>ROUND(I149*H149,2)</f>
        <v>0</v>
      </c>
      <c r="K149" s="116" t="s">
        <v>170</v>
      </c>
      <c r="L149" s="21"/>
      <c r="M149" s="121" t="s">
        <v>16</v>
      </c>
      <c r="N149" s="122" t="s">
        <v>30</v>
      </c>
      <c r="O149" s="28"/>
      <c r="P149" s="123">
        <f>O149*H149</f>
        <v>0</v>
      </c>
      <c r="Q149" s="123">
        <v>0</v>
      </c>
      <c r="R149" s="123">
        <f>Q149*H149</f>
        <v>0</v>
      </c>
      <c r="S149" s="123">
        <v>0</v>
      </c>
      <c r="T149" s="124">
        <f>S149*H149</f>
        <v>0</v>
      </c>
      <c r="AR149" s="11" t="s">
        <v>101</v>
      </c>
      <c r="AT149" s="11" t="s">
        <v>96</v>
      </c>
      <c r="AU149" s="11" t="s">
        <v>47</v>
      </c>
      <c r="AY149" s="11" t="s">
        <v>93</v>
      </c>
      <c r="BE149" s="125">
        <f>IF(N149="základní",J149,0)</f>
        <v>0</v>
      </c>
      <c r="BF149" s="125">
        <f>IF(N149="snížená",J149,0)</f>
        <v>0</v>
      </c>
      <c r="BG149" s="125">
        <f>IF(N149="zákl. přenesená",J149,0)</f>
        <v>0</v>
      </c>
      <c r="BH149" s="125">
        <f>IF(N149="sníž. přenesená",J149,0)</f>
        <v>0</v>
      </c>
      <c r="BI149" s="125">
        <f>IF(N149="nulová",J149,0)</f>
        <v>0</v>
      </c>
      <c r="BJ149" s="11" t="s">
        <v>45</v>
      </c>
      <c r="BK149" s="125">
        <f>ROUND(I149*H149,2)</f>
        <v>0</v>
      </c>
      <c r="BL149" s="11" t="s">
        <v>101</v>
      </c>
      <c r="BM149" s="11" t="s">
        <v>171</v>
      </c>
    </row>
    <row r="150" spans="2:65" s="6" customFormat="1" ht="22.8" customHeight="1" x14ac:dyDescent="0.25">
      <c r="B150" s="98"/>
      <c r="C150" s="99"/>
      <c r="D150" s="100" t="s">
        <v>42</v>
      </c>
      <c r="E150" s="112" t="s">
        <v>172</v>
      </c>
      <c r="F150" s="112" t="s">
        <v>173</v>
      </c>
      <c r="G150" s="99"/>
      <c r="H150" s="99"/>
      <c r="I150" s="102"/>
      <c r="J150" s="113">
        <f>BK150</f>
        <v>0</v>
      </c>
      <c r="K150" s="99"/>
      <c r="L150" s="104"/>
      <c r="M150" s="105"/>
      <c r="N150" s="106"/>
      <c r="O150" s="106"/>
      <c r="P150" s="107">
        <f>P151</f>
        <v>0</v>
      </c>
      <c r="Q150" s="106"/>
      <c r="R150" s="107">
        <f>R151</f>
        <v>0</v>
      </c>
      <c r="S150" s="106"/>
      <c r="T150" s="108">
        <f>T151</f>
        <v>0</v>
      </c>
      <c r="AR150" s="109" t="s">
        <v>45</v>
      </c>
      <c r="AT150" s="110" t="s">
        <v>42</v>
      </c>
      <c r="AU150" s="110" t="s">
        <v>45</v>
      </c>
      <c r="AY150" s="109" t="s">
        <v>93</v>
      </c>
      <c r="BK150" s="111">
        <f>BK151</f>
        <v>0</v>
      </c>
    </row>
    <row r="151" spans="2:65" s="1" customFormat="1" ht="22.5" customHeight="1" x14ac:dyDescent="0.2">
      <c r="B151" s="19"/>
      <c r="C151" s="114" t="s">
        <v>2</v>
      </c>
      <c r="D151" s="114" t="s">
        <v>96</v>
      </c>
      <c r="E151" s="115" t="s">
        <v>174</v>
      </c>
      <c r="F151" s="116" t="s">
        <v>175</v>
      </c>
      <c r="G151" s="117" t="s">
        <v>145</v>
      </c>
      <c r="H151" s="118">
        <v>1.5349999999999999</v>
      </c>
      <c r="I151" s="119"/>
      <c r="J151" s="120">
        <f>ROUND(I151*H151,2)</f>
        <v>0</v>
      </c>
      <c r="K151" s="116" t="s">
        <v>100</v>
      </c>
      <c r="L151" s="21"/>
      <c r="M151" s="121" t="s">
        <v>16</v>
      </c>
      <c r="N151" s="122" t="s">
        <v>30</v>
      </c>
      <c r="O151" s="28"/>
      <c r="P151" s="123">
        <f>O151*H151</f>
        <v>0</v>
      </c>
      <c r="Q151" s="123">
        <v>0</v>
      </c>
      <c r="R151" s="123">
        <f>Q151*H151</f>
        <v>0</v>
      </c>
      <c r="S151" s="123">
        <v>0</v>
      </c>
      <c r="T151" s="124">
        <f>S151*H151</f>
        <v>0</v>
      </c>
      <c r="AR151" s="11" t="s">
        <v>101</v>
      </c>
      <c r="AT151" s="11" t="s">
        <v>96</v>
      </c>
      <c r="AU151" s="11" t="s">
        <v>47</v>
      </c>
      <c r="AY151" s="11" t="s">
        <v>93</v>
      </c>
      <c r="BE151" s="125">
        <f>IF(N151="základní",J151,0)</f>
        <v>0</v>
      </c>
      <c r="BF151" s="125">
        <f>IF(N151="snížená",J151,0)</f>
        <v>0</v>
      </c>
      <c r="BG151" s="125">
        <f>IF(N151="zákl. přenesená",J151,0)</f>
        <v>0</v>
      </c>
      <c r="BH151" s="125">
        <f>IF(N151="sníž. přenesená",J151,0)</f>
        <v>0</v>
      </c>
      <c r="BI151" s="125">
        <f>IF(N151="nulová",J151,0)</f>
        <v>0</v>
      </c>
      <c r="BJ151" s="11" t="s">
        <v>45</v>
      </c>
      <c r="BK151" s="125">
        <f>ROUND(I151*H151,2)</f>
        <v>0</v>
      </c>
      <c r="BL151" s="11" t="s">
        <v>101</v>
      </c>
      <c r="BM151" s="11" t="s">
        <v>176</v>
      </c>
    </row>
    <row r="152" spans="2:65" s="6" customFormat="1" ht="25.95" customHeight="1" x14ac:dyDescent="0.25">
      <c r="B152" s="98"/>
      <c r="C152" s="99"/>
      <c r="D152" s="100" t="s">
        <v>42</v>
      </c>
      <c r="E152" s="101" t="s">
        <v>177</v>
      </c>
      <c r="F152" s="101" t="s">
        <v>178</v>
      </c>
      <c r="G152" s="99"/>
      <c r="H152" s="99"/>
      <c r="I152" s="102"/>
      <c r="J152" s="103">
        <f>BK152</f>
        <v>0</v>
      </c>
      <c r="K152" s="99"/>
      <c r="L152" s="104"/>
      <c r="M152" s="105"/>
      <c r="N152" s="106"/>
      <c r="O152" s="106"/>
      <c r="P152" s="107">
        <f>P153+P356+P465+P492+P498+P516+P530+P599+P608+P615</f>
        <v>0</v>
      </c>
      <c r="Q152" s="106"/>
      <c r="R152" s="107">
        <f>R153+R356+R465+R492+R498+R516+R530+R599+R608+R615</f>
        <v>12.174976429999997</v>
      </c>
      <c r="S152" s="106"/>
      <c r="T152" s="108">
        <f>T153+T356+T465+T492+T498+T516+T530+T599+T608+T615</f>
        <v>17.727561599999998</v>
      </c>
      <c r="AR152" s="109" t="s">
        <v>47</v>
      </c>
      <c r="AT152" s="110" t="s">
        <v>42</v>
      </c>
      <c r="AU152" s="110" t="s">
        <v>43</v>
      </c>
      <c r="AY152" s="109" t="s">
        <v>93</v>
      </c>
      <c r="BK152" s="111">
        <f>BK153+BK356+BK465+BK492+BK498+BK516+BK530+BK599+BK608+BK615</f>
        <v>0</v>
      </c>
    </row>
    <row r="153" spans="2:65" s="6" customFormat="1" ht="22.8" customHeight="1" x14ac:dyDescent="0.25">
      <c r="B153" s="98"/>
      <c r="C153" s="99"/>
      <c r="D153" s="100" t="s">
        <v>42</v>
      </c>
      <c r="E153" s="112" t="s">
        <v>179</v>
      </c>
      <c r="F153" s="112" t="s">
        <v>180</v>
      </c>
      <c r="G153" s="99"/>
      <c r="H153" s="99"/>
      <c r="I153" s="102"/>
      <c r="J153" s="113">
        <f>BK153</f>
        <v>0</v>
      </c>
      <c r="K153" s="99"/>
      <c r="L153" s="104"/>
      <c r="M153" s="105"/>
      <c r="N153" s="106"/>
      <c r="O153" s="106"/>
      <c r="P153" s="107">
        <f>SUM(P154:P355)</f>
        <v>0</v>
      </c>
      <c r="Q153" s="106"/>
      <c r="R153" s="107">
        <f>SUM(R154:R355)</f>
        <v>6.3698406200000006</v>
      </c>
      <c r="S153" s="106"/>
      <c r="T153" s="108">
        <f>SUM(T154:T355)</f>
        <v>16.074745</v>
      </c>
      <c r="AR153" s="109" t="s">
        <v>47</v>
      </c>
      <c r="AT153" s="110" t="s">
        <v>42</v>
      </c>
      <c r="AU153" s="110" t="s">
        <v>45</v>
      </c>
      <c r="AY153" s="109" t="s">
        <v>93</v>
      </c>
      <c r="BK153" s="111">
        <f>SUM(BK154:BK355)</f>
        <v>0</v>
      </c>
    </row>
    <row r="154" spans="2:65" s="1" customFormat="1" ht="16.5" customHeight="1" x14ac:dyDescent="0.2">
      <c r="B154" s="19"/>
      <c r="C154" s="114" t="s">
        <v>181</v>
      </c>
      <c r="D154" s="114" t="s">
        <v>96</v>
      </c>
      <c r="E154" s="115" t="s">
        <v>182</v>
      </c>
      <c r="F154" s="116" t="s">
        <v>183</v>
      </c>
      <c r="G154" s="117" t="s">
        <v>184</v>
      </c>
      <c r="H154" s="118">
        <v>1</v>
      </c>
      <c r="I154" s="119"/>
      <c r="J154" s="120">
        <f>ROUND(I154*H154,2)</f>
        <v>0</v>
      </c>
      <c r="K154" s="116" t="s">
        <v>170</v>
      </c>
      <c r="L154" s="21"/>
      <c r="M154" s="121" t="s">
        <v>16</v>
      </c>
      <c r="N154" s="122" t="s">
        <v>30</v>
      </c>
      <c r="O154" s="28"/>
      <c r="P154" s="123">
        <f>O154*H154</f>
        <v>0</v>
      </c>
      <c r="Q154" s="123">
        <v>0</v>
      </c>
      <c r="R154" s="123">
        <f>Q154*H154</f>
        <v>0</v>
      </c>
      <c r="S154" s="123">
        <v>0</v>
      </c>
      <c r="T154" s="124">
        <f>S154*H154</f>
        <v>0</v>
      </c>
      <c r="AR154" s="11" t="s">
        <v>101</v>
      </c>
      <c r="AT154" s="11" t="s">
        <v>96</v>
      </c>
      <c r="AU154" s="11" t="s">
        <v>47</v>
      </c>
      <c r="AY154" s="11" t="s">
        <v>93</v>
      </c>
      <c r="BE154" s="125">
        <f>IF(N154="základní",J154,0)</f>
        <v>0</v>
      </c>
      <c r="BF154" s="125">
        <f>IF(N154="snížená",J154,0)</f>
        <v>0</v>
      </c>
      <c r="BG154" s="125">
        <f>IF(N154="zákl. přenesená",J154,0)</f>
        <v>0</v>
      </c>
      <c r="BH154" s="125">
        <f>IF(N154="sníž. přenesená",J154,0)</f>
        <v>0</v>
      </c>
      <c r="BI154" s="125">
        <f>IF(N154="nulová",J154,0)</f>
        <v>0</v>
      </c>
      <c r="BJ154" s="11" t="s">
        <v>45</v>
      </c>
      <c r="BK154" s="125">
        <f>ROUND(I154*H154,2)</f>
        <v>0</v>
      </c>
      <c r="BL154" s="11" t="s">
        <v>101</v>
      </c>
      <c r="BM154" s="11" t="s">
        <v>185</v>
      </c>
    </row>
    <row r="155" spans="2:65" s="1" customFormat="1" ht="134.4" x14ac:dyDescent="0.2">
      <c r="B155" s="19"/>
      <c r="C155" s="20"/>
      <c r="D155" s="128" t="s">
        <v>186</v>
      </c>
      <c r="E155" s="20"/>
      <c r="F155" s="159" t="s">
        <v>187</v>
      </c>
      <c r="G155" s="20"/>
      <c r="H155" s="20"/>
      <c r="I155" s="43"/>
      <c r="J155" s="20"/>
      <c r="K155" s="20"/>
      <c r="L155" s="21"/>
      <c r="M155" s="160"/>
      <c r="N155" s="28"/>
      <c r="O155" s="28"/>
      <c r="P155" s="28"/>
      <c r="Q155" s="28"/>
      <c r="R155" s="28"/>
      <c r="S155" s="28"/>
      <c r="T155" s="29"/>
      <c r="AT155" s="11" t="s">
        <v>186</v>
      </c>
      <c r="AU155" s="11" t="s">
        <v>47</v>
      </c>
    </row>
    <row r="156" spans="2:65" s="7" customFormat="1" ht="10.199999999999999" x14ac:dyDescent="0.2">
      <c r="B156" s="126"/>
      <c r="C156" s="127"/>
      <c r="D156" s="128" t="s">
        <v>103</v>
      </c>
      <c r="E156" s="129" t="s">
        <v>16</v>
      </c>
      <c r="F156" s="130" t="s">
        <v>188</v>
      </c>
      <c r="G156" s="127"/>
      <c r="H156" s="129" t="s">
        <v>16</v>
      </c>
      <c r="I156" s="131"/>
      <c r="J156" s="127"/>
      <c r="K156" s="127"/>
      <c r="L156" s="132"/>
      <c r="M156" s="133"/>
      <c r="N156" s="134"/>
      <c r="O156" s="134"/>
      <c r="P156" s="134"/>
      <c r="Q156" s="134"/>
      <c r="R156" s="134"/>
      <c r="S156" s="134"/>
      <c r="T156" s="135"/>
      <c r="AT156" s="136" t="s">
        <v>103</v>
      </c>
      <c r="AU156" s="136" t="s">
        <v>47</v>
      </c>
      <c r="AV156" s="7" t="s">
        <v>45</v>
      </c>
      <c r="AW156" s="7" t="s">
        <v>21</v>
      </c>
      <c r="AX156" s="7" t="s">
        <v>43</v>
      </c>
      <c r="AY156" s="136" t="s">
        <v>93</v>
      </c>
    </row>
    <row r="157" spans="2:65" s="8" customFormat="1" ht="10.199999999999999" x14ac:dyDescent="0.2">
      <c r="B157" s="137"/>
      <c r="C157" s="138"/>
      <c r="D157" s="128" t="s">
        <v>103</v>
      </c>
      <c r="E157" s="139" t="s">
        <v>16</v>
      </c>
      <c r="F157" s="140" t="s">
        <v>45</v>
      </c>
      <c r="G157" s="138"/>
      <c r="H157" s="141">
        <v>1</v>
      </c>
      <c r="I157" s="142"/>
      <c r="J157" s="138"/>
      <c r="K157" s="138"/>
      <c r="L157" s="143"/>
      <c r="M157" s="144"/>
      <c r="N157" s="145"/>
      <c r="O157" s="145"/>
      <c r="P157" s="145"/>
      <c r="Q157" s="145"/>
      <c r="R157" s="145"/>
      <c r="S157" s="145"/>
      <c r="T157" s="146"/>
      <c r="AT157" s="147" t="s">
        <v>103</v>
      </c>
      <c r="AU157" s="147" t="s">
        <v>47</v>
      </c>
      <c r="AV157" s="8" t="s">
        <v>47</v>
      </c>
      <c r="AW157" s="8" t="s">
        <v>21</v>
      </c>
      <c r="AX157" s="8" t="s">
        <v>43</v>
      </c>
      <c r="AY157" s="147" t="s">
        <v>93</v>
      </c>
    </row>
    <row r="158" spans="2:65" s="9" customFormat="1" ht="10.199999999999999" x14ac:dyDescent="0.2">
      <c r="B158" s="148"/>
      <c r="C158" s="149"/>
      <c r="D158" s="128" t="s">
        <v>103</v>
      </c>
      <c r="E158" s="150" t="s">
        <v>16</v>
      </c>
      <c r="F158" s="151" t="s">
        <v>106</v>
      </c>
      <c r="G158" s="149"/>
      <c r="H158" s="152">
        <v>1</v>
      </c>
      <c r="I158" s="153"/>
      <c r="J158" s="149"/>
      <c r="K158" s="149"/>
      <c r="L158" s="154"/>
      <c r="M158" s="155"/>
      <c r="N158" s="156"/>
      <c r="O158" s="156"/>
      <c r="P158" s="156"/>
      <c r="Q158" s="156"/>
      <c r="R158" s="156"/>
      <c r="S158" s="156"/>
      <c r="T158" s="157"/>
      <c r="AT158" s="158" t="s">
        <v>103</v>
      </c>
      <c r="AU158" s="158" t="s">
        <v>47</v>
      </c>
      <c r="AV158" s="9" t="s">
        <v>101</v>
      </c>
      <c r="AW158" s="9" t="s">
        <v>21</v>
      </c>
      <c r="AX158" s="9" t="s">
        <v>45</v>
      </c>
      <c r="AY158" s="158" t="s">
        <v>93</v>
      </c>
    </row>
    <row r="159" spans="2:65" s="7" customFormat="1" ht="10.199999999999999" x14ac:dyDescent="0.2">
      <c r="B159" s="126"/>
      <c r="C159" s="127"/>
      <c r="D159" s="128" t="s">
        <v>103</v>
      </c>
      <c r="E159" s="129" t="s">
        <v>16</v>
      </c>
      <c r="F159" s="130" t="s">
        <v>119</v>
      </c>
      <c r="G159" s="127"/>
      <c r="H159" s="129" t="s">
        <v>16</v>
      </c>
      <c r="I159" s="131"/>
      <c r="J159" s="127"/>
      <c r="K159" s="127"/>
      <c r="L159" s="132"/>
      <c r="M159" s="133"/>
      <c r="N159" s="134"/>
      <c r="O159" s="134"/>
      <c r="P159" s="134"/>
      <c r="Q159" s="134"/>
      <c r="R159" s="134"/>
      <c r="S159" s="134"/>
      <c r="T159" s="135"/>
      <c r="AT159" s="136" t="s">
        <v>103</v>
      </c>
      <c r="AU159" s="136" t="s">
        <v>47</v>
      </c>
      <c r="AV159" s="7" t="s">
        <v>45</v>
      </c>
      <c r="AW159" s="7" t="s">
        <v>21</v>
      </c>
      <c r="AX159" s="7" t="s">
        <v>43</v>
      </c>
      <c r="AY159" s="136" t="s">
        <v>93</v>
      </c>
    </row>
    <row r="160" spans="2:65" s="1" customFormat="1" ht="16.5" customHeight="1" x14ac:dyDescent="0.2">
      <c r="B160" s="19"/>
      <c r="C160" s="114" t="s">
        <v>189</v>
      </c>
      <c r="D160" s="114" t="s">
        <v>96</v>
      </c>
      <c r="E160" s="115" t="s">
        <v>190</v>
      </c>
      <c r="F160" s="116" t="s">
        <v>191</v>
      </c>
      <c r="G160" s="117" t="s">
        <v>99</v>
      </c>
      <c r="H160" s="118">
        <v>613.15</v>
      </c>
      <c r="I160" s="119"/>
      <c r="J160" s="120">
        <f>ROUND(I160*H160,2)</f>
        <v>0</v>
      </c>
      <c r="K160" s="116" t="s">
        <v>100</v>
      </c>
      <c r="L160" s="21"/>
      <c r="M160" s="121" t="s">
        <v>16</v>
      </c>
      <c r="N160" s="122" t="s">
        <v>30</v>
      </c>
      <c r="O160" s="28"/>
      <c r="P160" s="123">
        <f>O160*H160</f>
        <v>0</v>
      </c>
      <c r="Q160" s="123">
        <v>0</v>
      </c>
      <c r="R160" s="123">
        <f>Q160*H160</f>
        <v>0</v>
      </c>
      <c r="S160" s="123">
        <v>1.4E-2</v>
      </c>
      <c r="T160" s="124">
        <f>S160*H160</f>
        <v>8.5840999999999994</v>
      </c>
      <c r="AR160" s="11" t="s">
        <v>181</v>
      </c>
      <c r="AT160" s="11" t="s">
        <v>96</v>
      </c>
      <c r="AU160" s="11" t="s">
        <v>47</v>
      </c>
      <c r="AY160" s="11" t="s">
        <v>93</v>
      </c>
      <c r="BE160" s="125">
        <f>IF(N160="základní",J160,0)</f>
        <v>0</v>
      </c>
      <c r="BF160" s="125">
        <f>IF(N160="snížená",J160,0)</f>
        <v>0</v>
      </c>
      <c r="BG160" s="125">
        <f>IF(N160="zákl. přenesená",J160,0)</f>
        <v>0</v>
      </c>
      <c r="BH160" s="125">
        <f>IF(N160="sníž. přenesená",J160,0)</f>
        <v>0</v>
      </c>
      <c r="BI160" s="125">
        <f>IF(N160="nulová",J160,0)</f>
        <v>0</v>
      </c>
      <c r="BJ160" s="11" t="s">
        <v>45</v>
      </c>
      <c r="BK160" s="125">
        <f>ROUND(I160*H160,2)</f>
        <v>0</v>
      </c>
      <c r="BL160" s="11" t="s">
        <v>181</v>
      </c>
      <c r="BM160" s="11" t="s">
        <v>192</v>
      </c>
    </row>
    <row r="161" spans="2:65" s="7" customFormat="1" ht="10.199999999999999" x14ac:dyDescent="0.2">
      <c r="B161" s="126"/>
      <c r="C161" s="127"/>
      <c r="D161" s="128" t="s">
        <v>103</v>
      </c>
      <c r="E161" s="129" t="s">
        <v>16</v>
      </c>
      <c r="F161" s="130" t="s">
        <v>193</v>
      </c>
      <c r="G161" s="127"/>
      <c r="H161" s="129" t="s">
        <v>16</v>
      </c>
      <c r="I161" s="131"/>
      <c r="J161" s="127"/>
      <c r="K161" s="127"/>
      <c r="L161" s="132"/>
      <c r="M161" s="133"/>
      <c r="N161" s="134"/>
      <c r="O161" s="134"/>
      <c r="P161" s="134"/>
      <c r="Q161" s="134"/>
      <c r="R161" s="134"/>
      <c r="S161" s="134"/>
      <c r="T161" s="135"/>
      <c r="AT161" s="136" t="s">
        <v>103</v>
      </c>
      <c r="AU161" s="136" t="s">
        <v>47</v>
      </c>
      <c r="AV161" s="7" t="s">
        <v>45</v>
      </c>
      <c r="AW161" s="7" t="s">
        <v>21</v>
      </c>
      <c r="AX161" s="7" t="s">
        <v>43</v>
      </c>
      <c r="AY161" s="136" t="s">
        <v>93</v>
      </c>
    </row>
    <row r="162" spans="2:65" s="8" customFormat="1" ht="10.199999999999999" x14ac:dyDescent="0.2">
      <c r="B162" s="137"/>
      <c r="C162" s="138"/>
      <c r="D162" s="128" t="s">
        <v>103</v>
      </c>
      <c r="E162" s="139" t="s">
        <v>16</v>
      </c>
      <c r="F162" s="140" t="s">
        <v>194</v>
      </c>
      <c r="G162" s="138"/>
      <c r="H162" s="141">
        <v>602.71</v>
      </c>
      <c r="I162" s="142"/>
      <c r="J162" s="138"/>
      <c r="K162" s="138"/>
      <c r="L162" s="143"/>
      <c r="M162" s="144"/>
      <c r="N162" s="145"/>
      <c r="O162" s="145"/>
      <c r="P162" s="145"/>
      <c r="Q162" s="145"/>
      <c r="R162" s="145"/>
      <c r="S162" s="145"/>
      <c r="T162" s="146"/>
      <c r="AT162" s="147" t="s">
        <v>103</v>
      </c>
      <c r="AU162" s="147" t="s">
        <v>47</v>
      </c>
      <c r="AV162" s="8" t="s">
        <v>47</v>
      </c>
      <c r="AW162" s="8" t="s">
        <v>21</v>
      </c>
      <c r="AX162" s="8" t="s">
        <v>43</v>
      </c>
      <c r="AY162" s="147" t="s">
        <v>93</v>
      </c>
    </row>
    <row r="163" spans="2:65" s="7" customFormat="1" ht="10.199999999999999" x14ac:dyDescent="0.2">
      <c r="B163" s="126"/>
      <c r="C163" s="127"/>
      <c r="D163" s="128" t="s">
        <v>103</v>
      </c>
      <c r="E163" s="129" t="s">
        <v>16</v>
      </c>
      <c r="F163" s="130" t="s">
        <v>137</v>
      </c>
      <c r="G163" s="127"/>
      <c r="H163" s="129" t="s">
        <v>16</v>
      </c>
      <c r="I163" s="131"/>
      <c r="J163" s="127"/>
      <c r="K163" s="127"/>
      <c r="L163" s="132"/>
      <c r="M163" s="133"/>
      <c r="N163" s="134"/>
      <c r="O163" s="134"/>
      <c r="P163" s="134"/>
      <c r="Q163" s="134"/>
      <c r="R163" s="134"/>
      <c r="S163" s="134"/>
      <c r="T163" s="135"/>
      <c r="AT163" s="136" t="s">
        <v>103</v>
      </c>
      <c r="AU163" s="136" t="s">
        <v>47</v>
      </c>
      <c r="AV163" s="7" t="s">
        <v>45</v>
      </c>
      <c r="AW163" s="7" t="s">
        <v>21</v>
      </c>
      <c r="AX163" s="7" t="s">
        <v>43</v>
      </c>
      <c r="AY163" s="136" t="s">
        <v>93</v>
      </c>
    </row>
    <row r="164" spans="2:65" s="8" customFormat="1" ht="10.199999999999999" x14ac:dyDescent="0.2">
      <c r="B164" s="137"/>
      <c r="C164" s="138"/>
      <c r="D164" s="128" t="s">
        <v>103</v>
      </c>
      <c r="E164" s="139" t="s">
        <v>16</v>
      </c>
      <c r="F164" s="140" t="s">
        <v>195</v>
      </c>
      <c r="G164" s="138"/>
      <c r="H164" s="141">
        <v>9</v>
      </c>
      <c r="I164" s="142"/>
      <c r="J164" s="138"/>
      <c r="K164" s="138"/>
      <c r="L164" s="143"/>
      <c r="M164" s="144"/>
      <c r="N164" s="145"/>
      <c r="O164" s="145"/>
      <c r="P164" s="145"/>
      <c r="Q164" s="145"/>
      <c r="R164" s="145"/>
      <c r="S164" s="145"/>
      <c r="T164" s="146"/>
      <c r="AT164" s="147" t="s">
        <v>103</v>
      </c>
      <c r="AU164" s="147" t="s">
        <v>47</v>
      </c>
      <c r="AV164" s="8" t="s">
        <v>47</v>
      </c>
      <c r="AW164" s="8" t="s">
        <v>21</v>
      </c>
      <c r="AX164" s="8" t="s">
        <v>43</v>
      </c>
      <c r="AY164" s="147" t="s">
        <v>93</v>
      </c>
    </row>
    <row r="165" spans="2:65" s="7" customFormat="1" ht="10.199999999999999" x14ac:dyDescent="0.2">
      <c r="B165" s="126"/>
      <c r="C165" s="127"/>
      <c r="D165" s="128" t="s">
        <v>103</v>
      </c>
      <c r="E165" s="129" t="s">
        <v>16</v>
      </c>
      <c r="F165" s="130" t="s">
        <v>196</v>
      </c>
      <c r="G165" s="127"/>
      <c r="H165" s="129" t="s">
        <v>16</v>
      </c>
      <c r="I165" s="131"/>
      <c r="J165" s="127"/>
      <c r="K165" s="127"/>
      <c r="L165" s="132"/>
      <c r="M165" s="133"/>
      <c r="N165" s="134"/>
      <c r="O165" s="134"/>
      <c r="P165" s="134"/>
      <c r="Q165" s="134"/>
      <c r="R165" s="134"/>
      <c r="S165" s="134"/>
      <c r="T165" s="135"/>
      <c r="AT165" s="136" t="s">
        <v>103</v>
      </c>
      <c r="AU165" s="136" t="s">
        <v>47</v>
      </c>
      <c r="AV165" s="7" t="s">
        <v>45</v>
      </c>
      <c r="AW165" s="7" t="s">
        <v>21</v>
      </c>
      <c r="AX165" s="7" t="s">
        <v>43</v>
      </c>
      <c r="AY165" s="136" t="s">
        <v>93</v>
      </c>
    </row>
    <row r="166" spans="2:65" s="8" customFormat="1" ht="10.199999999999999" x14ac:dyDescent="0.2">
      <c r="B166" s="137"/>
      <c r="C166" s="138"/>
      <c r="D166" s="128" t="s">
        <v>103</v>
      </c>
      <c r="E166" s="139" t="s">
        <v>16</v>
      </c>
      <c r="F166" s="140" t="s">
        <v>197</v>
      </c>
      <c r="G166" s="138"/>
      <c r="H166" s="141">
        <v>1.44</v>
      </c>
      <c r="I166" s="142"/>
      <c r="J166" s="138"/>
      <c r="K166" s="138"/>
      <c r="L166" s="143"/>
      <c r="M166" s="144"/>
      <c r="N166" s="145"/>
      <c r="O166" s="145"/>
      <c r="P166" s="145"/>
      <c r="Q166" s="145"/>
      <c r="R166" s="145"/>
      <c r="S166" s="145"/>
      <c r="T166" s="146"/>
      <c r="AT166" s="147" t="s">
        <v>103</v>
      </c>
      <c r="AU166" s="147" t="s">
        <v>47</v>
      </c>
      <c r="AV166" s="8" t="s">
        <v>47</v>
      </c>
      <c r="AW166" s="8" t="s">
        <v>21</v>
      </c>
      <c r="AX166" s="8" t="s">
        <v>43</v>
      </c>
      <c r="AY166" s="147" t="s">
        <v>93</v>
      </c>
    </row>
    <row r="167" spans="2:65" s="9" customFormat="1" ht="10.199999999999999" x14ac:dyDescent="0.2">
      <c r="B167" s="148"/>
      <c r="C167" s="149"/>
      <c r="D167" s="128" t="s">
        <v>103</v>
      </c>
      <c r="E167" s="150" t="s">
        <v>16</v>
      </c>
      <c r="F167" s="151" t="s">
        <v>106</v>
      </c>
      <c r="G167" s="149"/>
      <c r="H167" s="152">
        <v>613.15000000000009</v>
      </c>
      <c r="I167" s="153"/>
      <c r="J167" s="149"/>
      <c r="K167" s="149"/>
      <c r="L167" s="154"/>
      <c r="M167" s="155"/>
      <c r="N167" s="156"/>
      <c r="O167" s="156"/>
      <c r="P167" s="156"/>
      <c r="Q167" s="156"/>
      <c r="R167" s="156"/>
      <c r="S167" s="156"/>
      <c r="T167" s="157"/>
      <c r="AT167" s="158" t="s">
        <v>103</v>
      </c>
      <c r="AU167" s="158" t="s">
        <v>47</v>
      </c>
      <c r="AV167" s="9" t="s">
        <v>101</v>
      </c>
      <c r="AW167" s="9" t="s">
        <v>21</v>
      </c>
      <c r="AX167" s="9" t="s">
        <v>45</v>
      </c>
      <c r="AY167" s="158" t="s">
        <v>93</v>
      </c>
    </row>
    <row r="168" spans="2:65" s="7" customFormat="1" ht="10.199999999999999" x14ac:dyDescent="0.2">
      <c r="B168" s="126"/>
      <c r="C168" s="127"/>
      <c r="D168" s="128" t="s">
        <v>103</v>
      </c>
      <c r="E168" s="129" t="s">
        <v>16</v>
      </c>
      <c r="F168" s="130" t="s">
        <v>119</v>
      </c>
      <c r="G168" s="127"/>
      <c r="H168" s="129" t="s">
        <v>16</v>
      </c>
      <c r="I168" s="131"/>
      <c r="J168" s="127"/>
      <c r="K168" s="127"/>
      <c r="L168" s="132"/>
      <c r="M168" s="133"/>
      <c r="N168" s="134"/>
      <c r="O168" s="134"/>
      <c r="P168" s="134"/>
      <c r="Q168" s="134"/>
      <c r="R168" s="134"/>
      <c r="S168" s="134"/>
      <c r="T168" s="135"/>
      <c r="AT168" s="136" t="s">
        <v>103</v>
      </c>
      <c r="AU168" s="136" t="s">
        <v>47</v>
      </c>
      <c r="AV168" s="7" t="s">
        <v>45</v>
      </c>
      <c r="AW168" s="7" t="s">
        <v>21</v>
      </c>
      <c r="AX168" s="7" t="s">
        <v>43</v>
      </c>
      <c r="AY168" s="136" t="s">
        <v>93</v>
      </c>
    </row>
    <row r="169" spans="2:65" s="1" customFormat="1" ht="16.5" customHeight="1" x14ac:dyDescent="0.2">
      <c r="B169" s="19"/>
      <c r="C169" s="114" t="s">
        <v>198</v>
      </c>
      <c r="D169" s="114" t="s">
        <v>96</v>
      </c>
      <c r="E169" s="115" t="s">
        <v>199</v>
      </c>
      <c r="F169" s="116" t="s">
        <v>200</v>
      </c>
      <c r="G169" s="117" t="s">
        <v>99</v>
      </c>
      <c r="H169" s="118">
        <v>1247.18</v>
      </c>
      <c r="I169" s="119"/>
      <c r="J169" s="120">
        <f>ROUND(I169*H169,2)</f>
        <v>0</v>
      </c>
      <c r="K169" s="116" t="s">
        <v>100</v>
      </c>
      <c r="L169" s="21"/>
      <c r="M169" s="121" t="s">
        <v>16</v>
      </c>
      <c r="N169" s="122" t="s">
        <v>30</v>
      </c>
      <c r="O169" s="28"/>
      <c r="P169" s="123">
        <f>O169*H169</f>
        <v>0</v>
      </c>
      <c r="Q169" s="123">
        <v>0</v>
      </c>
      <c r="R169" s="123">
        <f>Q169*H169</f>
        <v>0</v>
      </c>
      <c r="S169" s="123">
        <v>6.0000000000000001E-3</v>
      </c>
      <c r="T169" s="124">
        <f>S169*H169</f>
        <v>7.4830800000000002</v>
      </c>
      <c r="AR169" s="11" t="s">
        <v>181</v>
      </c>
      <c r="AT169" s="11" t="s">
        <v>96</v>
      </c>
      <c r="AU169" s="11" t="s">
        <v>47</v>
      </c>
      <c r="AY169" s="11" t="s">
        <v>93</v>
      </c>
      <c r="BE169" s="125">
        <f>IF(N169="základní",J169,0)</f>
        <v>0</v>
      </c>
      <c r="BF169" s="125">
        <f>IF(N169="snížená",J169,0)</f>
        <v>0</v>
      </c>
      <c r="BG169" s="125">
        <f>IF(N169="zákl. přenesená",J169,0)</f>
        <v>0</v>
      </c>
      <c r="BH169" s="125">
        <f>IF(N169="sníž. přenesená",J169,0)</f>
        <v>0</v>
      </c>
      <c r="BI169" s="125">
        <f>IF(N169="nulová",J169,0)</f>
        <v>0</v>
      </c>
      <c r="BJ169" s="11" t="s">
        <v>45</v>
      </c>
      <c r="BK169" s="125">
        <f>ROUND(I169*H169,2)</f>
        <v>0</v>
      </c>
      <c r="BL169" s="11" t="s">
        <v>181</v>
      </c>
      <c r="BM169" s="11" t="s">
        <v>201</v>
      </c>
    </row>
    <row r="170" spans="2:65" s="7" customFormat="1" ht="10.199999999999999" x14ac:dyDescent="0.2">
      <c r="B170" s="126"/>
      <c r="C170" s="127"/>
      <c r="D170" s="128" t="s">
        <v>103</v>
      </c>
      <c r="E170" s="129" t="s">
        <v>16</v>
      </c>
      <c r="F170" s="130" t="s">
        <v>193</v>
      </c>
      <c r="G170" s="127"/>
      <c r="H170" s="129" t="s">
        <v>16</v>
      </c>
      <c r="I170" s="131"/>
      <c r="J170" s="127"/>
      <c r="K170" s="127"/>
      <c r="L170" s="132"/>
      <c r="M170" s="133"/>
      <c r="N170" s="134"/>
      <c r="O170" s="134"/>
      <c r="P170" s="134"/>
      <c r="Q170" s="134"/>
      <c r="R170" s="134"/>
      <c r="S170" s="134"/>
      <c r="T170" s="135"/>
      <c r="AT170" s="136" t="s">
        <v>103</v>
      </c>
      <c r="AU170" s="136" t="s">
        <v>47</v>
      </c>
      <c r="AV170" s="7" t="s">
        <v>45</v>
      </c>
      <c r="AW170" s="7" t="s">
        <v>21</v>
      </c>
      <c r="AX170" s="7" t="s">
        <v>43</v>
      </c>
      <c r="AY170" s="136" t="s">
        <v>93</v>
      </c>
    </row>
    <row r="171" spans="2:65" s="8" customFormat="1" ht="10.199999999999999" x14ac:dyDescent="0.2">
      <c r="B171" s="137"/>
      <c r="C171" s="138"/>
      <c r="D171" s="128" t="s">
        <v>103</v>
      </c>
      <c r="E171" s="139" t="s">
        <v>16</v>
      </c>
      <c r="F171" s="140" t="s">
        <v>194</v>
      </c>
      <c r="G171" s="138"/>
      <c r="H171" s="141">
        <v>602.71</v>
      </c>
      <c r="I171" s="142"/>
      <c r="J171" s="138"/>
      <c r="K171" s="138"/>
      <c r="L171" s="143"/>
      <c r="M171" s="144"/>
      <c r="N171" s="145"/>
      <c r="O171" s="145"/>
      <c r="P171" s="145"/>
      <c r="Q171" s="145"/>
      <c r="R171" s="145"/>
      <c r="S171" s="145"/>
      <c r="T171" s="146"/>
      <c r="AT171" s="147" t="s">
        <v>103</v>
      </c>
      <c r="AU171" s="147" t="s">
        <v>47</v>
      </c>
      <c r="AV171" s="8" t="s">
        <v>47</v>
      </c>
      <c r="AW171" s="8" t="s">
        <v>21</v>
      </c>
      <c r="AX171" s="8" t="s">
        <v>43</v>
      </c>
      <c r="AY171" s="147" t="s">
        <v>93</v>
      </c>
    </row>
    <row r="172" spans="2:65" s="7" customFormat="1" ht="10.199999999999999" x14ac:dyDescent="0.2">
      <c r="B172" s="126"/>
      <c r="C172" s="127"/>
      <c r="D172" s="128" t="s">
        <v>103</v>
      </c>
      <c r="E172" s="129" t="s">
        <v>16</v>
      </c>
      <c r="F172" s="130" t="s">
        <v>137</v>
      </c>
      <c r="G172" s="127"/>
      <c r="H172" s="129" t="s">
        <v>16</v>
      </c>
      <c r="I172" s="131"/>
      <c r="J172" s="127"/>
      <c r="K172" s="127"/>
      <c r="L172" s="132"/>
      <c r="M172" s="133"/>
      <c r="N172" s="134"/>
      <c r="O172" s="134"/>
      <c r="P172" s="134"/>
      <c r="Q172" s="134"/>
      <c r="R172" s="134"/>
      <c r="S172" s="134"/>
      <c r="T172" s="135"/>
      <c r="AT172" s="136" t="s">
        <v>103</v>
      </c>
      <c r="AU172" s="136" t="s">
        <v>47</v>
      </c>
      <c r="AV172" s="7" t="s">
        <v>45</v>
      </c>
      <c r="AW172" s="7" t="s">
        <v>21</v>
      </c>
      <c r="AX172" s="7" t="s">
        <v>43</v>
      </c>
      <c r="AY172" s="136" t="s">
        <v>93</v>
      </c>
    </row>
    <row r="173" spans="2:65" s="8" customFormat="1" ht="10.199999999999999" x14ac:dyDescent="0.2">
      <c r="B173" s="137"/>
      <c r="C173" s="138"/>
      <c r="D173" s="128" t="s">
        <v>103</v>
      </c>
      <c r="E173" s="139" t="s">
        <v>16</v>
      </c>
      <c r="F173" s="140" t="s">
        <v>202</v>
      </c>
      <c r="G173" s="138"/>
      <c r="H173" s="141">
        <v>18</v>
      </c>
      <c r="I173" s="142"/>
      <c r="J173" s="138"/>
      <c r="K173" s="138"/>
      <c r="L173" s="143"/>
      <c r="M173" s="144"/>
      <c r="N173" s="145"/>
      <c r="O173" s="145"/>
      <c r="P173" s="145"/>
      <c r="Q173" s="145"/>
      <c r="R173" s="145"/>
      <c r="S173" s="145"/>
      <c r="T173" s="146"/>
      <c r="AT173" s="147" t="s">
        <v>103</v>
      </c>
      <c r="AU173" s="147" t="s">
        <v>47</v>
      </c>
      <c r="AV173" s="8" t="s">
        <v>47</v>
      </c>
      <c r="AW173" s="8" t="s">
        <v>21</v>
      </c>
      <c r="AX173" s="8" t="s">
        <v>43</v>
      </c>
      <c r="AY173" s="147" t="s">
        <v>93</v>
      </c>
    </row>
    <row r="174" spans="2:65" s="7" customFormat="1" ht="10.199999999999999" x14ac:dyDescent="0.2">
      <c r="B174" s="126"/>
      <c r="C174" s="127"/>
      <c r="D174" s="128" t="s">
        <v>103</v>
      </c>
      <c r="E174" s="129" t="s">
        <v>16</v>
      </c>
      <c r="F174" s="130" t="s">
        <v>196</v>
      </c>
      <c r="G174" s="127"/>
      <c r="H174" s="129" t="s">
        <v>16</v>
      </c>
      <c r="I174" s="131"/>
      <c r="J174" s="127"/>
      <c r="K174" s="127"/>
      <c r="L174" s="132"/>
      <c r="M174" s="133"/>
      <c r="N174" s="134"/>
      <c r="O174" s="134"/>
      <c r="P174" s="134"/>
      <c r="Q174" s="134"/>
      <c r="R174" s="134"/>
      <c r="S174" s="134"/>
      <c r="T174" s="135"/>
      <c r="AT174" s="136" t="s">
        <v>103</v>
      </c>
      <c r="AU174" s="136" t="s">
        <v>47</v>
      </c>
      <c r="AV174" s="7" t="s">
        <v>45</v>
      </c>
      <c r="AW174" s="7" t="s">
        <v>21</v>
      </c>
      <c r="AX174" s="7" t="s">
        <v>43</v>
      </c>
      <c r="AY174" s="136" t="s">
        <v>93</v>
      </c>
    </row>
    <row r="175" spans="2:65" s="8" customFormat="1" ht="10.199999999999999" x14ac:dyDescent="0.2">
      <c r="B175" s="137"/>
      <c r="C175" s="138"/>
      <c r="D175" s="128" t="s">
        <v>103</v>
      </c>
      <c r="E175" s="139" t="s">
        <v>16</v>
      </c>
      <c r="F175" s="140" t="s">
        <v>203</v>
      </c>
      <c r="G175" s="138"/>
      <c r="H175" s="141">
        <v>2.88</v>
      </c>
      <c r="I175" s="142"/>
      <c r="J175" s="138"/>
      <c r="K175" s="138"/>
      <c r="L175" s="143"/>
      <c r="M175" s="144"/>
      <c r="N175" s="145"/>
      <c r="O175" s="145"/>
      <c r="P175" s="145"/>
      <c r="Q175" s="145"/>
      <c r="R175" s="145"/>
      <c r="S175" s="145"/>
      <c r="T175" s="146"/>
      <c r="AT175" s="147" t="s">
        <v>103</v>
      </c>
      <c r="AU175" s="147" t="s">
        <v>47</v>
      </c>
      <c r="AV175" s="8" t="s">
        <v>47</v>
      </c>
      <c r="AW175" s="8" t="s">
        <v>21</v>
      </c>
      <c r="AX175" s="8" t="s">
        <v>43</v>
      </c>
      <c r="AY175" s="147" t="s">
        <v>93</v>
      </c>
    </row>
    <row r="176" spans="2:65" s="9" customFormat="1" ht="10.199999999999999" x14ac:dyDescent="0.2">
      <c r="B176" s="148"/>
      <c r="C176" s="149"/>
      <c r="D176" s="128" t="s">
        <v>103</v>
      </c>
      <c r="E176" s="150" t="s">
        <v>16</v>
      </c>
      <c r="F176" s="151" t="s">
        <v>106</v>
      </c>
      <c r="G176" s="149"/>
      <c r="H176" s="152">
        <v>623.59</v>
      </c>
      <c r="I176" s="153"/>
      <c r="J176" s="149"/>
      <c r="K176" s="149"/>
      <c r="L176" s="154"/>
      <c r="M176" s="155"/>
      <c r="N176" s="156"/>
      <c r="O176" s="156"/>
      <c r="P176" s="156"/>
      <c r="Q176" s="156"/>
      <c r="R176" s="156"/>
      <c r="S176" s="156"/>
      <c r="T176" s="157"/>
      <c r="AT176" s="158" t="s">
        <v>103</v>
      </c>
      <c r="AU176" s="158" t="s">
        <v>47</v>
      </c>
      <c r="AV176" s="9" t="s">
        <v>101</v>
      </c>
      <c r="AW176" s="9" t="s">
        <v>21</v>
      </c>
      <c r="AX176" s="9" t="s">
        <v>45</v>
      </c>
      <c r="AY176" s="158" t="s">
        <v>93</v>
      </c>
    </row>
    <row r="177" spans="2:65" s="7" customFormat="1" ht="10.199999999999999" x14ac:dyDescent="0.2">
      <c r="B177" s="126"/>
      <c r="C177" s="127"/>
      <c r="D177" s="128" t="s">
        <v>103</v>
      </c>
      <c r="E177" s="129" t="s">
        <v>16</v>
      </c>
      <c r="F177" s="130" t="s">
        <v>119</v>
      </c>
      <c r="G177" s="127"/>
      <c r="H177" s="129" t="s">
        <v>16</v>
      </c>
      <c r="I177" s="131"/>
      <c r="J177" s="127"/>
      <c r="K177" s="127"/>
      <c r="L177" s="132"/>
      <c r="M177" s="133"/>
      <c r="N177" s="134"/>
      <c r="O177" s="134"/>
      <c r="P177" s="134"/>
      <c r="Q177" s="134"/>
      <c r="R177" s="134"/>
      <c r="S177" s="134"/>
      <c r="T177" s="135"/>
      <c r="AT177" s="136" t="s">
        <v>103</v>
      </c>
      <c r="AU177" s="136" t="s">
        <v>47</v>
      </c>
      <c r="AV177" s="7" t="s">
        <v>45</v>
      </c>
      <c r="AW177" s="7" t="s">
        <v>21</v>
      </c>
      <c r="AX177" s="7" t="s">
        <v>43</v>
      </c>
      <c r="AY177" s="136" t="s">
        <v>93</v>
      </c>
    </row>
    <row r="178" spans="2:65" s="7" customFormat="1" ht="10.199999999999999" x14ac:dyDescent="0.2">
      <c r="B178" s="126"/>
      <c r="C178" s="127"/>
      <c r="D178" s="128" t="s">
        <v>103</v>
      </c>
      <c r="E178" s="129" t="s">
        <v>16</v>
      </c>
      <c r="F178" s="130" t="s">
        <v>204</v>
      </c>
      <c r="G178" s="127"/>
      <c r="H178" s="129" t="s">
        <v>16</v>
      </c>
      <c r="I178" s="131"/>
      <c r="J178" s="127"/>
      <c r="K178" s="127"/>
      <c r="L178" s="132"/>
      <c r="M178" s="133"/>
      <c r="N178" s="134"/>
      <c r="O178" s="134"/>
      <c r="P178" s="134"/>
      <c r="Q178" s="134"/>
      <c r="R178" s="134"/>
      <c r="S178" s="134"/>
      <c r="T178" s="135"/>
      <c r="AT178" s="136" t="s">
        <v>103</v>
      </c>
      <c r="AU178" s="136" t="s">
        <v>47</v>
      </c>
      <c r="AV178" s="7" t="s">
        <v>45</v>
      </c>
      <c r="AW178" s="7" t="s">
        <v>21</v>
      </c>
      <c r="AX178" s="7" t="s">
        <v>43</v>
      </c>
      <c r="AY178" s="136" t="s">
        <v>93</v>
      </c>
    </row>
    <row r="179" spans="2:65" s="8" customFormat="1" ht="10.199999999999999" x14ac:dyDescent="0.2">
      <c r="B179" s="137"/>
      <c r="C179" s="138"/>
      <c r="D179" s="128" t="s">
        <v>103</v>
      </c>
      <c r="E179" s="138"/>
      <c r="F179" s="140" t="s">
        <v>205</v>
      </c>
      <c r="G179" s="138"/>
      <c r="H179" s="141">
        <v>1247.18</v>
      </c>
      <c r="I179" s="142"/>
      <c r="J179" s="138"/>
      <c r="K179" s="138"/>
      <c r="L179" s="143"/>
      <c r="M179" s="144"/>
      <c r="N179" s="145"/>
      <c r="O179" s="145"/>
      <c r="P179" s="145"/>
      <c r="Q179" s="145"/>
      <c r="R179" s="145"/>
      <c r="S179" s="145"/>
      <c r="T179" s="146"/>
      <c r="AT179" s="147" t="s">
        <v>103</v>
      </c>
      <c r="AU179" s="147" t="s">
        <v>47</v>
      </c>
      <c r="AV179" s="8" t="s">
        <v>47</v>
      </c>
      <c r="AW179" s="8" t="s">
        <v>0</v>
      </c>
      <c r="AX179" s="8" t="s">
        <v>45</v>
      </c>
      <c r="AY179" s="147" t="s">
        <v>93</v>
      </c>
    </row>
    <row r="180" spans="2:65" s="1" customFormat="1" ht="16.5" customHeight="1" x14ac:dyDescent="0.2">
      <c r="B180" s="19"/>
      <c r="C180" s="114" t="s">
        <v>206</v>
      </c>
      <c r="D180" s="114" t="s">
        <v>96</v>
      </c>
      <c r="E180" s="115" t="s">
        <v>207</v>
      </c>
      <c r="F180" s="116" t="s">
        <v>208</v>
      </c>
      <c r="G180" s="117" t="s">
        <v>209</v>
      </c>
      <c r="H180" s="118">
        <v>4.45</v>
      </c>
      <c r="I180" s="119"/>
      <c r="J180" s="120">
        <f>ROUND(I180*H180,2)</f>
        <v>0</v>
      </c>
      <c r="K180" s="116" t="s">
        <v>100</v>
      </c>
      <c r="L180" s="21"/>
      <c r="M180" s="121" t="s">
        <v>16</v>
      </c>
      <c r="N180" s="122" t="s">
        <v>30</v>
      </c>
      <c r="O180" s="28"/>
      <c r="P180" s="123">
        <f>O180*H180</f>
        <v>0</v>
      </c>
      <c r="Q180" s="123">
        <v>0</v>
      </c>
      <c r="R180" s="123">
        <f>Q180*H180</f>
        <v>0</v>
      </c>
      <c r="S180" s="123">
        <v>1.6999999999999999E-3</v>
      </c>
      <c r="T180" s="124">
        <f>S180*H180</f>
        <v>7.5649999999999997E-3</v>
      </c>
      <c r="AR180" s="11" t="s">
        <v>181</v>
      </c>
      <c r="AT180" s="11" t="s">
        <v>96</v>
      </c>
      <c r="AU180" s="11" t="s">
        <v>47</v>
      </c>
      <c r="AY180" s="11" t="s">
        <v>93</v>
      </c>
      <c r="BE180" s="125">
        <f>IF(N180="základní",J180,0)</f>
        <v>0</v>
      </c>
      <c r="BF180" s="125">
        <f>IF(N180="snížená",J180,0)</f>
        <v>0</v>
      </c>
      <c r="BG180" s="125">
        <f>IF(N180="zákl. přenesená",J180,0)</f>
        <v>0</v>
      </c>
      <c r="BH180" s="125">
        <f>IF(N180="sníž. přenesená",J180,0)</f>
        <v>0</v>
      </c>
      <c r="BI180" s="125">
        <f>IF(N180="nulová",J180,0)</f>
        <v>0</v>
      </c>
      <c r="BJ180" s="11" t="s">
        <v>45</v>
      </c>
      <c r="BK180" s="125">
        <f>ROUND(I180*H180,2)</f>
        <v>0</v>
      </c>
      <c r="BL180" s="11" t="s">
        <v>181</v>
      </c>
      <c r="BM180" s="11" t="s">
        <v>210</v>
      </c>
    </row>
    <row r="181" spans="2:65" s="7" customFormat="1" ht="10.199999999999999" x14ac:dyDescent="0.2">
      <c r="B181" s="126"/>
      <c r="C181" s="127"/>
      <c r="D181" s="128" t="s">
        <v>103</v>
      </c>
      <c r="E181" s="129" t="s">
        <v>16</v>
      </c>
      <c r="F181" s="130" t="s">
        <v>193</v>
      </c>
      <c r="G181" s="127"/>
      <c r="H181" s="129" t="s">
        <v>16</v>
      </c>
      <c r="I181" s="131"/>
      <c r="J181" s="127"/>
      <c r="K181" s="127"/>
      <c r="L181" s="132"/>
      <c r="M181" s="133"/>
      <c r="N181" s="134"/>
      <c r="O181" s="134"/>
      <c r="P181" s="134"/>
      <c r="Q181" s="134"/>
      <c r="R181" s="134"/>
      <c r="S181" s="134"/>
      <c r="T181" s="135"/>
      <c r="AT181" s="136" t="s">
        <v>103</v>
      </c>
      <c r="AU181" s="136" t="s">
        <v>47</v>
      </c>
      <c r="AV181" s="7" t="s">
        <v>45</v>
      </c>
      <c r="AW181" s="7" t="s">
        <v>21</v>
      </c>
      <c r="AX181" s="7" t="s">
        <v>43</v>
      </c>
      <c r="AY181" s="136" t="s">
        <v>93</v>
      </c>
    </row>
    <row r="182" spans="2:65" s="8" customFormat="1" ht="10.199999999999999" x14ac:dyDescent="0.2">
      <c r="B182" s="137"/>
      <c r="C182" s="138"/>
      <c r="D182" s="128" t="s">
        <v>103</v>
      </c>
      <c r="E182" s="139" t="s">
        <v>16</v>
      </c>
      <c r="F182" s="140" t="s">
        <v>211</v>
      </c>
      <c r="G182" s="138"/>
      <c r="H182" s="141">
        <v>4.45</v>
      </c>
      <c r="I182" s="142"/>
      <c r="J182" s="138"/>
      <c r="K182" s="138"/>
      <c r="L182" s="143"/>
      <c r="M182" s="144"/>
      <c r="N182" s="145"/>
      <c r="O182" s="145"/>
      <c r="P182" s="145"/>
      <c r="Q182" s="145"/>
      <c r="R182" s="145"/>
      <c r="S182" s="145"/>
      <c r="T182" s="146"/>
      <c r="AT182" s="147" t="s">
        <v>103</v>
      </c>
      <c r="AU182" s="147" t="s">
        <v>47</v>
      </c>
      <c r="AV182" s="8" t="s">
        <v>47</v>
      </c>
      <c r="AW182" s="8" t="s">
        <v>21</v>
      </c>
      <c r="AX182" s="8" t="s">
        <v>43</v>
      </c>
      <c r="AY182" s="147" t="s">
        <v>93</v>
      </c>
    </row>
    <row r="183" spans="2:65" s="9" customFormat="1" ht="10.199999999999999" x14ac:dyDescent="0.2">
      <c r="B183" s="148"/>
      <c r="C183" s="149"/>
      <c r="D183" s="128" t="s">
        <v>103</v>
      </c>
      <c r="E183" s="150" t="s">
        <v>16</v>
      </c>
      <c r="F183" s="151" t="s">
        <v>106</v>
      </c>
      <c r="G183" s="149"/>
      <c r="H183" s="152">
        <v>4.45</v>
      </c>
      <c r="I183" s="153"/>
      <c r="J183" s="149"/>
      <c r="K183" s="149"/>
      <c r="L183" s="154"/>
      <c r="M183" s="155"/>
      <c r="N183" s="156"/>
      <c r="O183" s="156"/>
      <c r="P183" s="156"/>
      <c r="Q183" s="156"/>
      <c r="R183" s="156"/>
      <c r="S183" s="156"/>
      <c r="T183" s="157"/>
      <c r="AT183" s="158" t="s">
        <v>103</v>
      </c>
      <c r="AU183" s="158" t="s">
        <v>47</v>
      </c>
      <c r="AV183" s="9" t="s">
        <v>101</v>
      </c>
      <c r="AW183" s="9" t="s">
        <v>21</v>
      </c>
      <c r="AX183" s="9" t="s">
        <v>45</v>
      </c>
      <c r="AY183" s="158" t="s">
        <v>93</v>
      </c>
    </row>
    <row r="184" spans="2:65" s="7" customFormat="1" ht="10.199999999999999" x14ac:dyDescent="0.2">
      <c r="B184" s="126"/>
      <c r="C184" s="127"/>
      <c r="D184" s="128" t="s">
        <v>103</v>
      </c>
      <c r="E184" s="129" t="s">
        <v>16</v>
      </c>
      <c r="F184" s="130" t="s">
        <v>119</v>
      </c>
      <c r="G184" s="127"/>
      <c r="H184" s="129" t="s">
        <v>16</v>
      </c>
      <c r="I184" s="131"/>
      <c r="J184" s="127"/>
      <c r="K184" s="127"/>
      <c r="L184" s="132"/>
      <c r="M184" s="133"/>
      <c r="N184" s="134"/>
      <c r="O184" s="134"/>
      <c r="P184" s="134"/>
      <c r="Q184" s="134"/>
      <c r="R184" s="134"/>
      <c r="S184" s="134"/>
      <c r="T184" s="135"/>
      <c r="AT184" s="136" t="s">
        <v>103</v>
      </c>
      <c r="AU184" s="136" t="s">
        <v>47</v>
      </c>
      <c r="AV184" s="7" t="s">
        <v>45</v>
      </c>
      <c r="AW184" s="7" t="s">
        <v>21</v>
      </c>
      <c r="AX184" s="7" t="s">
        <v>43</v>
      </c>
      <c r="AY184" s="136" t="s">
        <v>93</v>
      </c>
    </row>
    <row r="185" spans="2:65" s="1" customFormat="1" ht="16.5" customHeight="1" x14ac:dyDescent="0.2">
      <c r="B185" s="19"/>
      <c r="C185" s="114" t="s">
        <v>212</v>
      </c>
      <c r="D185" s="114" t="s">
        <v>96</v>
      </c>
      <c r="E185" s="115" t="s">
        <v>213</v>
      </c>
      <c r="F185" s="116" t="s">
        <v>214</v>
      </c>
      <c r="G185" s="117" t="s">
        <v>215</v>
      </c>
      <c r="H185" s="118">
        <v>20</v>
      </c>
      <c r="I185" s="119"/>
      <c r="J185" s="120">
        <f>ROUND(I185*H185,2)</f>
        <v>0</v>
      </c>
      <c r="K185" s="116" t="s">
        <v>100</v>
      </c>
      <c r="L185" s="21"/>
      <c r="M185" s="121" t="s">
        <v>16</v>
      </c>
      <c r="N185" s="122" t="s">
        <v>30</v>
      </c>
      <c r="O185" s="28"/>
      <c r="P185" s="123">
        <f>O185*H185</f>
        <v>0</v>
      </c>
      <c r="Q185" s="123">
        <v>4.4999999999999999E-4</v>
      </c>
      <c r="R185" s="123">
        <f>Q185*H185</f>
        <v>8.9999999999999993E-3</v>
      </c>
      <c r="S185" s="123">
        <v>0</v>
      </c>
      <c r="T185" s="124">
        <f>S185*H185</f>
        <v>0</v>
      </c>
      <c r="AR185" s="11" t="s">
        <v>181</v>
      </c>
      <c r="AT185" s="11" t="s">
        <v>96</v>
      </c>
      <c r="AU185" s="11" t="s">
        <v>47</v>
      </c>
      <c r="AY185" s="11" t="s">
        <v>93</v>
      </c>
      <c r="BE185" s="125">
        <f>IF(N185="základní",J185,0)</f>
        <v>0</v>
      </c>
      <c r="BF185" s="125">
        <f>IF(N185="snížená",J185,0)</f>
        <v>0</v>
      </c>
      <c r="BG185" s="125">
        <f>IF(N185="zákl. přenesená",J185,0)</f>
        <v>0</v>
      </c>
      <c r="BH185" s="125">
        <f>IF(N185="sníž. přenesená",J185,0)</f>
        <v>0</v>
      </c>
      <c r="BI185" s="125">
        <f>IF(N185="nulová",J185,0)</f>
        <v>0</v>
      </c>
      <c r="BJ185" s="11" t="s">
        <v>45</v>
      </c>
      <c r="BK185" s="125">
        <f>ROUND(I185*H185,2)</f>
        <v>0</v>
      </c>
      <c r="BL185" s="11" t="s">
        <v>181</v>
      </c>
      <c r="BM185" s="11" t="s">
        <v>216</v>
      </c>
    </row>
    <row r="186" spans="2:65" s="7" customFormat="1" ht="10.199999999999999" x14ac:dyDescent="0.2">
      <c r="B186" s="126"/>
      <c r="C186" s="127"/>
      <c r="D186" s="128" t="s">
        <v>103</v>
      </c>
      <c r="E186" s="129" t="s">
        <v>16</v>
      </c>
      <c r="F186" s="130" t="s">
        <v>217</v>
      </c>
      <c r="G186" s="127"/>
      <c r="H186" s="129" t="s">
        <v>16</v>
      </c>
      <c r="I186" s="131"/>
      <c r="J186" s="127"/>
      <c r="K186" s="127"/>
      <c r="L186" s="132"/>
      <c r="M186" s="133"/>
      <c r="N186" s="134"/>
      <c r="O186" s="134"/>
      <c r="P186" s="134"/>
      <c r="Q186" s="134"/>
      <c r="R186" s="134"/>
      <c r="S186" s="134"/>
      <c r="T186" s="135"/>
      <c r="AT186" s="136" t="s">
        <v>103</v>
      </c>
      <c r="AU186" s="136" t="s">
        <v>47</v>
      </c>
      <c r="AV186" s="7" t="s">
        <v>45</v>
      </c>
      <c r="AW186" s="7" t="s">
        <v>21</v>
      </c>
      <c r="AX186" s="7" t="s">
        <v>43</v>
      </c>
      <c r="AY186" s="136" t="s">
        <v>93</v>
      </c>
    </row>
    <row r="187" spans="2:65" s="8" customFormat="1" ht="10.199999999999999" x14ac:dyDescent="0.2">
      <c r="B187" s="137"/>
      <c r="C187" s="138"/>
      <c r="D187" s="128" t="s">
        <v>103</v>
      </c>
      <c r="E187" s="139" t="s">
        <v>16</v>
      </c>
      <c r="F187" s="140" t="s">
        <v>150</v>
      </c>
      <c r="G187" s="138"/>
      <c r="H187" s="141">
        <v>10</v>
      </c>
      <c r="I187" s="142"/>
      <c r="J187" s="138"/>
      <c r="K187" s="138"/>
      <c r="L187" s="143"/>
      <c r="M187" s="144"/>
      <c r="N187" s="145"/>
      <c r="O187" s="145"/>
      <c r="P187" s="145"/>
      <c r="Q187" s="145"/>
      <c r="R187" s="145"/>
      <c r="S187" s="145"/>
      <c r="T187" s="146"/>
      <c r="AT187" s="147" t="s">
        <v>103</v>
      </c>
      <c r="AU187" s="147" t="s">
        <v>47</v>
      </c>
      <c r="AV187" s="8" t="s">
        <v>47</v>
      </c>
      <c r="AW187" s="8" t="s">
        <v>21</v>
      </c>
      <c r="AX187" s="8" t="s">
        <v>43</v>
      </c>
      <c r="AY187" s="147" t="s">
        <v>93</v>
      </c>
    </row>
    <row r="188" spans="2:65" s="7" customFormat="1" ht="10.199999999999999" x14ac:dyDescent="0.2">
      <c r="B188" s="126"/>
      <c r="C188" s="127"/>
      <c r="D188" s="128" t="s">
        <v>103</v>
      </c>
      <c r="E188" s="129" t="s">
        <v>16</v>
      </c>
      <c r="F188" s="130" t="s">
        <v>218</v>
      </c>
      <c r="G188" s="127"/>
      <c r="H188" s="129" t="s">
        <v>16</v>
      </c>
      <c r="I188" s="131"/>
      <c r="J188" s="127"/>
      <c r="K188" s="127"/>
      <c r="L188" s="132"/>
      <c r="M188" s="133"/>
      <c r="N188" s="134"/>
      <c r="O188" s="134"/>
      <c r="P188" s="134"/>
      <c r="Q188" s="134"/>
      <c r="R188" s="134"/>
      <c r="S188" s="134"/>
      <c r="T188" s="135"/>
      <c r="AT188" s="136" t="s">
        <v>103</v>
      </c>
      <c r="AU188" s="136" t="s">
        <v>47</v>
      </c>
      <c r="AV188" s="7" t="s">
        <v>45</v>
      </c>
      <c r="AW188" s="7" t="s">
        <v>21</v>
      </c>
      <c r="AX188" s="7" t="s">
        <v>43</v>
      </c>
      <c r="AY188" s="136" t="s">
        <v>93</v>
      </c>
    </row>
    <row r="189" spans="2:65" s="8" customFormat="1" ht="10.199999999999999" x14ac:dyDescent="0.2">
      <c r="B189" s="137"/>
      <c r="C189" s="138"/>
      <c r="D189" s="128" t="s">
        <v>103</v>
      </c>
      <c r="E189" s="139" t="s">
        <v>16</v>
      </c>
      <c r="F189" s="140" t="s">
        <v>150</v>
      </c>
      <c r="G189" s="138"/>
      <c r="H189" s="141">
        <v>10</v>
      </c>
      <c r="I189" s="142"/>
      <c r="J189" s="138"/>
      <c r="K189" s="138"/>
      <c r="L189" s="143"/>
      <c r="M189" s="144"/>
      <c r="N189" s="145"/>
      <c r="O189" s="145"/>
      <c r="P189" s="145"/>
      <c r="Q189" s="145"/>
      <c r="R189" s="145"/>
      <c r="S189" s="145"/>
      <c r="T189" s="146"/>
      <c r="AT189" s="147" t="s">
        <v>103</v>
      </c>
      <c r="AU189" s="147" t="s">
        <v>47</v>
      </c>
      <c r="AV189" s="8" t="s">
        <v>47</v>
      </c>
      <c r="AW189" s="8" t="s">
        <v>21</v>
      </c>
      <c r="AX189" s="8" t="s">
        <v>43</v>
      </c>
      <c r="AY189" s="147" t="s">
        <v>93</v>
      </c>
    </row>
    <row r="190" spans="2:65" s="9" customFormat="1" ht="10.199999999999999" x14ac:dyDescent="0.2">
      <c r="B190" s="148"/>
      <c r="C190" s="149"/>
      <c r="D190" s="128" t="s">
        <v>103</v>
      </c>
      <c r="E190" s="150" t="s">
        <v>16</v>
      </c>
      <c r="F190" s="151" t="s">
        <v>106</v>
      </c>
      <c r="G190" s="149"/>
      <c r="H190" s="152">
        <v>20</v>
      </c>
      <c r="I190" s="153"/>
      <c r="J190" s="149"/>
      <c r="K190" s="149"/>
      <c r="L190" s="154"/>
      <c r="M190" s="155"/>
      <c r="N190" s="156"/>
      <c r="O190" s="156"/>
      <c r="P190" s="156"/>
      <c r="Q190" s="156"/>
      <c r="R190" s="156"/>
      <c r="S190" s="156"/>
      <c r="T190" s="157"/>
      <c r="AT190" s="158" t="s">
        <v>103</v>
      </c>
      <c r="AU190" s="158" t="s">
        <v>47</v>
      </c>
      <c r="AV190" s="9" t="s">
        <v>101</v>
      </c>
      <c r="AW190" s="9" t="s">
        <v>21</v>
      </c>
      <c r="AX190" s="9" t="s">
        <v>45</v>
      </c>
      <c r="AY190" s="158" t="s">
        <v>93</v>
      </c>
    </row>
    <row r="191" spans="2:65" s="1" customFormat="1" ht="22.5" customHeight="1" x14ac:dyDescent="0.2">
      <c r="B191" s="19"/>
      <c r="C191" s="114" t="s">
        <v>1</v>
      </c>
      <c r="D191" s="114" t="s">
        <v>96</v>
      </c>
      <c r="E191" s="115" t="s">
        <v>219</v>
      </c>
      <c r="F191" s="116" t="s">
        <v>220</v>
      </c>
      <c r="G191" s="117" t="s">
        <v>99</v>
      </c>
      <c r="H191" s="118">
        <v>592.69000000000005</v>
      </c>
      <c r="I191" s="119"/>
      <c r="J191" s="120">
        <f>ROUND(I191*H191,2)</f>
        <v>0</v>
      </c>
      <c r="K191" s="116" t="s">
        <v>100</v>
      </c>
      <c r="L191" s="21"/>
      <c r="M191" s="121" t="s">
        <v>16</v>
      </c>
      <c r="N191" s="122" t="s">
        <v>30</v>
      </c>
      <c r="O191" s="28"/>
      <c r="P191" s="123">
        <f>O191*H191</f>
        <v>0</v>
      </c>
      <c r="Q191" s="123">
        <v>0</v>
      </c>
      <c r="R191" s="123">
        <f>Q191*H191</f>
        <v>0</v>
      </c>
      <c r="S191" s="123">
        <v>0</v>
      </c>
      <c r="T191" s="124">
        <f>S191*H191</f>
        <v>0</v>
      </c>
      <c r="AR191" s="11" t="s">
        <v>181</v>
      </c>
      <c r="AT191" s="11" t="s">
        <v>96</v>
      </c>
      <c r="AU191" s="11" t="s">
        <v>47</v>
      </c>
      <c r="AY191" s="11" t="s">
        <v>93</v>
      </c>
      <c r="BE191" s="125">
        <f>IF(N191="základní",J191,0)</f>
        <v>0</v>
      </c>
      <c r="BF191" s="125">
        <f>IF(N191="snížená",J191,0)</f>
        <v>0</v>
      </c>
      <c r="BG191" s="125">
        <f>IF(N191="zákl. přenesená",J191,0)</f>
        <v>0</v>
      </c>
      <c r="BH191" s="125">
        <f>IF(N191="sníž. přenesená",J191,0)</f>
        <v>0</v>
      </c>
      <c r="BI191" s="125">
        <f>IF(N191="nulová",J191,0)</f>
        <v>0</v>
      </c>
      <c r="BJ191" s="11" t="s">
        <v>45</v>
      </c>
      <c r="BK191" s="125">
        <f>ROUND(I191*H191,2)</f>
        <v>0</v>
      </c>
      <c r="BL191" s="11" t="s">
        <v>181</v>
      </c>
      <c r="BM191" s="11" t="s">
        <v>221</v>
      </c>
    </row>
    <row r="192" spans="2:65" s="7" customFormat="1" ht="10.199999999999999" x14ac:dyDescent="0.2">
      <c r="B192" s="126"/>
      <c r="C192" s="127"/>
      <c r="D192" s="128" t="s">
        <v>103</v>
      </c>
      <c r="E192" s="129" t="s">
        <v>16</v>
      </c>
      <c r="F192" s="130" t="s">
        <v>222</v>
      </c>
      <c r="G192" s="127"/>
      <c r="H192" s="129" t="s">
        <v>16</v>
      </c>
      <c r="I192" s="131"/>
      <c r="J192" s="127"/>
      <c r="K192" s="127"/>
      <c r="L192" s="132"/>
      <c r="M192" s="133"/>
      <c r="N192" s="134"/>
      <c r="O192" s="134"/>
      <c r="P192" s="134"/>
      <c r="Q192" s="134"/>
      <c r="R192" s="134"/>
      <c r="S192" s="134"/>
      <c r="T192" s="135"/>
      <c r="AT192" s="136" t="s">
        <v>103</v>
      </c>
      <c r="AU192" s="136" t="s">
        <v>47</v>
      </c>
      <c r="AV192" s="7" t="s">
        <v>45</v>
      </c>
      <c r="AW192" s="7" t="s">
        <v>21</v>
      </c>
      <c r="AX192" s="7" t="s">
        <v>43</v>
      </c>
      <c r="AY192" s="136" t="s">
        <v>93</v>
      </c>
    </row>
    <row r="193" spans="2:65" s="8" customFormat="1" ht="10.199999999999999" x14ac:dyDescent="0.2">
      <c r="B193" s="137"/>
      <c r="C193" s="138"/>
      <c r="D193" s="128" t="s">
        <v>103</v>
      </c>
      <c r="E193" s="139" t="s">
        <v>16</v>
      </c>
      <c r="F193" s="140" t="s">
        <v>223</v>
      </c>
      <c r="G193" s="138"/>
      <c r="H193" s="141">
        <v>592.69000000000005</v>
      </c>
      <c r="I193" s="142"/>
      <c r="J193" s="138"/>
      <c r="K193" s="138"/>
      <c r="L193" s="143"/>
      <c r="M193" s="144"/>
      <c r="N193" s="145"/>
      <c r="O193" s="145"/>
      <c r="P193" s="145"/>
      <c r="Q193" s="145"/>
      <c r="R193" s="145"/>
      <c r="S193" s="145"/>
      <c r="T193" s="146"/>
      <c r="AT193" s="147" t="s">
        <v>103</v>
      </c>
      <c r="AU193" s="147" t="s">
        <v>47</v>
      </c>
      <c r="AV193" s="8" t="s">
        <v>47</v>
      </c>
      <c r="AW193" s="8" t="s">
        <v>21</v>
      </c>
      <c r="AX193" s="8" t="s">
        <v>43</v>
      </c>
      <c r="AY193" s="147" t="s">
        <v>93</v>
      </c>
    </row>
    <row r="194" spans="2:65" s="9" customFormat="1" ht="10.199999999999999" x14ac:dyDescent="0.2">
      <c r="B194" s="148"/>
      <c r="C194" s="149"/>
      <c r="D194" s="128" t="s">
        <v>103</v>
      </c>
      <c r="E194" s="150" t="s">
        <v>16</v>
      </c>
      <c r="F194" s="151" t="s">
        <v>106</v>
      </c>
      <c r="G194" s="149"/>
      <c r="H194" s="152">
        <v>592.69000000000005</v>
      </c>
      <c r="I194" s="153"/>
      <c r="J194" s="149"/>
      <c r="K194" s="149"/>
      <c r="L194" s="154"/>
      <c r="M194" s="155"/>
      <c r="N194" s="156"/>
      <c r="O194" s="156"/>
      <c r="P194" s="156"/>
      <c r="Q194" s="156"/>
      <c r="R194" s="156"/>
      <c r="S194" s="156"/>
      <c r="T194" s="157"/>
      <c r="AT194" s="158" t="s">
        <v>103</v>
      </c>
      <c r="AU194" s="158" t="s">
        <v>47</v>
      </c>
      <c r="AV194" s="9" t="s">
        <v>101</v>
      </c>
      <c r="AW194" s="9" t="s">
        <v>21</v>
      </c>
      <c r="AX194" s="9" t="s">
        <v>45</v>
      </c>
      <c r="AY194" s="158" t="s">
        <v>93</v>
      </c>
    </row>
    <row r="195" spans="2:65" s="7" customFormat="1" ht="10.199999999999999" x14ac:dyDescent="0.2">
      <c r="B195" s="126"/>
      <c r="C195" s="127"/>
      <c r="D195" s="128" t="s">
        <v>103</v>
      </c>
      <c r="E195" s="129" t="s">
        <v>16</v>
      </c>
      <c r="F195" s="130" t="s">
        <v>139</v>
      </c>
      <c r="G195" s="127"/>
      <c r="H195" s="129" t="s">
        <v>16</v>
      </c>
      <c r="I195" s="131"/>
      <c r="J195" s="127"/>
      <c r="K195" s="127"/>
      <c r="L195" s="132"/>
      <c r="M195" s="133"/>
      <c r="N195" s="134"/>
      <c r="O195" s="134"/>
      <c r="P195" s="134"/>
      <c r="Q195" s="134"/>
      <c r="R195" s="134"/>
      <c r="S195" s="134"/>
      <c r="T195" s="135"/>
      <c r="AT195" s="136" t="s">
        <v>103</v>
      </c>
      <c r="AU195" s="136" t="s">
        <v>47</v>
      </c>
      <c r="AV195" s="7" t="s">
        <v>45</v>
      </c>
      <c r="AW195" s="7" t="s">
        <v>21</v>
      </c>
      <c r="AX195" s="7" t="s">
        <v>43</v>
      </c>
      <c r="AY195" s="136" t="s">
        <v>93</v>
      </c>
    </row>
    <row r="196" spans="2:65" s="1" customFormat="1" ht="16.5" customHeight="1" x14ac:dyDescent="0.2">
      <c r="B196" s="19"/>
      <c r="C196" s="161" t="s">
        <v>224</v>
      </c>
      <c r="D196" s="161" t="s">
        <v>225</v>
      </c>
      <c r="E196" s="162" t="s">
        <v>226</v>
      </c>
      <c r="F196" s="163" t="s">
        <v>227</v>
      </c>
      <c r="G196" s="164" t="s">
        <v>145</v>
      </c>
      <c r="H196" s="165">
        <v>0.27</v>
      </c>
      <c r="I196" s="166"/>
      <c r="J196" s="167">
        <f>ROUND(I196*H196,2)</f>
        <v>0</v>
      </c>
      <c r="K196" s="163" t="s">
        <v>100</v>
      </c>
      <c r="L196" s="168"/>
      <c r="M196" s="169" t="s">
        <v>16</v>
      </c>
      <c r="N196" s="170" t="s">
        <v>30</v>
      </c>
      <c r="O196" s="28"/>
      <c r="P196" s="123">
        <f>O196*H196</f>
        <v>0</v>
      </c>
      <c r="Q196" s="123">
        <v>1</v>
      </c>
      <c r="R196" s="123">
        <f>Q196*H196</f>
        <v>0.27</v>
      </c>
      <c r="S196" s="123">
        <v>0</v>
      </c>
      <c r="T196" s="124">
        <f>S196*H196</f>
        <v>0</v>
      </c>
      <c r="AR196" s="11" t="s">
        <v>228</v>
      </c>
      <c r="AT196" s="11" t="s">
        <v>225</v>
      </c>
      <c r="AU196" s="11" t="s">
        <v>47</v>
      </c>
      <c r="AY196" s="11" t="s">
        <v>93</v>
      </c>
      <c r="BE196" s="125">
        <f>IF(N196="základní",J196,0)</f>
        <v>0</v>
      </c>
      <c r="BF196" s="125">
        <f>IF(N196="snížená",J196,0)</f>
        <v>0</v>
      </c>
      <c r="BG196" s="125">
        <f>IF(N196="zákl. přenesená",J196,0)</f>
        <v>0</v>
      </c>
      <c r="BH196" s="125">
        <f>IF(N196="sníž. přenesená",J196,0)</f>
        <v>0</v>
      </c>
      <c r="BI196" s="125">
        <f>IF(N196="nulová",J196,0)</f>
        <v>0</v>
      </c>
      <c r="BJ196" s="11" t="s">
        <v>45</v>
      </c>
      <c r="BK196" s="125">
        <f>ROUND(I196*H196,2)</f>
        <v>0</v>
      </c>
      <c r="BL196" s="11" t="s">
        <v>181</v>
      </c>
      <c r="BM196" s="11" t="s">
        <v>229</v>
      </c>
    </row>
    <row r="197" spans="2:65" s="8" customFormat="1" ht="10.199999999999999" x14ac:dyDescent="0.2">
      <c r="B197" s="137"/>
      <c r="C197" s="138"/>
      <c r="D197" s="128" t="s">
        <v>103</v>
      </c>
      <c r="E197" s="138"/>
      <c r="F197" s="140" t="s">
        <v>230</v>
      </c>
      <c r="G197" s="138"/>
      <c r="H197" s="141">
        <v>0.27</v>
      </c>
      <c r="I197" s="142"/>
      <c r="J197" s="138"/>
      <c r="K197" s="138"/>
      <c r="L197" s="143"/>
      <c r="M197" s="144"/>
      <c r="N197" s="145"/>
      <c r="O197" s="145"/>
      <c r="P197" s="145"/>
      <c r="Q197" s="145"/>
      <c r="R197" s="145"/>
      <c r="S197" s="145"/>
      <c r="T197" s="146"/>
      <c r="AT197" s="147" t="s">
        <v>103</v>
      </c>
      <c r="AU197" s="147" t="s">
        <v>47</v>
      </c>
      <c r="AV197" s="8" t="s">
        <v>47</v>
      </c>
      <c r="AW197" s="8" t="s">
        <v>0</v>
      </c>
      <c r="AX197" s="8" t="s">
        <v>45</v>
      </c>
      <c r="AY197" s="147" t="s">
        <v>93</v>
      </c>
    </row>
    <row r="198" spans="2:65" s="1" customFormat="1" ht="16.5" customHeight="1" x14ac:dyDescent="0.2">
      <c r="B198" s="19"/>
      <c r="C198" s="114" t="s">
        <v>231</v>
      </c>
      <c r="D198" s="114" t="s">
        <v>96</v>
      </c>
      <c r="E198" s="115" t="s">
        <v>232</v>
      </c>
      <c r="F198" s="116" t="s">
        <v>233</v>
      </c>
      <c r="G198" s="117" t="s">
        <v>99</v>
      </c>
      <c r="H198" s="118">
        <v>592.69000000000005</v>
      </c>
      <c r="I198" s="119"/>
      <c r="J198" s="120">
        <f>ROUND(I198*H198,2)</f>
        <v>0</v>
      </c>
      <c r="K198" s="116" t="s">
        <v>100</v>
      </c>
      <c r="L198" s="21"/>
      <c r="M198" s="121" t="s">
        <v>16</v>
      </c>
      <c r="N198" s="122" t="s">
        <v>30</v>
      </c>
      <c r="O198" s="28"/>
      <c r="P198" s="123">
        <f>O198*H198</f>
        <v>0</v>
      </c>
      <c r="Q198" s="123">
        <v>0</v>
      </c>
      <c r="R198" s="123">
        <f>Q198*H198</f>
        <v>0</v>
      </c>
      <c r="S198" s="123">
        <v>0</v>
      </c>
      <c r="T198" s="124">
        <f>S198*H198</f>
        <v>0</v>
      </c>
      <c r="AR198" s="11" t="s">
        <v>181</v>
      </c>
      <c r="AT198" s="11" t="s">
        <v>96</v>
      </c>
      <c r="AU198" s="11" t="s">
        <v>47</v>
      </c>
      <c r="AY198" s="11" t="s">
        <v>93</v>
      </c>
      <c r="BE198" s="125">
        <f>IF(N198="základní",J198,0)</f>
        <v>0</v>
      </c>
      <c r="BF198" s="125">
        <f>IF(N198="snížená",J198,0)</f>
        <v>0</v>
      </c>
      <c r="BG198" s="125">
        <f>IF(N198="zákl. přenesená",J198,0)</f>
        <v>0</v>
      </c>
      <c r="BH198" s="125">
        <f>IF(N198="sníž. přenesená",J198,0)</f>
        <v>0</v>
      </c>
      <c r="BI198" s="125">
        <f>IF(N198="nulová",J198,0)</f>
        <v>0</v>
      </c>
      <c r="BJ198" s="11" t="s">
        <v>45</v>
      </c>
      <c r="BK198" s="125">
        <f>ROUND(I198*H198,2)</f>
        <v>0</v>
      </c>
      <c r="BL198" s="11" t="s">
        <v>181</v>
      </c>
      <c r="BM198" s="11" t="s">
        <v>234</v>
      </c>
    </row>
    <row r="199" spans="2:65" s="7" customFormat="1" ht="10.199999999999999" x14ac:dyDescent="0.2">
      <c r="B199" s="126"/>
      <c r="C199" s="127"/>
      <c r="D199" s="128" t="s">
        <v>103</v>
      </c>
      <c r="E199" s="129" t="s">
        <v>16</v>
      </c>
      <c r="F199" s="130" t="s">
        <v>222</v>
      </c>
      <c r="G199" s="127"/>
      <c r="H199" s="129" t="s">
        <v>16</v>
      </c>
      <c r="I199" s="131"/>
      <c r="J199" s="127"/>
      <c r="K199" s="127"/>
      <c r="L199" s="132"/>
      <c r="M199" s="133"/>
      <c r="N199" s="134"/>
      <c r="O199" s="134"/>
      <c r="P199" s="134"/>
      <c r="Q199" s="134"/>
      <c r="R199" s="134"/>
      <c r="S199" s="134"/>
      <c r="T199" s="135"/>
      <c r="AT199" s="136" t="s">
        <v>103</v>
      </c>
      <c r="AU199" s="136" t="s">
        <v>47</v>
      </c>
      <c r="AV199" s="7" t="s">
        <v>45</v>
      </c>
      <c r="AW199" s="7" t="s">
        <v>21</v>
      </c>
      <c r="AX199" s="7" t="s">
        <v>43</v>
      </c>
      <c r="AY199" s="136" t="s">
        <v>93</v>
      </c>
    </row>
    <row r="200" spans="2:65" s="8" customFormat="1" ht="10.199999999999999" x14ac:dyDescent="0.2">
      <c r="B200" s="137"/>
      <c r="C200" s="138"/>
      <c r="D200" s="128" t="s">
        <v>103</v>
      </c>
      <c r="E200" s="139" t="s">
        <v>16</v>
      </c>
      <c r="F200" s="140" t="s">
        <v>223</v>
      </c>
      <c r="G200" s="138"/>
      <c r="H200" s="141">
        <v>592.69000000000005</v>
      </c>
      <c r="I200" s="142"/>
      <c r="J200" s="138"/>
      <c r="K200" s="138"/>
      <c r="L200" s="143"/>
      <c r="M200" s="144"/>
      <c r="N200" s="145"/>
      <c r="O200" s="145"/>
      <c r="P200" s="145"/>
      <c r="Q200" s="145"/>
      <c r="R200" s="145"/>
      <c r="S200" s="145"/>
      <c r="T200" s="146"/>
      <c r="AT200" s="147" t="s">
        <v>103</v>
      </c>
      <c r="AU200" s="147" t="s">
        <v>47</v>
      </c>
      <c r="AV200" s="8" t="s">
        <v>47</v>
      </c>
      <c r="AW200" s="8" t="s">
        <v>21</v>
      </c>
      <c r="AX200" s="8" t="s">
        <v>43</v>
      </c>
      <c r="AY200" s="147" t="s">
        <v>93</v>
      </c>
    </row>
    <row r="201" spans="2:65" s="9" customFormat="1" ht="10.199999999999999" x14ac:dyDescent="0.2">
      <c r="B201" s="148"/>
      <c r="C201" s="149"/>
      <c r="D201" s="128" t="s">
        <v>103</v>
      </c>
      <c r="E201" s="150" t="s">
        <v>16</v>
      </c>
      <c r="F201" s="151" t="s">
        <v>106</v>
      </c>
      <c r="G201" s="149"/>
      <c r="H201" s="152">
        <v>592.69000000000005</v>
      </c>
      <c r="I201" s="153"/>
      <c r="J201" s="149"/>
      <c r="K201" s="149"/>
      <c r="L201" s="154"/>
      <c r="M201" s="155"/>
      <c r="N201" s="156"/>
      <c r="O201" s="156"/>
      <c r="P201" s="156"/>
      <c r="Q201" s="156"/>
      <c r="R201" s="156"/>
      <c r="S201" s="156"/>
      <c r="T201" s="157"/>
      <c r="AT201" s="158" t="s">
        <v>103</v>
      </c>
      <c r="AU201" s="158" t="s">
        <v>47</v>
      </c>
      <c r="AV201" s="9" t="s">
        <v>101</v>
      </c>
      <c r="AW201" s="9" t="s">
        <v>21</v>
      </c>
      <c r="AX201" s="9" t="s">
        <v>45</v>
      </c>
      <c r="AY201" s="158" t="s">
        <v>93</v>
      </c>
    </row>
    <row r="202" spans="2:65" s="7" customFormat="1" ht="10.199999999999999" x14ac:dyDescent="0.2">
      <c r="B202" s="126"/>
      <c r="C202" s="127"/>
      <c r="D202" s="128" t="s">
        <v>103</v>
      </c>
      <c r="E202" s="129" t="s">
        <v>16</v>
      </c>
      <c r="F202" s="130" t="s">
        <v>139</v>
      </c>
      <c r="G202" s="127"/>
      <c r="H202" s="129" t="s">
        <v>16</v>
      </c>
      <c r="I202" s="131"/>
      <c r="J202" s="127"/>
      <c r="K202" s="127"/>
      <c r="L202" s="132"/>
      <c r="M202" s="133"/>
      <c r="N202" s="134"/>
      <c r="O202" s="134"/>
      <c r="P202" s="134"/>
      <c r="Q202" s="134"/>
      <c r="R202" s="134"/>
      <c r="S202" s="134"/>
      <c r="T202" s="135"/>
      <c r="AT202" s="136" t="s">
        <v>103</v>
      </c>
      <c r="AU202" s="136" t="s">
        <v>47</v>
      </c>
      <c r="AV202" s="7" t="s">
        <v>45</v>
      </c>
      <c r="AW202" s="7" t="s">
        <v>21</v>
      </c>
      <c r="AX202" s="7" t="s">
        <v>43</v>
      </c>
      <c r="AY202" s="136" t="s">
        <v>93</v>
      </c>
    </row>
    <row r="203" spans="2:65" s="1" customFormat="1" ht="22.5" customHeight="1" x14ac:dyDescent="0.2">
      <c r="B203" s="19"/>
      <c r="C203" s="161" t="s">
        <v>235</v>
      </c>
      <c r="D203" s="161" t="s">
        <v>225</v>
      </c>
      <c r="E203" s="162" t="s">
        <v>236</v>
      </c>
      <c r="F203" s="163" t="s">
        <v>237</v>
      </c>
      <c r="G203" s="164" t="s">
        <v>99</v>
      </c>
      <c r="H203" s="165">
        <v>808.62900000000002</v>
      </c>
      <c r="I203" s="166"/>
      <c r="J203" s="167">
        <f>ROUND(I203*H203,2)</f>
        <v>0</v>
      </c>
      <c r="K203" s="163" t="s">
        <v>100</v>
      </c>
      <c r="L203" s="168"/>
      <c r="M203" s="169" t="s">
        <v>16</v>
      </c>
      <c r="N203" s="170" t="s">
        <v>30</v>
      </c>
      <c r="O203" s="28"/>
      <c r="P203" s="123">
        <f>O203*H203</f>
        <v>0</v>
      </c>
      <c r="Q203" s="123">
        <v>4.0000000000000001E-3</v>
      </c>
      <c r="R203" s="123">
        <f>Q203*H203</f>
        <v>3.2345160000000002</v>
      </c>
      <c r="S203" s="123">
        <v>0</v>
      </c>
      <c r="T203" s="124">
        <f>S203*H203</f>
        <v>0</v>
      </c>
      <c r="AR203" s="11" t="s">
        <v>228</v>
      </c>
      <c r="AT203" s="11" t="s">
        <v>225</v>
      </c>
      <c r="AU203" s="11" t="s">
        <v>47</v>
      </c>
      <c r="AY203" s="11" t="s">
        <v>93</v>
      </c>
      <c r="BE203" s="125">
        <f>IF(N203="základní",J203,0)</f>
        <v>0</v>
      </c>
      <c r="BF203" s="125">
        <f>IF(N203="snížená",J203,0)</f>
        <v>0</v>
      </c>
      <c r="BG203" s="125">
        <f>IF(N203="zákl. přenesená",J203,0)</f>
        <v>0</v>
      </c>
      <c r="BH203" s="125">
        <f>IF(N203="sníž. přenesená",J203,0)</f>
        <v>0</v>
      </c>
      <c r="BI203" s="125">
        <f>IF(N203="nulová",J203,0)</f>
        <v>0</v>
      </c>
      <c r="BJ203" s="11" t="s">
        <v>45</v>
      </c>
      <c r="BK203" s="125">
        <f>ROUND(I203*H203,2)</f>
        <v>0</v>
      </c>
      <c r="BL203" s="11" t="s">
        <v>181</v>
      </c>
      <c r="BM203" s="11" t="s">
        <v>238</v>
      </c>
    </row>
    <row r="204" spans="2:65" s="8" customFormat="1" ht="10.199999999999999" x14ac:dyDescent="0.2">
      <c r="B204" s="137"/>
      <c r="C204" s="138"/>
      <c r="D204" s="128" t="s">
        <v>103</v>
      </c>
      <c r="E204" s="138"/>
      <c r="F204" s="140" t="s">
        <v>239</v>
      </c>
      <c r="G204" s="138"/>
      <c r="H204" s="141">
        <v>808.62900000000002</v>
      </c>
      <c r="I204" s="142"/>
      <c r="J204" s="138"/>
      <c r="K204" s="138"/>
      <c r="L204" s="143"/>
      <c r="M204" s="144"/>
      <c r="N204" s="145"/>
      <c r="O204" s="145"/>
      <c r="P204" s="145"/>
      <c r="Q204" s="145"/>
      <c r="R204" s="145"/>
      <c r="S204" s="145"/>
      <c r="T204" s="146"/>
      <c r="AT204" s="147" t="s">
        <v>103</v>
      </c>
      <c r="AU204" s="147" t="s">
        <v>47</v>
      </c>
      <c r="AV204" s="8" t="s">
        <v>47</v>
      </c>
      <c r="AW204" s="8" t="s">
        <v>0</v>
      </c>
      <c r="AX204" s="8" t="s">
        <v>45</v>
      </c>
      <c r="AY204" s="147" t="s">
        <v>93</v>
      </c>
    </row>
    <row r="205" spans="2:65" s="1" customFormat="1" ht="16.5" customHeight="1" x14ac:dyDescent="0.2">
      <c r="B205" s="19"/>
      <c r="C205" s="114" t="s">
        <v>240</v>
      </c>
      <c r="D205" s="114" t="s">
        <v>96</v>
      </c>
      <c r="E205" s="115" t="s">
        <v>241</v>
      </c>
      <c r="F205" s="116" t="s">
        <v>242</v>
      </c>
      <c r="G205" s="117" t="s">
        <v>99</v>
      </c>
      <c r="H205" s="118">
        <v>1185.3800000000001</v>
      </c>
      <c r="I205" s="119"/>
      <c r="J205" s="120">
        <f>ROUND(I205*H205,2)</f>
        <v>0</v>
      </c>
      <c r="K205" s="116" t="s">
        <v>100</v>
      </c>
      <c r="L205" s="21"/>
      <c r="M205" s="121" t="s">
        <v>16</v>
      </c>
      <c r="N205" s="122" t="s">
        <v>30</v>
      </c>
      <c r="O205" s="28"/>
      <c r="P205" s="123">
        <f>O205*H205</f>
        <v>0</v>
      </c>
      <c r="Q205" s="123">
        <v>8.8000000000000003E-4</v>
      </c>
      <c r="R205" s="123">
        <f>Q205*H205</f>
        <v>1.0431344000000002</v>
      </c>
      <c r="S205" s="123">
        <v>0</v>
      </c>
      <c r="T205" s="124">
        <f>S205*H205</f>
        <v>0</v>
      </c>
      <c r="AR205" s="11" t="s">
        <v>181</v>
      </c>
      <c r="AT205" s="11" t="s">
        <v>96</v>
      </c>
      <c r="AU205" s="11" t="s">
        <v>47</v>
      </c>
      <c r="AY205" s="11" t="s">
        <v>93</v>
      </c>
      <c r="BE205" s="125">
        <f>IF(N205="základní",J205,0)</f>
        <v>0</v>
      </c>
      <c r="BF205" s="125">
        <f>IF(N205="snížená",J205,0)</f>
        <v>0</v>
      </c>
      <c r="BG205" s="125">
        <f>IF(N205="zákl. přenesená",J205,0)</f>
        <v>0</v>
      </c>
      <c r="BH205" s="125">
        <f>IF(N205="sníž. přenesená",J205,0)</f>
        <v>0</v>
      </c>
      <c r="BI205" s="125">
        <f>IF(N205="nulová",J205,0)</f>
        <v>0</v>
      </c>
      <c r="BJ205" s="11" t="s">
        <v>45</v>
      </c>
      <c r="BK205" s="125">
        <f>ROUND(I205*H205,2)</f>
        <v>0</v>
      </c>
      <c r="BL205" s="11" t="s">
        <v>181</v>
      </c>
      <c r="BM205" s="11" t="s">
        <v>243</v>
      </c>
    </row>
    <row r="206" spans="2:65" s="7" customFormat="1" ht="10.199999999999999" x14ac:dyDescent="0.2">
      <c r="B206" s="126"/>
      <c r="C206" s="127"/>
      <c r="D206" s="128" t="s">
        <v>103</v>
      </c>
      <c r="E206" s="129" t="s">
        <v>16</v>
      </c>
      <c r="F206" s="130" t="s">
        <v>244</v>
      </c>
      <c r="G206" s="127"/>
      <c r="H206" s="129" t="s">
        <v>16</v>
      </c>
      <c r="I206" s="131"/>
      <c r="J206" s="127"/>
      <c r="K206" s="127"/>
      <c r="L206" s="132"/>
      <c r="M206" s="133"/>
      <c r="N206" s="134"/>
      <c r="O206" s="134"/>
      <c r="P206" s="134"/>
      <c r="Q206" s="134"/>
      <c r="R206" s="134"/>
      <c r="S206" s="134"/>
      <c r="T206" s="135"/>
      <c r="AT206" s="136" t="s">
        <v>103</v>
      </c>
      <c r="AU206" s="136" t="s">
        <v>47</v>
      </c>
      <c r="AV206" s="7" t="s">
        <v>45</v>
      </c>
      <c r="AW206" s="7" t="s">
        <v>21</v>
      </c>
      <c r="AX206" s="7" t="s">
        <v>43</v>
      </c>
      <c r="AY206" s="136" t="s">
        <v>93</v>
      </c>
    </row>
    <row r="207" spans="2:65" s="8" customFormat="1" ht="10.199999999999999" x14ac:dyDescent="0.2">
      <c r="B207" s="137"/>
      <c r="C207" s="138"/>
      <c r="D207" s="128" t="s">
        <v>103</v>
      </c>
      <c r="E207" s="139" t="s">
        <v>16</v>
      </c>
      <c r="F207" s="140" t="s">
        <v>223</v>
      </c>
      <c r="G207" s="138"/>
      <c r="H207" s="141">
        <v>592.69000000000005</v>
      </c>
      <c r="I207" s="142"/>
      <c r="J207" s="138"/>
      <c r="K207" s="138"/>
      <c r="L207" s="143"/>
      <c r="M207" s="144"/>
      <c r="N207" s="145"/>
      <c r="O207" s="145"/>
      <c r="P207" s="145"/>
      <c r="Q207" s="145"/>
      <c r="R207" s="145"/>
      <c r="S207" s="145"/>
      <c r="T207" s="146"/>
      <c r="AT207" s="147" t="s">
        <v>103</v>
      </c>
      <c r="AU207" s="147" t="s">
        <v>47</v>
      </c>
      <c r="AV207" s="8" t="s">
        <v>47</v>
      </c>
      <c r="AW207" s="8" t="s">
        <v>21</v>
      </c>
      <c r="AX207" s="8" t="s">
        <v>43</v>
      </c>
      <c r="AY207" s="147" t="s">
        <v>93</v>
      </c>
    </row>
    <row r="208" spans="2:65" s="7" customFormat="1" ht="10.199999999999999" x14ac:dyDescent="0.2">
      <c r="B208" s="126"/>
      <c r="C208" s="127"/>
      <c r="D208" s="128" t="s">
        <v>103</v>
      </c>
      <c r="E208" s="129" t="s">
        <v>16</v>
      </c>
      <c r="F208" s="130" t="s">
        <v>245</v>
      </c>
      <c r="G208" s="127"/>
      <c r="H208" s="129" t="s">
        <v>16</v>
      </c>
      <c r="I208" s="131"/>
      <c r="J208" s="127"/>
      <c r="K208" s="127"/>
      <c r="L208" s="132"/>
      <c r="M208" s="133"/>
      <c r="N208" s="134"/>
      <c r="O208" s="134"/>
      <c r="P208" s="134"/>
      <c r="Q208" s="134"/>
      <c r="R208" s="134"/>
      <c r="S208" s="134"/>
      <c r="T208" s="135"/>
      <c r="AT208" s="136" t="s">
        <v>103</v>
      </c>
      <c r="AU208" s="136" t="s">
        <v>47</v>
      </c>
      <c r="AV208" s="7" t="s">
        <v>45</v>
      </c>
      <c r="AW208" s="7" t="s">
        <v>21</v>
      </c>
      <c r="AX208" s="7" t="s">
        <v>43</v>
      </c>
      <c r="AY208" s="136" t="s">
        <v>93</v>
      </c>
    </row>
    <row r="209" spans="2:65" s="8" customFormat="1" ht="10.199999999999999" x14ac:dyDescent="0.2">
      <c r="B209" s="137"/>
      <c r="C209" s="138"/>
      <c r="D209" s="128" t="s">
        <v>103</v>
      </c>
      <c r="E209" s="139" t="s">
        <v>16</v>
      </c>
      <c r="F209" s="140" t="s">
        <v>223</v>
      </c>
      <c r="G209" s="138"/>
      <c r="H209" s="141">
        <v>592.69000000000005</v>
      </c>
      <c r="I209" s="142"/>
      <c r="J209" s="138"/>
      <c r="K209" s="138"/>
      <c r="L209" s="143"/>
      <c r="M209" s="144"/>
      <c r="N209" s="145"/>
      <c r="O209" s="145"/>
      <c r="P209" s="145"/>
      <c r="Q209" s="145"/>
      <c r="R209" s="145"/>
      <c r="S209" s="145"/>
      <c r="T209" s="146"/>
      <c r="AT209" s="147" t="s">
        <v>103</v>
      </c>
      <c r="AU209" s="147" t="s">
        <v>47</v>
      </c>
      <c r="AV209" s="8" t="s">
        <v>47</v>
      </c>
      <c r="AW209" s="8" t="s">
        <v>21</v>
      </c>
      <c r="AX209" s="8" t="s">
        <v>43</v>
      </c>
      <c r="AY209" s="147" t="s">
        <v>93</v>
      </c>
    </row>
    <row r="210" spans="2:65" s="9" customFormat="1" ht="10.199999999999999" x14ac:dyDescent="0.2">
      <c r="B210" s="148"/>
      <c r="C210" s="149"/>
      <c r="D210" s="128" t="s">
        <v>103</v>
      </c>
      <c r="E210" s="150" t="s">
        <v>16</v>
      </c>
      <c r="F210" s="151" t="s">
        <v>106</v>
      </c>
      <c r="G210" s="149"/>
      <c r="H210" s="152">
        <v>1185.3800000000001</v>
      </c>
      <c r="I210" s="153"/>
      <c r="J210" s="149"/>
      <c r="K210" s="149"/>
      <c r="L210" s="154"/>
      <c r="M210" s="155"/>
      <c r="N210" s="156"/>
      <c r="O210" s="156"/>
      <c r="P210" s="156"/>
      <c r="Q210" s="156"/>
      <c r="R210" s="156"/>
      <c r="S210" s="156"/>
      <c r="T210" s="157"/>
      <c r="AT210" s="158" t="s">
        <v>103</v>
      </c>
      <c r="AU210" s="158" t="s">
        <v>47</v>
      </c>
      <c r="AV210" s="9" t="s">
        <v>101</v>
      </c>
      <c r="AW210" s="9" t="s">
        <v>21</v>
      </c>
      <c r="AX210" s="9" t="s">
        <v>45</v>
      </c>
      <c r="AY210" s="158" t="s">
        <v>93</v>
      </c>
    </row>
    <row r="211" spans="2:65" s="7" customFormat="1" ht="10.199999999999999" x14ac:dyDescent="0.2">
      <c r="B211" s="126"/>
      <c r="C211" s="127"/>
      <c r="D211" s="128" t="s">
        <v>103</v>
      </c>
      <c r="E211" s="129" t="s">
        <v>16</v>
      </c>
      <c r="F211" s="130" t="s">
        <v>139</v>
      </c>
      <c r="G211" s="127"/>
      <c r="H211" s="129" t="s">
        <v>16</v>
      </c>
      <c r="I211" s="131"/>
      <c r="J211" s="127"/>
      <c r="K211" s="127"/>
      <c r="L211" s="132"/>
      <c r="M211" s="133"/>
      <c r="N211" s="134"/>
      <c r="O211" s="134"/>
      <c r="P211" s="134"/>
      <c r="Q211" s="134"/>
      <c r="R211" s="134"/>
      <c r="S211" s="134"/>
      <c r="T211" s="135"/>
      <c r="AT211" s="136" t="s">
        <v>103</v>
      </c>
      <c r="AU211" s="136" t="s">
        <v>47</v>
      </c>
      <c r="AV211" s="7" t="s">
        <v>45</v>
      </c>
      <c r="AW211" s="7" t="s">
        <v>21</v>
      </c>
      <c r="AX211" s="7" t="s">
        <v>43</v>
      </c>
      <c r="AY211" s="136" t="s">
        <v>93</v>
      </c>
    </row>
    <row r="212" spans="2:65" s="1" customFormat="1" ht="22.5" customHeight="1" x14ac:dyDescent="0.2">
      <c r="B212" s="19"/>
      <c r="C212" s="161" t="s">
        <v>246</v>
      </c>
      <c r="D212" s="161" t="s">
        <v>225</v>
      </c>
      <c r="E212" s="162" t="s">
        <v>247</v>
      </c>
      <c r="F212" s="163" t="s">
        <v>248</v>
      </c>
      <c r="G212" s="164" t="s">
        <v>99</v>
      </c>
      <c r="H212" s="165">
        <v>702.81500000000005</v>
      </c>
      <c r="I212" s="166"/>
      <c r="J212" s="167">
        <f>ROUND(I212*H212,2)</f>
        <v>0</v>
      </c>
      <c r="K212" s="163" t="s">
        <v>100</v>
      </c>
      <c r="L212" s="168"/>
      <c r="M212" s="169" t="s">
        <v>16</v>
      </c>
      <c r="N212" s="170" t="s">
        <v>30</v>
      </c>
      <c r="O212" s="28"/>
      <c r="P212" s="123">
        <f>O212*H212</f>
        <v>0</v>
      </c>
      <c r="Q212" s="123">
        <v>1E-3</v>
      </c>
      <c r="R212" s="123">
        <f>Q212*H212</f>
        <v>0.70281500000000008</v>
      </c>
      <c r="S212" s="123">
        <v>0</v>
      </c>
      <c r="T212" s="124">
        <f>S212*H212</f>
        <v>0</v>
      </c>
      <c r="AR212" s="11" t="s">
        <v>228</v>
      </c>
      <c r="AT212" s="11" t="s">
        <v>225</v>
      </c>
      <c r="AU212" s="11" t="s">
        <v>47</v>
      </c>
      <c r="AY212" s="11" t="s">
        <v>93</v>
      </c>
      <c r="BE212" s="125">
        <f>IF(N212="základní",J212,0)</f>
        <v>0</v>
      </c>
      <c r="BF212" s="125">
        <f>IF(N212="snížená",J212,0)</f>
        <v>0</v>
      </c>
      <c r="BG212" s="125">
        <f>IF(N212="zákl. přenesená",J212,0)</f>
        <v>0</v>
      </c>
      <c r="BH212" s="125">
        <f>IF(N212="sníž. přenesená",J212,0)</f>
        <v>0</v>
      </c>
      <c r="BI212" s="125">
        <f>IF(N212="nulová",J212,0)</f>
        <v>0</v>
      </c>
      <c r="BJ212" s="11" t="s">
        <v>45</v>
      </c>
      <c r="BK212" s="125">
        <f>ROUND(I212*H212,2)</f>
        <v>0</v>
      </c>
      <c r="BL212" s="11" t="s">
        <v>181</v>
      </c>
      <c r="BM212" s="11" t="s">
        <v>249</v>
      </c>
    </row>
    <row r="213" spans="2:65" s="7" customFormat="1" ht="10.199999999999999" x14ac:dyDescent="0.2">
      <c r="B213" s="126"/>
      <c r="C213" s="127"/>
      <c r="D213" s="128" t="s">
        <v>103</v>
      </c>
      <c r="E213" s="129" t="s">
        <v>16</v>
      </c>
      <c r="F213" s="130" t="s">
        <v>245</v>
      </c>
      <c r="G213" s="127"/>
      <c r="H213" s="129" t="s">
        <v>16</v>
      </c>
      <c r="I213" s="131"/>
      <c r="J213" s="127"/>
      <c r="K213" s="127"/>
      <c r="L213" s="132"/>
      <c r="M213" s="133"/>
      <c r="N213" s="134"/>
      <c r="O213" s="134"/>
      <c r="P213" s="134"/>
      <c r="Q213" s="134"/>
      <c r="R213" s="134"/>
      <c r="S213" s="134"/>
      <c r="T213" s="135"/>
      <c r="AT213" s="136" t="s">
        <v>103</v>
      </c>
      <c r="AU213" s="136" t="s">
        <v>47</v>
      </c>
      <c r="AV213" s="7" t="s">
        <v>45</v>
      </c>
      <c r="AW213" s="7" t="s">
        <v>21</v>
      </c>
      <c r="AX213" s="7" t="s">
        <v>43</v>
      </c>
      <c r="AY213" s="136" t="s">
        <v>93</v>
      </c>
    </row>
    <row r="214" spans="2:65" s="8" customFormat="1" ht="10.199999999999999" x14ac:dyDescent="0.2">
      <c r="B214" s="137"/>
      <c r="C214" s="138"/>
      <c r="D214" s="128" t="s">
        <v>103</v>
      </c>
      <c r="E214" s="139" t="s">
        <v>16</v>
      </c>
      <c r="F214" s="140" t="s">
        <v>223</v>
      </c>
      <c r="G214" s="138"/>
      <c r="H214" s="141">
        <v>592.69000000000005</v>
      </c>
      <c r="I214" s="142"/>
      <c r="J214" s="138"/>
      <c r="K214" s="138"/>
      <c r="L214" s="143"/>
      <c r="M214" s="144"/>
      <c r="N214" s="145"/>
      <c r="O214" s="145"/>
      <c r="P214" s="145"/>
      <c r="Q214" s="145"/>
      <c r="R214" s="145"/>
      <c r="S214" s="145"/>
      <c r="T214" s="146"/>
      <c r="AT214" s="147" t="s">
        <v>103</v>
      </c>
      <c r="AU214" s="147" t="s">
        <v>47</v>
      </c>
      <c r="AV214" s="8" t="s">
        <v>47</v>
      </c>
      <c r="AW214" s="8" t="s">
        <v>21</v>
      </c>
      <c r="AX214" s="8" t="s">
        <v>43</v>
      </c>
      <c r="AY214" s="147" t="s">
        <v>93</v>
      </c>
    </row>
    <row r="215" spans="2:65" s="7" customFormat="1" ht="10.199999999999999" x14ac:dyDescent="0.2">
      <c r="B215" s="126"/>
      <c r="C215" s="127"/>
      <c r="D215" s="128" t="s">
        <v>103</v>
      </c>
      <c r="E215" s="129" t="s">
        <v>16</v>
      </c>
      <c r="F215" s="130" t="s">
        <v>111</v>
      </c>
      <c r="G215" s="127"/>
      <c r="H215" s="129" t="s">
        <v>16</v>
      </c>
      <c r="I215" s="131"/>
      <c r="J215" s="127"/>
      <c r="K215" s="127"/>
      <c r="L215" s="132"/>
      <c r="M215" s="133"/>
      <c r="N215" s="134"/>
      <c r="O215" s="134"/>
      <c r="P215" s="134"/>
      <c r="Q215" s="134"/>
      <c r="R215" s="134"/>
      <c r="S215" s="134"/>
      <c r="T215" s="135"/>
      <c r="AT215" s="136" t="s">
        <v>103</v>
      </c>
      <c r="AU215" s="136" t="s">
        <v>47</v>
      </c>
      <c r="AV215" s="7" t="s">
        <v>45</v>
      </c>
      <c r="AW215" s="7" t="s">
        <v>21</v>
      </c>
      <c r="AX215" s="7" t="s">
        <v>43</v>
      </c>
      <c r="AY215" s="136" t="s">
        <v>93</v>
      </c>
    </row>
    <row r="216" spans="2:65" s="8" customFormat="1" ht="10.199999999999999" x14ac:dyDescent="0.2">
      <c r="B216" s="137"/>
      <c r="C216" s="138"/>
      <c r="D216" s="128" t="s">
        <v>103</v>
      </c>
      <c r="E216" s="139" t="s">
        <v>16</v>
      </c>
      <c r="F216" s="140" t="s">
        <v>250</v>
      </c>
      <c r="G216" s="138"/>
      <c r="H216" s="141">
        <v>83.105999999999995</v>
      </c>
      <c r="I216" s="142"/>
      <c r="J216" s="138"/>
      <c r="K216" s="138"/>
      <c r="L216" s="143"/>
      <c r="M216" s="144"/>
      <c r="N216" s="145"/>
      <c r="O216" s="145"/>
      <c r="P216" s="145"/>
      <c r="Q216" s="145"/>
      <c r="R216" s="145"/>
      <c r="S216" s="145"/>
      <c r="T216" s="146"/>
      <c r="AT216" s="147" t="s">
        <v>103</v>
      </c>
      <c r="AU216" s="147" t="s">
        <v>47</v>
      </c>
      <c r="AV216" s="8" t="s">
        <v>47</v>
      </c>
      <c r="AW216" s="8" t="s">
        <v>21</v>
      </c>
      <c r="AX216" s="8" t="s">
        <v>43</v>
      </c>
      <c r="AY216" s="147" t="s">
        <v>93</v>
      </c>
    </row>
    <row r="217" spans="2:65" s="7" customFormat="1" ht="10.199999999999999" x14ac:dyDescent="0.2">
      <c r="B217" s="126"/>
      <c r="C217" s="127"/>
      <c r="D217" s="128" t="s">
        <v>103</v>
      </c>
      <c r="E217" s="129" t="s">
        <v>16</v>
      </c>
      <c r="F217" s="130" t="s">
        <v>104</v>
      </c>
      <c r="G217" s="127"/>
      <c r="H217" s="129" t="s">
        <v>16</v>
      </c>
      <c r="I217" s="131"/>
      <c r="J217" s="127"/>
      <c r="K217" s="127"/>
      <c r="L217" s="132"/>
      <c r="M217" s="133"/>
      <c r="N217" s="134"/>
      <c r="O217" s="134"/>
      <c r="P217" s="134"/>
      <c r="Q217" s="134"/>
      <c r="R217" s="134"/>
      <c r="S217" s="134"/>
      <c r="T217" s="135"/>
      <c r="AT217" s="136" t="s">
        <v>103</v>
      </c>
      <c r="AU217" s="136" t="s">
        <v>47</v>
      </c>
      <c r="AV217" s="7" t="s">
        <v>45</v>
      </c>
      <c r="AW217" s="7" t="s">
        <v>21</v>
      </c>
      <c r="AX217" s="7" t="s">
        <v>43</v>
      </c>
      <c r="AY217" s="136" t="s">
        <v>93</v>
      </c>
    </row>
    <row r="218" spans="2:65" s="8" customFormat="1" ht="10.199999999999999" x14ac:dyDescent="0.2">
      <c r="B218" s="137"/>
      <c r="C218" s="138"/>
      <c r="D218" s="128" t="s">
        <v>103</v>
      </c>
      <c r="E218" s="139" t="s">
        <v>16</v>
      </c>
      <c r="F218" s="140" t="s">
        <v>251</v>
      </c>
      <c r="G218" s="138"/>
      <c r="H218" s="141">
        <v>2.2200000000000002</v>
      </c>
      <c r="I218" s="142"/>
      <c r="J218" s="138"/>
      <c r="K218" s="138"/>
      <c r="L218" s="143"/>
      <c r="M218" s="144"/>
      <c r="N218" s="145"/>
      <c r="O218" s="145"/>
      <c r="P218" s="145"/>
      <c r="Q218" s="145"/>
      <c r="R218" s="145"/>
      <c r="S218" s="145"/>
      <c r="T218" s="146"/>
      <c r="AT218" s="147" t="s">
        <v>103</v>
      </c>
      <c r="AU218" s="147" t="s">
        <v>47</v>
      </c>
      <c r="AV218" s="8" t="s">
        <v>47</v>
      </c>
      <c r="AW218" s="8" t="s">
        <v>21</v>
      </c>
      <c r="AX218" s="8" t="s">
        <v>43</v>
      </c>
      <c r="AY218" s="147" t="s">
        <v>93</v>
      </c>
    </row>
    <row r="219" spans="2:65" s="7" customFormat="1" ht="10.199999999999999" x14ac:dyDescent="0.2">
      <c r="B219" s="126"/>
      <c r="C219" s="127"/>
      <c r="D219" s="128" t="s">
        <v>103</v>
      </c>
      <c r="E219" s="129" t="s">
        <v>16</v>
      </c>
      <c r="F219" s="130" t="s">
        <v>252</v>
      </c>
      <c r="G219" s="127"/>
      <c r="H219" s="129" t="s">
        <v>16</v>
      </c>
      <c r="I219" s="131"/>
      <c r="J219" s="127"/>
      <c r="K219" s="127"/>
      <c r="L219" s="132"/>
      <c r="M219" s="133"/>
      <c r="N219" s="134"/>
      <c r="O219" s="134"/>
      <c r="P219" s="134"/>
      <c r="Q219" s="134"/>
      <c r="R219" s="134"/>
      <c r="S219" s="134"/>
      <c r="T219" s="135"/>
      <c r="AT219" s="136" t="s">
        <v>103</v>
      </c>
      <c r="AU219" s="136" t="s">
        <v>47</v>
      </c>
      <c r="AV219" s="7" t="s">
        <v>45</v>
      </c>
      <c r="AW219" s="7" t="s">
        <v>21</v>
      </c>
      <c r="AX219" s="7" t="s">
        <v>43</v>
      </c>
      <c r="AY219" s="136" t="s">
        <v>93</v>
      </c>
    </row>
    <row r="220" spans="2:65" s="8" customFormat="1" ht="10.199999999999999" x14ac:dyDescent="0.2">
      <c r="B220" s="137"/>
      <c r="C220" s="138"/>
      <c r="D220" s="128" t="s">
        <v>103</v>
      </c>
      <c r="E220" s="139" t="s">
        <v>16</v>
      </c>
      <c r="F220" s="140" t="s">
        <v>253</v>
      </c>
      <c r="G220" s="138"/>
      <c r="H220" s="141">
        <v>3.4319999999999999</v>
      </c>
      <c r="I220" s="142"/>
      <c r="J220" s="138"/>
      <c r="K220" s="138"/>
      <c r="L220" s="143"/>
      <c r="M220" s="144"/>
      <c r="N220" s="145"/>
      <c r="O220" s="145"/>
      <c r="P220" s="145"/>
      <c r="Q220" s="145"/>
      <c r="R220" s="145"/>
      <c r="S220" s="145"/>
      <c r="T220" s="146"/>
      <c r="AT220" s="147" t="s">
        <v>103</v>
      </c>
      <c r="AU220" s="147" t="s">
        <v>47</v>
      </c>
      <c r="AV220" s="8" t="s">
        <v>47</v>
      </c>
      <c r="AW220" s="8" t="s">
        <v>21</v>
      </c>
      <c r="AX220" s="8" t="s">
        <v>43</v>
      </c>
      <c r="AY220" s="147" t="s">
        <v>93</v>
      </c>
    </row>
    <row r="221" spans="2:65" s="7" customFormat="1" ht="10.199999999999999" x14ac:dyDescent="0.2">
      <c r="B221" s="126"/>
      <c r="C221" s="127"/>
      <c r="D221" s="128" t="s">
        <v>103</v>
      </c>
      <c r="E221" s="129" t="s">
        <v>16</v>
      </c>
      <c r="F221" s="130" t="s">
        <v>254</v>
      </c>
      <c r="G221" s="127"/>
      <c r="H221" s="129" t="s">
        <v>16</v>
      </c>
      <c r="I221" s="131"/>
      <c r="J221" s="127"/>
      <c r="K221" s="127"/>
      <c r="L221" s="132"/>
      <c r="M221" s="133"/>
      <c r="N221" s="134"/>
      <c r="O221" s="134"/>
      <c r="P221" s="134"/>
      <c r="Q221" s="134"/>
      <c r="R221" s="134"/>
      <c r="S221" s="134"/>
      <c r="T221" s="135"/>
      <c r="AT221" s="136" t="s">
        <v>103</v>
      </c>
      <c r="AU221" s="136" t="s">
        <v>47</v>
      </c>
      <c r="AV221" s="7" t="s">
        <v>45</v>
      </c>
      <c r="AW221" s="7" t="s">
        <v>21</v>
      </c>
      <c r="AX221" s="7" t="s">
        <v>43</v>
      </c>
      <c r="AY221" s="136" t="s">
        <v>93</v>
      </c>
    </row>
    <row r="222" spans="2:65" s="8" customFormat="1" ht="10.199999999999999" x14ac:dyDescent="0.2">
      <c r="B222" s="137"/>
      <c r="C222" s="138"/>
      <c r="D222" s="128" t="s">
        <v>103</v>
      </c>
      <c r="E222" s="139" t="s">
        <v>16</v>
      </c>
      <c r="F222" s="140" t="s">
        <v>255</v>
      </c>
      <c r="G222" s="138"/>
      <c r="H222" s="141">
        <v>0.66</v>
      </c>
      <c r="I222" s="142"/>
      <c r="J222" s="138"/>
      <c r="K222" s="138"/>
      <c r="L222" s="143"/>
      <c r="M222" s="144"/>
      <c r="N222" s="145"/>
      <c r="O222" s="145"/>
      <c r="P222" s="145"/>
      <c r="Q222" s="145"/>
      <c r="R222" s="145"/>
      <c r="S222" s="145"/>
      <c r="T222" s="146"/>
      <c r="AT222" s="147" t="s">
        <v>103</v>
      </c>
      <c r="AU222" s="147" t="s">
        <v>47</v>
      </c>
      <c r="AV222" s="8" t="s">
        <v>47</v>
      </c>
      <c r="AW222" s="8" t="s">
        <v>21</v>
      </c>
      <c r="AX222" s="8" t="s">
        <v>43</v>
      </c>
      <c r="AY222" s="147" t="s">
        <v>93</v>
      </c>
    </row>
    <row r="223" spans="2:65" s="7" customFormat="1" ht="10.199999999999999" x14ac:dyDescent="0.2">
      <c r="B223" s="126"/>
      <c r="C223" s="127"/>
      <c r="D223" s="128" t="s">
        <v>103</v>
      </c>
      <c r="E223" s="129" t="s">
        <v>16</v>
      </c>
      <c r="F223" s="130" t="s">
        <v>256</v>
      </c>
      <c r="G223" s="127"/>
      <c r="H223" s="129" t="s">
        <v>16</v>
      </c>
      <c r="I223" s="131"/>
      <c r="J223" s="127"/>
      <c r="K223" s="127"/>
      <c r="L223" s="132"/>
      <c r="M223" s="133"/>
      <c r="N223" s="134"/>
      <c r="O223" s="134"/>
      <c r="P223" s="134"/>
      <c r="Q223" s="134"/>
      <c r="R223" s="134"/>
      <c r="S223" s="134"/>
      <c r="T223" s="135"/>
      <c r="AT223" s="136" t="s">
        <v>103</v>
      </c>
      <c r="AU223" s="136" t="s">
        <v>47</v>
      </c>
      <c r="AV223" s="7" t="s">
        <v>45</v>
      </c>
      <c r="AW223" s="7" t="s">
        <v>21</v>
      </c>
      <c r="AX223" s="7" t="s">
        <v>43</v>
      </c>
      <c r="AY223" s="136" t="s">
        <v>93</v>
      </c>
    </row>
    <row r="224" spans="2:65" s="8" customFormat="1" ht="10.199999999999999" x14ac:dyDescent="0.2">
      <c r="B224" s="137"/>
      <c r="C224" s="138"/>
      <c r="D224" s="128" t="s">
        <v>103</v>
      </c>
      <c r="E224" s="139" t="s">
        <v>16</v>
      </c>
      <c r="F224" s="140" t="s">
        <v>257</v>
      </c>
      <c r="G224" s="138"/>
      <c r="H224" s="141">
        <v>0.70699999999999996</v>
      </c>
      <c r="I224" s="142"/>
      <c r="J224" s="138"/>
      <c r="K224" s="138"/>
      <c r="L224" s="143"/>
      <c r="M224" s="144"/>
      <c r="N224" s="145"/>
      <c r="O224" s="145"/>
      <c r="P224" s="145"/>
      <c r="Q224" s="145"/>
      <c r="R224" s="145"/>
      <c r="S224" s="145"/>
      <c r="T224" s="146"/>
      <c r="AT224" s="147" t="s">
        <v>103</v>
      </c>
      <c r="AU224" s="147" t="s">
        <v>47</v>
      </c>
      <c r="AV224" s="8" t="s">
        <v>47</v>
      </c>
      <c r="AW224" s="8" t="s">
        <v>21</v>
      </c>
      <c r="AX224" s="8" t="s">
        <v>43</v>
      </c>
      <c r="AY224" s="147" t="s">
        <v>93</v>
      </c>
    </row>
    <row r="225" spans="2:65" s="7" customFormat="1" ht="10.199999999999999" x14ac:dyDescent="0.2">
      <c r="B225" s="126"/>
      <c r="C225" s="127"/>
      <c r="D225" s="128" t="s">
        <v>103</v>
      </c>
      <c r="E225" s="129" t="s">
        <v>16</v>
      </c>
      <c r="F225" s="130" t="s">
        <v>258</v>
      </c>
      <c r="G225" s="127"/>
      <c r="H225" s="129" t="s">
        <v>16</v>
      </c>
      <c r="I225" s="131"/>
      <c r="J225" s="127"/>
      <c r="K225" s="127"/>
      <c r="L225" s="132"/>
      <c r="M225" s="133"/>
      <c r="N225" s="134"/>
      <c r="O225" s="134"/>
      <c r="P225" s="134"/>
      <c r="Q225" s="134"/>
      <c r="R225" s="134"/>
      <c r="S225" s="134"/>
      <c r="T225" s="135"/>
      <c r="AT225" s="136" t="s">
        <v>103</v>
      </c>
      <c r="AU225" s="136" t="s">
        <v>47</v>
      </c>
      <c r="AV225" s="7" t="s">
        <v>45</v>
      </c>
      <c r="AW225" s="7" t="s">
        <v>21</v>
      </c>
      <c r="AX225" s="7" t="s">
        <v>43</v>
      </c>
      <c r="AY225" s="136" t="s">
        <v>93</v>
      </c>
    </row>
    <row r="226" spans="2:65" s="8" customFormat="1" ht="10.199999999999999" x14ac:dyDescent="0.2">
      <c r="B226" s="137"/>
      <c r="C226" s="138"/>
      <c r="D226" s="128" t="s">
        <v>103</v>
      </c>
      <c r="E226" s="139" t="s">
        <v>16</v>
      </c>
      <c r="F226" s="140" t="s">
        <v>259</v>
      </c>
      <c r="G226" s="138"/>
      <c r="H226" s="141">
        <v>20</v>
      </c>
      <c r="I226" s="142"/>
      <c r="J226" s="138"/>
      <c r="K226" s="138"/>
      <c r="L226" s="143"/>
      <c r="M226" s="144"/>
      <c r="N226" s="145"/>
      <c r="O226" s="145"/>
      <c r="P226" s="145"/>
      <c r="Q226" s="145"/>
      <c r="R226" s="145"/>
      <c r="S226" s="145"/>
      <c r="T226" s="146"/>
      <c r="AT226" s="147" t="s">
        <v>103</v>
      </c>
      <c r="AU226" s="147" t="s">
        <v>47</v>
      </c>
      <c r="AV226" s="8" t="s">
        <v>47</v>
      </c>
      <c r="AW226" s="8" t="s">
        <v>21</v>
      </c>
      <c r="AX226" s="8" t="s">
        <v>43</v>
      </c>
      <c r="AY226" s="147" t="s">
        <v>93</v>
      </c>
    </row>
    <row r="227" spans="2:65" s="9" customFormat="1" ht="10.199999999999999" x14ac:dyDescent="0.2">
      <c r="B227" s="148"/>
      <c r="C227" s="149"/>
      <c r="D227" s="128" t="s">
        <v>103</v>
      </c>
      <c r="E227" s="150" t="s">
        <v>16</v>
      </c>
      <c r="F227" s="151" t="s">
        <v>106</v>
      </c>
      <c r="G227" s="149"/>
      <c r="H227" s="152">
        <v>702.81500000000005</v>
      </c>
      <c r="I227" s="153"/>
      <c r="J227" s="149"/>
      <c r="K227" s="149"/>
      <c r="L227" s="154"/>
      <c r="M227" s="155"/>
      <c r="N227" s="156"/>
      <c r="O227" s="156"/>
      <c r="P227" s="156"/>
      <c r="Q227" s="156"/>
      <c r="R227" s="156"/>
      <c r="S227" s="156"/>
      <c r="T227" s="157"/>
      <c r="AT227" s="158" t="s">
        <v>103</v>
      </c>
      <c r="AU227" s="158" t="s">
        <v>47</v>
      </c>
      <c r="AV227" s="9" t="s">
        <v>101</v>
      </c>
      <c r="AW227" s="9" t="s">
        <v>21</v>
      </c>
      <c r="AX227" s="9" t="s">
        <v>45</v>
      </c>
      <c r="AY227" s="158" t="s">
        <v>93</v>
      </c>
    </row>
    <row r="228" spans="2:65" s="7" customFormat="1" ht="10.199999999999999" x14ac:dyDescent="0.2">
      <c r="B228" s="126"/>
      <c r="C228" s="127"/>
      <c r="D228" s="128" t="s">
        <v>103</v>
      </c>
      <c r="E228" s="129" t="s">
        <v>16</v>
      </c>
      <c r="F228" s="130" t="s">
        <v>139</v>
      </c>
      <c r="G228" s="127"/>
      <c r="H228" s="129" t="s">
        <v>16</v>
      </c>
      <c r="I228" s="131"/>
      <c r="J228" s="127"/>
      <c r="K228" s="127"/>
      <c r="L228" s="132"/>
      <c r="M228" s="133"/>
      <c r="N228" s="134"/>
      <c r="O228" s="134"/>
      <c r="P228" s="134"/>
      <c r="Q228" s="134"/>
      <c r="R228" s="134"/>
      <c r="S228" s="134"/>
      <c r="T228" s="135"/>
      <c r="AT228" s="136" t="s">
        <v>103</v>
      </c>
      <c r="AU228" s="136" t="s">
        <v>47</v>
      </c>
      <c r="AV228" s="7" t="s">
        <v>45</v>
      </c>
      <c r="AW228" s="7" t="s">
        <v>21</v>
      </c>
      <c r="AX228" s="7" t="s">
        <v>43</v>
      </c>
      <c r="AY228" s="136" t="s">
        <v>93</v>
      </c>
    </row>
    <row r="229" spans="2:65" s="1" customFormat="1" ht="22.5" customHeight="1" x14ac:dyDescent="0.2">
      <c r="B229" s="19"/>
      <c r="C229" s="161" t="s">
        <v>260</v>
      </c>
      <c r="D229" s="161" t="s">
        <v>225</v>
      </c>
      <c r="E229" s="162" t="s">
        <v>261</v>
      </c>
      <c r="F229" s="163" t="s">
        <v>262</v>
      </c>
      <c r="G229" s="164" t="s">
        <v>99</v>
      </c>
      <c r="H229" s="165">
        <v>785.23699999999997</v>
      </c>
      <c r="I229" s="166"/>
      <c r="J229" s="167">
        <f>ROUND(I229*H229,2)</f>
        <v>0</v>
      </c>
      <c r="K229" s="163" t="s">
        <v>100</v>
      </c>
      <c r="L229" s="168"/>
      <c r="M229" s="169" t="s">
        <v>16</v>
      </c>
      <c r="N229" s="170" t="s">
        <v>30</v>
      </c>
      <c r="O229" s="28"/>
      <c r="P229" s="123">
        <f>O229*H229</f>
        <v>0</v>
      </c>
      <c r="Q229" s="123">
        <v>1E-3</v>
      </c>
      <c r="R229" s="123">
        <f>Q229*H229</f>
        <v>0.78523699999999996</v>
      </c>
      <c r="S229" s="123">
        <v>0</v>
      </c>
      <c r="T229" s="124">
        <f>S229*H229</f>
        <v>0</v>
      </c>
      <c r="AR229" s="11" t="s">
        <v>228</v>
      </c>
      <c r="AT229" s="11" t="s">
        <v>225</v>
      </c>
      <c r="AU229" s="11" t="s">
        <v>47</v>
      </c>
      <c r="AY229" s="11" t="s">
        <v>93</v>
      </c>
      <c r="BE229" s="125">
        <f>IF(N229="základní",J229,0)</f>
        <v>0</v>
      </c>
      <c r="BF229" s="125">
        <f>IF(N229="snížená",J229,0)</f>
        <v>0</v>
      </c>
      <c r="BG229" s="125">
        <f>IF(N229="zákl. přenesená",J229,0)</f>
        <v>0</v>
      </c>
      <c r="BH229" s="125">
        <f>IF(N229="sníž. přenesená",J229,0)</f>
        <v>0</v>
      </c>
      <c r="BI229" s="125">
        <f>IF(N229="nulová",J229,0)</f>
        <v>0</v>
      </c>
      <c r="BJ229" s="11" t="s">
        <v>45</v>
      </c>
      <c r="BK229" s="125">
        <f>ROUND(I229*H229,2)</f>
        <v>0</v>
      </c>
      <c r="BL229" s="11" t="s">
        <v>181</v>
      </c>
      <c r="BM229" s="11" t="s">
        <v>263</v>
      </c>
    </row>
    <row r="230" spans="2:65" s="7" customFormat="1" ht="10.199999999999999" x14ac:dyDescent="0.2">
      <c r="B230" s="126"/>
      <c r="C230" s="127"/>
      <c r="D230" s="128" t="s">
        <v>103</v>
      </c>
      <c r="E230" s="129" t="s">
        <v>16</v>
      </c>
      <c r="F230" s="130" t="s">
        <v>222</v>
      </c>
      <c r="G230" s="127"/>
      <c r="H230" s="129" t="s">
        <v>16</v>
      </c>
      <c r="I230" s="131"/>
      <c r="J230" s="127"/>
      <c r="K230" s="127"/>
      <c r="L230" s="132"/>
      <c r="M230" s="133"/>
      <c r="N230" s="134"/>
      <c r="O230" s="134"/>
      <c r="P230" s="134"/>
      <c r="Q230" s="134"/>
      <c r="R230" s="134"/>
      <c r="S230" s="134"/>
      <c r="T230" s="135"/>
      <c r="AT230" s="136" t="s">
        <v>103</v>
      </c>
      <c r="AU230" s="136" t="s">
        <v>47</v>
      </c>
      <c r="AV230" s="7" t="s">
        <v>45</v>
      </c>
      <c r="AW230" s="7" t="s">
        <v>21</v>
      </c>
      <c r="AX230" s="7" t="s">
        <v>43</v>
      </c>
      <c r="AY230" s="136" t="s">
        <v>93</v>
      </c>
    </row>
    <row r="231" spans="2:65" s="8" customFormat="1" ht="10.199999999999999" x14ac:dyDescent="0.2">
      <c r="B231" s="137"/>
      <c r="C231" s="138"/>
      <c r="D231" s="128" t="s">
        <v>103</v>
      </c>
      <c r="E231" s="139" t="s">
        <v>16</v>
      </c>
      <c r="F231" s="140" t="s">
        <v>223</v>
      </c>
      <c r="G231" s="138"/>
      <c r="H231" s="141">
        <v>592.69000000000005</v>
      </c>
      <c r="I231" s="142"/>
      <c r="J231" s="138"/>
      <c r="K231" s="138"/>
      <c r="L231" s="143"/>
      <c r="M231" s="144"/>
      <c r="N231" s="145"/>
      <c r="O231" s="145"/>
      <c r="P231" s="145"/>
      <c r="Q231" s="145"/>
      <c r="R231" s="145"/>
      <c r="S231" s="145"/>
      <c r="T231" s="146"/>
      <c r="AT231" s="147" t="s">
        <v>103</v>
      </c>
      <c r="AU231" s="147" t="s">
        <v>47</v>
      </c>
      <c r="AV231" s="8" t="s">
        <v>47</v>
      </c>
      <c r="AW231" s="8" t="s">
        <v>21</v>
      </c>
      <c r="AX231" s="8" t="s">
        <v>43</v>
      </c>
      <c r="AY231" s="147" t="s">
        <v>93</v>
      </c>
    </row>
    <row r="232" spans="2:65" s="7" customFormat="1" ht="10.199999999999999" x14ac:dyDescent="0.2">
      <c r="B232" s="126"/>
      <c r="C232" s="127"/>
      <c r="D232" s="128" t="s">
        <v>103</v>
      </c>
      <c r="E232" s="129" t="s">
        <v>16</v>
      </c>
      <c r="F232" s="130" t="s">
        <v>111</v>
      </c>
      <c r="G232" s="127"/>
      <c r="H232" s="129" t="s">
        <v>16</v>
      </c>
      <c r="I232" s="131"/>
      <c r="J232" s="127"/>
      <c r="K232" s="127"/>
      <c r="L232" s="132"/>
      <c r="M232" s="133"/>
      <c r="N232" s="134"/>
      <c r="O232" s="134"/>
      <c r="P232" s="134"/>
      <c r="Q232" s="134"/>
      <c r="R232" s="134"/>
      <c r="S232" s="134"/>
      <c r="T232" s="135"/>
      <c r="AT232" s="136" t="s">
        <v>103</v>
      </c>
      <c r="AU232" s="136" t="s">
        <v>47</v>
      </c>
      <c r="AV232" s="7" t="s">
        <v>45</v>
      </c>
      <c r="AW232" s="7" t="s">
        <v>21</v>
      </c>
      <c r="AX232" s="7" t="s">
        <v>43</v>
      </c>
      <c r="AY232" s="136" t="s">
        <v>93</v>
      </c>
    </row>
    <row r="233" spans="2:65" s="8" customFormat="1" ht="10.199999999999999" x14ac:dyDescent="0.2">
      <c r="B233" s="137"/>
      <c r="C233" s="138"/>
      <c r="D233" s="128" t="s">
        <v>103</v>
      </c>
      <c r="E233" s="139" t="s">
        <v>16</v>
      </c>
      <c r="F233" s="140" t="s">
        <v>250</v>
      </c>
      <c r="G233" s="138"/>
      <c r="H233" s="141">
        <v>83.105999999999995</v>
      </c>
      <c r="I233" s="142"/>
      <c r="J233" s="138"/>
      <c r="K233" s="138"/>
      <c r="L233" s="143"/>
      <c r="M233" s="144"/>
      <c r="N233" s="145"/>
      <c r="O233" s="145"/>
      <c r="P233" s="145"/>
      <c r="Q233" s="145"/>
      <c r="R233" s="145"/>
      <c r="S233" s="145"/>
      <c r="T233" s="146"/>
      <c r="AT233" s="147" t="s">
        <v>103</v>
      </c>
      <c r="AU233" s="147" t="s">
        <v>47</v>
      </c>
      <c r="AV233" s="8" t="s">
        <v>47</v>
      </c>
      <c r="AW233" s="8" t="s">
        <v>21</v>
      </c>
      <c r="AX233" s="8" t="s">
        <v>43</v>
      </c>
      <c r="AY233" s="147" t="s">
        <v>93</v>
      </c>
    </row>
    <row r="234" spans="2:65" s="7" customFormat="1" ht="10.199999999999999" x14ac:dyDescent="0.2">
      <c r="B234" s="126"/>
      <c r="C234" s="127"/>
      <c r="D234" s="128" t="s">
        <v>103</v>
      </c>
      <c r="E234" s="129" t="s">
        <v>16</v>
      </c>
      <c r="F234" s="130" t="s">
        <v>104</v>
      </c>
      <c r="G234" s="127"/>
      <c r="H234" s="129" t="s">
        <v>16</v>
      </c>
      <c r="I234" s="131"/>
      <c r="J234" s="127"/>
      <c r="K234" s="127"/>
      <c r="L234" s="132"/>
      <c r="M234" s="133"/>
      <c r="N234" s="134"/>
      <c r="O234" s="134"/>
      <c r="P234" s="134"/>
      <c r="Q234" s="134"/>
      <c r="R234" s="134"/>
      <c r="S234" s="134"/>
      <c r="T234" s="135"/>
      <c r="AT234" s="136" t="s">
        <v>103</v>
      </c>
      <c r="AU234" s="136" t="s">
        <v>47</v>
      </c>
      <c r="AV234" s="7" t="s">
        <v>45</v>
      </c>
      <c r="AW234" s="7" t="s">
        <v>21</v>
      </c>
      <c r="AX234" s="7" t="s">
        <v>43</v>
      </c>
      <c r="AY234" s="136" t="s">
        <v>93</v>
      </c>
    </row>
    <row r="235" spans="2:65" s="8" customFormat="1" ht="10.199999999999999" x14ac:dyDescent="0.2">
      <c r="B235" s="137"/>
      <c r="C235" s="138"/>
      <c r="D235" s="128" t="s">
        <v>103</v>
      </c>
      <c r="E235" s="139" t="s">
        <v>16</v>
      </c>
      <c r="F235" s="140" t="s">
        <v>251</v>
      </c>
      <c r="G235" s="138"/>
      <c r="H235" s="141">
        <v>2.2200000000000002</v>
      </c>
      <c r="I235" s="142"/>
      <c r="J235" s="138"/>
      <c r="K235" s="138"/>
      <c r="L235" s="143"/>
      <c r="M235" s="144"/>
      <c r="N235" s="145"/>
      <c r="O235" s="145"/>
      <c r="P235" s="145"/>
      <c r="Q235" s="145"/>
      <c r="R235" s="145"/>
      <c r="S235" s="145"/>
      <c r="T235" s="146"/>
      <c r="AT235" s="147" t="s">
        <v>103</v>
      </c>
      <c r="AU235" s="147" t="s">
        <v>47</v>
      </c>
      <c r="AV235" s="8" t="s">
        <v>47</v>
      </c>
      <c r="AW235" s="8" t="s">
        <v>21</v>
      </c>
      <c r="AX235" s="8" t="s">
        <v>43</v>
      </c>
      <c r="AY235" s="147" t="s">
        <v>93</v>
      </c>
    </row>
    <row r="236" spans="2:65" s="7" customFormat="1" ht="10.199999999999999" x14ac:dyDescent="0.2">
      <c r="B236" s="126"/>
      <c r="C236" s="127"/>
      <c r="D236" s="128" t="s">
        <v>103</v>
      </c>
      <c r="E236" s="129" t="s">
        <v>16</v>
      </c>
      <c r="F236" s="130" t="s">
        <v>252</v>
      </c>
      <c r="G236" s="127"/>
      <c r="H236" s="129" t="s">
        <v>16</v>
      </c>
      <c r="I236" s="131"/>
      <c r="J236" s="127"/>
      <c r="K236" s="127"/>
      <c r="L236" s="132"/>
      <c r="M236" s="133"/>
      <c r="N236" s="134"/>
      <c r="O236" s="134"/>
      <c r="P236" s="134"/>
      <c r="Q236" s="134"/>
      <c r="R236" s="134"/>
      <c r="S236" s="134"/>
      <c r="T236" s="135"/>
      <c r="AT236" s="136" t="s">
        <v>103</v>
      </c>
      <c r="AU236" s="136" t="s">
        <v>47</v>
      </c>
      <c r="AV236" s="7" t="s">
        <v>45</v>
      </c>
      <c r="AW236" s="7" t="s">
        <v>21</v>
      </c>
      <c r="AX236" s="7" t="s">
        <v>43</v>
      </c>
      <c r="AY236" s="136" t="s">
        <v>93</v>
      </c>
    </row>
    <row r="237" spans="2:65" s="8" customFormat="1" ht="10.199999999999999" x14ac:dyDescent="0.2">
      <c r="B237" s="137"/>
      <c r="C237" s="138"/>
      <c r="D237" s="128" t="s">
        <v>103</v>
      </c>
      <c r="E237" s="139" t="s">
        <v>16</v>
      </c>
      <c r="F237" s="140" t="s">
        <v>253</v>
      </c>
      <c r="G237" s="138"/>
      <c r="H237" s="141">
        <v>3.4319999999999999</v>
      </c>
      <c r="I237" s="142"/>
      <c r="J237" s="138"/>
      <c r="K237" s="138"/>
      <c r="L237" s="143"/>
      <c r="M237" s="144"/>
      <c r="N237" s="145"/>
      <c r="O237" s="145"/>
      <c r="P237" s="145"/>
      <c r="Q237" s="145"/>
      <c r="R237" s="145"/>
      <c r="S237" s="145"/>
      <c r="T237" s="146"/>
      <c r="AT237" s="147" t="s">
        <v>103</v>
      </c>
      <c r="AU237" s="147" t="s">
        <v>47</v>
      </c>
      <c r="AV237" s="8" t="s">
        <v>47</v>
      </c>
      <c r="AW237" s="8" t="s">
        <v>21</v>
      </c>
      <c r="AX237" s="8" t="s">
        <v>43</v>
      </c>
      <c r="AY237" s="147" t="s">
        <v>93</v>
      </c>
    </row>
    <row r="238" spans="2:65" s="7" customFormat="1" ht="10.199999999999999" x14ac:dyDescent="0.2">
      <c r="B238" s="126"/>
      <c r="C238" s="127"/>
      <c r="D238" s="128" t="s">
        <v>103</v>
      </c>
      <c r="E238" s="129" t="s">
        <v>16</v>
      </c>
      <c r="F238" s="130" t="s">
        <v>254</v>
      </c>
      <c r="G238" s="127"/>
      <c r="H238" s="129" t="s">
        <v>16</v>
      </c>
      <c r="I238" s="131"/>
      <c r="J238" s="127"/>
      <c r="K238" s="127"/>
      <c r="L238" s="132"/>
      <c r="M238" s="133"/>
      <c r="N238" s="134"/>
      <c r="O238" s="134"/>
      <c r="P238" s="134"/>
      <c r="Q238" s="134"/>
      <c r="R238" s="134"/>
      <c r="S238" s="134"/>
      <c r="T238" s="135"/>
      <c r="AT238" s="136" t="s">
        <v>103</v>
      </c>
      <c r="AU238" s="136" t="s">
        <v>47</v>
      </c>
      <c r="AV238" s="7" t="s">
        <v>45</v>
      </c>
      <c r="AW238" s="7" t="s">
        <v>21</v>
      </c>
      <c r="AX238" s="7" t="s">
        <v>43</v>
      </c>
      <c r="AY238" s="136" t="s">
        <v>93</v>
      </c>
    </row>
    <row r="239" spans="2:65" s="8" customFormat="1" ht="10.199999999999999" x14ac:dyDescent="0.2">
      <c r="B239" s="137"/>
      <c r="C239" s="138"/>
      <c r="D239" s="128" t="s">
        <v>103</v>
      </c>
      <c r="E239" s="139" t="s">
        <v>16</v>
      </c>
      <c r="F239" s="140" t="s">
        <v>255</v>
      </c>
      <c r="G239" s="138"/>
      <c r="H239" s="141">
        <v>0.66</v>
      </c>
      <c r="I239" s="142"/>
      <c r="J239" s="138"/>
      <c r="K239" s="138"/>
      <c r="L239" s="143"/>
      <c r="M239" s="144"/>
      <c r="N239" s="145"/>
      <c r="O239" s="145"/>
      <c r="P239" s="145"/>
      <c r="Q239" s="145"/>
      <c r="R239" s="145"/>
      <c r="S239" s="145"/>
      <c r="T239" s="146"/>
      <c r="AT239" s="147" t="s">
        <v>103</v>
      </c>
      <c r="AU239" s="147" t="s">
        <v>47</v>
      </c>
      <c r="AV239" s="8" t="s">
        <v>47</v>
      </c>
      <c r="AW239" s="8" t="s">
        <v>21</v>
      </c>
      <c r="AX239" s="8" t="s">
        <v>43</v>
      </c>
      <c r="AY239" s="147" t="s">
        <v>93</v>
      </c>
    </row>
    <row r="240" spans="2:65" s="7" customFormat="1" ht="10.199999999999999" x14ac:dyDescent="0.2">
      <c r="B240" s="126"/>
      <c r="C240" s="127"/>
      <c r="D240" s="128" t="s">
        <v>103</v>
      </c>
      <c r="E240" s="129" t="s">
        <v>16</v>
      </c>
      <c r="F240" s="130" t="s">
        <v>256</v>
      </c>
      <c r="G240" s="127"/>
      <c r="H240" s="129" t="s">
        <v>16</v>
      </c>
      <c r="I240" s="131"/>
      <c r="J240" s="127"/>
      <c r="K240" s="127"/>
      <c r="L240" s="132"/>
      <c r="M240" s="133"/>
      <c r="N240" s="134"/>
      <c r="O240" s="134"/>
      <c r="P240" s="134"/>
      <c r="Q240" s="134"/>
      <c r="R240" s="134"/>
      <c r="S240" s="134"/>
      <c r="T240" s="135"/>
      <c r="AT240" s="136" t="s">
        <v>103</v>
      </c>
      <c r="AU240" s="136" t="s">
        <v>47</v>
      </c>
      <c r="AV240" s="7" t="s">
        <v>45</v>
      </c>
      <c r="AW240" s="7" t="s">
        <v>21</v>
      </c>
      <c r="AX240" s="7" t="s">
        <v>43</v>
      </c>
      <c r="AY240" s="136" t="s">
        <v>93</v>
      </c>
    </row>
    <row r="241" spans="2:65" s="8" customFormat="1" ht="10.199999999999999" x14ac:dyDescent="0.2">
      <c r="B241" s="137"/>
      <c r="C241" s="138"/>
      <c r="D241" s="128" t="s">
        <v>103</v>
      </c>
      <c r="E241" s="139" t="s">
        <v>16</v>
      </c>
      <c r="F241" s="140" t="s">
        <v>257</v>
      </c>
      <c r="G241" s="138"/>
      <c r="H241" s="141">
        <v>0.70699999999999996</v>
      </c>
      <c r="I241" s="142"/>
      <c r="J241" s="138"/>
      <c r="K241" s="138"/>
      <c r="L241" s="143"/>
      <c r="M241" s="144"/>
      <c r="N241" s="145"/>
      <c r="O241" s="145"/>
      <c r="P241" s="145"/>
      <c r="Q241" s="145"/>
      <c r="R241" s="145"/>
      <c r="S241" s="145"/>
      <c r="T241" s="146"/>
      <c r="AT241" s="147" t="s">
        <v>103</v>
      </c>
      <c r="AU241" s="147" t="s">
        <v>47</v>
      </c>
      <c r="AV241" s="8" t="s">
        <v>47</v>
      </c>
      <c r="AW241" s="8" t="s">
        <v>21</v>
      </c>
      <c r="AX241" s="8" t="s">
        <v>43</v>
      </c>
      <c r="AY241" s="147" t="s">
        <v>93</v>
      </c>
    </row>
    <row r="242" spans="2:65" s="9" customFormat="1" ht="10.199999999999999" x14ac:dyDescent="0.2">
      <c r="B242" s="148"/>
      <c r="C242" s="149"/>
      <c r="D242" s="128" t="s">
        <v>103</v>
      </c>
      <c r="E242" s="150" t="s">
        <v>16</v>
      </c>
      <c r="F242" s="151" t="s">
        <v>106</v>
      </c>
      <c r="G242" s="149"/>
      <c r="H242" s="152">
        <v>682.81500000000005</v>
      </c>
      <c r="I242" s="153"/>
      <c r="J242" s="149"/>
      <c r="K242" s="149"/>
      <c r="L242" s="154"/>
      <c r="M242" s="155"/>
      <c r="N242" s="156"/>
      <c r="O242" s="156"/>
      <c r="P242" s="156"/>
      <c r="Q242" s="156"/>
      <c r="R242" s="156"/>
      <c r="S242" s="156"/>
      <c r="T242" s="157"/>
      <c r="AT242" s="158" t="s">
        <v>103</v>
      </c>
      <c r="AU242" s="158" t="s">
        <v>47</v>
      </c>
      <c r="AV242" s="9" t="s">
        <v>101</v>
      </c>
      <c r="AW242" s="9" t="s">
        <v>21</v>
      </c>
      <c r="AX242" s="9" t="s">
        <v>45</v>
      </c>
      <c r="AY242" s="158" t="s">
        <v>93</v>
      </c>
    </row>
    <row r="243" spans="2:65" s="7" customFormat="1" ht="10.199999999999999" x14ac:dyDescent="0.2">
      <c r="B243" s="126"/>
      <c r="C243" s="127"/>
      <c r="D243" s="128" t="s">
        <v>103</v>
      </c>
      <c r="E243" s="129" t="s">
        <v>16</v>
      </c>
      <c r="F243" s="130" t="s">
        <v>139</v>
      </c>
      <c r="G243" s="127"/>
      <c r="H243" s="129" t="s">
        <v>16</v>
      </c>
      <c r="I243" s="131"/>
      <c r="J243" s="127"/>
      <c r="K243" s="127"/>
      <c r="L243" s="132"/>
      <c r="M243" s="133"/>
      <c r="N243" s="134"/>
      <c r="O243" s="134"/>
      <c r="P243" s="134"/>
      <c r="Q243" s="134"/>
      <c r="R243" s="134"/>
      <c r="S243" s="134"/>
      <c r="T243" s="135"/>
      <c r="AT243" s="136" t="s">
        <v>103</v>
      </c>
      <c r="AU243" s="136" t="s">
        <v>47</v>
      </c>
      <c r="AV243" s="7" t="s">
        <v>45</v>
      </c>
      <c r="AW243" s="7" t="s">
        <v>21</v>
      </c>
      <c r="AX243" s="7" t="s">
        <v>43</v>
      </c>
      <c r="AY243" s="136" t="s">
        <v>93</v>
      </c>
    </row>
    <row r="244" spans="2:65" s="8" customFormat="1" ht="10.199999999999999" x14ac:dyDescent="0.2">
      <c r="B244" s="137"/>
      <c r="C244" s="138"/>
      <c r="D244" s="128" t="s">
        <v>103</v>
      </c>
      <c r="E244" s="138"/>
      <c r="F244" s="140" t="s">
        <v>264</v>
      </c>
      <c r="G244" s="138"/>
      <c r="H244" s="141">
        <v>785.23699999999997</v>
      </c>
      <c r="I244" s="142"/>
      <c r="J244" s="138"/>
      <c r="K244" s="138"/>
      <c r="L244" s="143"/>
      <c r="M244" s="144"/>
      <c r="N244" s="145"/>
      <c r="O244" s="145"/>
      <c r="P244" s="145"/>
      <c r="Q244" s="145"/>
      <c r="R244" s="145"/>
      <c r="S244" s="145"/>
      <c r="T244" s="146"/>
      <c r="AT244" s="147" t="s">
        <v>103</v>
      </c>
      <c r="AU244" s="147" t="s">
        <v>47</v>
      </c>
      <c r="AV244" s="8" t="s">
        <v>47</v>
      </c>
      <c r="AW244" s="8" t="s">
        <v>0</v>
      </c>
      <c r="AX244" s="8" t="s">
        <v>45</v>
      </c>
      <c r="AY244" s="147" t="s">
        <v>93</v>
      </c>
    </row>
    <row r="245" spans="2:65" s="1" customFormat="1" ht="22.5" customHeight="1" x14ac:dyDescent="0.2">
      <c r="B245" s="19"/>
      <c r="C245" s="114" t="s">
        <v>265</v>
      </c>
      <c r="D245" s="114" t="s">
        <v>96</v>
      </c>
      <c r="E245" s="115" t="s">
        <v>266</v>
      </c>
      <c r="F245" s="116" t="s">
        <v>267</v>
      </c>
      <c r="G245" s="117" t="s">
        <v>99</v>
      </c>
      <c r="H245" s="118">
        <v>82.807000000000002</v>
      </c>
      <c r="I245" s="119"/>
      <c r="J245" s="120">
        <f>ROUND(I245*H245,2)</f>
        <v>0</v>
      </c>
      <c r="K245" s="116" t="s">
        <v>100</v>
      </c>
      <c r="L245" s="21"/>
      <c r="M245" s="121" t="s">
        <v>16</v>
      </c>
      <c r="N245" s="122" t="s">
        <v>30</v>
      </c>
      <c r="O245" s="28"/>
      <c r="P245" s="123">
        <f>O245*H245</f>
        <v>0</v>
      </c>
      <c r="Q245" s="123">
        <v>0</v>
      </c>
      <c r="R245" s="123">
        <f>Q245*H245</f>
        <v>0</v>
      </c>
      <c r="S245" s="123">
        <v>0</v>
      </c>
      <c r="T245" s="124">
        <f>S245*H245</f>
        <v>0</v>
      </c>
      <c r="AR245" s="11" t="s">
        <v>181</v>
      </c>
      <c r="AT245" s="11" t="s">
        <v>96</v>
      </c>
      <c r="AU245" s="11" t="s">
        <v>47</v>
      </c>
      <c r="AY245" s="11" t="s">
        <v>93</v>
      </c>
      <c r="BE245" s="125">
        <f>IF(N245="základní",J245,0)</f>
        <v>0</v>
      </c>
      <c r="BF245" s="125">
        <f>IF(N245="snížená",J245,0)</f>
        <v>0</v>
      </c>
      <c r="BG245" s="125">
        <f>IF(N245="zákl. přenesená",J245,0)</f>
        <v>0</v>
      </c>
      <c r="BH245" s="125">
        <f>IF(N245="sníž. přenesená",J245,0)</f>
        <v>0</v>
      </c>
      <c r="BI245" s="125">
        <f>IF(N245="nulová",J245,0)</f>
        <v>0</v>
      </c>
      <c r="BJ245" s="11" t="s">
        <v>45</v>
      </c>
      <c r="BK245" s="125">
        <f>ROUND(I245*H245,2)</f>
        <v>0</v>
      </c>
      <c r="BL245" s="11" t="s">
        <v>181</v>
      </c>
      <c r="BM245" s="11" t="s">
        <v>268</v>
      </c>
    </row>
    <row r="246" spans="2:65" s="7" customFormat="1" ht="10.199999999999999" x14ac:dyDescent="0.2">
      <c r="B246" s="126"/>
      <c r="C246" s="127"/>
      <c r="D246" s="128" t="s">
        <v>103</v>
      </c>
      <c r="E246" s="129" t="s">
        <v>16</v>
      </c>
      <c r="F246" s="130" t="s">
        <v>111</v>
      </c>
      <c r="G246" s="127"/>
      <c r="H246" s="129" t="s">
        <v>16</v>
      </c>
      <c r="I246" s="131"/>
      <c r="J246" s="127"/>
      <c r="K246" s="127"/>
      <c r="L246" s="132"/>
      <c r="M246" s="133"/>
      <c r="N246" s="134"/>
      <c r="O246" s="134"/>
      <c r="P246" s="134"/>
      <c r="Q246" s="134"/>
      <c r="R246" s="134"/>
      <c r="S246" s="134"/>
      <c r="T246" s="135"/>
      <c r="AT246" s="136" t="s">
        <v>103</v>
      </c>
      <c r="AU246" s="136" t="s">
        <v>47</v>
      </c>
      <c r="AV246" s="7" t="s">
        <v>45</v>
      </c>
      <c r="AW246" s="7" t="s">
        <v>21</v>
      </c>
      <c r="AX246" s="7" t="s">
        <v>43</v>
      </c>
      <c r="AY246" s="136" t="s">
        <v>93</v>
      </c>
    </row>
    <row r="247" spans="2:65" s="8" customFormat="1" ht="10.199999999999999" x14ac:dyDescent="0.2">
      <c r="B247" s="137"/>
      <c r="C247" s="138"/>
      <c r="D247" s="128" t="s">
        <v>103</v>
      </c>
      <c r="E247" s="139" t="s">
        <v>16</v>
      </c>
      <c r="F247" s="140" t="s">
        <v>269</v>
      </c>
      <c r="G247" s="138"/>
      <c r="H247" s="141">
        <v>74.897999999999996</v>
      </c>
      <c r="I247" s="142"/>
      <c r="J247" s="138"/>
      <c r="K247" s="138"/>
      <c r="L247" s="143"/>
      <c r="M247" s="144"/>
      <c r="N247" s="145"/>
      <c r="O247" s="145"/>
      <c r="P247" s="145"/>
      <c r="Q247" s="145"/>
      <c r="R247" s="145"/>
      <c r="S247" s="145"/>
      <c r="T247" s="146"/>
      <c r="AT247" s="147" t="s">
        <v>103</v>
      </c>
      <c r="AU247" s="147" t="s">
        <v>47</v>
      </c>
      <c r="AV247" s="8" t="s">
        <v>47</v>
      </c>
      <c r="AW247" s="8" t="s">
        <v>21</v>
      </c>
      <c r="AX247" s="8" t="s">
        <v>43</v>
      </c>
      <c r="AY247" s="147" t="s">
        <v>93</v>
      </c>
    </row>
    <row r="248" spans="2:65" s="7" customFormat="1" ht="10.199999999999999" x14ac:dyDescent="0.2">
      <c r="B248" s="126"/>
      <c r="C248" s="127"/>
      <c r="D248" s="128" t="s">
        <v>103</v>
      </c>
      <c r="E248" s="129" t="s">
        <v>16</v>
      </c>
      <c r="F248" s="130" t="s">
        <v>104</v>
      </c>
      <c r="G248" s="127"/>
      <c r="H248" s="129" t="s">
        <v>16</v>
      </c>
      <c r="I248" s="131"/>
      <c r="J248" s="127"/>
      <c r="K248" s="127"/>
      <c r="L248" s="132"/>
      <c r="M248" s="133"/>
      <c r="N248" s="134"/>
      <c r="O248" s="134"/>
      <c r="P248" s="134"/>
      <c r="Q248" s="134"/>
      <c r="R248" s="134"/>
      <c r="S248" s="134"/>
      <c r="T248" s="135"/>
      <c r="AT248" s="136" t="s">
        <v>103</v>
      </c>
      <c r="AU248" s="136" t="s">
        <v>47</v>
      </c>
      <c r="AV248" s="7" t="s">
        <v>45</v>
      </c>
      <c r="AW248" s="7" t="s">
        <v>21</v>
      </c>
      <c r="AX248" s="7" t="s">
        <v>43</v>
      </c>
      <c r="AY248" s="136" t="s">
        <v>93</v>
      </c>
    </row>
    <row r="249" spans="2:65" s="8" customFormat="1" ht="10.199999999999999" x14ac:dyDescent="0.2">
      <c r="B249" s="137"/>
      <c r="C249" s="138"/>
      <c r="D249" s="128" t="s">
        <v>103</v>
      </c>
      <c r="E249" s="139" t="s">
        <v>16</v>
      </c>
      <c r="F249" s="140" t="s">
        <v>270</v>
      </c>
      <c r="G249" s="138"/>
      <c r="H249" s="141">
        <v>1.147</v>
      </c>
      <c r="I249" s="142"/>
      <c r="J249" s="138"/>
      <c r="K249" s="138"/>
      <c r="L249" s="143"/>
      <c r="M249" s="144"/>
      <c r="N249" s="145"/>
      <c r="O249" s="145"/>
      <c r="P249" s="145"/>
      <c r="Q249" s="145"/>
      <c r="R249" s="145"/>
      <c r="S249" s="145"/>
      <c r="T249" s="146"/>
      <c r="AT249" s="147" t="s">
        <v>103</v>
      </c>
      <c r="AU249" s="147" t="s">
        <v>47</v>
      </c>
      <c r="AV249" s="8" t="s">
        <v>47</v>
      </c>
      <c r="AW249" s="8" t="s">
        <v>21</v>
      </c>
      <c r="AX249" s="8" t="s">
        <v>43</v>
      </c>
      <c r="AY249" s="147" t="s">
        <v>93</v>
      </c>
    </row>
    <row r="250" spans="2:65" s="7" customFormat="1" ht="10.199999999999999" x14ac:dyDescent="0.2">
      <c r="B250" s="126"/>
      <c r="C250" s="127"/>
      <c r="D250" s="128" t="s">
        <v>103</v>
      </c>
      <c r="E250" s="129" t="s">
        <v>16</v>
      </c>
      <c r="F250" s="130" t="s">
        <v>252</v>
      </c>
      <c r="G250" s="127"/>
      <c r="H250" s="129" t="s">
        <v>16</v>
      </c>
      <c r="I250" s="131"/>
      <c r="J250" s="127"/>
      <c r="K250" s="127"/>
      <c r="L250" s="132"/>
      <c r="M250" s="133"/>
      <c r="N250" s="134"/>
      <c r="O250" s="134"/>
      <c r="P250" s="134"/>
      <c r="Q250" s="134"/>
      <c r="R250" s="134"/>
      <c r="S250" s="134"/>
      <c r="T250" s="135"/>
      <c r="AT250" s="136" t="s">
        <v>103</v>
      </c>
      <c r="AU250" s="136" t="s">
        <v>47</v>
      </c>
      <c r="AV250" s="7" t="s">
        <v>45</v>
      </c>
      <c r="AW250" s="7" t="s">
        <v>21</v>
      </c>
      <c r="AX250" s="7" t="s">
        <v>43</v>
      </c>
      <c r="AY250" s="136" t="s">
        <v>93</v>
      </c>
    </row>
    <row r="251" spans="2:65" s="8" customFormat="1" ht="10.199999999999999" x14ac:dyDescent="0.2">
      <c r="B251" s="137"/>
      <c r="C251" s="138"/>
      <c r="D251" s="128" t="s">
        <v>103</v>
      </c>
      <c r="E251" s="139" t="s">
        <v>16</v>
      </c>
      <c r="F251" s="140" t="s">
        <v>253</v>
      </c>
      <c r="G251" s="138"/>
      <c r="H251" s="141">
        <v>3.4319999999999999</v>
      </c>
      <c r="I251" s="142"/>
      <c r="J251" s="138"/>
      <c r="K251" s="138"/>
      <c r="L251" s="143"/>
      <c r="M251" s="144"/>
      <c r="N251" s="145"/>
      <c r="O251" s="145"/>
      <c r="P251" s="145"/>
      <c r="Q251" s="145"/>
      <c r="R251" s="145"/>
      <c r="S251" s="145"/>
      <c r="T251" s="146"/>
      <c r="AT251" s="147" t="s">
        <v>103</v>
      </c>
      <c r="AU251" s="147" t="s">
        <v>47</v>
      </c>
      <c r="AV251" s="8" t="s">
        <v>47</v>
      </c>
      <c r="AW251" s="8" t="s">
        <v>21</v>
      </c>
      <c r="AX251" s="8" t="s">
        <v>43</v>
      </c>
      <c r="AY251" s="147" t="s">
        <v>93</v>
      </c>
    </row>
    <row r="252" spans="2:65" s="7" customFormat="1" ht="10.199999999999999" x14ac:dyDescent="0.2">
      <c r="B252" s="126"/>
      <c r="C252" s="127"/>
      <c r="D252" s="128" t="s">
        <v>103</v>
      </c>
      <c r="E252" s="129" t="s">
        <v>16</v>
      </c>
      <c r="F252" s="130" t="s">
        <v>254</v>
      </c>
      <c r="G252" s="127"/>
      <c r="H252" s="129" t="s">
        <v>16</v>
      </c>
      <c r="I252" s="131"/>
      <c r="J252" s="127"/>
      <c r="K252" s="127"/>
      <c r="L252" s="132"/>
      <c r="M252" s="133"/>
      <c r="N252" s="134"/>
      <c r="O252" s="134"/>
      <c r="P252" s="134"/>
      <c r="Q252" s="134"/>
      <c r="R252" s="134"/>
      <c r="S252" s="134"/>
      <c r="T252" s="135"/>
      <c r="AT252" s="136" t="s">
        <v>103</v>
      </c>
      <c r="AU252" s="136" t="s">
        <v>47</v>
      </c>
      <c r="AV252" s="7" t="s">
        <v>45</v>
      </c>
      <c r="AW252" s="7" t="s">
        <v>21</v>
      </c>
      <c r="AX252" s="7" t="s">
        <v>43</v>
      </c>
      <c r="AY252" s="136" t="s">
        <v>93</v>
      </c>
    </row>
    <row r="253" spans="2:65" s="8" customFormat="1" ht="10.199999999999999" x14ac:dyDescent="0.2">
      <c r="B253" s="137"/>
      <c r="C253" s="138"/>
      <c r="D253" s="128" t="s">
        <v>103</v>
      </c>
      <c r="E253" s="139" t="s">
        <v>16</v>
      </c>
      <c r="F253" s="140" t="s">
        <v>271</v>
      </c>
      <c r="G253" s="138"/>
      <c r="H253" s="141">
        <v>1.54</v>
      </c>
      <c r="I253" s="142"/>
      <c r="J253" s="138"/>
      <c r="K253" s="138"/>
      <c r="L253" s="143"/>
      <c r="M253" s="144"/>
      <c r="N253" s="145"/>
      <c r="O253" s="145"/>
      <c r="P253" s="145"/>
      <c r="Q253" s="145"/>
      <c r="R253" s="145"/>
      <c r="S253" s="145"/>
      <c r="T253" s="146"/>
      <c r="AT253" s="147" t="s">
        <v>103</v>
      </c>
      <c r="AU253" s="147" t="s">
        <v>47</v>
      </c>
      <c r="AV253" s="8" t="s">
        <v>47</v>
      </c>
      <c r="AW253" s="8" t="s">
        <v>21</v>
      </c>
      <c r="AX253" s="8" t="s">
        <v>43</v>
      </c>
      <c r="AY253" s="147" t="s">
        <v>93</v>
      </c>
    </row>
    <row r="254" spans="2:65" s="7" customFormat="1" ht="10.199999999999999" x14ac:dyDescent="0.2">
      <c r="B254" s="126"/>
      <c r="C254" s="127"/>
      <c r="D254" s="128" t="s">
        <v>103</v>
      </c>
      <c r="E254" s="129" t="s">
        <v>16</v>
      </c>
      <c r="F254" s="130" t="s">
        <v>256</v>
      </c>
      <c r="G254" s="127"/>
      <c r="H254" s="129" t="s">
        <v>16</v>
      </c>
      <c r="I254" s="131"/>
      <c r="J254" s="127"/>
      <c r="K254" s="127"/>
      <c r="L254" s="132"/>
      <c r="M254" s="133"/>
      <c r="N254" s="134"/>
      <c r="O254" s="134"/>
      <c r="P254" s="134"/>
      <c r="Q254" s="134"/>
      <c r="R254" s="134"/>
      <c r="S254" s="134"/>
      <c r="T254" s="135"/>
      <c r="AT254" s="136" t="s">
        <v>103</v>
      </c>
      <c r="AU254" s="136" t="s">
        <v>47</v>
      </c>
      <c r="AV254" s="7" t="s">
        <v>45</v>
      </c>
      <c r="AW254" s="7" t="s">
        <v>21</v>
      </c>
      <c r="AX254" s="7" t="s">
        <v>43</v>
      </c>
      <c r="AY254" s="136" t="s">
        <v>93</v>
      </c>
    </row>
    <row r="255" spans="2:65" s="8" customFormat="1" ht="10.199999999999999" x14ac:dyDescent="0.2">
      <c r="B255" s="137"/>
      <c r="C255" s="138"/>
      <c r="D255" s="128" t="s">
        <v>103</v>
      </c>
      <c r="E255" s="139" t="s">
        <v>16</v>
      </c>
      <c r="F255" s="140" t="s">
        <v>272</v>
      </c>
      <c r="G255" s="138"/>
      <c r="H255" s="141">
        <v>1.79</v>
      </c>
      <c r="I255" s="142"/>
      <c r="J255" s="138"/>
      <c r="K255" s="138"/>
      <c r="L255" s="143"/>
      <c r="M255" s="144"/>
      <c r="N255" s="145"/>
      <c r="O255" s="145"/>
      <c r="P255" s="145"/>
      <c r="Q255" s="145"/>
      <c r="R255" s="145"/>
      <c r="S255" s="145"/>
      <c r="T255" s="146"/>
      <c r="AT255" s="147" t="s">
        <v>103</v>
      </c>
      <c r="AU255" s="147" t="s">
        <v>47</v>
      </c>
      <c r="AV255" s="8" t="s">
        <v>47</v>
      </c>
      <c r="AW255" s="8" t="s">
        <v>21</v>
      </c>
      <c r="AX255" s="8" t="s">
        <v>43</v>
      </c>
      <c r="AY255" s="147" t="s">
        <v>93</v>
      </c>
    </row>
    <row r="256" spans="2:65" s="9" customFormat="1" ht="10.199999999999999" x14ac:dyDescent="0.2">
      <c r="B256" s="148"/>
      <c r="C256" s="149"/>
      <c r="D256" s="128" t="s">
        <v>103</v>
      </c>
      <c r="E256" s="150" t="s">
        <v>16</v>
      </c>
      <c r="F256" s="151" t="s">
        <v>106</v>
      </c>
      <c r="G256" s="149"/>
      <c r="H256" s="152">
        <v>82.807000000000002</v>
      </c>
      <c r="I256" s="153"/>
      <c r="J256" s="149"/>
      <c r="K256" s="149"/>
      <c r="L256" s="154"/>
      <c r="M256" s="155"/>
      <c r="N256" s="156"/>
      <c r="O256" s="156"/>
      <c r="P256" s="156"/>
      <c r="Q256" s="156"/>
      <c r="R256" s="156"/>
      <c r="S256" s="156"/>
      <c r="T256" s="157"/>
      <c r="AT256" s="158" t="s">
        <v>103</v>
      </c>
      <c r="AU256" s="158" t="s">
        <v>47</v>
      </c>
      <c r="AV256" s="9" t="s">
        <v>101</v>
      </c>
      <c r="AW256" s="9" t="s">
        <v>21</v>
      </c>
      <c r="AX256" s="9" t="s">
        <v>45</v>
      </c>
      <c r="AY256" s="158" t="s">
        <v>93</v>
      </c>
    </row>
    <row r="257" spans="2:65" s="7" customFormat="1" ht="10.199999999999999" x14ac:dyDescent="0.2">
      <c r="B257" s="126"/>
      <c r="C257" s="127"/>
      <c r="D257" s="128" t="s">
        <v>103</v>
      </c>
      <c r="E257" s="129" t="s">
        <v>16</v>
      </c>
      <c r="F257" s="130" t="s">
        <v>107</v>
      </c>
      <c r="G257" s="127"/>
      <c r="H257" s="129" t="s">
        <v>16</v>
      </c>
      <c r="I257" s="131"/>
      <c r="J257" s="127"/>
      <c r="K257" s="127"/>
      <c r="L257" s="132"/>
      <c r="M257" s="133"/>
      <c r="N257" s="134"/>
      <c r="O257" s="134"/>
      <c r="P257" s="134"/>
      <c r="Q257" s="134"/>
      <c r="R257" s="134"/>
      <c r="S257" s="134"/>
      <c r="T257" s="135"/>
      <c r="AT257" s="136" t="s">
        <v>103</v>
      </c>
      <c r="AU257" s="136" t="s">
        <v>47</v>
      </c>
      <c r="AV257" s="7" t="s">
        <v>45</v>
      </c>
      <c r="AW257" s="7" t="s">
        <v>21</v>
      </c>
      <c r="AX257" s="7" t="s">
        <v>43</v>
      </c>
      <c r="AY257" s="136" t="s">
        <v>93</v>
      </c>
    </row>
    <row r="258" spans="2:65" s="1" customFormat="1" ht="22.5" customHeight="1" x14ac:dyDescent="0.2">
      <c r="B258" s="19"/>
      <c r="C258" s="114" t="s">
        <v>273</v>
      </c>
      <c r="D258" s="114" t="s">
        <v>96</v>
      </c>
      <c r="E258" s="115" t="s">
        <v>274</v>
      </c>
      <c r="F258" s="116" t="s">
        <v>275</v>
      </c>
      <c r="G258" s="117" t="s">
        <v>99</v>
      </c>
      <c r="H258" s="118">
        <v>110.46599999999999</v>
      </c>
      <c r="I258" s="119"/>
      <c r="J258" s="120">
        <f>ROUND(I258*H258,2)</f>
        <v>0</v>
      </c>
      <c r="K258" s="116" t="s">
        <v>100</v>
      </c>
      <c r="L258" s="21"/>
      <c r="M258" s="121" t="s">
        <v>16</v>
      </c>
      <c r="N258" s="122" t="s">
        <v>30</v>
      </c>
      <c r="O258" s="28"/>
      <c r="P258" s="123">
        <f>O258*H258</f>
        <v>0</v>
      </c>
      <c r="Q258" s="123">
        <v>0</v>
      </c>
      <c r="R258" s="123">
        <f>Q258*H258</f>
        <v>0</v>
      </c>
      <c r="S258" s="123">
        <v>0</v>
      </c>
      <c r="T258" s="124">
        <f>S258*H258</f>
        <v>0</v>
      </c>
      <c r="AR258" s="11" t="s">
        <v>181</v>
      </c>
      <c r="AT258" s="11" t="s">
        <v>96</v>
      </c>
      <c r="AU258" s="11" t="s">
        <v>47</v>
      </c>
      <c r="AY258" s="11" t="s">
        <v>93</v>
      </c>
      <c r="BE258" s="125">
        <f>IF(N258="základní",J258,0)</f>
        <v>0</v>
      </c>
      <c r="BF258" s="125">
        <f>IF(N258="snížená",J258,0)</f>
        <v>0</v>
      </c>
      <c r="BG258" s="125">
        <f>IF(N258="zákl. přenesená",J258,0)</f>
        <v>0</v>
      </c>
      <c r="BH258" s="125">
        <f>IF(N258="sníž. přenesená",J258,0)</f>
        <v>0</v>
      </c>
      <c r="BI258" s="125">
        <f>IF(N258="nulová",J258,0)</f>
        <v>0</v>
      </c>
      <c r="BJ258" s="11" t="s">
        <v>45</v>
      </c>
      <c r="BK258" s="125">
        <f>ROUND(I258*H258,2)</f>
        <v>0</v>
      </c>
      <c r="BL258" s="11" t="s">
        <v>181</v>
      </c>
      <c r="BM258" s="11" t="s">
        <v>276</v>
      </c>
    </row>
    <row r="259" spans="2:65" s="7" customFormat="1" ht="10.199999999999999" x14ac:dyDescent="0.2">
      <c r="B259" s="126"/>
      <c r="C259" s="127"/>
      <c r="D259" s="128" t="s">
        <v>103</v>
      </c>
      <c r="E259" s="129" t="s">
        <v>16</v>
      </c>
      <c r="F259" s="130" t="s">
        <v>111</v>
      </c>
      <c r="G259" s="127"/>
      <c r="H259" s="129" t="s">
        <v>16</v>
      </c>
      <c r="I259" s="131"/>
      <c r="J259" s="127"/>
      <c r="K259" s="127"/>
      <c r="L259" s="132"/>
      <c r="M259" s="133"/>
      <c r="N259" s="134"/>
      <c r="O259" s="134"/>
      <c r="P259" s="134"/>
      <c r="Q259" s="134"/>
      <c r="R259" s="134"/>
      <c r="S259" s="134"/>
      <c r="T259" s="135"/>
      <c r="AT259" s="136" t="s">
        <v>103</v>
      </c>
      <c r="AU259" s="136" t="s">
        <v>47</v>
      </c>
      <c r="AV259" s="7" t="s">
        <v>45</v>
      </c>
      <c r="AW259" s="7" t="s">
        <v>21</v>
      </c>
      <c r="AX259" s="7" t="s">
        <v>43</v>
      </c>
      <c r="AY259" s="136" t="s">
        <v>93</v>
      </c>
    </row>
    <row r="260" spans="2:65" s="8" customFormat="1" ht="10.199999999999999" x14ac:dyDescent="0.2">
      <c r="B260" s="137"/>
      <c r="C260" s="138"/>
      <c r="D260" s="128" t="s">
        <v>103</v>
      </c>
      <c r="E260" s="139" t="s">
        <v>16</v>
      </c>
      <c r="F260" s="140" t="s">
        <v>277</v>
      </c>
      <c r="G260" s="138"/>
      <c r="H260" s="141">
        <v>103.626</v>
      </c>
      <c r="I260" s="142"/>
      <c r="J260" s="138"/>
      <c r="K260" s="138"/>
      <c r="L260" s="143"/>
      <c r="M260" s="144"/>
      <c r="N260" s="145"/>
      <c r="O260" s="145"/>
      <c r="P260" s="145"/>
      <c r="Q260" s="145"/>
      <c r="R260" s="145"/>
      <c r="S260" s="145"/>
      <c r="T260" s="146"/>
      <c r="AT260" s="147" t="s">
        <v>103</v>
      </c>
      <c r="AU260" s="147" t="s">
        <v>47</v>
      </c>
      <c r="AV260" s="8" t="s">
        <v>47</v>
      </c>
      <c r="AW260" s="8" t="s">
        <v>21</v>
      </c>
      <c r="AX260" s="8" t="s">
        <v>43</v>
      </c>
      <c r="AY260" s="147" t="s">
        <v>93</v>
      </c>
    </row>
    <row r="261" spans="2:65" s="7" customFormat="1" ht="10.199999999999999" x14ac:dyDescent="0.2">
      <c r="B261" s="126"/>
      <c r="C261" s="127"/>
      <c r="D261" s="128" t="s">
        <v>103</v>
      </c>
      <c r="E261" s="129" t="s">
        <v>16</v>
      </c>
      <c r="F261" s="130" t="s">
        <v>104</v>
      </c>
      <c r="G261" s="127"/>
      <c r="H261" s="129" t="s">
        <v>16</v>
      </c>
      <c r="I261" s="131"/>
      <c r="J261" s="127"/>
      <c r="K261" s="127"/>
      <c r="L261" s="132"/>
      <c r="M261" s="133"/>
      <c r="N261" s="134"/>
      <c r="O261" s="134"/>
      <c r="P261" s="134"/>
      <c r="Q261" s="134"/>
      <c r="R261" s="134"/>
      <c r="S261" s="134"/>
      <c r="T261" s="135"/>
      <c r="AT261" s="136" t="s">
        <v>103</v>
      </c>
      <c r="AU261" s="136" t="s">
        <v>47</v>
      </c>
      <c r="AV261" s="7" t="s">
        <v>45</v>
      </c>
      <c r="AW261" s="7" t="s">
        <v>21</v>
      </c>
      <c r="AX261" s="7" t="s">
        <v>43</v>
      </c>
      <c r="AY261" s="136" t="s">
        <v>93</v>
      </c>
    </row>
    <row r="262" spans="2:65" s="8" customFormat="1" ht="10.199999999999999" x14ac:dyDescent="0.2">
      <c r="B262" s="137"/>
      <c r="C262" s="138"/>
      <c r="D262" s="128" t="s">
        <v>103</v>
      </c>
      <c r="E262" s="139" t="s">
        <v>16</v>
      </c>
      <c r="F262" s="140" t="s">
        <v>251</v>
      </c>
      <c r="G262" s="138"/>
      <c r="H262" s="141">
        <v>2.2200000000000002</v>
      </c>
      <c r="I262" s="142"/>
      <c r="J262" s="138"/>
      <c r="K262" s="138"/>
      <c r="L262" s="143"/>
      <c r="M262" s="144"/>
      <c r="N262" s="145"/>
      <c r="O262" s="145"/>
      <c r="P262" s="145"/>
      <c r="Q262" s="145"/>
      <c r="R262" s="145"/>
      <c r="S262" s="145"/>
      <c r="T262" s="146"/>
      <c r="AT262" s="147" t="s">
        <v>103</v>
      </c>
      <c r="AU262" s="147" t="s">
        <v>47</v>
      </c>
      <c r="AV262" s="8" t="s">
        <v>47</v>
      </c>
      <c r="AW262" s="8" t="s">
        <v>21</v>
      </c>
      <c r="AX262" s="8" t="s">
        <v>43</v>
      </c>
      <c r="AY262" s="147" t="s">
        <v>93</v>
      </c>
    </row>
    <row r="263" spans="2:65" s="7" customFormat="1" ht="10.199999999999999" x14ac:dyDescent="0.2">
      <c r="B263" s="126"/>
      <c r="C263" s="127"/>
      <c r="D263" s="128" t="s">
        <v>103</v>
      </c>
      <c r="E263" s="129" t="s">
        <v>16</v>
      </c>
      <c r="F263" s="130" t="s">
        <v>252</v>
      </c>
      <c r="G263" s="127"/>
      <c r="H263" s="129" t="s">
        <v>16</v>
      </c>
      <c r="I263" s="131"/>
      <c r="J263" s="127"/>
      <c r="K263" s="127"/>
      <c r="L263" s="132"/>
      <c r="M263" s="133"/>
      <c r="N263" s="134"/>
      <c r="O263" s="134"/>
      <c r="P263" s="134"/>
      <c r="Q263" s="134"/>
      <c r="R263" s="134"/>
      <c r="S263" s="134"/>
      <c r="T263" s="135"/>
      <c r="AT263" s="136" t="s">
        <v>103</v>
      </c>
      <c r="AU263" s="136" t="s">
        <v>47</v>
      </c>
      <c r="AV263" s="7" t="s">
        <v>45</v>
      </c>
      <c r="AW263" s="7" t="s">
        <v>21</v>
      </c>
      <c r="AX263" s="7" t="s">
        <v>43</v>
      </c>
      <c r="AY263" s="136" t="s">
        <v>93</v>
      </c>
    </row>
    <row r="264" spans="2:65" s="8" customFormat="1" ht="10.199999999999999" x14ac:dyDescent="0.2">
      <c r="B264" s="137"/>
      <c r="C264" s="138"/>
      <c r="D264" s="128" t="s">
        <v>103</v>
      </c>
      <c r="E264" s="139" t="s">
        <v>16</v>
      </c>
      <c r="F264" s="140" t="s">
        <v>278</v>
      </c>
      <c r="G264" s="138"/>
      <c r="H264" s="141">
        <v>4.62</v>
      </c>
      <c r="I264" s="142"/>
      <c r="J264" s="138"/>
      <c r="K264" s="138"/>
      <c r="L264" s="143"/>
      <c r="M264" s="144"/>
      <c r="N264" s="145"/>
      <c r="O264" s="145"/>
      <c r="P264" s="145"/>
      <c r="Q264" s="145"/>
      <c r="R264" s="145"/>
      <c r="S264" s="145"/>
      <c r="T264" s="146"/>
      <c r="AT264" s="147" t="s">
        <v>103</v>
      </c>
      <c r="AU264" s="147" t="s">
        <v>47</v>
      </c>
      <c r="AV264" s="8" t="s">
        <v>47</v>
      </c>
      <c r="AW264" s="8" t="s">
        <v>21</v>
      </c>
      <c r="AX264" s="8" t="s">
        <v>43</v>
      </c>
      <c r="AY264" s="147" t="s">
        <v>93</v>
      </c>
    </row>
    <row r="265" spans="2:65" s="7" customFormat="1" ht="10.199999999999999" x14ac:dyDescent="0.2">
      <c r="B265" s="126"/>
      <c r="C265" s="127"/>
      <c r="D265" s="128" t="s">
        <v>103</v>
      </c>
      <c r="E265" s="129" t="s">
        <v>16</v>
      </c>
      <c r="F265" s="130" t="s">
        <v>254</v>
      </c>
      <c r="G265" s="127"/>
      <c r="H265" s="129" t="s">
        <v>16</v>
      </c>
      <c r="I265" s="131"/>
      <c r="J265" s="127"/>
      <c r="K265" s="127"/>
      <c r="L265" s="132"/>
      <c r="M265" s="133"/>
      <c r="N265" s="134"/>
      <c r="O265" s="134"/>
      <c r="P265" s="134"/>
      <c r="Q265" s="134"/>
      <c r="R265" s="134"/>
      <c r="S265" s="134"/>
      <c r="T265" s="135"/>
      <c r="AT265" s="136" t="s">
        <v>103</v>
      </c>
      <c r="AU265" s="136" t="s">
        <v>47</v>
      </c>
      <c r="AV265" s="7" t="s">
        <v>45</v>
      </c>
      <c r="AW265" s="7" t="s">
        <v>21</v>
      </c>
      <c r="AX265" s="7" t="s">
        <v>43</v>
      </c>
      <c r="AY265" s="136" t="s">
        <v>93</v>
      </c>
    </row>
    <row r="266" spans="2:65" s="8" customFormat="1" ht="10.199999999999999" x14ac:dyDescent="0.2">
      <c r="B266" s="137"/>
      <c r="C266" s="138"/>
      <c r="D266" s="128" t="s">
        <v>103</v>
      </c>
      <c r="E266" s="139" t="s">
        <v>16</v>
      </c>
      <c r="F266" s="140" t="s">
        <v>279</v>
      </c>
      <c r="G266" s="138"/>
      <c r="H266" s="141">
        <v>0</v>
      </c>
      <c r="I266" s="142"/>
      <c r="J266" s="138"/>
      <c r="K266" s="138"/>
      <c r="L266" s="143"/>
      <c r="M266" s="144"/>
      <c r="N266" s="145"/>
      <c r="O266" s="145"/>
      <c r="P266" s="145"/>
      <c r="Q266" s="145"/>
      <c r="R266" s="145"/>
      <c r="S266" s="145"/>
      <c r="T266" s="146"/>
      <c r="AT266" s="147" t="s">
        <v>103</v>
      </c>
      <c r="AU266" s="147" t="s">
        <v>47</v>
      </c>
      <c r="AV266" s="8" t="s">
        <v>47</v>
      </c>
      <c r="AW266" s="8" t="s">
        <v>21</v>
      </c>
      <c r="AX266" s="8" t="s">
        <v>43</v>
      </c>
      <c r="AY266" s="147" t="s">
        <v>93</v>
      </c>
    </row>
    <row r="267" spans="2:65" s="7" customFormat="1" ht="10.199999999999999" x14ac:dyDescent="0.2">
      <c r="B267" s="126"/>
      <c r="C267" s="127"/>
      <c r="D267" s="128" t="s">
        <v>103</v>
      </c>
      <c r="E267" s="129" t="s">
        <v>16</v>
      </c>
      <c r="F267" s="130" t="s">
        <v>256</v>
      </c>
      <c r="G267" s="127"/>
      <c r="H267" s="129" t="s">
        <v>16</v>
      </c>
      <c r="I267" s="131"/>
      <c r="J267" s="127"/>
      <c r="K267" s="127"/>
      <c r="L267" s="132"/>
      <c r="M267" s="133"/>
      <c r="N267" s="134"/>
      <c r="O267" s="134"/>
      <c r="P267" s="134"/>
      <c r="Q267" s="134"/>
      <c r="R267" s="134"/>
      <c r="S267" s="134"/>
      <c r="T267" s="135"/>
      <c r="AT267" s="136" t="s">
        <v>103</v>
      </c>
      <c r="AU267" s="136" t="s">
        <v>47</v>
      </c>
      <c r="AV267" s="7" t="s">
        <v>45</v>
      </c>
      <c r="AW267" s="7" t="s">
        <v>21</v>
      </c>
      <c r="AX267" s="7" t="s">
        <v>43</v>
      </c>
      <c r="AY267" s="136" t="s">
        <v>93</v>
      </c>
    </row>
    <row r="268" spans="2:65" s="8" customFormat="1" ht="10.199999999999999" x14ac:dyDescent="0.2">
      <c r="B268" s="137"/>
      <c r="C268" s="138"/>
      <c r="D268" s="128" t="s">
        <v>103</v>
      </c>
      <c r="E268" s="139" t="s">
        <v>16</v>
      </c>
      <c r="F268" s="140" t="s">
        <v>280</v>
      </c>
      <c r="G268" s="138"/>
      <c r="H268" s="141">
        <v>0</v>
      </c>
      <c r="I268" s="142"/>
      <c r="J268" s="138"/>
      <c r="K268" s="138"/>
      <c r="L268" s="143"/>
      <c r="M268" s="144"/>
      <c r="N268" s="145"/>
      <c r="O268" s="145"/>
      <c r="P268" s="145"/>
      <c r="Q268" s="145"/>
      <c r="R268" s="145"/>
      <c r="S268" s="145"/>
      <c r="T268" s="146"/>
      <c r="AT268" s="147" t="s">
        <v>103</v>
      </c>
      <c r="AU268" s="147" t="s">
        <v>47</v>
      </c>
      <c r="AV268" s="8" t="s">
        <v>47</v>
      </c>
      <c r="AW268" s="8" t="s">
        <v>21</v>
      </c>
      <c r="AX268" s="8" t="s">
        <v>43</v>
      </c>
      <c r="AY268" s="147" t="s">
        <v>93</v>
      </c>
    </row>
    <row r="269" spans="2:65" s="9" customFormat="1" ht="10.199999999999999" x14ac:dyDescent="0.2">
      <c r="B269" s="148"/>
      <c r="C269" s="149"/>
      <c r="D269" s="128" t="s">
        <v>103</v>
      </c>
      <c r="E269" s="150" t="s">
        <v>16</v>
      </c>
      <c r="F269" s="151" t="s">
        <v>106</v>
      </c>
      <c r="G269" s="149"/>
      <c r="H269" s="152">
        <v>110.46599999999999</v>
      </c>
      <c r="I269" s="153"/>
      <c r="J269" s="149"/>
      <c r="K269" s="149"/>
      <c r="L269" s="154"/>
      <c r="M269" s="155"/>
      <c r="N269" s="156"/>
      <c r="O269" s="156"/>
      <c r="P269" s="156"/>
      <c r="Q269" s="156"/>
      <c r="R269" s="156"/>
      <c r="S269" s="156"/>
      <c r="T269" s="157"/>
      <c r="AT269" s="158" t="s">
        <v>103</v>
      </c>
      <c r="AU269" s="158" t="s">
        <v>47</v>
      </c>
      <c r="AV269" s="9" t="s">
        <v>101</v>
      </c>
      <c r="AW269" s="9" t="s">
        <v>21</v>
      </c>
      <c r="AX269" s="9" t="s">
        <v>45</v>
      </c>
      <c r="AY269" s="158" t="s">
        <v>93</v>
      </c>
    </row>
    <row r="270" spans="2:65" s="7" customFormat="1" ht="10.199999999999999" x14ac:dyDescent="0.2">
      <c r="B270" s="126"/>
      <c r="C270" s="127"/>
      <c r="D270" s="128" t="s">
        <v>103</v>
      </c>
      <c r="E270" s="129" t="s">
        <v>16</v>
      </c>
      <c r="F270" s="130" t="s">
        <v>107</v>
      </c>
      <c r="G270" s="127"/>
      <c r="H270" s="129" t="s">
        <v>16</v>
      </c>
      <c r="I270" s="131"/>
      <c r="J270" s="127"/>
      <c r="K270" s="127"/>
      <c r="L270" s="132"/>
      <c r="M270" s="133"/>
      <c r="N270" s="134"/>
      <c r="O270" s="134"/>
      <c r="P270" s="134"/>
      <c r="Q270" s="134"/>
      <c r="R270" s="134"/>
      <c r="S270" s="134"/>
      <c r="T270" s="135"/>
      <c r="AT270" s="136" t="s">
        <v>103</v>
      </c>
      <c r="AU270" s="136" t="s">
        <v>47</v>
      </c>
      <c r="AV270" s="7" t="s">
        <v>45</v>
      </c>
      <c r="AW270" s="7" t="s">
        <v>21</v>
      </c>
      <c r="AX270" s="7" t="s">
        <v>43</v>
      </c>
      <c r="AY270" s="136" t="s">
        <v>93</v>
      </c>
    </row>
    <row r="271" spans="2:65" s="1" customFormat="1" ht="22.5" customHeight="1" x14ac:dyDescent="0.2">
      <c r="B271" s="19"/>
      <c r="C271" s="114" t="s">
        <v>281</v>
      </c>
      <c r="D271" s="114" t="s">
        <v>96</v>
      </c>
      <c r="E271" s="115" t="s">
        <v>282</v>
      </c>
      <c r="F271" s="116" t="s">
        <v>283</v>
      </c>
      <c r="G271" s="117" t="s">
        <v>99</v>
      </c>
      <c r="H271" s="118">
        <v>185.51300000000001</v>
      </c>
      <c r="I271" s="119"/>
      <c r="J271" s="120">
        <f>ROUND(I271*H271,2)</f>
        <v>0</v>
      </c>
      <c r="K271" s="116" t="s">
        <v>100</v>
      </c>
      <c r="L271" s="21"/>
      <c r="M271" s="121" t="s">
        <v>16</v>
      </c>
      <c r="N271" s="122" t="s">
        <v>30</v>
      </c>
      <c r="O271" s="28"/>
      <c r="P271" s="123">
        <f>O271*H271</f>
        <v>0</v>
      </c>
      <c r="Q271" s="123">
        <v>9.3999999999999997E-4</v>
      </c>
      <c r="R271" s="123">
        <f>Q271*H271</f>
        <v>0.17438222</v>
      </c>
      <c r="S271" s="123">
        <v>0</v>
      </c>
      <c r="T271" s="124">
        <f>S271*H271</f>
        <v>0</v>
      </c>
      <c r="AR271" s="11" t="s">
        <v>181</v>
      </c>
      <c r="AT271" s="11" t="s">
        <v>96</v>
      </c>
      <c r="AU271" s="11" t="s">
        <v>47</v>
      </c>
      <c r="AY271" s="11" t="s">
        <v>93</v>
      </c>
      <c r="BE271" s="125">
        <f>IF(N271="základní",J271,0)</f>
        <v>0</v>
      </c>
      <c r="BF271" s="125">
        <f>IF(N271="snížená",J271,0)</f>
        <v>0</v>
      </c>
      <c r="BG271" s="125">
        <f>IF(N271="zákl. přenesená",J271,0)</f>
        <v>0</v>
      </c>
      <c r="BH271" s="125">
        <f>IF(N271="sníž. přenesená",J271,0)</f>
        <v>0</v>
      </c>
      <c r="BI271" s="125">
        <f>IF(N271="nulová",J271,0)</f>
        <v>0</v>
      </c>
      <c r="BJ271" s="11" t="s">
        <v>45</v>
      </c>
      <c r="BK271" s="125">
        <f>ROUND(I271*H271,2)</f>
        <v>0</v>
      </c>
      <c r="BL271" s="11" t="s">
        <v>181</v>
      </c>
      <c r="BM271" s="11" t="s">
        <v>284</v>
      </c>
    </row>
    <row r="272" spans="2:65" s="7" customFormat="1" ht="10.199999999999999" x14ac:dyDescent="0.2">
      <c r="B272" s="126"/>
      <c r="C272" s="127"/>
      <c r="D272" s="128" t="s">
        <v>103</v>
      </c>
      <c r="E272" s="129" t="s">
        <v>16</v>
      </c>
      <c r="F272" s="130" t="s">
        <v>285</v>
      </c>
      <c r="G272" s="127"/>
      <c r="H272" s="129" t="s">
        <v>16</v>
      </c>
      <c r="I272" s="131"/>
      <c r="J272" s="127"/>
      <c r="K272" s="127"/>
      <c r="L272" s="132"/>
      <c r="M272" s="133"/>
      <c r="N272" s="134"/>
      <c r="O272" s="134"/>
      <c r="P272" s="134"/>
      <c r="Q272" s="134"/>
      <c r="R272" s="134"/>
      <c r="S272" s="134"/>
      <c r="T272" s="135"/>
      <c r="AT272" s="136" t="s">
        <v>103</v>
      </c>
      <c r="AU272" s="136" t="s">
        <v>47</v>
      </c>
      <c r="AV272" s="7" t="s">
        <v>45</v>
      </c>
      <c r="AW272" s="7" t="s">
        <v>21</v>
      </c>
      <c r="AX272" s="7" t="s">
        <v>43</v>
      </c>
      <c r="AY272" s="136" t="s">
        <v>93</v>
      </c>
    </row>
    <row r="273" spans="2:51" s="7" customFormat="1" ht="10.199999999999999" x14ac:dyDescent="0.2">
      <c r="B273" s="126"/>
      <c r="C273" s="127"/>
      <c r="D273" s="128" t="s">
        <v>103</v>
      </c>
      <c r="E273" s="129" t="s">
        <v>16</v>
      </c>
      <c r="F273" s="130" t="s">
        <v>111</v>
      </c>
      <c r="G273" s="127"/>
      <c r="H273" s="129" t="s">
        <v>16</v>
      </c>
      <c r="I273" s="131"/>
      <c r="J273" s="127"/>
      <c r="K273" s="127"/>
      <c r="L273" s="132"/>
      <c r="M273" s="133"/>
      <c r="N273" s="134"/>
      <c r="O273" s="134"/>
      <c r="P273" s="134"/>
      <c r="Q273" s="134"/>
      <c r="R273" s="134"/>
      <c r="S273" s="134"/>
      <c r="T273" s="135"/>
      <c r="AT273" s="136" t="s">
        <v>103</v>
      </c>
      <c r="AU273" s="136" t="s">
        <v>47</v>
      </c>
      <c r="AV273" s="7" t="s">
        <v>45</v>
      </c>
      <c r="AW273" s="7" t="s">
        <v>21</v>
      </c>
      <c r="AX273" s="7" t="s">
        <v>43</v>
      </c>
      <c r="AY273" s="136" t="s">
        <v>93</v>
      </c>
    </row>
    <row r="274" spans="2:51" s="8" customFormat="1" ht="10.199999999999999" x14ac:dyDescent="0.2">
      <c r="B274" s="137"/>
      <c r="C274" s="138"/>
      <c r="D274" s="128" t="s">
        <v>103</v>
      </c>
      <c r="E274" s="139" t="s">
        <v>16</v>
      </c>
      <c r="F274" s="140" t="s">
        <v>286</v>
      </c>
      <c r="G274" s="138"/>
      <c r="H274" s="141">
        <v>86.183999999999997</v>
      </c>
      <c r="I274" s="142"/>
      <c r="J274" s="138"/>
      <c r="K274" s="138"/>
      <c r="L274" s="143"/>
      <c r="M274" s="144"/>
      <c r="N274" s="145"/>
      <c r="O274" s="145"/>
      <c r="P274" s="145"/>
      <c r="Q274" s="145"/>
      <c r="R274" s="145"/>
      <c r="S274" s="145"/>
      <c r="T274" s="146"/>
      <c r="AT274" s="147" t="s">
        <v>103</v>
      </c>
      <c r="AU274" s="147" t="s">
        <v>47</v>
      </c>
      <c r="AV274" s="8" t="s">
        <v>47</v>
      </c>
      <c r="AW274" s="8" t="s">
        <v>21</v>
      </c>
      <c r="AX274" s="8" t="s">
        <v>43</v>
      </c>
      <c r="AY274" s="147" t="s">
        <v>93</v>
      </c>
    </row>
    <row r="275" spans="2:51" s="7" customFormat="1" ht="10.199999999999999" x14ac:dyDescent="0.2">
      <c r="B275" s="126"/>
      <c r="C275" s="127"/>
      <c r="D275" s="128" t="s">
        <v>103</v>
      </c>
      <c r="E275" s="129" t="s">
        <v>16</v>
      </c>
      <c r="F275" s="130" t="s">
        <v>104</v>
      </c>
      <c r="G275" s="127"/>
      <c r="H275" s="129" t="s">
        <v>16</v>
      </c>
      <c r="I275" s="131"/>
      <c r="J275" s="127"/>
      <c r="K275" s="127"/>
      <c r="L275" s="132"/>
      <c r="M275" s="133"/>
      <c r="N275" s="134"/>
      <c r="O275" s="134"/>
      <c r="P275" s="134"/>
      <c r="Q275" s="134"/>
      <c r="R275" s="134"/>
      <c r="S275" s="134"/>
      <c r="T275" s="135"/>
      <c r="AT275" s="136" t="s">
        <v>103</v>
      </c>
      <c r="AU275" s="136" t="s">
        <v>47</v>
      </c>
      <c r="AV275" s="7" t="s">
        <v>45</v>
      </c>
      <c r="AW275" s="7" t="s">
        <v>21</v>
      </c>
      <c r="AX275" s="7" t="s">
        <v>43</v>
      </c>
      <c r="AY275" s="136" t="s">
        <v>93</v>
      </c>
    </row>
    <row r="276" spans="2:51" s="8" customFormat="1" ht="10.199999999999999" x14ac:dyDescent="0.2">
      <c r="B276" s="137"/>
      <c r="C276" s="138"/>
      <c r="D276" s="128" t="s">
        <v>103</v>
      </c>
      <c r="E276" s="139" t="s">
        <v>16</v>
      </c>
      <c r="F276" s="140" t="s">
        <v>287</v>
      </c>
      <c r="G276" s="138"/>
      <c r="H276" s="141">
        <v>2.4420000000000002</v>
      </c>
      <c r="I276" s="142"/>
      <c r="J276" s="138"/>
      <c r="K276" s="138"/>
      <c r="L276" s="143"/>
      <c r="M276" s="144"/>
      <c r="N276" s="145"/>
      <c r="O276" s="145"/>
      <c r="P276" s="145"/>
      <c r="Q276" s="145"/>
      <c r="R276" s="145"/>
      <c r="S276" s="145"/>
      <c r="T276" s="146"/>
      <c r="AT276" s="147" t="s">
        <v>103</v>
      </c>
      <c r="AU276" s="147" t="s">
        <v>47</v>
      </c>
      <c r="AV276" s="8" t="s">
        <v>47</v>
      </c>
      <c r="AW276" s="8" t="s">
        <v>21</v>
      </c>
      <c r="AX276" s="8" t="s">
        <v>43</v>
      </c>
      <c r="AY276" s="147" t="s">
        <v>93</v>
      </c>
    </row>
    <row r="277" spans="2:51" s="7" customFormat="1" ht="10.199999999999999" x14ac:dyDescent="0.2">
      <c r="B277" s="126"/>
      <c r="C277" s="127"/>
      <c r="D277" s="128" t="s">
        <v>103</v>
      </c>
      <c r="E277" s="129" t="s">
        <v>16</v>
      </c>
      <c r="F277" s="130" t="s">
        <v>252</v>
      </c>
      <c r="G277" s="127"/>
      <c r="H277" s="129" t="s">
        <v>16</v>
      </c>
      <c r="I277" s="131"/>
      <c r="J277" s="127"/>
      <c r="K277" s="127"/>
      <c r="L277" s="132"/>
      <c r="M277" s="133"/>
      <c r="N277" s="134"/>
      <c r="O277" s="134"/>
      <c r="P277" s="134"/>
      <c r="Q277" s="134"/>
      <c r="R277" s="134"/>
      <c r="S277" s="134"/>
      <c r="T277" s="135"/>
      <c r="AT277" s="136" t="s">
        <v>103</v>
      </c>
      <c r="AU277" s="136" t="s">
        <v>47</v>
      </c>
      <c r="AV277" s="7" t="s">
        <v>45</v>
      </c>
      <c r="AW277" s="7" t="s">
        <v>21</v>
      </c>
      <c r="AX277" s="7" t="s">
        <v>43</v>
      </c>
      <c r="AY277" s="136" t="s">
        <v>93</v>
      </c>
    </row>
    <row r="278" spans="2:51" s="8" customFormat="1" ht="10.199999999999999" x14ac:dyDescent="0.2">
      <c r="B278" s="137"/>
      <c r="C278" s="138"/>
      <c r="D278" s="128" t="s">
        <v>103</v>
      </c>
      <c r="E278" s="139" t="s">
        <v>16</v>
      </c>
      <c r="F278" s="140" t="s">
        <v>253</v>
      </c>
      <c r="G278" s="138"/>
      <c r="H278" s="141">
        <v>3.4319999999999999</v>
      </c>
      <c r="I278" s="142"/>
      <c r="J278" s="138"/>
      <c r="K278" s="138"/>
      <c r="L278" s="143"/>
      <c r="M278" s="144"/>
      <c r="N278" s="145"/>
      <c r="O278" s="145"/>
      <c r="P278" s="145"/>
      <c r="Q278" s="145"/>
      <c r="R278" s="145"/>
      <c r="S278" s="145"/>
      <c r="T278" s="146"/>
      <c r="AT278" s="147" t="s">
        <v>103</v>
      </c>
      <c r="AU278" s="147" t="s">
        <v>47</v>
      </c>
      <c r="AV278" s="8" t="s">
        <v>47</v>
      </c>
      <c r="AW278" s="8" t="s">
        <v>21</v>
      </c>
      <c r="AX278" s="8" t="s">
        <v>43</v>
      </c>
      <c r="AY278" s="147" t="s">
        <v>93</v>
      </c>
    </row>
    <row r="279" spans="2:51" s="7" customFormat="1" ht="10.199999999999999" x14ac:dyDescent="0.2">
      <c r="B279" s="126"/>
      <c r="C279" s="127"/>
      <c r="D279" s="128" t="s">
        <v>103</v>
      </c>
      <c r="E279" s="129" t="s">
        <v>16</v>
      </c>
      <c r="F279" s="130" t="s">
        <v>254</v>
      </c>
      <c r="G279" s="127"/>
      <c r="H279" s="129" t="s">
        <v>16</v>
      </c>
      <c r="I279" s="131"/>
      <c r="J279" s="127"/>
      <c r="K279" s="127"/>
      <c r="L279" s="132"/>
      <c r="M279" s="133"/>
      <c r="N279" s="134"/>
      <c r="O279" s="134"/>
      <c r="P279" s="134"/>
      <c r="Q279" s="134"/>
      <c r="R279" s="134"/>
      <c r="S279" s="134"/>
      <c r="T279" s="135"/>
      <c r="AT279" s="136" t="s">
        <v>103</v>
      </c>
      <c r="AU279" s="136" t="s">
        <v>47</v>
      </c>
      <c r="AV279" s="7" t="s">
        <v>45</v>
      </c>
      <c r="AW279" s="7" t="s">
        <v>21</v>
      </c>
      <c r="AX279" s="7" t="s">
        <v>43</v>
      </c>
      <c r="AY279" s="136" t="s">
        <v>93</v>
      </c>
    </row>
    <row r="280" spans="2:51" s="8" customFormat="1" ht="10.199999999999999" x14ac:dyDescent="0.2">
      <c r="B280" s="137"/>
      <c r="C280" s="138"/>
      <c r="D280" s="128" t="s">
        <v>103</v>
      </c>
      <c r="E280" s="139" t="s">
        <v>16</v>
      </c>
      <c r="F280" s="140" t="s">
        <v>271</v>
      </c>
      <c r="G280" s="138"/>
      <c r="H280" s="141">
        <v>1.54</v>
      </c>
      <c r="I280" s="142"/>
      <c r="J280" s="138"/>
      <c r="K280" s="138"/>
      <c r="L280" s="143"/>
      <c r="M280" s="144"/>
      <c r="N280" s="145"/>
      <c r="O280" s="145"/>
      <c r="P280" s="145"/>
      <c r="Q280" s="145"/>
      <c r="R280" s="145"/>
      <c r="S280" s="145"/>
      <c r="T280" s="146"/>
      <c r="AT280" s="147" t="s">
        <v>103</v>
      </c>
      <c r="AU280" s="147" t="s">
        <v>47</v>
      </c>
      <c r="AV280" s="8" t="s">
        <v>47</v>
      </c>
      <c r="AW280" s="8" t="s">
        <v>21</v>
      </c>
      <c r="AX280" s="8" t="s">
        <v>43</v>
      </c>
      <c r="AY280" s="147" t="s">
        <v>93</v>
      </c>
    </row>
    <row r="281" spans="2:51" s="7" customFormat="1" ht="10.199999999999999" x14ac:dyDescent="0.2">
      <c r="B281" s="126"/>
      <c r="C281" s="127"/>
      <c r="D281" s="128" t="s">
        <v>103</v>
      </c>
      <c r="E281" s="129" t="s">
        <v>16</v>
      </c>
      <c r="F281" s="130" t="s">
        <v>256</v>
      </c>
      <c r="G281" s="127"/>
      <c r="H281" s="129" t="s">
        <v>16</v>
      </c>
      <c r="I281" s="131"/>
      <c r="J281" s="127"/>
      <c r="K281" s="127"/>
      <c r="L281" s="132"/>
      <c r="M281" s="133"/>
      <c r="N281" s="134"/>
      <c r="O281" s="134"/>
      <c r="P281" s="134"/>
      <c r="Q281" s="134"/>
      <c r="R281" s="134"/>
      <c r="S281" s="134"/>
      <c r="T281" s="135"/>
      <c r="AT281" s="136" t="s">
        <v>103</v>
      </c>
      <c r="AU281" s="136" t="s">
        <v>47</v>
      </c>
      <c r="AV281" s="7" t="s">
        <v>45</v>
      </c>
      <c r="AW281" s="7" t="s">
        <v>21</v>
      </c>
      <c r="AX281" s="7" t="s">
        <v>43</v>
      </c>
      <c r="AY281" s="136" t="s">
        <v>93</v>
      </c>
    </row>
    <row r="282" spans="2:51" s="8" customFormat="1" ht="10.199999999999999" x14ac:dyDescent="0.2">
      <c r="B282" s="137"/>
      <c r="C282" s="138"/>
      <c r="D282" s="128" t="s">
        <v>103</v>
      </c>
      <c r="E282" s="139" t="s">
        <v>16</v>
      </c>
      <c r="F282" s="140" t="s">
        <v>272</v>
      </c>
      <c r="G282" s="138"/>
      <c r="H282" s="141">
        <v>1.79</v>
      </c>
      <c r="I282" s="142"/>
      <c r="J282" s="138"/>
      <c r="K282" s="138"/>
      <c r="L282" s="143"/>
      <c r="M282" s="144"/>
      <c r="N282" s="145"/>
      <c r="O282" s="145"/>
      <c r="P282" s="145"/>
      <c r="Q282" s="145"/>
      <c r="R282" s="145"/>
      <c r="S282" s="145"/>
      <c r="T282" s="146"/>
      <c r="AT282" s="147" t="s">
        <v>103</v>
      </c>
      <c r="AU282" s="147" t="s">
        <v>47</v>
      </c>
      <c r="AV282" s="8" t="s">
        <v>47</v>
      </c>
      <c r="AW282" s="8" t="s">
        <v>21</v>
      </c>
      <c r="AX282" s="8" t="s">
        <v>43</v>
      </c>
      <c r="AY282" s="147" t="s">
        <v>93</v>
      </c>
    </row>
    <row r="283" spans="2:51" s="7" customFormat="1" ht="10.199999999999999" x14ac:dyDescent="0.2">
      <c r="B283" s="126"/>
      <c r="C283" s="127"/>
      <c r="D283" s="128" t="s">
        <v>103</v>
      </c>
      <c r="E283" s="129" t="s">
        <v>16</v>
      </c>
      <c r="F283" s="130" t="s">
        <v>288</v>
      </c>
      <c r="G283" s="127"/>
      <c r="H283" s="129" t="s">
        <v>16</v>
      </c>
      <c r="I283" s="131"/>
      <c r="J283" s="127"/>
      <c r="K283" s="127"/>
      <c r="L283" s="132"/>
      <c r="M283" s="133"/>
      <c r="N283" s="134"/>
      <c r="O283" s="134"/>
      <c r="P283" s="134"/>
      <c r="Q283" s="134"/>
      <c r="R283" s="134"/>
      <c r="S283" s="134"/>
      <c r="T283" s="135"/>
      <c r="AT283" s="136" t="s">
        <v>103</v>
      </c>
      <c r="AU283" s="136" t="s">
        <v>47</v>
      </c>
      <c r="AV283" s="7" t="s">
        <v>45</v>
      </c>
      <c r="AW283" s="7" t="s">
        <v>21</v>
      </c>
      <c r="AX283" s="7" t="s">
        <v>43</v>
      </c>
      <c r="AY283" s="136" t="s">
        <v>93</v>
      </c>
    </row>
    <row r="284" spans="2:51" s="7" customFormat="1" ht="10.199999999999999" x14ac:dyDescent="0.2">
      <c r="B284" s="126"/>
      <c r="C284" s="127"/>
      <c r="D284" s="128" t="s">
        <v>103</v>
      </c>
      <c r="E284" s="129" t="s">
        <v>16</v>
      </c>
      <c r="F284" s="130" t="s">
        <v>111</v>
      </c>
      <c r="G284" s="127"/>
      <c r="H284" s="129" t="s">
        <v>16</v>
      </c>
      <c r="I284" s="131"/>
      <c r="J284" s="127"/>
      <c r="K284" s="127"/>
      <c r="L284" s="132"/>
      <c r="M284" s="133"/>
      <c r="N284" s="134"/>
      <c r="O284" s="134"/>
      <c r="P284" s="134"/>
      <c r="Q284" s="134"/>
      <c r="R284" s="134"/>
      <c r="S284" s="134"/>
      <c r="T284" s="135"/>
      <c r="AT284" s="136" t="s">
        <v>103</v>
      </c>
      <c r="AU284" s="136" t="s">
        <v>47</v>
      </c>
      <c r="AV284" s="7" t="s">
        <v>45</v>
      </c>
      <c r="AW284" s="7" t="s">
        <v>21</v>
      </c>
      <c r="AX284" s="7" t="s">
        <v>43</v>
      </c>
      <c r="AY284" s="136" t="s">
        <v>93</v>
      </c>
    </row>
    <row r="285" spans="2:51" s="8" customFormat="1" ht="10.199999999999999" x14ac:dyDescent="0.2">
      <c r="B285" s="137"/>
      <c r="C285" s="138"/>
      <c r="D285" s="128" t="s">
        <v>103</v>
      </c>
      <c r="E285" s="139" t="s">
        <v>16</v>
      </c>
      <c r="F285" s="140" t="s">
        <v>250</v>
      </c>
      <c r="G285" s="138"/>
      <c r="H285" s="141">
        <v>83.105999999999995</v>
      </c>
      <c r="I285" s="142"/>
      <c r="J285" s="138"/>
      <c r="K285" s="138"/>
      <c r="L285" s="143"/>
      <c r="M285" s="144"/>
      <c r="N285" s="145"/>
      <c r="O285" s="145"/>
      <c r="P285" s="145"/>
      <c r="Q285" s="145"/>
      <c r="R285" s="145"/>
      <c r="S285" s="145"/>
      <c r="T285" s="146"/>
      <c r="AT285" s="147" t="s">
        <v>103</v>
      </c>
      <c r="AU285" s="147" t="s">
        <v>47</v>
      </c>
      <c r="AV285" s="8" t="s">
        <v>47</v>
      </c>
      <c r="AW285" s="8" t="s">
        <v>21</v>
      </c>
      <c r="AX285" s="8" t="s">
        <v>43</v>
      </c>
      <c r="AY285" s="147" t="s">
        <v>93</v>
      </c>
    </row>
    <row r="286" spans="2:51" s="7" customFormat="1" ht="10.199999999999999" x14ac:dyDescent="0.2">
      <c r="B286" s="126"/>
      <c r="C286" s="127"/>
      <c r="D286" s="128" t="s">
        <v>103</v>
      </c>
      <c r="E286" s="129" t="s">
        <v>16</v>
      </c>
      <c r="F286" s="130" t="s">
        <v>104</v>
      </c>
      <c r="G286" s="127"/>
      <c r="H286" s="129" t="s">
        <v>16</v>
      </c>
      <c r="I286" s="131"/>
      <c r="J286" s="127"/>
      <c r="K286" s="127"/>
      <c r="L286" s="132"/>
      <c r="M286" s="133"/>
      <c r="N286" s="134"/>
      <c r="O286" s="134"/>
      <c r="P286" s="134"/>
      <c r="Q286" s="134"/>
      <c r="R286" s="134"/>
      <c r="S286" s="134"/>
      <c r="T286" s="135"/>
      <c r="AT286" s="136" t="s">
        <v>103</v>
      </c>
      <c r="AU286" s="136" t="s">
        <v>47</v>
      </c>
      <c r="AV286" s="7" t="s">
        <v>45</v>
      </c>
      <c r="AW286" s="7" t="s">
        <v>21</v>
      </c>
      <c r="AX286" s="7" t="s">
        <v>43</v>
      </c>
      <c r="AY286" s="136" t="s">
        <v>93</v>
      </c>
    </row>
    <row r="287" spans="2:51" s="8" customFormat="1" ht="10.199999999999999" x14ac:dyDescent="0.2">
      <c r="B287" s="137"/>
      <c r="C287" s="138"/>
      <c r="D287" s="128" t="s">
        <v>103</v>
      </c>
      <c r="E287" s="139" t="s">
        <v>16</v>
      </c>
      <c r="F287" s="140" t="s">
        <v>251</v>
      </c>
      <c r="G287" s="138"/>
      <c r="H287" s="141">
        <v>2.2200000000000002</v>
      </c>
      <c r="I287" s="142"/>
      <c r="J287" s="138"/>
      <c r="K287" s="138"/>
      <c r="L287" s="143"/>
      <c r="M287" s="144"/>
      <c r="N287" s="145"/>
      <c r="O287" s="145"/>
      <c r="P287" s="145"/>
      <c r="Q287" s="145"/>
      <c r="R287" s="145"/>
      <c r="S287" s="145"/>
      <c r="T287" s="146"/>
      <c r="AT287" s="147" t="s">
        <v>103</v>
      </c>
      <c r="AU287" s="147" t="s">
        <v>47</v>
      </c>
      <c r="AV287" s="8" t="s">
        <v>47</v>
      </c>
      <c r="AW287" s="8" t="s">
        <v>21</v>
      </c>
      <c r="AX287" s="8" t="s">
        <v>43</v>
      </c>
      <c r="AY287" s="147" t="s">
        <v>93</v>
      </c>
    </row>
    <row r="288" spans="2:51" s="7" customFormat="1" ht="10.199999999999999" x14ac:dyDescent="0.2">
      <c r="B288" s="126"/>
      <c r="C288" s="127"/>
      <c r="D288" s="128" t="s">
        <v>103</v>
      </c>
      <c r="E288" s="129" t="s">
        <v>16</v>
      </c>
      <c r="F288" s="130" t="s">
        <v>252</v>
      </c>
      <c r="G288" s="127"/>
      <c r="H288" s="129" t="s">
        <v>16</v>
      </c>
      <c r="I288" s="131"/>
      <c r="J288" s="127"/>
      <c r="K288" s="127"/>
      <c r="L288" s="132"/>
      <c r="M288" s="133"/>
      <c r="N288" s="134"/>
      <c r="O288" s="134"/>
      <c r="P288" s="134"/>
      <c r="Q288" s="134"/>
      <c r="R288" s="134"/>
      <c r="S288" s="134"/>
      <c r="T288" s="135"/>
      <c r="AT288" s="136" t="s">
        <v>103</v>
      </c>
      <c r="AU288" s="136" t="s">
        <v>47</v>
      </c>
      <c r="AV288" s="7" t="s">
        <v>45</v>
      </c>
      <c r="AW288" s="7" t="s">
        <v>21</v>
      </c>
      <c r="AX288" s="7" t="s">
        <v>43</v>
      </c>
      <c r="AY288" s="136" t="s">
        <v>93</v>
      </c>
    </row>
    <row r="289" spans="2:65" s="8" customFormat="1" ht="10.199999999999999" x14ac:dyDescent="0.2">
      <c r="B289" s="137"/>
      <c r="C289" s="138"/>
      <c r="D289" s="128" t="s">
        <v>103</v>
      </c>
      <c r="E289" s="139" t="s">
        <v>16</v>
      </c>
      <c r="F289" s="140" t="s">
        <v>253</v>
      </c>
      <c r="G289" s="138"/>
      <c r="H289" s="141">
        <v>3.4319999999999999</v>
      </c>
      <c r="I289" s="142"/>
      <c r="J289" s="138"/>
      <c r="K289" s="138"/>
      <c r="L289" s="143"/>
      <c r="M289" s="144"/>
      <c r="N289" s="145"/>
      <c r="O289" s="145"/>
      <c r="P289" s="145"/>
      <c r="Q289" s="145"/>
      <c r="R289" s="145"/>
      <c r="S289" s="145"/>
      <c r="T289" s="146"/>
      <c r="AT289" s="147" t="s">
        <v>103</v>
      </c>
      <c r="AU289" s="147" t="s">
        <v>47</v>
      </c>
      <c r="AV289" s="8" t="s">
        <v>47</v>
      </c>
      <c r="AW289" s="8" t="s">
        <v>21</v>
      </c>
      <c r="AX289" s="8" t="s">
        <v>43</v>
      </c>
      <c r="AY289" s="147" t="s">
        <v>93</v>
      </c>
    </row>
    <row r="290" spans="2:65" s="7" customFormat="1" ht="10.199999999999999" x14ac:dyDescent="0.2">
      <c r="B290" s="126"/>
      <c r="C290" s="127"/>
      <c r="D290" s="128" t="s">
        <v>103</v>
      </c>
      <c r="E290" s="129" t="s">
        <v>16</v>
      </c>
      <c r="F290" s="130" t="s">
        <v>254</v>
      </c>
      <c r="G290" s="127"/>
      <c r="H290" s="129" t="s">
        <v>16</v>
      </c>
      <c r="I290" s="131"/>
      <c r="J290" s="127"/>
      <c r="K290" s="127"/>
      <c r="L290" s="132"/>
      <c r="M290" s="133"/>
      <c r="N290" s="134"/>
      <c r="O290" s="134"/>
      <c r="P290" s="134"/>
      <c r="Q290" s="134"/>
      <c r="R290" s="134"/>
      <c r="S290" s="134"/>
      <c r="T290" s="135"/>
      <c r="AT290" s="136" t="s">
        <v>103</v>
      </c>
      <c r="AU290" s="136" t="s">
        <v>47</v>
      </c>
      <c r="AV290" s="7" t="s">
        <v>45</v>
      </c>
      <c r="AW290" s="7" t="s">
        <v>21</v>
      </c>
      <c r="AX290" s="7" t="s">
        <v>43</v>
      </c>
      <c r="AY290" s="136" t="s">
        <v>93</v>
      </c>
    </row>
    <row r="291" spans="2:65" s="8" customFormat="1" ht="10.199999999999999" x14ac:dyDescent="0.2">
      <c r="B291" s="137"/>
      <c r="C291" s="138"/>
      <c r="D291" s="128" t="s">
        <v>103</v>
      </c>
      <c r="E291" s="139" t="s">
        <v>16</v>
      </c>
      <c r="F291" s="140" t="s">
        <v>255</v>
      </c>
      <c r="G291" s="138"/>
      <c r="H291" s="141">
        <v>0.66</v>
      </c>
      <c r="I291" s="142"/>
      <c r="J291" s="138"/>
      <c r="K291" s="138"/>
      <c r="L291" s="143"/>
      <c r="M291" s="144"/>
      <c r="N291" s="145"/>
      <c r="O291" s="145"/>
      <c r="P291" s="145"/>
      <c r="Q291" s="145"/>
      <c r="R291" s="145"/>
      <c r="S291" s="145"/>
      <c r="T291" s="146"/>
      <c r="AT291" s="147" t="s">
        <v>103</v>
      </c>
      <c r="AU291" s="147" t="s">
        <v>47</v>
      </c>
      <c r="AV291" s="8" t="s">
        <v>47</v>
      </c>
      <c r="AW291" s="8" t="s">
        <v>21</v>
      </c>
      <c r="AX291" s="8" t="s">
        <v>43</v>
      </c>
      <c r="AY291" s="147" t="s">
        <v>93</v>
      </c>
    </row>
    <row r="292" spans="2:65" s="7" customFormat="1" ht="10.199999999999999" x14ac:dyDescent="0.2">
      <c r="B292" s="126"/>
      <c r="C292" s="127"/>
      <c r="D292" s="128" t="s">
        <v>103</v>
      </c>
      <c r="E292" s="129" t="s">
        <v>16</v>
      </c>
      <c r="F292" s="130" t="s">
        <v>256</v>
      </c>
      <c r="G292" s="127"/>
      <c r="H292" s="129" t="s">
        <v>16</v>
      </c>
      <c r="I292" s="131"/>
      <c r="J292" s="127"/>
      <c r="K292" s="127"/>
      <c r="L292" s="132"/>
      <c r="M292" s="133"/>
      <c r="N292" s="134"/>
      <c r="O292" s="134"/>
      <c r="P292" s="134"/>
      <c r="Q292" s="134"/>
      <c r="R292" s="134"/>
      <c r="S292" s="134"/>
      <c r="T292" s="135"/>
      <c r="AT292" s="136" t="s">
        <v>103</v>
      </c>
      <c r="AU292" s="136" t="s">
        <v>47</v>
      </c>
      <c r="AV292" s="7" t="s">
        <v>45</v>
      </c>
      <c r="AW292" s="7" t="s">
        <v>21</v>
      </c>
      <c r="AX292" s="7" t="s">
        <v>43</v>
      </c>
      <c r="AY292" s="136" t="s">
        <v>93</v>
      </c>
    </row>
    <row r="293" spans="2:65" s="8" customFormat="1" ht="10.199999999999999" x14ac:dyDescent="0.2">
      <c r="B293" s="137"/>
      <c r="C293" s="138"/>
      <c r="D293" s="128" t="s">
        <v>103</v>
      </c>
      <c r="E293" s="139" t="s">
        <v>16</v>
      </c>
      <c r="F293" s="140" t="s">
        <v>257</v>
      </c>
      <c r="G293" s="138"/>
      <c r="H293" s="141">
        <v>0.70699999999999996</v>
      </c>
      <c r="I293" s="142"/>
      <c r="J293" s="138"/>
      <c r="K293" s="138"/>
      <c r="L293" s="143"/>
      <c r="M293" s="144"/>
      <c r="N293" s="145"/>
      <c r="O293" s="145"/>
      <c r="P293" s="145"/>
      <c r="Q293" s="145"/>
      <c r="R293" s="145"/>
      <c r="S293" s="145"/>
      <c r="T293" s="146"/>
      <c r="AT293" s="147" t="s">
        <v>103</v>
      </c>
      <c r="AU293" s="147" t="s">
        <v>47</v>
      </c>
      <c r="AV293" s="8" t="s">
        <v>47</v>
      </c>
      <c r="AW293" s="8" t="s">
        <v>21</v>
      </c>
      <c r="AX293" s="8" t="s">
        <v>43</v>
      </c>
      <c r="AY293" s="147" t="s">
        <v>93</v>
      </c>
    </row>
    <row r="294" spans="2:65" s="9" customFormat="1" ht="10.199999999999999" x14ac:dyDescent="0.2">
      <c r="B294" s="148"/>
      <c r="C294" s="149"/>
      <c r="D294" s="128" t="s">
        <v>103</v>
      </c>
      <c r="E294" s="150" t="s">
        <v>16</v>
      </c>
      <c r="F294" s="151" t="s">
        <v>106</v>
      </c>
      <c r="G294" s="149"/>
      <c r="H294" s="152">
        <v>185.51300000000001</v>
      </c>
      <c r="I294" s="153"/>
      <c r="J294" s="149"/>
      <c r="K294" s="149"/>
      <c r="L294" s="154"/>
      <c r="M294" s="155"/>
      <c r="N294" s="156"/>
      <c r="O294" s="156"/>
      <c r="P294" s="156"/>
      <c r="Q294" s="156"/>
      <c r="R294" s="156"/>
      <c r="S294" s="156"/>
      <c r="T294" s="157"/>
      <c r="AT294" s="158" t="s">
        <v>103</v>
      </c>
      <c r="AU294" s="158" t="s">
        <v>47</v>
      </c>
      <c r="AV294" s="9" t="s">
        <v>101</v>
      </c>
      <c r="AW294" s="9" t="s">
        <v>21</v>
      </c>
      <c r="AX294" s="9" t="s">
        <v>45</v>
      </c>
      <c r="AY294" s="158" t="s">
        <v>93</v>
      </c>
    </row>
    <row r="295" spans="2:65" s="7" customFormat="1" ht="10.199999999999999" x14ac:dyDescent="0.2">
      <c r="B295" s="126"/>
      <c r="C295" s="127"/>
      <c r="D295" s="128" t="s">
        <v>103</v>
      </c>
      <c r="E295" s="129" t="s">
        <v>16</v>
      </c>
      <c r="F295" s="130" t="s">
        <v>107</v>
      </c>
      <c r="G295" s="127"/>
      <c r="H295" s="129" t="s">
        <v>16</v>
      </c>
      <c r="I295" s="131"/>
      <c r="J295" s="127"/>
      <c r="K295" s="127"/>
      <c r="L295" s="132"/>
      <c r="M295" s="133"/>
      <c r="N295" s="134"/>
      <c r="O295" s="134"/>
      <c r="P295" s="134"/>
      <c r="Q295" s="134"/>
      <c r="R295" s="134"/>
      <c r="S295" s="134"/>
      <c r="T295" s="135"/>
      <c r="AT295" s="136" t="s">
        <v>103</v>
      </c>
      <c r="AU295" s="136" t="s">
        <v>47</v>
      </c>
      <c r="AV295" s="7" t="s">
        <v>45</v>
      </c>
      <c r="AW295" s="7" t="s">
        <v>21</v>
      </c>
      <c r="AX295" s="7" t="s">
        <v>43</v>
      </c>
      <c r="AY295" s="136" t="s">
        <v>93</v>
      </c>
    </row>
    <row r="296" spans="2:65" s="1" customFormat="1" ht="22.5" customHeight="1" x14ac:dyDescent="0.2">
      <c r="B296" s="19"/>
      <c r="C296" s="114" t="s">
        <v>289</v>
      </c>
      <c r="D296" s="114" t="s">
        <v>96</v>
      </c>
      <c r="E296" s="115" t="s">
        <v>290</v>
      </c>
      <c r="F296" s="116" t="s">
        <v>291</v>
      </c>
      <c r="G296" s="117" t="s">
        <v>99</v>
      </c>
      <c r="H296" s="118">
        <v>414.4</v>
      </c>
      <c r="I296" s="119"/>
      <c r="J296" s="120">
        <f>ROUND(I296*H296,2)</f>
        <v>0</v>
      </c>
      <c r="K296" s="116" t="s">
        <v>170</v>
      </c>
      <c r="L296" s="21"/>
      <c r="M296" s="121" t="s">
        <v>16</v>
      </c>
      <c r="N296" s="122" t="s">
        <v>30</v>
      </c>
      <c r="O296" s="28"/>
      <c r="P296" s="123">
        <f>O296*H296</f>
        <v>0</v>
      </c>
      <c r="Q296" s="123">
        <v>1.3999999999999999E-4</v>
      </c>
      <c r="R296" s="123">
        <f>Q296*H296</f>
        <v>5.8015999999999991E-2</v>
      </c>
      <c r="S296" s="123">
        <v>0</v>
      </c>
      <c r="T296" s="124">
        <f>S296*H296</f>
        <v>0</v>
      </c>
      <c r="AR296" s="11" t="s">
        <v>181</v>
      </c>
      <c r="AT296" s="11" t="s">
        <v>96</v>
      </c>
      <c r="AU296" s="11" t="s">
        <v>47</v>
      </c>
      <c r="AY296" s="11" t="s">
        <v>93</v>
      </c>
      <c r="BE296" s="125">
        <f>IF(N296="základní",J296,0)</f>
        <v>0</v>
      </c>
      <c r="BF296" s="125">
        <f>IF(N296="snížená",J296,0)</f>
        <v>0</v>
      </c>
      <c r="BG296" s="125">
        <f>IF(N296="zákl. přenesená",J296,0)</f>
        <v>0</v>
      </c>
      <c r="BH296" s="125">
        <f>IF(N296="sníž. přenesená",J296,0)</f>
        <v>0</v>
      </c>
      <c r="BI296" s="125">
        <f>IF(N296="nulová",J296,0)</f>
        <v>0</v>
      </c>
      <c r="BJ296" s="11" t="s">
        <v>45</v>
      </c>
      <c r="BK296" s="125">
        <f>ROUND(I296*H296,2)</f>
        <v>0</v>
      </c>
      <c r="BL296" s="11" t="s">
        <v>181</v>
      </c>
      <c r="BM296" s="11" t="s">
        <v>292</v>
      </c>
    </row>
    <row r="297" spans="2:65" s="7" customFormat="1" ht="10.199999999999999" x14ac:dyDescent="0.2">
      <c r="B297" s="126"/>
      <c r="C297" s="127"/>
      <c r="D297" s="128" t="s">
        <v>103</v>
      </c>
      <c r="E297" s="129" t="s">
        <v>16</v>
      </c>
      <c r="F297" s="130" t="s">
        <v>293</v>
      </c>
      <c r="G297" s="127"/>
      <c r="H297" s="129" t="s">
        <v>16</v>
      </c>
      <c r="I297" s="131"/>
      <c r="J297" s="127"/>
      <c r="K297" s="127"/>
      <c r="L297" s="132"/>
      <c r="M297" s="133"/>
      <c r="N297" s="134"/>
      <c r="O297" s="134"/>
      <c r="P297" s="134"/>
      <c r="Q297" s="134"/>
      <c r="R297" s="134"/>
      <c r="S297" s="134"/>
      <c r="T297" s="135"/>
      <c r="AT297" s="136" t="s">
        <v>103</v>
      </c>
      <c r="AU297" s="136" t="s">
        <v>47</v>
      </c>
      <c r="AV297" s="7" t="s">
        <v>45</v>
      </c>
      <c r="AW297" s="7" t="s">
        <v>21</v>
      </c>
      <c r="AX297" s="7" t="s">
        <v>43</v>
      </c>
      <c r="AY297" s="136" t="s">
        <v>93</v>
      </c>
    </row>
    <row r="298" spans="2:65" s="8" customFormat="1" ht="10.199999999999999" x14ac:dyDescent="0.2">
      <c r="B298" s="137"/>
      <c r="C298" s="138"/>
      <c r="D298" s="128" t="s">
        <v>103</v>
      </c>
      <c r="E298" s="139" t="s">
        <v>16</v>
      </c>
      <c r="F298" s="140" t="s">
        <v>294</v>
      </c>
      <c r="G298" s="138"/>
      <c r="H298" s="141">
        <v>414.4</v>
      </c>
      <c r="I298" s="142"/>
      <c r="J298" s="138"/>
      <c r="K298" s="138"/>
      <c r="L298" s="143"/>
      <c r="M298" s="144"/>
      <c r="N298" s="145"/>
      <c r="O298" s="145"/>
      <c r="P298" s="145"/>
      <c r="Q298" s="145"/>
      <c r="R298" s="145"/>
      <c r="S298" s="145"/>
      <c r="T298" s="146"/>
      <c r="AT298" s="147" t="s">
        <v>103</v>
      </c>
      <c r="AU298" s="147" t="s">
        <v>47</v>
      </c>
      <c r="AV298" s="8" t="s">
        <v>47</v>
      </c>
      <c r="AW298" s="8" t="s">
        <v>21</v>
      </c>
      <c r="AX298" s="8" t="s">
        <v>43</v>
      </c>
      <c r="AY298" s="147" t="s">
        <v>93</v>
      </c>
    </row>
    <row r="299" spans="2:65" s="9" customFormat="1" ht="10.199999999999999" x14ac:dyDescent="0.2">
      <c r="B299" s="148"/>
      <c r="C299" s="149"/>
      <c r="D299" s="128" t="s">
        <v>103</v>
      </c>
      <c r="E299" s="150" t="s">
        <v>16</v>
      </c>
      <c r="F299" s="151" t="s">
        <v>106</v>
      </c>
      <c r="G299" s="149"/>
      <c r="H299" s="152">
        <v>414.4</v>
      </c>
      <c r="I299" s="153"/>
      <c r="J299" s="149"/>
      <c r="K299" s="149"/>
      <c r="L299" s="154"/>
      <c r="M299" s="155"/>
      <c r="N299" s="156"/>
      <c r="O299" s="156"/>
      <c r="P299" s="156"/>
      <c r="Q299" s="156"/>
      <c r="R299" s="156"/>
      <c r="S299" s="156"/>
      <c r="T299" s="157"/>
      <c r="AT299" s="158" t="s">
        <v>103</v>
      </c>
      <c r="AU299" s="158" t="s">
        <v>47</v>
      </c>
      <c r="AV299" s="9" t="s">
        <v>101</v>
      </c>
      <c r="AW299" s="9" t="s">
        <v>21</v>
      </c>
      <c r="AX299" s="9" t="s">
        <v>45</v>
      </c>
      <c r="AY299" s="158" t="s">
        <v>93</v>
      </c>
    </row>
    <row r="300" spans="2:65" s="7" customFormat="1" ht="10.199999999999999" x14ac:dyDescent="0.2">
      <c r="B300" s="126"/>
      <c r="C300" s="127"/>
      <c r="D300" s="128" t="s">
        <v>103</v>
      </c>
      <c r="E300" s="129" t="s">
        <v>16</v>
      </c>
      <c r="F300" s="130" t="s">
        <v>139</v>
      </c>
      <c r="G300" s="127"/>
      <c r="H300" s="129" t="s">
        <v>16</v>
      </c>
      <c r="I300" s="131"/>
      <c r="J300" s="127"/>
      <c r="K300" s="127"/>
      <c r="L300" s="132"/>
      <c r="M300" s="133"/>
      <c r="N300" s="134"/>
      <c r="O300" s="134"/>
      <c r="P300" s="134"/>
      <c r="Q300" s="134"/>
      <c r="R300" s="134"/>
      <c r="S300" s="134"/>
      <c r="T300" s="135"/>
      <c r="AT300" s="136" t="s">
        <v>103</v>
      </c>
      <c r="AU300" s="136" t="s">
        <v>47</v>
      </c>
      <c r="AV300" s="7" t="s">
        <v>45</v>
      </c>
      <c r="AW300" s="7" t="s">
        <v>21</v>
      </c>
      <c r="AX300" s="7" t="s">
        <v>43</v>
      </c>
      <c r="AY300" s="136" t="s">
        <v>93</v>
      </c>
    </row>
    <row r="301" spans="2:65" s="1" customFormat="1" ht="22.5" customHeight="1" x14ac:dyDescent="0.2">
      <c r="B301" s="19"/>
      <c r="C301" s="114" t="s">
        <v>228</v>
      </c>
      <c r="D301" s="114" t="s">
        <v>96</v>
      </c>
      <c r="E301" s="115" t="s">
        <v>295</v>
      </c>
      <c r="F301" s="116" t="s">
        <v>296</v>
      </c>
      <c r="G301" s="117" t="s">
        <v>99</v>
      </c>
      <c r="H301" s="118">
        <v>122.8</v>
      </c>
      <c r="I301" s="119"/>
      <c r="J301" s="120">
        <f>ROUND(I301*H301,2)</f>
        <v>0</v>
      </c>
      <c r="K301" s="116" t="s">
        <v>170</v>
      </c>
      <c r="L301" s="21"/>
      <c r="M301" s="121" t="s">
        <v>16</v>
      </c>
      <c r="N301" s="122" t="s">
        <v>30</v>
      </c>
      <c r="O301" s="28"/>
      <c r="P301" s="123">
        <f>O301*H301</f>
        <v>0</v>
      </c>
      <c r="Q301" s="123">
        <v>2.7999999999999998E-4</v>
      </c>
      <c r="R301" s="123">
        <f>Q301*H301</f>
        <v>3.4383999999999998E-2</v>
      </c>
      <c r="S301" s="123">
        <v>0</v>
      </c>
      <c r="T301" s="124">
        <f>S301*H301</f>
        <v>0</v>
      </c>
      <c r="AR301" s="11" t="s">
        <v>181</v>
      </c>
      <c r="AT301" s="11" t="s">
        <v>96</v>
      </c>
      <c r="AU301" s="11" t="s">
        <v>47</v>
      </c>
      <c r="AY301" s="11" t="s">
        <v>93</v>
      </c>
      <c r="BE301" s="125">
        <f>IF(N301="základní",J301,0)</f>
        <v>0</v>
      </c>
      <c r="BF301" s="125">
        <f>IF(N301="snížená",J301,0)</f>
        <v>0</v>
      </c>
      <c r="BG301" s="125">
        <f>IF(N301="zákl. přenesená",J301,0)</f>
        <v>0</v>
      </c>
      <c r="BH301" s="125">
        <f>IF(N301="sníž. přenesená",J301,0)</f>
        <v>0</v>
      </c>
      <c r="BI301" s="125">
        <f>IF(N301="nulová",J301,0)</f>
        <v>0</v>
      </c>
      <c r="BJ301" s="11" t="s">
        <v>45</v>
      </c>
      <c r="BK301" s="125">
        <f>ROUND(I301*H301,2)</f>
        <v>0</v>
      </c>
      <c r="BL301" s="11" t="s">
        <v>181</v>
      </c>
      <c r="BM301" s="11" t="s">
        <v>297</v>
      </c>
    </row>
    <row r="302" spans="2:65" s="7" customFormat="1" ht="10.199999999999999" x14ac:dyDescent="0.2">
      <c r="B302" s="126"/>
      <c r="C302" s="127"/>
      <c r="D302" s="128" t="s">
        <v>103</v>
      </c>
      <c r="E302" s="129" t="s">
        <v>16</v>
      </c>
      <c r="F302" s="130" t="s">
        <v>298</v>
      </c>
      <c r="G302" s="127"/>
      <c r="H302" s="129" t="s">
        <v>16</v>
      </c>
      <c r="I302" s="131"/>
      <c r="J302" s="127"/>
      <c r="K302" s="127"/>
      <c r="L302" s="132"/>
      <c r="M302" s="133"/>
      <c r="N302" s="134"/>
      <c r="O302" s="134"/>
      <c r="P302" s="134"/>
      <c r="Q302" s="134"/>
      <c r="R302" s="134"/>
      <c r="S302" s="134"/>
      <c r="T302" s="135"/>
      <c r="AT302" s="136" t="s">
        <v>103</v>
      </c>
      <c r="AU302" s="136" t="s">
        <v>47</v>
      </c>
      <c r="AV302" s="7" t="s">
        <v>45</v>
      </c>
      <c r="AW302" s="7" t="s">
        <v>21</v>
      </c>
      <c r="AX302" s="7" t="s">
        <v>43</v>
      </c>
      <c r="AY302" s="136" t="s">
        <v>93</v>
      </c>
    </row>
    <row r="303" spans="2:65" s="8" customFormat="1" ht="10.199999999999999" x14ac:dyDescent="0.2">
      <c r="B303" s="137"/>
      <c r="C303" s="138"/>
      <c r="D303" s="128" t="s">
        <v>103</v>
      </c>
      <c r="E303" s="139" t="s">
        <v>16</v>
      </c>
      <c r="F303" s="140" t="s">
        <v>299</v>
      </c>
      <c r="G303" s="138"/>
      <c r="H303" s="141">
        <v>122.8</v>
      </c>
      <c r="I303" s="142"/>
      <c r="J303" s="138"/>
      <c r="K303" s="138"/>
      <c r="L303" s="143"/>
      <c r="M303" s="144"/>
      <c r="N303" s="145"/>
      <c r="O303" s="145"/>
      <c r="P303" s="145"/>
      <c r="Q303" s="145"/>
      <c r="R303" s="145"/>
      <c r="S303" s="145"/>
      <c r="T303" s="146"/>
      <c r="AT303" s="147" t="s">
        <v>103</v>
      </c>
      <c r="AU303" s="147" t="s">
        <v>47</v>
      </c>
      <c r="AV303" s="8" t="s">
        <v>47</v>
      </c>
      <c r="AW303" s="8" t="s">
        <v>21</v>
      </c>
      <c r="AX303" s="8" t="s">
        <v>43</v>
      </c>
      <c r="AY303" s="147" t="s">
        <v>93</v>
      </c>
    </row>
    <row r="304" spans="2:65" s="9" customFormat="1" ht="10.199999999999999" x14ac:dyDescent="0.2">
      <c r="B304" s="148"/>
      <c r="C304" s="149"/>
      <c r="D304" s="128" t="s">
        <v>103</v>
      </c>
      <c r="E304" s="150" t="s">
        <v>16</v>
      </c>
      <c r="F304" s="151" t="s">
        <v>106</v>
      </c>
      <c r="G304" s="149"/>
      <c r="H304" s="152">
        <v>122.8</v>
      </c>
      <c r="I304" s="153"/>
      <c r="J304" s="149"/>
      <c r="K304" s="149"/>
      <c r="L304" s="154"/>
      <c r="M304" s="155"/>
      <c r="N304" s="156"/>
      <c r="O304" s="156"/>
      <c r="P304" s="156"/>
      <c r="Q304" s="156"/>
      <c r="R304" s="156"/>
      <c r="S304" s="156"/>
      <c r="T304" s="157"/>
      <c r="AT304" s="158" t="s">
        <v>103</v>
      </c>
      <c r="AU304" s="158" t="s">
        <v>47</v>
      </c>
      <c r="AV304" s="9" t="s">
        <v>101</v>
      </c>
      <c r="AW304" s="9" t="s">
        <v>21</v>
      </c>
      <c r="AX304" s="9" t="s">
        <v>45</v>
      </c>
      <c r="AY304" s="158" t="s">
        <v>93</v>
      </c>
    </row>
    <row r="305" spans="2:65" s="7" customFormat="1" ht="10.199999999999999" x14ac:dyDescent="0.2">
      <c r="B305" s="126"/>
      <c r="C305" s="127"/>
      <c r="D305" s="128" t="s">
        <v>103</v>
      </c>
      <c r="E305" s="129" t="s">
        <v>16</v>
      </c>
      <c r="F305" s="130" t="s">
        <v>139</v>
      </c>
      <c r="G305" s="127"/>
      <c r="H305" s="129" t="s">
        <v>16</v>
      </c>
      <c r="I305" s="131"/>
      <c r="J305" s="127"/>
      <c r="K305" s="127"/>
      <c r="L305" s="132"/>
      <c r="M305" s="133"/>
      <c r="N305" s="134"/>
      <c r="O305" s="134"/>
      <c r="P305" s="134"/>
      <c r="Q305" s="134"/>
      <c r="R305" s="134"/>
      <c r="S305" s="134"/>
      <c r="T305" s="135"/>
      <c r="AT305" s="136" t="s">
        <v>103</v>
      </c>
      <c r="AU305" s="136" t="s">
        <v>47</v>
      </c>
      <c r="AV305" s="7" t="s">
        <v>45</v>
      </c>
      <c r="AW305" s="7" t="s">
        <v>21</v>
      </c>
      <c r="AX305" s="7" t="s">
        <v>43</v>
      </c>
      <c r="AY305" s="136" t="s">
        <v>93</v>
      </c>
    </row>
    <row r="306" spans="2:65" s="1" customFormat="1" ht="22.5" customHeight="1" x14ac:dyDescent="0.2">
      <c r="B306" s="19"/>
      <c r="C306" s="114" t="s">
        <v>300</v>
      </c>
      <c r="D306" s="114" t="s">
        <v>96</v>
      </c>
      <c r="E306" s="115" t="s">
        <v>301</v>
      </c>
      <c r="F306" s="116" t="s">
        <v>302</v>
      </c>
      <c r="G306" s="117" t="s">
        <v>99</v>
      </c>
      <c r="H306" s="118">
        <v>60.8</v>
      </c>
      <c r="I306" s="119"/>
      <c r="J306" s="120">
        <f>ROUND(I306*H306,2)</f>
        <v>0</v>
      </c>
      <c r="K306" s="116" t="s">
        <v>170</v>
      </c>
      <c r="L306" s="21"/>
      <c r="M306" s="121" t="s">
        <v>16</v>
      </c>
      <c r="N306" s="122" t="s">
        <v>30</v>
      </c>
      <c r="O306" s="28"/>
      <c r="P306" s="123">
        <f>O306*H306</f>
        <v>0</v>
      </c>
      <c r="Q306" s="123">
        <v>4.2000000000000002E-4</v>
      </c>
      <c r="R306" s="123">
        <f>Q306*H306</f>
        <v>2.5536E-2</v>
      </c>
      <c r="S306" s="123">
        <v>0</v>
      </c>
      <c r="T306" s="124">
        <f>S306*H306</f>
        <v>0</v>
      </c>
      <c r="AR306" s="11" t="s">
        <v>181</v>
      </c>
      <c r="AT306" s="11" t="s">
        <v>96</v>
      </c>
      <c r="AU306" s="11" t="s">
        <v>47</v>
      </c>
      <c r="AY306" s="11" t="s">
        <v>93</v>
      </c>
      <c r="BE306" s="125">
        <f>IF(N306="základní",J306,0)</f>
        <v>0</v>
      </c>
      <c r="BF306" s="125">
        <f>IF(N306="snížená",J306,0)</f>
        <v>0</v>
      </c>
      <c r="BG306" s="125">
        <f>IF(N306="zákl. přenesená",J306,0)</f>
        <v>0</v>
      </c>
      <c r="BH306" s="125">
        <f>IF(N306="sníž. přenesená",J306,0)</f>
        <v>0</v>
      </c>
      <c r="BI306" s="125">
        <f>IF(N306="nulová",J306,0)</f>
        <v>0</v>
      </c>
      <c r="BJ306" s="11" t="s">
        <v>45</v>
      </c>
      <c r="BK306" s="125">
        <f>ROUND(I306*H306,2)</f>
        <v>0</v>
      </c>
      <c r="BL306" s="11" t="s">
        <v>181</v>
      </c>
      <c r="BM306" s="11" t="s">
        <v>303</v>
      </c>
    </row>
    <row r="307" spans="2:65" s="7" customFormat="1" ht="10.199999999999999" x14ac:dyDescent="0.2">
      <c r="B307" s="126"/>
      <c r="C307" s="127"/>
      <c r="D307" s="128" t="s">
        <v>103</v>
      </c>
      <c r="E307" s="129" t="s">
        <v>16</v>
      </c>
      <c r="F307" s="130" t="s">
        <v>304</v>
      </c>
      <c r="G307" s="127"/>
      <c r="H307" s="129" t="s">
        <v>16</v>
      </c>
      <c r="I307" s="131"/>
      <c r="J307" s="127"/>
      <c r="K307" s="127"/>
      <c r="L307" s="132"/>
      <c r="M307" s="133"/>
      <c r="N307" s="134"/>
      <c r="O307" s="134"/>
      <c r="P307" s="134"/>
      <c r="Q307" s="134"/>
      <c r="R307" s="134"/>
      <c r="S307" s="134"/>
      <c r="T307" s="135"/>
      <c r="AT307" s="136" t="s">
        <v>103</v>
      </c>
      <c r="AU307" s="136" t="s">
        <v>47</v>
      </c>
      <c r="AV307" s="7" t="s">
        <v>45</v>
      </c>
      <c r="AW307" s="7" t="s">
        <v>21</v>
      </c>
      <c r="AX307" s="7" t="s">
        <v>43</v>
      </c>
      <c r="AY307" s="136" t="s">
        <v>93</v>
      </c>
    </row>
    <row r="308" spans="2:65" s="8" customFormat="1" ht="10.199999999999999" x14ac:dyDescent="0.2">
      <c r="B308" s="137"/>
      <c r="C308" s="138"/>
      <c r="D308" s="128" t="s">
        <v>103</v>
      </c>
      <c r="E308" s="139" t="s">
        <v>16</v>
      </c>
      <c r="F308" s="140" t="s">
        <v>305</v>
      </c>
      <c r="G308" s="138"/>
      <c r="H308" s="141">
        <v>60.8</v>
      </c>
      <c r="I308" s="142"/>
      <c r="J308" s="138"/>
      <c r="K308" s="138"/>
      <c r="L308" s="143"/>
      <c r="M308" s="144"/>
      <c r="N308" s="145"/>
      <c r="O308" s="145"/>
      <c r="P308" s="145"/>
      <c r="Q308" s="145"/>
      <c r="R308" s="145"/>
      <c r="S308" s="145"/>
      <c r="T308" s="146"/>
      <c r="AT308" s="147" t="s">
        <v>103</v>
      </c>
      <c r="AU308" s="147" t="s">
        <v>47</v>
      </c>
      <c r="AV308" s="8" t="s">
        <v>47</v>
      </c>
      <c r="AW308" s="8" t="s">
        <v>21</v>
      </c>
      <c r="AX308" s="8" t="s">
        <v>43</v>
      </c>
      <c r="AY308" s="147" t="s">
        <v>93</v>
      </c>
    </row>
    <row r="309" spans="2:65" s="9" customFormat="1" ht="10.199999999999999" x14ac:dyDescent="0.2">
      <c r="B309" s="148"/>
      <c r="C309" s="149"/>
      <c r="D309" s="128" t="s">
        <v>103</v>
      </c>
      <c r="E309" s="150" t="s">
        <v>16</v>
      </c>
      <c r="F309" s="151" t="s">
        <v>106</v>
      </c>
      <c r="G309" s="149"/>
      <c r="H309" s="152">
        <v>60.8</v>
      </c>
      <c r="I309" s="153"/>
      <c r="J309" s="149"/>
      <c r="K309" s="149"/>
      <c r="L309" s="154"/>
      <c r="M309" s="155"/>
      <c r="N309" s="156"/>
      <c r="O309" s="156"/>
      <c r="P309" s="156"/>
      <c r="Q309" s="156"/>
      <c r="R309" s="156"/>
      <c r="S309" s="156"/>
      <c r="T309" s="157"/>
      <c r="AT309" s="158" t="s">
        <v>103</v>
      </c>
      <c r="AU309" s="158" t="s">
        <v>47</v>
      </c>
      <c r="AV309" s="9" t="s">
        <v>101</v>
      </c>
      <c r="AW309" s="9" t="s">
        <v>21</v>
      </c>
      <c r="AX309" s="9" t="s">
        <v>45</v>
      </c>
      <c r="AY309" s="158" t="s">
        <v>93</v>
      </c>
    </row>
    <row r="310" spans="2:65" s="7" customFormat="1" ht="10.199999999999999" x14ac:dyDescent="0.2">
      <c r="B310" s="126"/>
      <c r="C310" s="127"/>
      <c r="D310" s="128" t="s">
        <v>103</v>
      </c>
      <c r="E310" s="129" t="s">
        <v>16</v>
      </c>
      <c r="F310" s="130" t="s">
        <v>139</v>
      </c>
      <c r="G310" s="127"/>
      <c r="H310" s="129" t="s">
        <v>16</v>
      </c>
      <c r="I310" s="131"/>
      <c r="J310" s="127"/>
      <c r="K310" s="127"/>
      <c r="L310" s="132"/>
      <c r="M310" s="133"/>
      <c r="N310" s="134"/>
      <c r="O310" s="134"/>
      <c r="P310" s="134"/>
      <c r="Q310" s="134"/>
      <c r="R310" s="134"/>
      <c r="S310" s="134"/>
      <c r="T310" s="135"/>
      <c r="AT310" s="136" t="s">
        <v>103</v>
      </c>
      <c r="AU310" s="136" t="s">
        <v>47</v>
      </c>
      <c r="AV310" s="7" t="s">
        <v>45</v>
      </c>
      <c r="AW310" s="7" t="s">
        <v>21</v>
      </c>
      <c r="AX310" s="7" t="s">
        <v>43</v>
      </c>
      <c r="AY310" s="136" t="s">
        <v>93</v>
      </c>
    </row>
    <row r="311" spans="2:65" s="1" customFormat="1" ht="16.5" customHeight="1" x14ac:dyDescent="0.2">
      <c r="B311" s="19"/>
      <c r="C311" s="114" t="s">
        <v>306</v>
      </c>
      <c r="D311" s="114" t="s">
        <v>96</v>
      </c>
      <c r="E311" s="115" t="s">
        <v>307</v>
      </c>
      <c r="F311" s="116" t="s">
        <v>308</v>
      </c>
      <c r="G311" s="117" t="s">
        <v>215</v>
      </c>
      <c r="H311" s="118">
        <v>3</v>
      </c>
      <c r="I311" s="119"/>
      <c r="J311" s="120">
        <f>ROUND(I311*H311,2)</f>
        <v>0</v>
      </c>
      <c r="K311" s="116" t="s">
        <v>170</v>
      </c>
      <c r="L311" s="21"/>
      <c r="M311" s="121" t="s">
        <v>16</v>
      </c>
      <c r="N311" s="122" t="s">
        <v>30</v>
      </c>
      <c r="O311" s="28"/>
      <c r="P311" s="123">
        <f>O311*H311</f>
        <v>0</v>
      </c>
      <c r="Q311" s="123">
        <v>0</v>
      </c>
      <c r="R311" s="123">
        <f>Q311*H311</f>
        <v>0</v>
      </c>
      <c r="S311" s="123">
        <v>0</v>
      </c>
      <c r="T311" s="124">
        <f>S311*H311</f>
        <v>0</v>
      </c>
      <c r="AR311" s="11" t="s">
        <v>181</v>
      </c>
      <c r="AT311" s="11" t="s">
        <v>96</v>
      </c>
      <c r="AU311" s="11" t="s">
        <v>47</v>
      </c>
      <c r="AY311" s="11" t="s">
        <v>93</v>
      </c>
      <c r="BE311" s="125">
        <f>IF(N311="základní",J311,0)</f>
        <v>0</v>
      </c>
      <c r="BF311" s="125">
        <f>IF(N311="snížená",J311,0)</f>
        <v>0</v>
      </c>
      <c r="BG311" s="125">
        <f>IF(N311="zákl. přenesená",J311,0)</f>
        <v>0</v>
      </c>
      <c r="BH311" s="125">
        <f>IF(N311="sníž. přenesená",J311,0)</f>
        <v>0</v>
      </c>
      <c r="BI311" s="125">
        <f>IF(N311="nulová",J311,0)</f>
        <v>0</v>
      </c>
      <c r="BJ311" s="11" t="s">
        <v>45</v>
      </c>
      <c r="BK311" s="125">
        <f>ROUND(I311*H311,2)</f>
        <v>0</v>
      </c>
      <c r="BL311" s="11" t="s">
        <v>181</v>
      </c>
      <c r="BM311" s="11" t="s">
        <v>309</v>
      </c>
    </row>
    <row r="312" spans="2:65" s="1" customFormat="1" ht="19.2" x14ac:dyDescent="0.2">
      <c r="B312" s="19"/>
      <c r="C312" s="20"/>
      <c r="D312" s="128" t="s">
        <v>186</v>
      </c>
      <c r="E312" s="20"/>
      <c r="F312" s="159" t="s">
        <v>310</v>
      </c>
      <c r="G312" s="20"/>
      <c r="H312" s="20"/>
      <c r="I312" s="43"/>
      <c r="J312" s="20"/>
      <c r="K312" s="20"/>
      <c r="L312" s="21"/>
      <c r="M312" s="160"/>
      <c r="N312" s="28"/>
      <c r="O312" s="28"/>
      <c r="P312" s="28"/>
      <c r="Q312" s="28"/>
      <c r="R312" s="28"/>
      <c r="S312" s="28"/>
      <c r="T312" s="29"/>
      <c r="AT312" s="11" t="s">
        <v>186</v>
      </c>
      <c r="AU312" s="11" t="s">
        <v>47</v>
      </c>
    </row>
    <row r="313" spans="2:65" s="7" customFormat="1" ht="10.199999999999999" x14ac:dyDescent="0.2">
      <c r="B313" s="126"/>
      <c r="C313" s="127"/>
      <c r="D313" s="128" t="s">
        <v>103</v>
      </c>
      <c r="E313" s="129" t="s">
        <v>16</v>
      </c>
      <c r="F313" s="130" t="s">
        <v>256</v>
      </c>
      <c r="G313" s="127"/>
      <c r="H313" s="129" t="s">
        <v>16</v>
      </c>
      <c r="I313" s="131"/>
      <c r="J313" s="127"/>
      <c r="K313" s="127"/>
      <c r="L313" s="132"/>
      <c r="M313" s="133"/>
      <c r="N313" s="134"/>
      <c r="O313" s="134"/>
      <c r="P313" s="134"/>
      <c r="Q313" s="134"/>
      <c r="R313" s="134"/>
      <c r="S313" s="134"/>
      <c r="T313" s="135"/>
      <c r="AT313" s="136" t="s">
        <v>103</v>
      </c>
      <c r="AU313" s="136" t="s">
        <v>47</v>
      </c>
      <c r="AV313" s="7" t="s">
        <v>45</v>
      </c>
      <c r="AW313" s="7" t="s">
        <v>21</v>
      </c>
      <c r="AX313" s="7" t="s">
        <v>43</v>
      </c>
      <c r="AY313" s="136" t="s">
        <v>93</v>
      </c>
    </row>
    <row r="314" spans="2:65" s="8" customFormat="1" ht="10.199999999999999" x14ac:dyDescent="0.2">
      <c r="B314" s="137"/>
      <c r="C314" s="138"/>
      <c r="D314" s="128" t="s">
        <v>103</v>
      </c>
      <c r="E314" s="139" t="s">
        <v>16</v>
      </c>
      <c r="F314" s="140" t="s">
        <v>113</v>
      </c>
      <c r="G314" s="138"/>
      <c r="H314" s="141">
        <v>3</v>
      </c>
      <c r="I314" s="142"/>
      <c r="J314" s="138"/>
      <c r="K314" s="138"/>
      <c r="L314" s="143"/>
      <c r="M314" s="144"/>
      <c r="N314" s="145"/>
      <c r="O314" s="145"/>
      <c r="P314" s="145"/>
      <c r="Q314" s="145"/>
      <c r="R314" s="145"/>
      <c r="S314" s="145"/>
      <c r="T314" s="146"/>
      <c r="AT314" s="147" t="s">
        <v>103</v>
      </c>
      <c r="AU314" s="147" t="s">
        <v>47</v>
      </c>
      <c r="AV314" s="8" t="s">
        <v>47</v>
      </c>
      <c r="AW314" s="8" t="s">
        <v>21</v>
      </c>
      <c r="AX314" s="8" t="s">
        <v>43</v>
      </c>
      <c r="AY314" s="147" t="s">
        <v>93</v>
      </c>
    </row>
    <row r="315" spans="2:65" s="9" customFormat="1" ht="10.199999999999999" x14ac:dyDescent="0.2">
      <c r="B315" s="148"/>
      <c r="C315" s="149"/>
      <c r="D315" s="128" t="s">
        <v>103</v>
      </c>
      <c r="E315" s="150" t="s">
        <v>16</v>
      </c>
      <c r="F315" s="151" t="s">
        <v>106</v>
      </c>
      <c r="G315" s="149"/>
      <c r="H315" s="152">
        <v>3</v>
      </c>
      <c r="I315" s="153"/>
      <c r="J315" s="149"/>
      <c r="K315" s="149"/>
      <c r="L315" s="154"/>
      <c r="M315" s="155"/>
      <c r="N315" s="156"/>
      <c r="O315" s="156"/>
      <c r="P315" s="156"/>
      <c r="Q315" s="156"/>
      <c r="R315" s="156"/>
      <c r="S315" s="156"/>
      <c r="T315" s="157"/>
      <c r="AT315" s="158" t="s">
        <v>103</v>
      </c>
      <c r="AU315" s="158" t="s">
        <v>47</v>
      </c>
      <c r="AV315" s="9" t="s">
        <v>101</v>
      </c>
      <c r="AW315" s="9" t="s">
        <v>21</v>
      </c>
      <c r="AX315" s="9" t="s">
        <v>45</v>
      </c>
      <c r="AY315" s="158" t="s">
        <v>93</v>
      </c>
    </row>
    <row r="316" spans="2:65" s="7" customFormat="1" ht="10.199999999999999" x14ac:dyDescent="0.2">
      <c r="B316" s="126"/>
      <c r="C316" s="127"/>
      <c r="D316" s="128" t="s">
        <v>103</v>
      </c>
      <c r="E316" s="129" t="s">
        <v>16</v>
      </c>
      <c r="F316" s="130" t="s">
        <v>107</v>
      </c>
      <c r="G316" s="127"/>
      <c r="H316" s="129" t="s">
        <v>16</v>
      </c>
      <c r="I316" s="131"/>
      <c r="J316" s="127"/>
      <c r="K316" s="127"/>
      <c r="L316" s="132"/>
      <c r="M316" s="133"/>
      <c r="N316" s="134"/>
      <c r="O316" s="134"/>
      <c r="P316" s="134"/>
      <c r="Q316" s="134"/>
      <c r="R316" s="134"/>
      <c r="S316" s="134"/>
      <c r="T316" s="135"/>
      <c r="AT316" s="136" t="s">
        <v>103</v>
      </c>
      <c r="AU316" s="136" t="s">
        <v>47</v>
      </c>
      <c r="AV316" s="7" t="s">
        <v>45</v>
      </c>
      <c r="AW316" s="7" t="s">
        <v>21</v>
      </c>
      <c r="AX316" s="7" t="s">
        <v>43</v>
      </c>
      <c r="AY316" s="136" t="s">
        <v>93</v>
      </c>
    </row>
    <row r="317" spans="2:65" s="1" customFormat="1" ht="16.5" customHeight="1" x14ac:dyDescent="0.2">
      <c r="B317" s="19"/>
      <c r="C317" s="114" t="s">
        <v>311</v>
      </c>
      <c r="D317" s="114" t="s">
        <v>96</v>
      </c>
      <c r="E317" s="115" t="s">
        <v>312</v>
      </c>
      <c r="F317" s="116" t="s">
        <v>313</v>
      </c>
      <c r="G317" s="117" t="s">
        <v>215</v>
      </c>
      <c r="H317" s="118">
        <v>8</v>
      </c>
      <c r="I317" s="119"/>
      <c r="J317" s="120">
        <f>ROUND(I317*H317,2)</f>
        <v>0</v>
      </c>
      <c r="K317" s="116" t="s">
        <v>170</v>
      </c>
      <c r="L317" s="21"/>
      <c r="M317" s="121" t="s">
        <v>16</v>
      </c>
      <c r="N317" s="122" t="s">
        <v>30</v>
      </c>
      <c r="O317" s="28"/>
      <c r="P317" s="123">
        <f>O317*H317</f>
        <v>0</v>
      </c>
      <c r="Q317" s="123">
        <v>0</v>
      </c>
      <c r="R317" s="123">
        <f>Q317*H317</f>
        <v>0</v>
      </c>
      <c r="S317" s="123">
        <v>0</v>
      </c>
      <c r="T317" s="124">
        <f>S317*H317</f>
        <v>0</v>
      </c>
      <c r="AR317" s="11" t="s">
        <v>101</v>
      </c>
      <c r="AT317" s="11" t="s">
        <v>96</v>
      </c>
      <c r="AU317" s="11" t="s">
        <v>47</v>
      </c>
      <c r="AY317" s="11" t="s">
        <v>93</v>
      </c>
      <c r="BE317" s="125">
        <f>IF(N317="základní",J317,0)</f>
        <v>0</v>
      </c>
      <c r="BF317" s="125">
        <f>IF(N317="snížená",J317,0)</f>
        <v>0</v>
      </c>
      <c r="BG317" s="125">
        <f>IF(N317="zákl. přenesená",J317,0)</f>
        <v>0</v>
      </c>
      <c r="BH317" s="125">
        <f>IF(N317="sníž. přenesená",J317,0)</f>
        <v>0</v>
      </c>
      <c r="BI317" s="125">
        <f>IF(N317="nulová",J317,0)</f>
        <v>0</v>
      </c>
      <c r="BJ317" s="11" t="s">
        <v>45</v>
      </c>
      <c r="BK317" s="125">
        <f>ROUND(I317*H317,2)</f>
        <v>0</v>
      </c>
      <c r="BL317" s="11" t="s">
        <v>101</v>
      </c>
      <c r="BM317" s="11" t="s">
        <v>314</v>
      </c>
    </row>
    <row r="318" spans="2:65" s="7" customFormat="1" ht="10.199999999999999" x14ac:dyDescent="0.2">
      <c r="B318" s="126"/>
      <c r="C318" s="127"/>
      <c r="D318" s="128" t="s">
        <v>103</v>
      </c>
      <c r="E318" s="129" t="s">
        <v>16</v>
      </c>
      <c r="F318" s="130" t="s">
        <v>315</v>
      </c>
      <c r="G318" s="127"/>
      <c r="H318" s="129" t="s">
        <v>16</v>
      </c>
      <c r="I318" s="131"/>
      <c r="J318" s="127"/>
      <c r="K318" s="127"/>
      <c r="L318" s="132"/>
      <c r="M318" s="133"/>
      <c r="N318" s="134"/>
      <c r="O318" s="134"/>
      <c r="P318" s="134"/>
      <c r="Q318" s="134"/>
      <c r="R318" s="134"/>
      <c r="S318" s="134"/>
      <c r="T318" s="135"/>
      <c r="AT318" s="136" t="s">
        <v>103</v>
      </c>
      <c r="AU318" s="136" t="s">
        <v>47</v>
      </c>
      <c r="AV318" s="7" t="s">
        <v>45</v>
      </c>
      <c r="AW318" s="7" t="s">
        <v>21</v>
      </c>
      <c r="AX318" s="7" t="s">
        <v>43</v>
      </c>
      <c r="AY318" s="136" t="s">
        <v>93</v>
      </c>
    </row>
    <row r="319" spans="2:65" s="8" customFormat="1" ht="10.199999999999999" x14ac:dyDescent="0.2">
      <c r="B319" s="137"/>
      <c r="C319" s="138"/>
      <c r="D319" s="128" t="s">
        <v>103</v>
      </c>
      <c r="E319" s="139" t="s">
        <v>16</v>
      </c>
      <c r="F319" s="140" t="s">
        <v>316</v>
      </c>
      <c r="G319" s="138"/>
      <c r="H319" s="141">
        <v>6</v>
      </c>
      <c r="I319" s="142"/>
      <c r="J319" s="138"/>
      <c r="K319" s="138"/>
      <c r="L319" s="143"/>
      <c r="M319" s="144"/>
      <c r="N319" s="145"/>
      <c r="O319" s="145"/>
      <c r="P319" s="145"/>
      <c r="Q319" s="145"/>
      <c r="R319" s="145"/>
      <c r="S319" s="145"/>
      <c r="T319" s="146"/>
      <c r="AT319" s="147" t="s">
        <v>103</v>
      </c>
      <c r="AU319" s="147" t="s">
        <v>47</v>
      </c>
      <c r="AV319" s="8" t="s">
        <v>47</v>
      </c>
      <c r="AW319" s="8" t="s">
        <v>21</v>
      </c>
      <c r="AX319" s="8" t="s">
        <v>43</v>
      </c>
      <c r="AY319" s="147" t="s">
        <v>93</v>
      </c>
    </row>
    <row r="320" spans="2:65" s="8" customFormat="1" ht="10.199999999999999" x14ac:dyDescent="0.2">
      <c r="B320" s="137"/>
      <c r="C320" s="138"/>
      <c r="D320" s="128" t="s">
        <v>103</v>
      </c>
      <c r="E320" s="139" t="s">
        <v>16</v>
      </c>
      <c r="F320" s="140" t="s">
        <v>317</v>
      </c>
      <c r="G320" s="138"/>
      <c r="H320" s="141">
        <v>1</v>
      </c>
      <c r="I320" s="142"/>
      <c r="J320" s="138"/>
      <c r="K320" s="138"/>
      <c r="L320" s="143"/>
      <c r="M320" s="144"/>
      <c r="N320" s="145"/>
      <c r="O320" s="145"/>
      <c r="P320" s="145"/>
      <c r="Q320" s="145"/>
      <c r="R320" s="145"/>
      <c r="S320" s="145"/>
      <c r="T320" s="146"/>
      <c r="AT320" s="147" t="s">
        <v>103</v>
      </c>
      <c r="AU320" s="147" t="s">
        <v>47</v>
      </c>
      <c r="AV320" s="8" t="s">
        <v>47</v>
      </c>
      <c r="AW320" s="8" t="s">
        <v>21</v>
      </c>
      <c r="AX320" s="8" t="s">
        <v>43</v>
      </c>
      <c r="AY320" s="147" t="s">
        <v>93</v>
      </c>
    </row>
    <row r="321" spans="2:65" s="7" customFormat="1" ht="10.199999999999999" x14ac:dyDescent="0.2">
      <c r="B321" s="126"/>
      <c r="C321" s="127"/>
      <c r="D321" s="128" t="s">
        <v>103</v>
      </c>
      <c r="E321" s="129" t="s">
        <v>16</v>
      </c>
      <c r="F321" s="130" t="s">
        <v>318</v>
      </c>
      <c r="G321" s="127"/>
      <c r="H321" s="129" t="s">
        <v>16</v>
      </c>
      <c r="I321" s="131"/>
      <c r="J321" s="127"/>
      <c r="K321" s="127"/>
      <c r="L321" s="132"/>
      <c r="M321" s="133"/>
      <c r="N321" s="134"/>
      <c r="O321" s="134"/>
      <c r="P321" s="134"/>
      <c r="Q321" s="134"/>
      <c r="R321" s="134"/>
      <c r="S321" s="134"/>
      <c r="T321" s="135"/>
      <c r="AT321" s="136" t="s">
        <v>103</v>
      </c>
      <c r="AU321" s="136" t="s">
        <v>47</v>
      </c>
      <c r="AV321" s="7" t="s">
        <v>45</v>
      </c>
      <c r="AW321" s="7" t="s">
        <v>21</v>
      </c>
      <c r="AX321" s="7" t="s">
        <v>43</v>
      </c>
      <c r="AY321" s="136" t="s">
        <v>93</v>
      </c>
    </row>
    <row r="322" spans="2:65" s="8" customFormat="1" ht="10.199999999999999" x14ac:dyDescent="0.2">
      <c r="B322" s="137"/>
      <c r="C322" s="138"/>
      <c r="D322" s="128" t="s">
        <v>103</v>
      </c>
      <c r="E322" s="139" t="s">
        <v>16</v>
      </c>
      <c r="F322" s="140" t="s">
        <v>45</v>
      </c>
      <c r="G322" s="138"/>
      <c r="H322" s="141">
        <v>1</v>
      </c>
      <c r="I322" s="142"/>
      <c r="J322" s="138"/>
      <c r="K322" s="138"/>
      <c r="L322" s="143"/>
      <c r="M322" s="144"/>
      <c r="N322" s="145"/>
      <c r="O322" s="145"/>
      <c r="P322" s="145"/>
      <c r="Q322" s="145"/>
      <c r="R322" s="145"/>
      <c r="S322" s="145"/>
      <c r="T322" s="146"/>
      <c r="AT322" s="147" t="s">
        <v>103</v>
      </c>
      <c r="AU322" s="147" t="s">
        <v>47</v>
      </c>
      <c r="AV322" s="8" t="s">
        <v>47</v>
      </c>
      <c r="AW322" s="8" t="s">
        <v>21</v>
      </c>
      <c r="AX322" s="8" t="s">
        <v>43</v>
      </c>
      <c r="AY322" s="147" t="s">
        <v>93</v>
      </c>
    </row>
    <row r="323" spans="2:65" s="9" customFormat="1" ht="10.199999999999999" x14ac:dyDescent="0.2">
      <c r="B323" s="148"/>
      <c r="C323" s="149"/>
      <c r="D323" s="128" t="s">
        <v>103</v>
      </c>
      <c r="E323" s="150" t="s">
        <v>16</v>
      </c>
      <c r="F323" s="151" t="s">
        <v>106</v>
      </c>
      <c r="G323" s="149"/>
      <c r="H323" s="152">
        <v>8</v>
      </c>
      <c r="I323" s="153"/>
      <c r="J323" s="149"/>
      <c r="K323" s="149"/>
      <c r="L323" s="154"/>
      <c r="M323" s="155"/>
      <c r="N323" s="156"/>
      <c r="O323" s="156"/>
      <c r="P323" s="156"/>
      <c r="Q323" s="156"/>
      <c r="R323" s="156"/>
      <c r="S323" s="156"/>
      <c r="T323" s="157"/>
      <c r="AT323" s="158" t="s">
        <v>103</v>
      </c>
      <c r="AU323" s="158" t="s">
        <v>47</v>
      </c>
      <c r="AV323" s="9" t="s">
        <v>101</v>
      </c>
      <c r="AW323" s="9" t="s">
        <v>21</v>
      </c>
      <c r="AX323" s="9" t="s">
        <v>45</v>
      </c>
      <c r="AY323" s="158" t="s">
        <v>93</v>
      </c>
    </row>
    <row r="324" spans="2:65" s="7" customFormat="1" ht="10.199999999999999" x14ac:dyDescent="0.2">
      <c r="B324" s="126"/>
      <c r="C324" s="127"/>
      <c r="D324" s="128" t="s">
        <v>103</v>
      </c>
      <c r="E324" s="129" t="s">
        <v>16</v>
      </c>
      <c r="F324" s="130" t="s">
        <v>139</v>
      </c>
      <c r="G324" s="127"/>
      <c r="H324" s="129" t="s">
        <v>16</v>
      </c>
      <c r="I324" s="131"/>
      <c r="J324" s="127"/>
      <c r="K324" s="127"/>
      <c r="L324" s="132"/>
      <c r="M324" s="133"/>
      <c r="N324" s="134"/>
      <c r="O324" s="134"/>
      <c r="P324" s="134"/>
      <c r="Q324" s="134"/>
      <c r="R324" s="134"/>
      <c r="S324" s="134"/>
      <c r="T324" s="135"/>
      <c r="AT324" s="136" t="s">
        <v>103</v>
      </c>
      <c r="AU324" s="136" t="s">
        <v>47</v>
      </c>
      <c r="AV324" s="7" t="s">
        <v>45</v>
      </c>
      <c r="AW324" s="7" t="s">
        <v>21</v>
      </c>
      <c r="AX324" s="7" t="s">
        <v>43</v>
      </c>
      <c r="AY324" s="136" t="s">
        <v>93</v>
      </c>
    </row>
    <row r="325" spans="2:65" s="1" customFormat="1" ht="16.5" customHeight="1" x14ac:dyDescent="0.2">
      <c r="B325" s="19"/>
      <c r="C325" s="161" t="s">
        <v>319</v>
      </c>
      <c r="D325" s="161" t="s">
        <v>225</v>
      </c>
      <c r="E325" s="162" t="s">
        <v>320</v>
      </c>
      <c r="F325" s="163" t="s">
        <v>321</v>
      </c>
      <c r="G325" s="164" t="s">
        <v>215</v>
      </c>
      <c r="H325" s="165">
        <v>6</v>
      </c>
      <c r="I325" s="166"/>
      <c r="J325" s="167">
        <f>ROUND(I325*H325,2)</f>
        <v>0</v>
      </c>
      <c r="K325" s="163" t="s">
        <v>170</v>
      </c>
      <c r="L325" s="168"/>
      <c r="M325" s="169" t="s">
        <v>16</v>
      </c>
      <c r="N325" s="170" t="s">
        <v>30</v>
      </c>
      <c r="O325" s="28"/>
      <c r="P325" s="123">
        <f>O325*H325</f>
        <v>0</v>
      </c>
      <c r="Q325" s="123">
        <v>1.2999999999999999E-3</v>
      </c>
      <c r="R325" s="123">
        <f>Q325*H325</f>
        <v>7.7999999999999996E-3</v>
      </c>
      <c r="S325" s="123">
        <v>0</v>
      </c>
      <c r="T325" s="124">
        <f>S325*H325</f>
        <v>0</v>
      </c>
      <c r="AR325" s="11" t="s">
        <v>142</v>
      </c>
      <c r="AT325" s="11" t="s">
        <v>225</v>
      </c>
      <c r="AU325" s="11" t="s">
        <v>47</v>
      </c>
      <c r="AY325" s="11" t="s">
        <v>93</v>
      </c>
      <c r="BE325" s="125">
        <f>IF(N325="základní",J325,0)</f>
        <v>0</v>
      </c>
      <c r="BF325" s="125">
        <f>IF(N325="snížená",J325,0)</f>
        <v>0</v>
      </c>
      <c r="BG325" s="125">
        <f>IF(N325="zákl. přenesená",J325,0)</f>
        <v>0</v>
      </c>
      <c r="BH325" s="125">
        <f>IF(N325="sníž. přenesená",J325,0)</f>
        <v>0</v>
      </c>
      <c r="BI325" s="125">
        <f>IF(N325="nulová",J325,0)</f>
        <v>0</v>
      </c>
      <c r="BJ325" s="11" t="s">
        <v>45</v>
      </c>
      <c r="BK325" s="125">
        <f>ROUND(I325*H325,2)</f>
        <v>0</v>
      </c>
      <c r="BL325" s="11" t="s">
        <v>101</v>
      </c>
      <c r="BM325" s="11" t="s">
        <v>322</v>
      </c>
    </row>
    <row r="326" spans="2:65" s="7" customFormat="1" ht="10.199999999999999" x14ac:dyDescent="0.2">
      <c r="B326" s="126"/>
      <c r="C326" s="127"/>
      <c r="D326" s="128" t="s">
        <v>103</v>
      </c>
      <c r="E326" s="129" t="s">
        <v>16</v>
      </c>
      <c r="F326" s="130" t="s">
        <v>315</v>
      </c>
      <c r="G326" s="127"/>
      <c r="H326" s="129" t="s">
        <v>16</v>
      </c>
      <c r="I326" s="131"/>
      <c r="J326" s="127"/>
      <c r="K326" s="127"/>
      <c r="L326" s="132"/>
      <c r="M326" s="133"/>
      <c r="N326" s="134"/>
      <c r="O326" s="134"/>
      <c r="P326" s="134"/>
      <c r="Q326" s="134"/>
      <c r="R326" s="134"/>
      <c r="S326" s="134"/>
      <c r="T326" s="135"/>
      <c r="AT326" s="136" t="s">
        <v>103</v>
      </c>
      <c r="AU326" s="136" t="s">
        <v>47</v>
      </c>
      <c r="AV326" s="7" t="s">
        <v>45</v>
      </c>
      <c r="AW326" s="7" t="s">
        <v>21</v>
      </c>
      <c r="AX326" s="7" t="s">
        <v>43</v>
      </c>
      <c r="AY326" s="136" t="s">
        <v>93</v>
      </c>
    </row>
    <row r="327" spans="2:65" s="8" customFormat="1" ht="10.199999999999999" x14ac:dyDescent="0.2">
      <c r="B327" s="137"/>
      <c r="C327" s="138"/>
      <c r="D327" s="128" t="s">
        <v>103</v>
      </c>
      <c r="E327" s="139" t="s">
        <v>16</v>
      </c>
      <c r="F327" s="140" t="s">
        <v>316</v>
      </c>
      <c r="G327" s="138"/>
      <c r="H327" s="141">
        <v>6</v>
      </c>
      <c r="I327" s="142"/>
      <c r="J327" s="138"/>
      <c r="K327" s="138"/>
      <c r="L327" s="143"/>
      <c r="M327" s="144"/>
      <c r="N327" s="145"/>
      <c r="O327" s="145"/>
      <c r="P327" s="145"/>
      <c r="Q327" s="145"/>
      <c r="R327" s="145"/>
      <c r="S327" s="145"/>
      <c r="T327" s="146"/>
      <c r="AT327" s="147" t="s">
        <v>103</v>
      </c>
      <c r="AU327" s="147" t="s">
        <v>47</v>
      </c>
      <c r="AV327" s="8" t="s">
        <v>47</v>
      </c>
      <c r="AW327" s="8" t="s">
        <v>21</v>
      </c>
      <c r="AX327" s="8" t="s">
        <v>43</v>
      </c>
      <c r="AY327" s="147" t="s">
        <v>93</v>
      </c>
    </row>
    <row r="328" spans="2:65" s="9" customFormat="1" ht="10.199999999999999" x14ac:dyDescent="0.2">
      <c r="B328" s="148"/>
      <c r="C328" s="149"/>
      <c r="D328" s="128" t="s">
        <v>103</v>
      </c>
      <c r="E328" s="150" t="s">
        <v>16</v>
      </c>
      <c r="F328" s="151" t="s">
        <v>106</v>
      </c>
      <c r="G328" s="149"/>
      <c r="H328" s="152">
        <v>6</v>
      </c>
      <c r="I328" s="153"/>
      <c r="J328" s="149"/>
      <c r="K328" s="149"/>
      <c r="L328" s="154"/>
      <c r="M328" s="155"/>
      <c r="N328" s="156"/>
      <c r="O328" s="156"/>
      <c r="P328" s="156"/>
      <c r="Q328" s="156"/>
      <c r="R328" s="156"/>
      <c r="S328" s="156"/>
      <c r="T328" s="157"/>
      <c r="AT328" s="158" t="s">
        <v>103</v>
      </c>
      <c r="AU328" s="158" t="s">
        <v>47</v>
      </c>
      <c r="AV328" s="9" t="s">
        <v>101</v>
      </c>
      <c r="AW328" s="9" t="s">
        <v>21</v>
      </c>
      <c r="AX328" s="9" t="s">
        <v>45</v>
      </c>
      <c r="AY328" s="158" t="s">
        <v>93</v>
      </c>
    </row>
    <row r="329" spans="2:65" s="7" customFormat="1" ht="10.199999999999999" x14ac:dyDescent="0.2">
      <c r="B329" s="126"/>
      <c r="C329" s="127"/>
      <c r="D329" s="128" t="s">
        <v>103</v>
      </c>
      <c r="E329" s="129" t="s">
        <v>16</v>
      </c>
      <c r="F329" s="130" t="s">
        <v>139</v>
      </c>
      <c r="G329" s="127"/>
      <c r="H329" s="129" t="s">
        <v>16</v>
      </c>
      <c r="I329" s="131"/>
      <c r="J329" s="127"/>
      <c r="K329" s="127"/>
      <c r="L329" s="132"/>
      <c r="M329" s="133"/>
      <c r="N329" s="134"/>
      <c r="O329" s="134"/>
      <c r="P329" s="134"/>
      <c r="Q329" s="134"/>
      <c r="R329" s="134"/>
      <c r="S329" s="134"/>
      <c r="T329" s="135"/>
      <c r="AT329" s="136" t="s">
        <v>103</v>
      </c>
      <c r="AU329" s="136" t="s">
        <v>47</v>
      </c>
      <c r="AV329" s="7" t="s">
        <v>45</v>
      </c>
      <c r="AW329" s="7" t="s">
        <v>21</v>
      </c>
      <c r="AX329" s="7" t="s">
        <v>43</v>
      </c>
      <c r="AY329" s="136" t="s">
        <v>93</v>
      </c>
    </row>
    <row r="330" spans="2:65" s="1" customFormat="1" ht="16.5" customHeight="1" x14ac:dyDescent="0.2">
      <c r="B330" s="19"/>
      <c r="C330" s="161" t="s">
        <v>323</v>
      </c>
      <c r="D330" s="161" t="s">
        <v>225</v>
      </c>
      <c r="E330" s="162" t="s">
        <v>324</v>
      </c>
      <c r="F330" s="163" t="s">
        <v>325</v>
      </c>
      <c r="G330" s="164" t="s">
        <v>215</v>
      </c>
      <c r="H330" s="165">
        <v>1</v>
      </c>
      <c r="I330" s="166"/>
      <c r="J330" s="167">
        <f>ROUND(I330*H330,2)</f>
        <v>0</v>
      </c>
      <c r="K330" s="163" t="s">
        <v>170</v>
      </c>
      <c r="L330" s="168"/>
      <c r="M330" s="169" t="s">
        <v>16</v>
      </c>
      <c r="N330" s="170" t="s">
        <v>30</v>
      </c>
      <c r="O330" s="28"/>
      <c r="P330" s="123">
        <f>O330*H330</f>
        <v>0</v>
      </c>
      <c r="Q330" s="123">
        <v>1.7799999999999999E-3</v>
      </c>
      <c r="R330" s="123">
        <f>Q330*H330</f>
        <v>1.7799999999999999E-3</v>
      </c>
      <c r="S330" s="123">
        <v>0</v>
      </c>
      <c r="T330" s="124">
        <f>S330*H330</f>
        <v>0</v>
      </c>
      <c r="AR330" s="11" t="s">
        <v>142</v>
      </c>
      <c r="AT330" s="11" t="s">
        <v>225</v>
      </c>
      <c r="AU330" s="11" t="s">
        <v>47</v>
      </c>
      <c r="AY330" s="11" t="s">
        <v>93</v>
      </c>
      <c r="BE330" s="125">
        <f>IF(N330="základní",J330,0)</f>
        <v>0</v>
      </c>
      <c r="BF330" s="125">
        <f>IF(N330="snížená",J330,0)</f>
        <v>0</v>
      </c>
      <c r="BG330" s="125">
        <f>IF(N330="zákl. přenesená",J330,0)</f>
        <v>0</v>
      </c>
      <c r="BH330" s="125">
        <f>IF(N330="sníž. přenesená",J330,0)</f>
        <v>0</v>
      </c>
      <c r="BI330" s="125">
        <f>IF(N330="nulová",J330,0)</f>
        <v>0</v>
      </c>
      <c r="BJ330" s="11" t="s">
        <v>45</v>
      </c>
      <c r="BK330" s="125">
        <f>ROUND(I330*H330,2)</f>
        <v>0</v>
      </c>
      <c r="BL330" s="11" t="s">
        <v>101</v>
      </c>
      <c r="BM330" s="11" t="s">
        <v>326</v>
      </c>
    </row>
    <row r="331" spans="2:65" s="7" customFormat="1" ht="10.199999999999999" x14ac:dyDescent="0.2">
      <c r="B331" s="126"/>
      <c r="C331" s="127"/>
      <c r="D331" s="128" t="s">
        <v>103</v>
      </c>
      <c r="E331" s="129" t="s">
        <v>16</v>
      </c>
      <c r="F331" s="130" t="s">
        <v>315</v>
      </c>
      <c r="G331" s="127"/>
      <c r="H331" s="129" t="s">
        <v>16</v>
      </c>
      <c r="I331" s="131"/>
      <c r="J331" s="127"/>
      <c r="K331" s="127"/>
      <c r="L331" s="132"/>
      <c r="M331" s="133"/>
      <c r="N331" s="134"/>
      <c r="O331" s="134"/>
      <c r="P331" s="134"/>
      <c r="Q331" s="134"/>
      <c r="R331" s="134"/>
      <c r="S331" s="134"/>
      <c r="T331" s="135"/>
      <c r="AT331" s="136" t="s">
        <v>103</v>
      </c>
      <c r="AU331" s="136" t="s">
        <v>47</v>
      </c>
      <c r="AV331" s="7" t="s">
        <v>45</v>
      </c>
      <c r="AW331" s="7" t="s">
        <v>21</v>
      </c>
      <c r="AX331" s="7" t="s">
        <v>43</v>
      </c>
      <c r="AY331" s="136" t="s">
        <v>93</v>
      </c>
    </row>
    <row r="332" spans="2:65" s="8" customFormat="1" ht="10.199999999999999" x14ac:dyDescent="0.2">
      <c r="B332" s="137"/>
      <c r="C332" s="138"/>
      <c r="D332" s="128" t="s">
        <v>103</v>
      </c>
      <c r="E332" s="139" t="s">
        <v>16</v>
      </c>
      <c r="F332" s="140" t="s">
        <v>317</v>
      </c>
      <c r="G332" s="138"/>
      <c r="H332" s="141">
        <v>1</v>
      </c>
      <c r="I332" s="142"/>
      <c r="J332" s="138"/>
      <c r="K332" s="138"/>
      <c r="L332" s="143"/>
      <c r="M332" s="144"/>
      <c r="N332" s="145"/>
      <c r="O332" s="145"/>
      <c r="P332" s="145"/>
      <c r="Q332" s="145"/>
      <c r="R332" s="145"/>
      <c r="S332" s="145"/>
      <c r="T332" s="146"/>
      <c r="AT332" s="147" t="s">
        <v>103</v>
      </c>
      <c r="AU332" s="147" t="s">
        <v>47</v>
      </c>
      <c r="AV332" s="8" t="s">
        <v>47</v>
      </c>
      <c r="AW332" s="8" t="s">
        <v>21</v>
      </c>
      <c r="AX332" s="8" t="s">
        <v>43</v>
      </c>
      <c r="AY332" s="147" t="s">
        <v>93</v>
      </c>
    </row>
    <row r="333" spans="2:65" s="9" customFormat="1" ht="10.199999999999999" x14ac:dyDescent="0.2">
      <c r="B333" s="148"/>
      <c r="C333" s="149"/>
      <c r="D333" s="128" t="s">
        <v>103</v>
      </c>
      <c r="E333" s="150" t="s">
        <v>16</v>
      </c>
      <c r="F333" s="151" t="s">
        <v>106</v>
      </c>
      <c r="G333" s="149"/>
      <c r="H333" s="152">
        <v>1</v>
      </c>
      <c r="I333" s="153"/>
      <c r="J333" s="149"/>
      <c r="K333" s="149"/>
      <c r="L333" s="154"/>
      <c r="M333" s="155"/>
      <c r="N333" s="156"/>
      <c r="O333" s="156"/>
      <c r="P333" s="156"/>
      <c r="Q333" s="156"/>
      <c r="R333" s="156"/>
      <c r="S333" s="156"/>
      <c r="T333" s="157"/>
      <c r="AT333" s="158" t="s">
        <v>103</v>
      </c>
      <c r="AU333" s="158" t="s">
        <v>47</v>
      </c>
      <c r="AV333" s="9" t="s">
        <v>101</v>
      </c>
      <c r="AW333" s="9" t="s">
        <v>21</v>
      </c>
      <c r="AX333" s="9" t="s">
        <v>45</v>
      </c>
      <c r="AY333" s="158" t="s">
        <v>93</v>
      </c>
    </row>
    <row r="334" spans="2:65" s="7" customFormat="1" ht="10.199999999999999" x14ac:dyDescent="0.2">
      <c r="B334" s="126"/>
      <c r="C334" s="127"/>
      <c r="D334" s="128" t="s">
        <v>103</v>
      </c>
      <c r="E334" s="129" t="s">
        <v>16</v>
      </c>
      <c r="F334" s="130" t="s">
        <v>139</v>
      </c>
      <c r="G334" s="127"/>
      <c r="H334" s="129" t="s">
        <v>16</v>
      </c>
      <c r="I334" s="131"/>
      <c r="J334" s="127"/>
      <c r="K334" s="127"/>
      <c r="L334" s="132"/>
      <c r="M334" s="133"/>
      <c r="N334" s="134"/>
      <c r="O334" s="134"/>
      <c r="P334" s="134"/>
      <c r="Q334" s="134"/>
      <c r="R334" s="134"/>
      <c r="S334" s="134"/>
      <c r="T334" s="135"/>
      <c r="AT334" s="136" t="s">
        <v>103</v>
      </c>
      <c r="AU334" s="136" t="s">
        <v>47</v>
      </c>
      <c r="AV334" s="7" t="s">
        <v>45</v>
      </c>
      <c r="AW334" s="7" t="s">
        <v>21</v>
      </c>
      <c r="AX334" s="7" t="s">
        <v>43</v>
      </c>
      <c r="AY334" s="136" t="s">
        <v>93</v>
      </c>
    </row>
    <row r="335" spans="2:65" s="1" customFormat="1" ht="16.5" customHeight="1" x14ac:dyDescent="0.2">
      <c r="B335" s="19"/>
      <c r="C335" s="161" t="s">
        <v>327</v>
      </c>
      <c r="D335" s="161" t="s">
        <v>225</v>
      </c>
      <c r="E335" s="162" t="s">
        <v>328</v>
      </c>
      <c r="F335" s="163" t="s">
        <v>329</v>
      </c>
      <c r="G335" s="164" t="s">
        <v>215</v>
      </c>
      <c r="H335" s="165">
        <v>1</v>
      </c>
      <c r="I335" s="166"/>
      <c r="J335" s="167">
        <f>ROUND(I335*H335,2)</f>
        <v>0</v>
      </c>
      <c r="K335" s="163" t="s">
        <v>170</v>
      </c>
      <c r="L335" s="168"/>
      <c r="M335" s="169" t="s">
        <v>16</v>
      </c>
      <c r="N335" s="170" t="s">
        <v>30</v>
      </c>
      <c r="O335" s="28"/>
      <c r="P335" s="123">
        <f>O335*H335</f>
        <v>0</v>
      </c>
      <c r="Q335" s="123">
        <v>1.89E-3</v>
      </c>
      <c r="R335" s="123">
        <f>Q335*H335</f>
        <v>1.89E-3</v>
      </c>
      <c r="S335" s="123">
        <v>0</v>
      </c>
      <c r="T335" s="124">
        <f>S335*H335</f>
        <v>0</v>
      </c>
      <c r="AR335" s="11" t="s">
        <v>142</v>
      </c>
      <c r="AT335" s="11" t="s">
        <v>225</v>
      </c>
      <c r="AU335" s="11" t="s">
        <v>47</v>
      </c>
      <c r="AY335" s="11" t="s">
        <v>93</v>
      </c>
      <c r="BE335" s="125">
        <f>IF(N335="základní",J335,0)</f>
        <v>0</v>
      </c>
      <c r="BF335" s="125">
        <f>IF(N335="snížená",J335,0)</f>
        <v>0</v>
      </c>
      <c r="BG335" s="125">
        <f>IF(N335="zákl. přenesená",J335,0)</f>
        <v>0</v>
      </c>
      <c r="BH335" s="125">
        <f>IF(N335="sníž. přenesená",J335,0)</f>
        <v>0</v>
      </c>
      <c r="BI335" s="125">
        <f>IF(N335="nulová",J335,0)</f>
        <v>0</v>
      </c>
      <c r="BJ335" s="11" t="s">
        <v>45</v>
      </c>
      <c r="BK335" s="125">
        <f>ROUND(I335*H335,2)</f>
        <v>0</v>
      </c>
      <c r="BL335" s="11" t="s">
        <v>101</v>
      </c>
      <c r="BM335" s="11" t="s">
        <v>330</v>
      </c>
    </row>
    <row r="336" spans="2:65" s="7" customFormat="1" ht="10.199999999999999" x14ac:dyDescent="0.2">
      <c r="B336" s="126"/>
      <c r="C336" s="127"/>
      <c r="D336" s="128" t="s">
        <v>103</v>
      </c>
      <c r="E336" s="129" t="s">
        <v>16</v>
      </c>
      <c r="F336" s="130" t="s">
        <v>318</v>
      </c>
      <c r="G336" s="127"/>
      <c r="H336" s="129" t="s">
        <v>16</v>
      </c>
      <c r="I336" s="131"/>
      <c r="J336" s="127"/>
      <c r="K336" s="127"/>
      <c r="L336" s="132"/>
      <c r="M336" s="133"/>
      <c r="N336" s="134"/>
      <c r="O336" s="134"/>
      <c r="P336" s="134"/>
      <c r="Q336" s="134"/>
      <c r="R336" s="134"/>
      <c r="S336" s="134"/>
      <c r="T336" s="135"/>
      <c r="AT336" s="136" t="s">
        <v>103</v>
      </c>
      <c r="AU336" s="136" t="s">
        <v>47</v>
      </c>
      <c r="AV336" s="7" t="s">
        <v>45</v>
      </c>
      <c r="AW336" s="7" t="s">
        <v>21</v>
      </c>
      <c r="AX336" s="7" t="s">
        <v>43</v>
      </c>
      <c r="AY336" s="136" t="s">
        <v>93</v>
      </c>
    </row>
    <row r="337" spans="2:65" s="8" customFormat="1" ht="10.199999999999999" x14ac:dyDescent="0.2">
      <c r="B337" s="137"/>
      <c r="C337" s="138"/>
      <c r="D337" s="128" t="s">
        <v>103</v>
      </c>
      <c r="E337" s="139" t="s">
        <v>16</v>
      </c>
      <c r="F337" s="140" t="s">
        <v>45</v>
      </c>
      <c r="G337" s="138"/>
      <c r="H337" s="141">
        <v>1</v>
      </c>
      <c r="I337" s="142"/>
      <c r="J337" s="138"/>
      <c r="K337" s="138"/>
      <c r="L337" s="143"/>
      <c r="M337" s="144"/>
      <c r="N337" s="145"/>
      <c r="O337" s="145"/>
      <c r="P337" s="145"/>
      <c r="Q337" s="145"/>
      <c r="R337" s="145"/>
      <c r="S337" s="145"/>
      <c r="T337" s="146"/>
      <c r="AT337" s="147" t="s">
        <v>103</v>
      </c>
      <c r="AU337" s="147" t="s">
        <v>47</v>
      </c>
      <c r="AV337" s="8" t="s">
        <v>47</v>
      </c>
      <c r="AW337" s="8" t="s">
        <v>21</v>
      </c>
      <c r="AX337" s="8" t="s">
        <v>43</v>
      </c>
      <c r="AY337" s="147" t="s">
        <v>93</v>
      </c>
    </row>
    <row r="338" spans="2:65" s="9" customFormat="1" ht="10.199999999999999" x14ac:dyDescent="0.2">
      <c r="B338" s="148"/>
      <c r="C338" s="149"/>
      <c r="D338" s="128" t="s">
        <v>103</v>
      </c>
      <c r="E338" s="150" t="s">
        <v>16</v>
      </c>
      <c r="F338" s="151" t="s">
        <v>106</v>
      </c>
      <c r="G338" s="149"/>
      <c r="H338" s="152">
        <v>1</v>
      </c>
      <c r="I338" s="153"/>
      <c r="J338" s="149"/>
      <c r="K338" s="149"/>
      <c r="L338" s="154"/>
      <c r="M338" s="155"/>
      <c r="N338" s="156"/>
      <c r="O338" s="156"/>
      <c r="P338" s="156"/>
      <c r="Q338" s="156"/>
      <c r="R338" s="156"/>
      <c r="S338" s="156"/>
      <c r="T338" s="157"/>
      <c r="AT338" s="158" t="s">
        <v>103</v>
      </c>
      <c r="AU338" s="158" t="s">
        <v>47</v>
      </c>
      <c r="AV338" s="9" t="s">
        <v>101</v>
      </c>
      <c r="AW338" s="9" t="s">
        <v>21</v>
      </c>
      <c r="AX338" s="9" t="s">
        <v>45</v>
      </c>
      <c r="AY338" s="158" t="s">
        <v>93</v>
      </c>
    </row>
    <row r="339" spans="2:65" s="7" customFormat="1" ht="10.199999999999999" x14ac:dyDescent="0.2">
      <c r="B339" s="126"/>
      <c r="C339" s="127"/>
      <c r="D339" s="128" t="s">
        <v>103</v>
      </c>
      <c r="E339" s="129" t="s">
        <v>16</v>
      </c>
      <c r="F339" s="130" t="s">
        <v>139</v>
      </c>
      <c r="G339" s="127"/>
      <c r="H339" s="129" t="s">
        <v>16</v>
      </c>
      <c r="I339" s="131"/>
      <c r="J339" s="127"/>
      <c r="K339" s="127"/>
      <c r="L339" s="132"/>
      <c r="M339" s="133"/>
      <c r="N339" s="134"/>
      <c r="O339" s="134"/>
      <c r="P339" s="134"/>
      <c r="Q339" s="134"/>
      <c r="R339" s="134"/>
      <c r="S339" s="134"/>
      <c r="T339" s="135"/>
      <c r="AT339" s="136" t="s">
        <v>103</v>
      </c>
      <c r="AU339" s="136" t="s">
        <v>47</v>
      </c>
      <c r="AV339" s="7" t="s">
        <v>45</v>
      </c>
      <c r="AW339" s="7" t="s">
        <v>21</v>
      </c>
      <c r="AX339" s="7" t="s">
        <v>43</v>
      </c>
      <c r="AY339" s="136" t="s">
        <v>93</v>
      </c>
    </row>
    <row r="340" spans="2:65" s="1" customFormat="1" ht="16.5" customHeight="1" x14ac:dyDescent="0.2">
      <c r="B340" s="19"/>
      <c r="C340" s="161" t="s">
        <v>331</v>
      </c>
      <c r="D340" s="161" t="s">
        <v>225</v>
      </c>
      <c r="E340" s="162" t="s">
        <v>332</v>
      </c>
      <c r="F340" s="163" t="s">
        <v>333</v>
      </c>
      <c r="G340" s="164" t="s">
        <v>215</v>
      </c>
      <c r="H340" s="165">
        <v>1</v>
      </c>
      <c r="I340" s="166"/>
      <c r="J340" s="167">
        <f>ROUND(I340*H340,2)</f>
        <v>0</v>
      </c>
      <c r="K340" s="163" t="s">
        <v>170</v>
      </c>
      <c r="L340" s="168"/>
      <c r="M340" s="169" t="s">
        <v>16</v>
      </c>
      <c r="N340" s="170" t="s">
        <v>30</v>
      </c>
      <c r="O340" s="28"/>
      <c r="P340" s="123">
        <f>O340*H340</f>
        <v>0</v>
      </c>
      <c r="Q340" s="123">
        <v>1.66E-3</v>
      </c>
      <c r="R340" s="123">
        <f>Q340*H340</f>
        <v>1.66E-3</v>
      </c>
      <c r="S340" s="123">
        <v>0</v>
      </c>
      <c r="T340" s="124">
        <f>S340*H340</f>
        <v>0</v>
      </c>
      <c r="AR340" s="11" t="s">
        <v>142</v>
      </c>
      <c r="AT340" s="11" t="s">
        <v>225</v>
      </c>
      <c r="AU340" s="11" t="s">
        <v>47</v>
      </c>
      <c r="AY340" s="11" t="s">
        <v>93</v>
      </c>
      <c r="BE340" s="125">
        <f>IF(N340="základní",J340,0)</f>
        <v>0</v>
      </c>
      <c r="BF340" s="125">
        <f>IF(N340="snížená",J340,0)</f>
        <v>0</v>
      </c>
      <c r="BG340" s="125">
        <f>IF(N340="zákl. přenesená",J340,0)</f>
        <v>0</v>
      </c>
      <c r="BH340" s="125">
        <f>IF(N340="sníž. přenesená",J340,0)</f>
        <v>0</v>
      </c>
      <c r="BI340" s="125">
        <f>IF(N340="nulová",J340,0)</f>
        <v>0</v>
      </c>
      <c r="BJ340" s="11" t="s">
        <v>45</v>
      </c>
      <c r="BK340" s="125">
        <f>ROUND(I340*H340,2)</f>
        <v>0</v>
      </c>
      <c r="BL340" s="11" t="s">
        <v>101</v>
      </c>
      <c r="BM340" s="11" t="s">
        <v>334</v>
      </c>
    </row>
    <row r="341" spans="2:65" s="7" customFormat="1" ht="10.199999999999999" x14ac:dyDescent="0.2">
      <c r="B341" s="126"/>
      <c r="C341" s="127"/>
      <c r="D341" s="128" t="s">
        <v>103</v>
      </c>
      <c r="E341" s="129" t="s">
        <v>16</v>
      </c>
      <c r="F341" s="130" t="s">
        <v>318</v>
      </c>
      <c r="G341" s="127"/>
      <c r="H341" s="129" t="s">
        <v>16</v>
      </c>
      <c r="I341" s="131"/>
      <c r="J341" s="127"/>
      <c r="K341" s="127"/>
      <c r="L341" s="132"/>
      <c r="M341" s="133"/>
      <c r="N341" s="134"/>
      <c r="O341" s="134"/>
      <c r="P341" s="134"/>
      <c r="Q341" s="134"/>
      <c r="R341" s="134"/>
      <c r="S341" s="134"/>
      <c r="T341" s="135"/>
      <c r="AT341" s="136" t="s">
        <v>103</v>
      </c>
      <c r="AU341" s="136" t="s">
        <v>47</v>
      </c>
      <c r="AV341" s="7" t="s">
        <v>45</v>
      </c>
      <c r="AW341" s="7" t="s">
        <v>21</v>
      </c>
      <c r="AX341" s="7" t="s">
        <v>43</v>
      </c>
      <c r="AY341" s="136" t="s">
        <v>93</v>
      </c>
    </row>
    <row r="342" spans="2:65" s="8" customFormat="1" ht="10.199999999999999" x14ac:dyDescent="0.2">
      <c r="B342" s="137"/>
      <c r="C342" s="138"/>
      <c r="D342" s="128" t="s">
        <v>103</v>
      </c>
      <c r="E342" s="139" t="s">
        <v>16</v>
      </c>
      <c r="F342" s="140" t="s">
        <v>45</v>
      </c>
      <c r="G342" s="138"/>
      <c r="H342" s="141">
        <v>1</v>
      </c>
      <c r="I342" s="142"/>
      <c r="J342" s="138"/>
      <c r="K342" s="138"/>
      <c r="L342" s="143"/>
      <c r="M342" s="144"/>
      <c r="N342" s="145"/>
      <c r="O342" s="145"/>
      <c r="P342" s="145"/>
      <c r="Q342" s="145"/>
      <c r="R342" s="145"/>
      <c r="S342" s="145"/>
      <c r="T342" s="146"/>
      <c r="AT342" s="147" t="s">
        <v>103</v>
      </c>
      <c r="AU342" s="147" t="s">
        <v>47</v>
      </c>
      <c r="AV342" s="8" t="s">
        <v>47</v>
      </c>
      <c r="AW342" s="8" t="s">
        <v>21</v>
      </c>
      <c r="AX342" s="8" t="s">
        <v>43</v>
      </c>
      <c r="AY342" s="147" t="s">
        <v>93</v>
      </c>
    </row>
    <row r="343" spans="2:65" s="9" customFormat="1" ht="10.199999999999999" x14ac:dyDescent="0.2">
      <c r="B343" s="148"/>
      <c r="C343" s="149"/>
      <c r="D343" s="128" t="s">
        <v>103</v>
      </c>
      <c r="E343" s="150" t="s">
        <v>16</v>
      </c>
      <c r="F343" s="151" t="s">
        <v>106</v>
      </c>
      <c r="G343" s="149"/>
      <c r="H343" s="152">
        <v>1</v>
      </c>
      <c r="I343" s="153"/>
      <c r="J343" s="149"/>
      <c r="K343" s="149"/>
      <c r="L343" s="154"/>
      <c r="M343" s="155"/>
      <c r="N343" s="156"/>
      <c r="O343" s="156"/>
      <c r="P343" s="156"/>
      <c r="Q343" s="156"/>
      <c r="R343" s="156"/>
      <c r="S343" s="156"/>
      <c r="T343" s="157"/>
      <c r="AT343" s="158" t="s">
        <v>103</v>
      </c>
      <c r="AU343" s="158" t="s">
        <v>47</v>
      </c>
      <c r="AV343" s="9" t="s">
        <v>101</v>
      </c>
      <c r="AW343" s="9" t="s">
        <v>21</v>
      </c>
      <c r="AX343" s="9" t="s">
        <v>45</v>
      </c>
      <c r="AY343" s="158" t="s">
        <v>93</v>
      </c>
    </row>
    <row r="344" spans="2:65" s="7" customFormat="1" ht="10.199999999999999" x14ac:dyDescent="0.2">
      <c r="B344" s="126"/>
      <c r="C344" s="127"/>
      <c r="D344" s="128" t="s">
        <v>103</v>
      </c>
      <c r="E344" s="129" t="s">
        <v>16</v>
      </c>
      <c r="F344" s="130" t="s">
        <v>139</v>
      </c>
      <c r="G344" s="127"/>
      <c r="H344" s="129" t="s">
        <v>16</v>
      </c>
      <c r="I344" s="131"/>
      <c r="J344" s="127"/>
      <c r="K344" s="127"/>
      <c r="L344" s="132"/>
      <c r="M344" s="133"/>
      <c r="N344" s="134"/>
      <c r="O344" s="134"/>
      <c r="P344" s="134"/>
      <c r="Q344" s="134"/>
      <c r="R344" s="134"/>
      <c r="S344" s="134"/>
      <c r="T344" s="135"/>
      <c r="AT344" s="136" t="s">
        <v>103</v>
      </c>
      <c r="AU344" s="136" t="s">
        <v>47</v>
      </c>
      <c r="AV344" s="7" t="s">
        <v>45</v>
      </c>
      <c r="AW344" s="7" t="s">
        <v>21</v>
      </c>
      <c r="AX344" s="7" t="s">
        <v>43</v>
      </c>
      <c r="AY344" s="136" t="s">
        <v>93</v>
      </c>
    </row>
    <row r="345" spans="2:65" s="1" customFormat="1" ht="16.5" customHeight="1" x14ac:dyDescent="0.2">
      <c r="B345" s="19"/>
      <c r="C345" s="161" t="s">
        <v>335</v>
      </c>
      <c r="D345" s="161" t="s">
        <v>225</v>
      </c>
      <c r="E345" s="162" t="s">
        <v>336</v>
      </c>
      <c r="F345" s="163" t="s">
        <v>337</v>
      </c>
      <c r="G345" s="164" t="s">
        <v>215</v>
      </c>
      <c r="H345" s="165">
        <v>1</v>
      </c>
      <c r="I345" s="166"/>
      <c r="J345" s="167">
        <f>ROUND(I345*H345,2)</f>
        <v>0</v>
      </c>
      <c r="K345" s="163" t="s">
        <v>170</v>
      </c>
      <c r="L345" s="168"/>
      <c r="M345" s="169" t="s">
        <v>16</v>
      </c>
      <c r="N345" s="170" t="s">
        <v>30</v>
      </c>
      <c r="O345" s="28"/>
      <c r="P345" s="123">
        <f>O345*H345</f>
        <v>0</v>
      </c>
      <c r="Q345" s="123">
        <v>1.6900000000000001E-3</v>
      </c>
      <c r="R345" s="123">
        <f>Q345*H345</f>
        <v>1.6900000000000001E-3</v>
      </c>
      <c r="S345" s="123">
        <v>0</v>
      </c>
      <c r="T345" s="124">
        <f>S345*H345</f>
        <v>0</v>
      </c>
      <c r="AR345" s="11" t="s">
        <v>142</v>
      </c>
      <c r="AT345" s="11" t="s">
        <v>225</v>
      </c>
      <c r="AU345" s="11" t="s">
        <v>47</v>
      </c>
      <c r="AY345" s="11" t="s">
        <v>93</v>
      </c>
      <c r="BE345" s="125">
        <f>IF(N345="základní",J345,0)</f>
        <v>0</v>
      </c>
      <c r="BF345" s="125">
        <f>IF(N345="snížená",J345,0)</f>
        <v>0</v>
      </c>
      <c r="BG345" s="125">
        <f>IF(N345="zákl. přenesená",J345,0)</f>
        <v>0</v>
      </c>
      <c r="BH345" s="125">
        <f>IF(N345="sníž. přenesená",J345,0)</f>
        <v>0</v>
      </c>
      <c r="BI345" s="125">
        <f>IF(N345="nulová",J345,0)</f>
        <v>0</v>
      </c>
      <c r="BJ345" s="11" t="s">
        <v>45</v>
      </c>
      <c r="BK345" s="125">
        <f>ROUND(I345*H345,2)</f>
        <v>0</v>
      </c>
      <c r="BL345" s="11" t="s">
        <v>101</v>
      </c>
      <c r="BM345" s="11" t="s">
        <v>338</v>
      </c>
    </row>
    <row r="346" spans="2:65" s="7" customFormat="1" ht="10.199999999999999" x14ac:dyDescent="0.2">
      <c r="B346" s="126"/>
      <c r="C346" s="127"/>
      <c r="D346" s="128" t="s">
        <v>103</v>
      </c>
      <c r="E346" s="129" t="s">
        <v>16</v>
      </c>
      <c r="F346" s="130" t="s">
        <v>315</v>
      </c>
      <c r="G346" s="127"/>
      <c r="H346" s="129" t="s">
        <v>16</v>
      </c>
      <c r="I346" s="131"/>
      <c r="J346" s="127"/>
      <c r="K346" s="127"/>
      <c r="L346" s="132"/>
      <c r="M346" s="133"/>
      <c r="N346" s="134"/>
      <c r="O346" s="134"/>
      <c r="P346" s="134"/>
      <c r="Q346" s="134"/>
      <c r="R346" s="134"/>
      <c r="S346" s="134"/>
      <c r="T346" s="135"/>
      <c r="AT346" s="136" t="s">
        <v>103</v>
      </c>
      <c r="AU346" s="136" t="s">
        <v>47</v>
      </c>
      <c r="AV346" s="7" t="s">
        <v>45</v>
      </c>
      <c r="AW346" s="7" t="s">
        <v>21</v>
      </c>
      <c r="AX346" s="7" t="s">
        <v>43</v>
      </c>
      <c r="AY346" s="136" t="s">
        <v>93</v>
      </c>
    </row>
    <row r="347" spans="2:65" s="8" customFormat="1" ht="10.199999999999999" x14ac:dyDescent="0.2">
      <c r="B347" s="137"/>
      <c r="C347" s="138"/>
      <c r="D347" s="128" t="s">
        <v>103</v>
      </c>
      <c r="E347" s="139" t="s">
        <v>16</v>
      </c>
      <c r="F347" s="140" t="s">
        <v>317</v>
      </c>
      <c r="G347" s="138"/>
      <c r="H347" s="141">
        <v>1</v>
      </c>
      <c r="I347" s="142"/>
      <c r="J347" s="138"/>
      <c r="K347" s="138"/>
      <c r="L347" s="143"/>
      <c r="M347" s="144"/>
      <c r="N347" s="145"/>
      <c r="O347" s="145"/>
      <c r="P347" s="145"/>
      <c r="Q347" s="145"/>
      <c r="R347" s="145"/>
      <c r="S347" s="145"/>
      <c r="T347" s="146"/>
      <c r="AT347" s="147" t="s">
        <v>103</v>
      </c>
      <c r="AU347" s="147" t="s">
        <v>47</v>
      </c>
      <c r="AV347" s="8" t="s">
        <v>47</v>
      </c>
      <c r="AW347" s="8" t="s">
        <v>21</v>
      </c>
      <c r="AX347" s="8" t="s">
        <v>43</v>
      </c>
      <c r="AY347" s="147" t="s">
        <v>93</v>
      </c>
    </row>
    <row r="348" spans="2:65" s="9" customFormat="1" ht="10.199999999999999" x14ac:dyDescent="0.2">
      <c r="B348" s="148"/>
      <c r="C348" s="149"/>
      <c r="D348" s="128" t="s">
        <v>103</v>
      </c>
      <c r="E348" s="150" t="s">
        <v>16</v>
      </c>
      <c r="F348" s="151" t="s">
        <v>106</v>
      </c>
      <c r="G348" s="149"/>
      <c r="H348" s="152">
        <v>1</v>
      </c>
      <c r="I348" s="153"/>
      <c r="J348" s="149"/>
      <c r="K348" s="149"/>
      <c r="L348" s="154"/>
      <c r="M348" s="155"/>
      <c r="N348" s="156"/>
      <c r="O348" s="156"/>
      <c r="P348" s="156"/>
      <c r="Q348" s="156"/>
      <c r="R348" s="156"/>
      <c r="S348" s="156"/>
      <c r="T348" s="157"/>
      <c r="AT348" s="158" t="s">
        <v>103</v>
      </c>
      <c r="AU348" s="158" t="s">
        <v>47</v>
      </c>
      <c r="AV348" s="9" t="s">
        <v>101</v>
      </c>
      <c r="AW348" s="9" t="s">
        <v>21</v>
      </c>
      <c r="AX348" s="9" t="s">
        <v>45</v>
      </c>
      <c r="AY348" s="158" t="s">
        <v>93</v>
      </c>
    </row>
    <row r="349" spans="2:65" s="7" customFormat="1" ht="10.199999999999999" x14ac:dyDescent="0.2">
      <c r="B349" s="126"/>
      <c r="C349" s="127"/>
      <c r="D349" s="128" t="s">
        <v>103</v>
      </c>
      <c r="E349" s="129" t="s">
        <v>16</v>
      </c>
      <c r="F349" s="130" t="s">
        <v>139</v>
      </c>
      <c r="G349" s="127"/>
      <c r="H349" s="129" t="s">
        <v>16</v>
      </c>
      <c r="I349" s="131"/>
      <c r="J349" s="127"/>
      <c r="K349" s="127"/>
      <c r="L349" s="132"/>
      <c r="M349" s="133"/>
      <c r="N349" s="134"/>
      <c r="O349" s="134"/>
      <c r="P349" s="134"/>
      <c r="Q349" s="134"/>
      <c r="R349" s="134"/>
      <c r="S349" s="134"/>
      <c r="T349" s="135"/>
      <c r="AT349" s="136" t="s">
        <v>103</v>
      </c>
      <c r="AU349" s="136" t="s">
        <v>47</v>
      </c>
      <c r="AV349" s="7" t="s">
        <v>45</v>
      </c>
      <c r="AW349" s="7" t="s">
        <v>21</v>
      </c>
      <c r="AX349" s="7" t="s">
        <v>43</v>
      </c>
      <c r="AY349" s="136" t="s">
        <v>93</v>
      </c>
    </row>
    <row r="350" spans="2:65" s="1" customFormat="1" ht="16.5" customHeight="1" x14ac:dyDescent="0.2">
      <c r="B350" s="19"/>
      <c r="C350" s="161" t="s">
        <v>339</v>
      </c>
      <c r="D350" s="161" t="s">
        <v>225</v>
      </c>
      <c r="E350" s="162" t="s">
        <v>340</v>
      </c>
      <c r="F350" s="163" t="s">
        <v>341</v>
      </c>
      <c r="G350" s="164" t="s">
        <v>215</v>
      </c>
      <c r="H350" s="165">
        <v>6</v>
      </c>
      <c r="I350" s="166"/>
      <c r="J350" s="167">
        <f>ROUND(I350*H350,2)</f>
        <v>0</v>
      </c>
      <c r="K350" s="163" t="s">
        <v>170</v>
      </c>
      <c r="L350" s="168"/>
      <c r="M350" s="169" t="s">
        <v>16</v>
      </c>
      <c r="N350" s="170" t="s">
        <v>30</v>
      </c>
      <c r="O350" s="28"/>
      <c r="P350" s="123">
        <f>O350*H350</f>
        <v>0</v>
      </c>
      <c r="Q350" s="123">
        <v>3.0000000000000001E-3</v>
      </c>
      <c r="R350" s="123">
        <f>Q350*H350</f>
        <v>1.8000000000000002E-2</v>
      </c>
      <c r="S350" s="123">
        <v>0</v>
      </c>
      <c r="T350" s="124">
        <f>S350*H350</f>
        <v>0</v>
      </c>
      <c r="AR350" s="11" t="s">
        <v>142</v>
      </c>
      <c r="AT350" s="11" t="s">
        <v>225</v>
      </c>
      <c r="AU350" s="11" t="s">
        <v>47</v>
      </c>
      <c r="AY350" s="11" t="s">
        <v>93</v>
      </c>
      <c r="BE350" s="125">
        <f>IF(N350="základní",J350,0)</f>
        <v>0</v>
      </c>
      <c r="BF350" s="125">
        <f>IF(N350="snížená",J350,0)</f>
        <v>0</v>
      </c>
      <c r="BG350" s="125">
        <f>IF(N350="zákl. přenesená",J350,0)</f>
        <v>0</v>
      </c>
      <c r="BH350" s="125">
        <f>IF(N350="sníž. přenesená",J350,0)</f>
        <v>0</v>
      </c>
      <c r="BI350" s="125">
        <f>IF(N350="nulová",J350,0)</f>
        <v>0</v>
      </c>
      <c r="BJ350" s="11" t="s">
        <v>45</v>
      </c>
      <c r="BK350" s="125">
        <f>ROUND(I350*H350,2)</f>
        <v>0</v>
      </c>
      <c r="BL350" s="11" t="s">
        <v>101</v>
      </c>
      <c r="BM350" s="11" t="s">
        <v>342</v>
      </c>
    </row>
    <row r="351" spans="2:65" s="7" customFormat="1" ht="10.199999999999999" x14ac:dyDescent="0.2">
      <c r="B351" s="126"/>
      <c r="C351" s="127"/>
      <c r="D351" s="128" t="s">
        <v>103</v>
      </c>
      <c r="E351" s="129" t="s">
        <v>16</v>
      </c>
      <c r="F351" s="130" t="s">
        <v>315</v>
      </c>
      <c r="G351" s="127"/>
      <c r="H351" s="129" t="s">
        <v>16</v>
      </c>
      <c r="I351" s="131"/>
      <c r="J351" s="127"/>
      <c r="K351" s="127"/>
      <c r="L351" s="132"/>
      <c r="M351" s="133"/>
      <c r="N351" s="134"/>
      <c r="O351" s="134"/>
      <c r="P351" s="134"/>
      <c r="Q351" s="134"/>
      <c r="R351" s="134"/>
      <c r="S351" s="134"/>
      <c r="T351" s="135"/>
      <c r="AT351" s="136" t="s">
        <v>103</v>
      </c>
      <c r="AU351" s="136" t="s">
        <v>47</v>
      </c>
      <c r="AV351" s="7" t="s">
        <v>45</v>
      </c>
      <c r="AW351" s="7" t="s">
        <v>21</v>
      </c>
      <c r="AX351" s="7" t="s">
        <v>43</v>
      </c>
      <c r="AY351" s="136" t="s">
        <v>93</v>
      </c>
    </row>
    <row r="352" spans="2:65" s="8" customFormat="1" ht="10.199999999999999" x14ac:dyDescent="0.2">
      <c r="B352" s="137"/>
      <c r="C352" s="138"/>
      <c r="D352" s="128" t="s">
        <v>103</v>
      </c>
      <c r="E352" s="139" t="s">
        <v>16</v>
      </c>
      <c r="F352" s="140" t="s">
        <v>316</v>
      </c>
      <c r="G352" s="138"/>
      <c r="H352" s="141">
        <v>6</v>
      </c>
      <c r="I352" s="142"/>
      <c r="J352" s="138"/>
      <c r="K352" s="138"/>
      <c r="L352" s="143"/>
      <c r="M352" s="144"/>
      <c r="N352" s="145"/>
      <c r="O352" s="145"/>
      <c r="P352" s="145"/>
      <c r="Q352" s="145"/>
      <c r="R352" s="145"/>
      <c r="S352" s="145"/>
      <c r="T352" s="146"/>
      <c r="AT352" s="147" t="s">
        <v>103</v>
      </c>
      <c r="AU352" s="147" t="s">
        <v>47</v>
      </c>
      <c r="AV352" s="8" t="s">
        <v>47</v>
      </c>
      <c r="AW352" s="8" t="s">
        <v>21</v>
      </c>
      <c r="AX352" s="8" t="s">
        <v>43</v>
      </c>
      <c r="AY352" s="147" t="s">
        <v>93</v>
      </c>
    </row>
    <row r="353" spans="2:65" s="9" customFormat="1" ht="10.199999999999999" x14ac:dyDescent="0.2">
      <c r="B353" s="148"/>
      <c r="C353" s="149"/>
      <c r="D353" s="128" t="s">
        <v>103</v>
      </c>
      <c r="E353" s="150" t="s">
        <v>16</v>
      </c>
      <c r="F353" s="151" t="s">
        <v>106</v>
      </c>
      <c r="G353" s="149"/>
      <c r="H353" s="152">
        <v>6</v>
      </c>
      <c r="I353" s="153"/>
      <c r="J353" s="149"/>
      <c r="K353" s="149"/>
      <c r="L353" s="154"/>
      <c r="M353" s="155"/>
      <c r="N353" s="156"/>
      <c r="O353" s="156"/>
      <c r="P353" s="156"/>
      <c r="Q353" s="156"/>
      <c r="R353" s="156"/>
      <c r="S353" s="156"/>
      <c r="T353" s="157"/>
      <c r="AT353" s="158" t="s">
        <v>103</v>
      </c>
      <c r="AU353" s="158" t="s">
        <v>47</v>
      </c>
      <c r="AV353" s="9" t="s">
        <v>101</v>
      </c>
      <c r="AW353" s="9" t="s">
        <v>21</v>
      </c>
      <c r="AX353" s="9" t="s">
        <v>45</v>
      </c>
      <c r="AY353" s="158" t="s">
        <v>93</v>
      </c>
    </row>
    <row r="354" spans="2:65" s="7" customFormat="1" ht="10.199999999999999" x14ac:dyDescent="0.2">
      <c r="B354" s="126"/>
      <c r="C354" s="127"/>
      <c r="D354" s="128" t="s">
        <v>103</v>
      </c>
      <c r="E354" s="129" t="s">
        <v>16</v>
      </c>
      <c r="F354" s="130" t="s">
        <v>139</v>
      </c>
      <c r="G354" s="127"/>
      <c r="H354" s="129" t="s">
        <v>16</v>
      </c>
      <c r="I354" s="131"/>
      <c r="J354" s="127"/>
      <c r="K354" s="127"/>
      <c r="L354" s="132"/>
      <c r="M354" s="133"/>
      <c r="N354" s="134"/>
      <c r="O354" s="134"/>
      <c r="P354" s="134"/>
      <c r="Q354" s="134"/>
      <c r="R354" s="134"/>
      <c r="S354" s="134"/>
      <c r="T354" s="135"/>
      <c r="AT354" s="136" t="s">
        <v>103</v>
      </c>
      <c r="AU354" s="136" t="s">
        <v>47</v>
      </c>
      <c r="AV354" s="7" t="s">
        <v>45</v>
      </c>
      <c r="AW354" s="7" t="s">
        <v>21</v>
      </c>
      <c r="AX354" s="7" t="s">
        <v>43</v>
      </c>
      <c r="AY354" s="136" t="s">
        <v>93</v>
      </c>
    </row>
    <row r="355" spans="2:65" s="1" customFormat="1" ht="22.5" customHeight="1" x14ac:dyDescent="0.2">
      <c r="B355" s="19"/>
      <c r="C355" s="114" t="s">
        <v>343</v>
      </c>
      <c r="D355" s="114" t="s">
        <v>96</v>
      </c>
      <c r="E355" s="115" t="s">
        <v>344</v>
      </c>
      <c r="F355" s="116" t="s">
        <v>345</v>
      </c>
      <c r="G355" s="117" t="s">
        <v>145</v>
      </c>
      <c r="H355" s="118">
        <v>6.3369999999999997</v>
      </c>
      <c r="I355" s="119"/>
      <c r="J355" s="120">
        <f>ROUND(I355*H355,2)</f>
        <v>0</v>
      </c>
      <c r="K355" s="116" t="s">
        <v>100</v>
      </c>
      <c r="L355" s="21"/>
      <c r="M355" s="121" t="s">
        <v>16</v>
      </c>
      <c r="N355" s="122" t="s">
        <v>30</v>
      </c>
      <c r="O355" s="28"/>
      <c r="P355" s="123">
        <f>O355*H355</f>
        <v>0</v>
      </c>
      <c r="Q355" s="123">
        <v>0</v>
      </c>
      <c r="R355" s="123">
        <f>Q355*H355</f>
        <v>0</v>
      </c>
      <c r="S355" s="123">
        <v>0</v>
      </c>
      <c r="T355" s="124">
        <f>S355*H355</f>
        <v>0</v>
      </c>
      <c r="AR355" s="11" t="s">
        <v>181</v>
      </c>
      <c r="AT355" s="11" t="s">
        <v>96</v>
      </c>
      <c r="AU355" s="11" t="s">
        <v>47</v>
      </c>
      <c r="AY355" s="11" t="s">
        <v>93</v>
      </c>
      <c r="BE355" s="125">
        <f>IF(N355="základní",J355,0)</f>
        <v>0</v>
      </c>
      <c r="BF355" s="125">
        <f>IF(N355="snížená",J355,0)</f>
        <v>0</v>
      </c>
      <c r="BG355" s="125">
        <f>IF(N355="zákl. přenesená",J355,0)</f>
        <v>0</v>
      </c>
      <c r="BH355" s="125">
        <f>IF(N355="sníž. přenesená",J355,0)</f>
        <v>0</v>
      </c>
      <c r="BI355" s="125">
        <f>IF(N355="nulová",J355,0)</f>
        <v>0</v>
      </c>
      <c r="BJ355" s="11" t="s">
        <v>45</v>
      </c>
      <c r="BK355" s="125">
        <f>ROUND(I355*H355,2)</f>
        <v>0</v>
      </c>
      <c r="BL355" s="11" t="s">
        <v>181</v>
      </c>
      <c r="BM355" s="11" t="s">
        <v>346</v>
      </c>
    </row>
    <row r="356" spans="2:65" s="6" customFormat="1" ht="22.8" customHeight="1" x14ac:dyDescent="0.25">
      <c r="B356" s="98"/>
      <c r="C356" s="99"/>
      <c r="D356" s="100" t="s">
        <v>42</v>
      </c>
      <c r="E356" s="112" t="s">
        <v>347</v>
      </c>
      <c r="F356" s="112" t="s">
        <v>348</v>
      </c>
      <c r="G356" s="99"/>
      <c r="H356" s="99"/>
      <c r="I356" s="102"/>
      <c r="J356" s="113">
        <f>BK356</f>
        <v>0</v>
      </c>
      <c r="K356" s="99"/>
      <c r="L356" s="104"/>
      <c r="M356" s="105"/>
      <c r="N356" s="106"/>
      <c r="O356" s="106"/>
      <c r="P356" s="107">
        <f>SUM(P357:P464)</f>
        <v>0</v>
      </c>
      <c r="Q356" s="106"/>
      <c r="R356" s="107">
        <f>SUM(R357:R464)</f>
        <v>3.7208448000000001</v>
      </c>
      <c r="S356" s="106"/>
      <c r="T356" s="108">
        <f>SUM(T357:T464)</f>
        <v>1.25505</v>
      </c>
      <c r="AR356" s="109" t="s">
        <v>47</v>
      </c>
      <c r="AT356" s="110" t="s">
        <v>42</v>
      </c>
      <c r="AU356" s="110" t="s">
        <v>45</v>
      </c>
      <c r="AY356" s="109" t="s">
        <v>93</v>
      </c>
      <c r="BK356" s="111">
        <f>SUM(BK357:BK464)</f>
        <v>0</v>
      </c>
    </row>
    <row r="357" spans="2:65" s="1" customFormat="1" ht="22.5" customHeight="1" x14ac:dyDescent="0.2">
      <c r="B357" s="19"/>
      <c r="C357" s="114" t="s">
        <v>349</v>
      </c>
      <c r="D357" s="114" t="s">
        <v>96</v>
      </c>
      <c r="E357" s="115" t="s">
        <v>350</v>
      </c>
      <c r="F357" s="116" t="s">
        <v>351</v>
      </c>
      <c r="G357" s="117" t="s">
        <v>99</v>
      </c>
      <c r="H357" s="118">
        <v>10.44</v>
      </c>
      <c r="I357" s="119"/>
      <c r="J357" s="120">
        <f>ROUND(I357*H357,2)</f>
        <v>0</v>
      </c>
      <c r="K357" s="116" t="s">
        <v>100</v>
      </c>
      <c r="L357" s="21"/>
      <c r="M357" s="121" t="s">
        <v>16</v>
      </c>
      <c r="N357" s="122" t="s">
        <v>30</v>
      </c>
      <c r="O357" s="28"/>
      <c r="P357" s="123">
        <f>O357*H357</f>
        <v>0</v>
      </c>
      <c r="Q357" s="123">
        <v>0</v>
      </c>
      <c r="R357" s="123">
        <f>Q357*H357</f>
        <v>0</v>
      </c>
      <c r="S357" s="123">
        <v>1.4500000000000001E-2</v>
      </c>
      <c r="T357" s="124">
        <f>S357*H357</f>
        <v>0.15137999999999999</v>
      </c>
      <c r="AR357" s="11" t="s">
        <v>181</v>
      </c>
      <c r="AT357" s="11" t="s">
        <v>96</v>
      </c>
      <c r="AU357" s="11" t="s">
        <v>47</v>
      </c>
      <c r="AY357" s="11" t="s">
        <v>93</v>
      </c>
      <c r="BE357" s="125">
        <f>IF(N357="základní",J357,0)</f>
        <v>0</v>
      </c>
      <c r="BF357" s="125">
        <f>IF(N357="snížená",J357,0)</f>
        <v>0</v>
      </c>
      <c r="BG357" s="125">
        <f>IF(N357="zákl. přenesená",J357,0)</f>
        <v>0</v>
      </c>
      <c r="BH357" s="125">
        <f>IF(N357="sníž. přenesená",J357,0)</f>
        <v>0</v>
      </c>
      <c r="BI357" s="125">
        <f>IF(N357="nulová",J357,0)</f>
        <v>0</v>
      </c>
      <c r="BJ357" s="11" t="s">
        <v>45</v>
      </c>
      <c r="BK357" s="125">
        <f>ROUND(I357*H357,2)</f>
        <v>0</v>
      </c>
      <c r="BL357" s="11" t="s">
        <v>181</v>
      </c>
      <c r="BM357" s="11" t="s">
        <v>352</v>
      </c>
    </row>
    <row r="358" spans="2:65" s="7" customFormat="1" ht="10.199999999999999" x14ac:dyDescent="0.2">
      <c r="B358" s="126"/>
      <c r="C358" s="127"/>
      <c r="D358" s="128" t="s">
        <v>103</v>
      </c>
      <c r="E358" s="129" t="s">
        <v>16</v>
      </c>
      <c r="F358" s="130" t="s">
        <v>353</v>
      </c>
      <c r="G358" s="127"/>
      <c r="H358" s="129" t="s">
        <v>16</v>
      </c>
      <c r="I358" s="131"/>
      <c r="J358" s="127"/>
      <c r="K358" s="127"/>
      <c r="L358" s="132"/>
      <c r="M358" s="133"/>
      <c r="N358" s="134"/>
      <c r="O358" s="134"/>
      <c r="P358" s="134"/>
      <c r="Q358" s="134"/>
      <c r="R358" s="134"/>
      <c r="S358" s="134"/>
      <c r="T358" s="135"/>
      <c r="AT358" s="136" t="s">
        <v>103</v>
      </c>
      <c r="AU358" s="136" t="s">
        <v>47</v>
      </c>
      <c r="AV358" s="7" t="s">
        <v>45</v>
      </c>
      <c r="AW358" s="7" t="s">
        <v>21</v>
      </c>
      <c r="AX358" s="7" t="s">
        <v>43</v>
      </c>
      <c r="AY358" s="136" t="s">
        <v>93</v>
      </c>
    </row>
    <row r="359" spans="2:65" s="8" customFormat="1" ht="10.199999999999999" x14ac:dyDescent="0.2">
      <c r="B359" s="137"/>
      <c r="C359" s="138"/>
      <c r="D359" s="128" t="s">
        <v>103</v>
      </c>
      <c r="E359" s="139" t="s">
        <v>16</v>
      </c>
      <c r="F359" s="140" t="s">
        <v>354</v>
      </c>
      <c r="G359" s="138"/>
      <c r="H359" s="141">
        <v>9</v>
      </c>
      <c r="I359" s="142"/>
      <c r="J359" s="138"/>
      <c r="K359" s="138"/>
      <c r="L359" s="143"/>
      <c r="M359" s="144"/>
      <c r="N359" s="145"/>
      <c r="O359" s="145"/>
      <c r="P359" s="145"/>
      <c r="Q359" s="145"/>
      <c r="R359" s="145"/>
      <c r="S359" s="145"/>
      <c r="T359" s="146"/>
      <c r="AT359" s="147" t="s">
        <v>103</v>
      </c>
      <c r="AU359" s="147" t="s">
        <v>47</v>
      </c>
      <c r="AV359" s="8" t="s">
        <v>47</v>
      </c>
      <c r="AW359" s="8" t="s">
        <v>21</v>
      </c>
      <c r="AX359" s="8" t="s">
        <v>43</v>
      </c>
      <c r="AY359" s="147" t="s">
        <v>93</v>
      </c>
    </row>
    <row r="360" spans="2:65" s="7" customFormat="1" ht="10.199999999999999" x14ac:dyDescent="0.2">
      <c r="B360" s="126"/>
      <c r="C360" s="127"/>
      <c r="D360" s="128" t="s">
        <v>103</v>
      </c>
      <c r="E360" s="129" t="s">
        <v>16</v>
      </c>
      <c r="F360" s="130" t="s">
        <v>196</v>
      </c>
      <c r="G360" s="127"/>
      <c r="H360" s="129" t="s">
        <v>16</v>
      </c>
      <c r="I360" s="131"/>
      <c r="J360" s="127"/>
      <c r="K360" s="127"/>
      <c r="L360" s="132"/>
      <c r="M360" s="133"/>
      <c r="N360" s="134"/>
      <c r="O360" s="134"/>
      <c r="P360" s="134"/>
      <c r="Q360" s="134"/>
      <c r="R360" s="134"/>
      <c r="S360" s="134"/>
      <c r="T360" s="135"/>
      <c r="AT360" s="136" t="s">
        <v>103</v>
      </c>
      <c r="AU360" s="136" t="s">
        <v>47</v>
      </c>
      <c r="AV360" s="7" t="s">
        <v>45</v>
      </c>
      <c r="AW360" s="7" t="s">
        <v>21</v>
      </c>
      <c r="AX360" s="7" t="s">
        <v>43</v>
      </c>
      <c r="AY360" s="136" t="s">
        <v>93</v>
      </c>
    </row>
    <row r="361" spans="2:65" s="8" customFormat="1" ht="10.199999999999999" x14ac:dyDescent="0.2">
      <c r="B361" s="137"/>
      <c r="C361" s="138"/>
      <c r="D361" s="128" t="s">
        <v>103</v>
      </c>
      <c r="E361" s="139" t="s">
        <v>16</v>
      </c>
      <c r="F361" s="140" t="s">
        <v>197</v>
      </c>
      <c r="G361" s="138"/>
      <c r="H361" s="141">
        <v>1.44</v>
      </c>
      <c r="I361" s="142"/>
      <c r="J361" s="138"/>
      <c r="K361" s="138"/>
      <c r="L361" s="143"/>
      <c r="M361" s="144"/>
      <c r="N361" s="145"/>
      <c r="O361" s="145"/>
      <c r="P361" s="145"/>
      <c r="Q361" s="145"/>
      <c r="R361" s="145"/>
      <c r="S361" s="145"/>
      <c r="T361" s="146"/>
      <c r="AT361" s="147" t="s">
        <v>103</v>
      </c>
      <c r="AU361" s="147" t="s">
        <v>47</v>
      </c>
      <c r="AV361" s="8" t="s">
        <v>47</v>
      </c>
      <c r="AW361" s="8" t="s">
        <v>21</v>
      </c>
      <c r="AX361" s="8" t="s">
        <v>43</v>
      </c>
      <c r="AY361" s="147" t="s">
        <v>93</v>
      </c>
    </row>
    <row r="362" spans="2:65" s="9" customFormat="1" ht="10.199999999999999" x14ac:dyDescent="0.2">
      <c r="B362" s="148"/>
      <c r="C362" s="149"/>
      <c r="D362" s="128" t="s">
        <v>103</v>
      </c>
      <c r="E362" s="150" t="s">
        <v>16</v>
      </c>
      <c r="F362" s="151" t="s">
        <v>106</v>
      </c>
      <c r="G362" s="149"/>
      <c r="H362" s="152">
        <v>10.44</v>
      </c>
      <c r="I362" s="153"/>
      <c r="J362" s="149"/>
      <c r="K362" s="149"/>
      <c r="L362" s="154"/>
      <c r="M362" s="155"/>
      <c r="N362" s="156"/>
      <c r="O362" s="156"/>
      <c r="P362" s="156"/>
      <c r="Q362" s="156"/>
      <c r="R362" s="156"/>
      <c r="S362" s="156"/>
      <c r="T362" s="157"/>
      <c r="AT362" s="158" t="s">
        <v>103</v>
      </c>
      <c r="AU362" s="158" t="s">
        <v>47</v>
      </c>
      <c r="AV362" s="9" t="s">
        <v>101</v>
      </c>
      <c r="AW362" s="9" t="s">
        <v>21</v>
      </c>
      <c r="AX362" s="9" t="s">
        <v>45</v>
      </c>
      <c r="AY362" s="158" t="s">
        <v>93</v>
      </c>
    </row>
    <row r="363" spans="2:65" s="7" customFormat="1" ht="10.199999999999999" x14ac:dyDescent="0.2">
      <c r="B363" s="126"/>
      <c r="C363" s="127"/>
      <c r="D363" s="128" t="s">
        <v>103</v>
      </c>
      <c r="E363" s="129" t="s">
        <v>16</v>
      </c>
      <c r="F363" s="130" t="s">
        <v>139</v>
      </c>
      <c r="G363" s="127"/>
      <c r="H363" s="129" t="s">
        <v>16</v>
      </c>
      <c r="I363" s="131"/>
      <c r="J363" s="127"/>
      <c r="K363" s="127"/>
      <c r="L363" s="132"/>
      <c r="M363" s="133"/>
      <c r="N363" s="134"/>
      <c r="O363" s="134"/>
      <c r="P363" s="134"/>
      <c r="Q363" s="134"/>
      <c r="R363" s="134"/>
      <c r="S363" s="134"/>
      <c r="T363" s="135"/>
      <c r="AT363" s="136" t="s">
        <v>103</v>
      </c>
      <c r="AU363" s="136" t="s">
        <v>47</v>
      </c>
      <c r="AV363" s="7" t="s">
        <v>45</v>
      </c>
      <c r="AW363" s="7" t="s">
        <v>21</v>
      </c>
      <c r="AX363" s="7" t="s">
        <v>43</v>
      </c>
      <c r="AY363" s="136" t="s">
        <v>93</v>
      </c>
    </row>
    <row r="364" spans="2:65" s="1" customFormat="1" ht="22.5" customHeight="1" x14ac:dyDescent="0.2">
      <c r="B364" s="19"/>
      <c r="C364" s="114" t="s">
        <v>355</v>
      </c>
      <c r="D364" s="114" t="s">
        <v>96</v>
      </c>
      <c r="E364" s="115" t="s">
        <v>356</v>
      </c>
      <c r="F364" s="116" t="s">
        <v>357</v>
      </c>
      <c r="G364" s="117" t="s">
        <v>99</v>
      </c>
      <c r="H364" s="118">
        <v>613.15</v>
      </c>
      <c r="I364" s="119"/>
      <c r="J364" s="120">
        <f>ROUND(I364*H364,2)</f>
        <v>0</v>
      </c>
      <c r="K364" s="116" t="s">
        <v>100</v>
      </c>
      <c r="L364" s="21"/>
      <c r="M364" s="121" t="s">
        <v>16</v>
      </c>
      <c r="N364" s="122" t="s">
        <v>30</v>
      </c>
      <c r="O364" s="28"/>
      <c r="P364" s="123">
        <f>O364*H364</f>
        <v>0</v>
      </c>
      <c r="Q364" s="123">
        <v>0</v>
      </c>
      <c r="R364" s="123">
        <f>Q364*H364</f>
        <v>0</v>
      </c>
      <c r="S364" s="123">
        <v>1.8E-3</v>
      </c>
      <c r="T364" s="124">
        <f>S364*H364</f>
        <v>1.1036699999999999</v>
      </c>
      <c r="AR364" s="11" t="s">
        <v>181</v>
      </c>
      <c r="AT364" s="11" t="s">
        <v>96</v>
      </c>
      <c r="AU364" s="11" t="s">
        <v>47</v>
      </c>
      <c r="AY364" s="11" t="s">
        <v>93</v>
      </c>
      <c r="BE364" s="125">
        <f>IF(N364="základní",J364,0)</f>
        <v>0</v>
      </c>
      <c r="BF364" s="125">
        <f>IF(N364="snížená",J364,0)</f>
        <v>0</v>
      </c>
      <c r="BG364" s="125">
        <f>IF(N364="zákl. přenesená",J364,0)</f>
        <v>0</v>
      </c>
      <c r="BH364" s="125">
        <f>IF(N364="sníž. přenesená",J364,0)</f>
        <v>0</v>
      </c>
      <c r="BI364" s="125">
        <f>IF(N364="nulová",J364,0)</f>
        <v>0</v>
      </c>
      <c r="BJ364" s="11" t="s">
        <v>45</v>
      </c>
      <c r="BK364" s="125">
        <f>ROUND(I364*H364,2)</f>
        <v>0</v>
      </c>
      <c r="BL364" s="11" t="s">
        <v>181</v>
      </c>
      <c r="BM364" s="11" t="s">
        <v>358</v>
      </c>
    </row>
    <row r="365" spans="2:65" s="7" customFormat="1" ht="10.199999999999999" x14ac:dyDescent="0.2">
      <c r="B365" s="126"/>
      <c r="C365" s="127"/>
      <c r="D365" s="128" t="s">
        <v>103</v>
      </c>
      <c r="E365" s="129" t="s">
        <v>16</v>
      </c>
      <c r="F365" s="130" t="s">
        <v>193</v>
      </c>
      <c r="G365" s="127"/>
      <c r="H365" s="129" t="s">
        <v>16</v>
      </c>
      <c r="I365" s="131"/>
      <c r="J365" s="127"/>
      <c r="K365" s="127"/>
      <c r="L365" s="132"/>
      <c r="M365" s="133"/>
      <c r="N365" s="134"/>
      <c r="O365" s="134"/>
      <c r="P365" s="134"/>
      <c r="Q365" s="134"/>
      <c r="R365" s="134"/>
      <c r="S365" s="134"/>
      <c r="T365" s="135"/>
      <c r="AT365" s="136" t="s">
        <v>103</v>
      </c>
      <c r="AU365" s="136" t="s">
        <v>47</v>
      </c>
      <c r="AV365" s="7" t="s">
        <v>45</v>
      </c>
      <c r="AW365" s="7" t="s">
        <v>21</v>
      </c>
      <c r="AX365" s="7" t="s">
        <v>43</v>
      </c>
      <c r="AY365" s="136" t="s">
        <v>93</v>
      </c>
    </row>
    <row r="366" spans="2:65" s="8" customFormat="1" ht="10.199999999999999" x14ac:dyDescent="0.2">
      <c r="B366" s="137"/>
      <c r="C366" s="138"/>
      <c r="D366" s="128" t="s">
        <v>103</v>
      </c>
      <c r="E366" s="139" t="s">
        <v>16</v>
      </c>
      <c r="F366" s="140" t="s">
        <v>194</v>
      </c>
      <c r="G366" s="138"/>
      <c r="H366" s="141">
        <v>602.71</v>
      </c>
      <c r="I366" s="142"/>
      <c r="J366" s="138"/>
      <c r="K366" s="138"/>
      <c r="L366" s="143"/>
      <c r="M366" s="144"/>
      <c r="N366" s="145"/>
      <c r="O366" s="145"/>
      <c r="P366" s="145"/>
      <c r="Q366" s="145"/>
      <c r="R366" s="145"/>
      <c r="S366" s="145"/>
      <c r="T366" s="146"/>
      <c r="AT366" s="147" t="s">
        <v>103</v>
      </c>
      <c r="AU366" s="147" t="s">
        <v>47</v>
      </c>
      <c r="AV366" s="8" t="s">
        <v>47</v>
      </c>
      <c r="AW366" s="8" t="s">
        <v>21</v>
      </c>
      <c r="AX366" s="8" t="s">
        <v>43</v>
      </c>
      <c r="AY366" s="147" t="s">
        <v>93</v>
      </c>
    </row>
    <row r="367" spans="2:65" s="7" customFormat="1" ht="10.199999999999999" x14ac:dyDescent="0.2">
      <c r="B367" s="126"/>
      <c r="C367" s="127"/>
      <c r="D367" s="128" t="s">
        <v>103</v>
      </c>
      <c r="E367" s="129" t="s">
        <v>16</v>
      </c>
      <c r="F367" s="130" t="s">
        <v>359</v>
      </c>
      <c r="G367" s="127"/>
      <c r="H367" s="129" t="s">
        <v>16</v>
      </c>
      <c r="I367" s="131"/>
      <c r="J367" s="127"/>
      <c r="K367" s="127"/>
      <c r="L367" s="132"/>
      <c r="M367" s="133"/>
      <c r="N367" s="134"/>
      <c r="O367" s="134"/>
      <c r="P367" s="134"/>
      <c r="Q367" s="134"/>
      <c r="R367" s="134"/>
      <c r="S367" s="134"/>
      <c r="T367" s="135"/>
      <c r="AT367" s="136" t="s">
        <v>103</v>
      </c>
      <c r="AU367" s="136" t="s">
        <v>47</v>
      </c>
      <c r="AV367" s="7" t="s">
        <v>45</v>
      </c>
      <c r="AW367" s="7" t="s">
        <v>21</v>
      </c>
      <c r="AX367" s="7" t="s">
        <v>43</v>
      </c>
      <c r="AY367" s="136" t="s">
        <v>93</v>
      </c>
    </row>
    <row r="368" spans="2:65" s="8" customFormat="1" ht="10.199999999999999" x14ac:dyDescent="0.2">
      <c r="B368" s="137"/>
      <c r="C368" s="138"/>
      <c r="D368" s="128" t="s">
        <v>103</v>
      </c>
      <c r="E368" s="139" t="s">
        <v>16</v>
      </c>
      <c r="F368" s="140" t="s">
        <v>354</v>
      </c>
      <c r="G368" s="138"/>
      <c r="H368" s="141">
        <v>9</v>
      </c>
      <c r="I368" s="142"/>
      <c r="J368" s="138"/>
      <c r="K368" s="138"/>
      <c r="L368" s="143"/>
      <c r="M368" s="144"/>
      <c r="N368" s="145"/>
      <c r="O368" s="145"/>
      <c r="P368" s="145"/>
      <c r="Q368" s="145"/>
      <c r="R368" s="145"/>
      <c r="S368" s="145"/>
      <c r="T368" s="146"/>
      <c r="AT368" s="147" t="s">
        <v>103</v>
      </c>
      <c r="AU368" s="147" t="s">
        <v>47</v>
      </c>
      <c r="AV368" s="8" t="s">
        <v>47</v>
      </c>
      <c r="AW368" s="8" t="s">
        <v>21</v>
      </c>
      <c r="AX368" s="8" t="s">
        <v>43</v>
      </c>
      <c r="AY368" s="147" t="s">
        <v>93</v>
      </c>
    </row>
    <row r="369" spans="2:65" s="7" customFormat="1" ht="10.199999999999999" x14ac:dyDescent="0.2">
      <c r="B369" s="126"/>
      <c r="C369" s="127"/>
      <c r="D369" s="128" t="s">
        <v>103</v>
      </c>
      <c r="E369" s="129" t="s">
        <v>16</v>
      </c>
      <c r="F369" s="130" t="s">
        <v>196</v>
      </c>
      <c r="G369" s="127"/>
      <c r="H369" s="129" t="s">
        <v>16</v>
      </c>
      <c r="I369" s="131"/>
      <c r="J369" s="127"/>
      <c r="K369" s="127"/>
      <c r="L369" s="132"/>
      <c r="M369" s="133"/>
      <c r="N369" s="134"/>
      <c r="O369" s="134"/>
      <c r="P369" s="134"/>
      <c r="Q369" s="134"/>
      <c r="R369" s="134"/>
      <c r="S369" s="134"/>
      <c r="T369" s="135"/>
      <c r="AT369" s="136" t="s">
        <v>103</v>
      </c>
      <c r="AU369" s="136" t="s">
        <v>47</v>
      </c>
      <c r="AV369" s="7" t="s">
        <v>45</v>
      </c>
      <c r="AW369" s="7" t="s">
        <v>21</v>
      </c>
      <c r="AX369" s="7" t="s">
        <v>43</v>
      </c>
      <c r="AY369" s="136" t="s">
        <v>93</v>
      </c>
    </row>
    <row r="370" spans="2:65" s="8" customFormat="1" ht="10.199999999999999" x14ac:dyDescent="0.2">
      <c r="B370" s="137"/>
      <c r="C370" s="138"/>
      <c r="D370" s="128" t="s">
        <v>103</v>
      </c>
      <c r="E370" s="139" t="s">
        <v>16</v>
      </c>
      <c r="F370" s="140" t="s">
        <v>197</v>
      </c>
      <c r="G370" s="138"/>
      <c r="H370" s="141">
        <v>1.44</v>
      </c>
      <c r="I370" s="142"/>
      <c r="J370" s="138"/>
      <c r="K370" s="138"/>
      <c r="L370" s="143"/>
      <c r="M370" s="144"/>
      <c r="N370" s="145"/>
      <c r="O370" s="145"/>
      <c r="P370" s="145"/>
      <c r="Q370" s="145"/>
      <c r="R370" s="145"/>
      <c r="S370" s="145"/>
      <c r="T370" s="146"/>
      <c r="AT370" s="147" t="s">
        <v>103</v>
      </c>
      <c r="AU370" s="147" t="s">
        <v>47</v>
      </c>
      <c r="AV370" s="8" t="s">
        <v>47</v>
      </c>
      <c r="AW370" s="8" t="s">
        <v>21</v>
      </c>
      <c r="AX370" s="8" t="s">
        <v>43</v>
      </c>
      <c r="AY370" s="147" t="s">
        <v>93</v>
      </c>
    </row>
    <row r="371" spans="2:65" s="9" customFormat="1" ht="10.199999999999999" x14ac:dyDescent="0.2">
      <c r="B371" s="148"/>
      <c r="C371" s="149"/>
      <c r="D371" s="128" t="s">
        <v>103</v>
      </c>
      <c r="E371" s="150" t="s">
        <v>16</v>
      </c>
      <c r="F371" s="151" t="s">
        <v>106</v>
      </c>
      <c r="G371" s="149"/>
      <c r="H371" s="152">
        <v>613.15000000000009</v>
      </c>
      <c r="I371" s="153"/>
      <c r="J371" s="149"/>
      <c r="K371" s="149"/>
      <c r="L371" s="154"/>
      <c r="M371" s="155"/>
      <c r="N371" s="156"/>
      <c r="O371" s="156"/>
      <c r="P371" s="156"/>
      <c r="Q371" s="156"/>
      <c r="R371" s="156"/>
      <c r="S371" s="156"/>
      <c r="T371" s="157"/>
      <c r="AT371" s="158" t="s">
        <v>103</v>
      </c>
      <c r="AU371" s="158" t="s">
        <v>47</v>
      </c>
      <c r="AV371" s="9" t="s">
        <v>101</v>
      </c>
      <c r="AW371" s="9" t="s">
        <v>21</v>
      </c>
      <c r="AX371" s="9" t="s">
        <v>45</v>
      </c>
      <c r="AY371" s="158" t="s">
        <v>93</v>
      </c>
    </row>
    <row r="372" spans="2:65" s="7" customFormat="1" ht="10.199999999999999" x14ac:dyDescent="0.2">
      <c r="B372" s="126"/>
      <c r="C372" s="127"/>
      <c r="D372" s="128" t="s">
        <v>103</v>
      </c>
      <c r="E372" s="129" t="s">
        <v>16</v>
      </c>
      <c r="F372" s="130" t="s">
        <v>119</v>
      </c>
      <c r="G372" s="127"/>
      <c r="H372" s="129" t="s">
        <v>16</v>
      </c>
      <c r="I372" s="131"/>
      <c r="J372" s="127"/>
      <c r="K372" s="127"/>
      <c r="L372" s="132"/>
      <c r="M372" s="133"/>
      <c r="N372" s="134"/>
      <c r="O372" s="134"/>
      <c r="P372" s="134"/>
      <c r="Q372" s="134"/>
      <c r="R372" s="134"/>
      <c r="S372" s="134"/>
      <c r="T372" s="135"/>
      <c r="AT372" s="136" t="s">
        <v>103</v>
      </c>
      <c r="AU372" s="136" t="s">
        <v>47</v>
      </c>
      <c r="AV372" s="7" t="s">
        <v>45</v>
      </c>
      <c r="AW372" s="7" t="s">
        <v>21</v>
      </c>
      <c r="AX372" s="7" t="s">
        <v>43</v>
      </c>
      <c r="AY372" s="136" t="s">
        <v>93</v>
      </c>
    </row>
    <row r="373" spans="2:65" s="1" customFormat="1" ht="16.5" customHeight="1" x14ac:dyDescent="0.2">
      <c r="B373" s="19"/>
      <c r="C373" s="114" t="s">
        <v>360</v>
      </c>
      <c r="D373" s="114" t="s">
        <v>96</v>
      </c>
      <c r="E373" s="115" t="s">
        <v>361</v>
      </c>
      <c r="F373" s="116" t="s">
        <v>362</v>
      </c>
      <c r="G373" s="117" t="s">
        <v>99</v>
      </c>
      <c r="H373" s="118">
        <v>57.682000000000002</v>
      </c>
      <c r="I373" s="119"/>
      <c r="J373" s="120">
        <f>ROUND(I373*H373,2)</f>
        <v>0</v>
      </c>
      <c r="K373" s="116" t="s">
        <v>100</v>
      </c>
      <c r="L373" s="21"/>
      <c r="M373" s="121" t="s">
        <v>16</v>
      </c>
      <c r="N373" s="122" t="s">
        <v>30</v>
      </c>
      <c r="O373" s="28"/>
      <c r="P373" s="123">
        <f>O373*H373</f>
        <v>0</v>
      </c>
      <c r="Q373" s="123">
        <v>6.0000000000000001E-3</v>
      </c>
      <c r="R373" s="123">
        <f>Q373*H373</f>
        <v>0.34609200000000001</v>
      </c>
      <c r="S373" s="123">
        <v>0</v>
      </c>
      <c r="T373" s="124">
        <f>S373*H373</f>
        <v>0</v>
      </c>
      <c r="AR373" s="11" t="s">
        <v>181</v>
      </c>
      <c r="AT373" s="11" t="s">
        <v>96</v>
      </c>
      <c r="AU373" s="11" t="s">
        <v>47</v>
      </c>
      <c r="AY373" s="11" t="s">
        <v>93</v>
      </c>
      <c r="BE373" s="125">
        <f>IF(N373="základní",J373,0)</f>
        <v>0</v>
      </c>
      <c r="BF373" s="125">
        <f>IF(N373="snížená",J373,0)</f>
        <v>0</v>
      </c>
      <c r="BG373" s="125">
        <f>IF(N373="zákl. přenesená",J373,0)</f>
        <v>0</v>
      </c>
      <c r="BH373" s="125">
        <f>IF(N373="sníž. přenesená",J373,0)</f>
        <v>0</v>
      </c>
      <c r="BI373" s="125">
        <f>IF(N373="nulová",J373,0)</f>
        <v>0</v>
      </c>
      <c r="BJ373" s="11" t="s">
        <v>45</v>
      </c>
      <c r="BK373" s="125">
        <f>ROUND(I373*H373,2)</f>
        <v>0</v>
      </c>
      <c r="BL373" s="11" t="s">
        <v>181</v>
      </c>
      <c r="BM373" s="11" t="s">
        <v>363</v>
      </c>
    </row>
    <row r="374" spans="2:65" s="7" customFormat="1" ht="10.199999999999999" x14ac:dyDescent="0.2">
      <c r="B374" s="126"/>
      <c r="C374" s="127"/>
      <c r="D374" s="128" t="s">
        <v>103</v>
      </c>
      <c r="E374" s="129" t="s">
        <v>16</v>
      </c>
      <c r="F374" s="130" t="s">
        <v>111</v>
      </c>
      <c r="G374" s="127"/>
      <c r="H374" s="129" t="s">
        <v>16</v>
      </c>
      <c r="I374" s="131"/>
      <c r="J374" s="127"/>
      <c r="K374" s="127"/>
      <c r="L374" s="132"/>
      <c r="M374" s="133"/>
      <c r="N374" s="134"/>
      <c r="O374" s="134"/>
      <c r="P374" s="134"/>
      <c r="Q374" s="134"/>
      <c r="R374" s="134"/>
      <c r="S374" s="134"/>
      <c r="T374" s="135"/>
      <c r="AT374" s="136" t="s">
        <v>103</v>
      </c>
      <c r="AU374" s="136" t="s">
        <v>47</v>
      </c>
      <c r="AV374" s="7" t="s">
        <v>45</v>
      </c>
      <c r="AW374" s="7" t="s">
        <v>21</v>
      </c>
      <c r="AX374" s="7" t="s">
        <v>43</v>
      </c>
      <c r="AY374" s="136" t="s">
        <v>93</v>
      </c>
    </row>
    <row r="375" spans="2:65" s="8" customFormat="1" ht="10.199999999999999" x14ac:dyDescent="0.2">
      <c r="B375" s="137"/>
      <c r="C375" s="138"/>
      <c r="D375" s="128" t="s">
        <v>103</v>
      </c>
      <c r="E375" s="139" t="s">
        <v>16</v>
      </c>
      <c r="F375" s="140" t="s">
        <v>364</v>
      </c>
      <c r="G375" s="138"/>
      <c r="H375" s="141">
        <v>52.326000000000001</v>
      </c>
      <c r="I375" s="142"/>
      <c r="J375" s="138"/>
      <c r="K375" s="138"/>
      <c r="L375" s="143"/>
      <c r="M375" s="144"/>
      <c r="N375" s="145"/>
      <c r="O375" s="145"/>
      <c r="P375" s="145"/>
      <c r="Q375" s="145"/>
      <c r="R375" s="145"/>
      <c r="S375" s="145"/>
      <c r="T375" s="146"/>
      <c r="AT375" s="147" t="s">
        <v>103</v>
      </c>
      <c r="AU375" s="147" t="s">
        <v>47</v>
      </c>
      <c r="AV375" s="8" t="s">
        <v>47</v>
      </c>
      <c r="AW375" s="8" t="s">
        <v>21</v>
      </c>
      <c r="AX375" s="8" t="s">
        <v>43</v>
      </c>
      <c r="AY375" s="147" t="s">
        <v>93</v>
      </c>
    </row>
    <row r="376" spans="2:65" s="7" customFormat="1" ht="10.199999999999999" x14ac:dyDescent="0.2">
      <c r="B376" s="126"/>
      <c r="C376" s="127"/>
      <c r="D376" s="128" t="s">
        <v>103</v>
      </c>
      <c r="E376" s="129" t="s">
        <v>16</v>
      </c>
      <c r="F376" s="130" t="s">
        <v>104</v>
      </c>
      <c r="G376" s="127"/>
      <c r="H376" s="129" t="s">
        <v>16</v>
      </c>
      <c r="I376" s="131"/>
      <c r="J376" s="127"/>
      <c r="K376" s="127"/>
      <c r="L376" s="132"/>
      <c r="M376" s="133"/>
      <c r="N376" s="134"/>
      <c r="O376" s="134"/>
      <c r="P376" s="134"/>
      <c r="Q376" s="134"/>
      <c r="R376" s="134"/>
      <c r="S376" s="134"/>
      <c r="T376" s="135"/>
      <c r="AT376" s="136" t="s">
        <v>103</v>
      </c>
      <c r="AU376" s="136" t="s">
        <v>47</v>
      </c>
      <c r="AV376" s="7" t="s">
        <v>45</v>
      </c>
      <c r="AW376" s="7" t="s">
        <v>21</v>
      </c>
      <c r="AX376" s="7" t="s">
        <v>43</v>
      </c>
      <c r="AY376" s="136" t="s">
        <v>93</v>
      </c>
    </row>
    <row r="377" spans="2:65" s="8" customFormat="1" ht="10.199999999999999" x14ac:dyDescent="0.2">
      <c r="B377" s="137"/>
      <c r="C377" s="138"/>
      <c r="D377" s="128" t="s">
        <v>103</v>
      </c>
      <c r="E377" s="139" t="s">
        <v>16</v>
      </c>
      <c r="F377" s="140" t="s">
        <v>365</v>
      </c>
      <c r="G377" s="138"/>
      <c r="H377" s="141">
        <v>1.9239999999999999</v>
      </c>
      <c r="I377" s="142"/>
      <c r="J377" s="138"/>
      <c r="K377" s="138"/>
      <c r="L377" s="143"/>
      <c r="M377" s="144"/>
      <c r="N377" s="145"/>
      <c r="O377" s="145"/>
      <c r="P377" s="145"/>
      <c r="Q377" s="145"/>
      <c r="R377" s="145"/>
      <c r="S377" s="145"/>
      <c r="T377" s="146"/>
      <c r="AT377" s="147" t="s">
        <v>103</v>
      </c>
      <c r="AU377" s="147" t="s">
        <v>47</v>
      </c>
      <c r="AV377" s="8" t="s">
        <v>47</v>
      </c>
      <c r="AW377" s="8" t="s">
        <v>21</v>
      </c>
      <c r="AX377" s="8" t="s">
        <v>43</v>
      </c>
      <c r="AY377" s="147" t="s">
        <v>93</v>
      </c>
    </row>
    <row r="378" spans="2:65" s="7" customFormat="1" ht="10.199999999999999" x14ac:dyDescent="0.2">
      <c r="B378" s="126"/>
      <c r="C378" s="127"/>
      <c r="D378" s="128" t="s">
        <v>103</v>
      </c>
      <c r="E378" s="129" t="s">
        <v>16</v>
      </c>
      <c r="F378" s="130" t="s">
        <v>252</v>
      </c>
      <c r="G378" s="127"/>
      <c r="H378" s="129" t="s">
        <v>16</v>
      </c>
      <c r="I378" s="131"/>
      <c r="J378" s="127"/>
      <c r="K378" s="127"/>
      <c r="L378" s="132"/>
      <c r="M378" s="133"/>
      <c r="N378" s="134"/>
      <c r="O378" s="134"/>
      <c r="P378" s="134"/>
      <c r="Q378" s="134"/>
      <c r="R378" s="134"/>
      <c r="S378" s="134"/>
      <c r="T378" s="135"/>
      <c r="AT378" s="136" t="s">
        <v>103</v>
      </c>
      <c r="AU378" s="136" t="s">
        <v>47</v>
      </c>
      <c r="AV378" s="7" t="s">
        <v>45</v>
      </c>
      <c r="AW378" s="7" t="s">
        <v>21</v>
      </c>
      <c r="AX378" s="7" t="s">
        <v>43</v>
      </c>
      <c r="AY378" s="136" t="s">
        <v>93</v>
      </c>
    </row>
    <row r="379" spans="2:65" s="8" customFormat="1" ht="10.199999999999999" x14ac:dyDescent="0.2">
      <c r="B379" s="137"/>
      <c r="C379" s="138"/>
      <c r="D379" s="128" t="s">
        <v>103</v>
      </c>
      <c r="E379" s="139" t="s">
        <v>16</v>
      </c>
      <c r="F379" s="140" t="s">
        <v>253</v>
      </c>
      <c r="G379" s="138"/>
      <c r="H379" s="141">
        <v>3.4319999999999999</v>
      </c>
      <c r="I379" s="142"/>
      <c r="J379" s="138"/>
      <c r="K379" s="138"/>
      <c r="L379" s="143"/>
      <c r="M379" s="144"/>
      <c r="N379" s="145"/>
      <c r="O379" s="145"/>
      <c r="P379" s="145"/>
      <c r="Q379" s="145"/>
      <c r="R379" s="145"/>
      <c r="S379" s="145"/>
      <c r="T379" s="146"/>
      <c r="AT379" s="147" t="s">
        <v>103</v>
      </c>
      <c r="AU379" s="147" t="s">
        <v>47</v>
      </c>
      <c r="AV379" s="8" t="s">
        <v>47</v>
      </c>
      <c r="AW379" s="8" t="s">
        <v>21</v>
      </c>
      <c r="AX379" s="8" t="s">
        <v>43</v>
      </c>
      <c r="AY379" s="147" t="s">
        <v>93</v>
      </c>
    </row>
    <row r="380" spans="2:65" s="9" customFormat="1" ht="10.199999999999999" x14ac:dyDescent="0.2">
      <c r="B380" s="148"/>
      <c r="C380" s="149"/>
      <c r="D380" s="128" t="s">
        <v>103</v>
      </c>
      <c r="E380" s="150" t="s">
        <v>16</v>
      </c>
      <c r="F380" s="151" t="s">
        <v>106</v>
      </c>
      <c r="G380" s="149"/>
      <c r="H380" s="152">
        <v>57.682000000000002</v>
      </c>
      <c r="I380" s="153"/>
      <c r="J380" s="149"/>
      <c r="K380" s="149"/>
      <c r="L380" s="154"/>
      <c r="M380" s="155"/>
      <c r="N380" s="156"/>
      <c r="O380" s="156"/>
      <c r="P380" s="156"/>
      <c r="Q380" s="156"/>
      <c r="R380" s="156"/>
      <c r="S380" s="156"/>
      <c r="T380" s="157"/>
      <c r="AT380" s="158" t="s">
        <v>103</v>
      </c>
      <c r="AU380" s="158" t="s">
        <v>47</v>
      </c>
      <c r="AV380" s="9" t="s">
        <v>101</v>
      </c>
      <c r="AW380" s="9" t="s">
        <v>21</v>
      </c>
      <c r="AX380" s="9" t="s">
        <v>45</v>
      </c>
      <c r="AY380" s="158" t="s">
        <v>93</v>
      </c>
    </row>
    <row r="381" spans="2:65" s="7" customFormat="1" ht="10.199999999999999" x14ac:dyDescent="0.2">
      <c r="B381" s="126"/>
      <c r="C381" s="127"/>
      <c r="D381" s="128" t="s">
        <v>103</v>
      </c>
      <c r="E381" s="129" t="s">
        <v>16</v>
      </c>
      <c r="F381" s="130" t="s">
        <v>107</v>
      </c>
      <c r="G381" s="127"/>
      <c r="H381" s="129" t="s">
        <v>16</v>
      </c>
      <c r="I381" s="131"/>
      <c r="J381" s="127"/>
      <c r="K381" s="127"/>
      <c r="L381" s="132"/>
      <c r="M381" s="133"/>
      <c r="N381" s="134"/>
      <c r="O381" s="134"/>
      <c r="P381" s="134"/>
      <c r="Q381" s="134"/>
      <c r="R381" s="134"/>
      <c r="S381" s="134"/>
      <c r="T381" s="135"/>
      <c r="AT381" s="136" t="s">
        <v>103</v>
      </c>
      <c r="AU381" s="136" t="s">
        <v>47</v>
      </c>
      <c r="AV381" s="7" t="s">
        <v>45</v>
      </c>
      <c r="AW381" s="7" t="s">
        <v>21</v>
      </c>
      <c r="AX381" s="7" t="s">
        <v>43</v>
      </c>
      <c r="AY381" s="136" t="s">
        <v>93</v>
      </c>
    </row>
    <row r="382" spans="2:65" s="1" customFormat="1" ht="16.5" customHeight="1" x14ac:dyDescent="0.2">
      <c r="B382" s="19"/>
      <c r="C382" s="161" t="s">
        <v>366</v>
      </c>
      <c r="D382" s="161" t="s">
        <v>225</v>
      </c>
      <c r="E382" s="162" t="s">
        <v>367</v>
      </c>
      <c r="F382" s="163" t="s">
        <v>368</v>
      </c>
      <c r="G382" s="164" t="s">
        <v>99</v>
      </c>
      <c r="H382" s="165">
        <v>62.296999999999997</v>
      </c>
      <c r="I382" s="166"/>
      <c r="J382" s="167">
        <f>ROUND(I382*H382,2)</f>
        <v>0</v>
      </c>
      <c r="K382" s="163" t="s">
        <v>100</v>
      </c>
      <c r="L382" s="168"/>
      <c r="M382" s="169" t="s">
        <v>16</v>
      </c>
      <c r="N382" s="170" t="s">
        <v>30</v>
      </c>
      <c r="O382" s="28"/>
      <c r="P382" s="123">
        <f>O382*H382</f>
        <v>0</v>
      </c>
      <c r="Q382" s="123">
        <v>2.5000000000000001E-3</v>
      </c>
      <c r="R382" s="123">
        <f>Q382*H382</f>
        <v>0.15574250000000001</v>
      </c>
      <c r="S382" s="123">
        <v>0</v>
      </c>
      <c r="T382" s="124">
        <f>S382*H382</f>
        <v>0</v>
      </c>
      <c r="AR382" s="11" t="s">
        <v>228</v>
      </c>
      <c r="AT382" s="11" t="s">
        <v>225</v>
      </c>
      <c r="AU382" s="11" t="s">
        <v>47</v>
      </c>
      <c r="AY382" s="11" t="s">
        <v>93</v>
      </c>
      <c r="BE382" s="125">
        <f>IF(N382="základní",J382,0)</f>
        <v>0</v>
      </c>
      <c r="BF382" s="125">
        <f>IF(N382="snížená",J382,0)</f>
        <v>0</v>
      </c>
      <c r="BG382" s="125">
        <f>IF(N382="zákl. přenesená",J382,0)</f>
        <v>0</v>
      </c>
      <c r="BH382" s="125">
        <f>IF(N382="sníž. přenesená",J382,0)</f>
        <v>0</v>
      </c>
      <c r="BI382" s="125">
        <f>IF(N382="nulová",J382,0)</f>
        <v>0</v>
      </c>
      <c r="BJ382" s="11" t="s">
        <v>45</v>
      </c>
      <c r="BK382" s="125">
        <f>ROUND(I382*H382,2)</f>
        <v>0</v>
      </c>
      <c r="BL382" s="11" t="s">
        <v>181</v>
      </c>
      <c r="BM382" s="11" t="s">
        <v>369</v>
      </c>
    </row>
    <row r="383" spans="2:65" s="7" customFormat="1" ht="10.199999999999999" x14ac:dyDescent="0.2">
      <c r="B383" s="126"/>
      <c r="C383" s="127"/>
      <c r="D383" s="128" t="s">
        <v>103</v>
      </c>
      <c r="E383" s="129" t="s">
        <v>16</v>
      </c>
      <c r="F383" s="130" t="s">
        <v>111</v>
      </c>
      <c r="G383" s="127"/>
      <c r="H383" s="129" t="s">
        <v>16</v>
      </c>
      <c r="I383" s="131"/>
      <c r="J383" s="127"/>
      <c r="K383" s="127"/>
      <c r="L383" s="132"/>
      <c r="M383" s="133"/>
      <c r="N383" s="134"/>
      <c r="O383" s="134"/>
      <c r="P383" s="134"/>
      <c r="Q383" s="134"/>
      <c r="R383" s="134"/>
      <c r="S383" s="134"/>
      <c r="T383" s="135"/>
      <c r="AT383" s="136" t="s">
        <v>103</v>
      </c>
      <c r="AU383" s="136" t="s">
        <v>47</v>
      </c>
      <c r="AV383" s="7" t="s">
        <v>45</v>
      </c>
      <c r="AW383" s="7" t="s">
        <v>21</v>
      </c>
      <c r="AX383" s="7" t="s">
        <v>43</v>
      </c>
      <c r="AY383" s="136" t="s">
        <v>93</v>
      </c>
    </row>
    <row r="384" spans="2:65" s="8" customFormat="1" ht="10.199999999999999" x14ac:dyDescent="0.2">
      <c r="B384" s="137"/>
      <c r="C384" s="138"/>
      <c r="D384" s="128" t="s">
        <v>103</v>
      </c>
      <c r="E384" s="139" t="s">
        <v>16</v>
      </c>
      <c r="F384" s="140" t="s">
        <v>364</v>
      </c>
      <c r="G384" s="138"/>
      <c r="H384" s="141">
        <v>52.326000000000001</v>
      </c>
      <c r="I384" s="142"/>
      <c r="J384" s="138"/>
      <c r="K384" s="138"/>
      <c r="L384" s="143"/>
      <c r="M384" s="144"/>
      <c r="N384" s="145"/>
      <c r="O384" s="145"/>
      <c r="P384" s="145"/>
      <c r="Q384" s="145"/>
      <c r="R384" s="145"/>
      <c r="S384" s="145"/>
      <c r="T384" s="146"/>
      <c r="AT384" s="147" t="s">
        <v>103</v>
      </c>
      <c r="AU384" s="147" t="s">
        <v>47</v>
      </c>
      <c r="AV384" s="8" t="s">
        <v>47</v>
      </c>
      <c r="AW384" s="8" t="s">
        <v>21</v>
      </c>
      <c r="AX384" s="8" t="s">
        <v>43</v>
      </c>
      <c r="AY384" s="147" t="s">
        <v>93</v>
      </c>
    </row>
    <row r="385" spans="2:65" s="7" customFormat="1" ht="10.199999999999999" x14ac:dyDescent="0.2">
      <c r="B385" s="126"/>
      <c r="C385" s="127"/>
      <c r="D385" s="128" t="s">
        <v>103</v>
      </c>
      <c r="E385" s="129" t="s">
        <v>16</v>
      </c>
      <c r="F385" s="130" t="s">
        <v>104</v>
      </c>
      <c r="G385" s="127"/>
      <c r="H385" s="129" t="s">
        <v>16</v>
      </c>
      <c r="I385" s="131"/>
      <c r="J385" s="127"/>
      <c r="K385" s="127"/>
      <c r="L385" s="132"/>
      <c r="M385" s="133"/>
      <c r="N385" s="134"/>
      <c r="O385" s="134"/>
      <c r="P385" s="134"/>
      <c r="Q385" s="134"/>
      <c r="R385" s="134"/>
      <c r="S385" s="134"/>
      <c r="T385" s="135"/>
      <c r="AT385" s="136" t="s">
        <v>103</v>
      </c>
      <c r="AU385" s="136" t="s">
        <v>47</v>
      </c>
      <c r="AV385" s="7" t="s">
        <v>45</v>
      </c>
      <c r="AW385" s="7" t="s">
        <v>21</v>
      </c>
      <c r="AX385" s="7" t="s">
        <v>43</v>
      </c>
      <c r="AY385" s="136" t="s">
        <v>93</v>
      </c>
    </row>
    <row r="386" spans="2:65" s="8" customFormat="1" ht="10.199999999999999" x14ac:dyDescent="0.2">
      <c r="B386" s="137"/>
      <c r="C386" s="138"/>
      <c r="D386" s="128" t="s">
        <v>103</v>
      </c>
      <c r="E386" s="139" t="s">
        <v>16</v>
      </c>
      <c r="F386" s="140" t="s">
        <v>365</v>
      </c>
      <c r="G386" s="138"/>
      <c r="H386" s="141">
        <v>1.9239999999999999</v>
      </c>
      <c r="I386" s="142"/>
      <c r="J386" s="138"/>
      <c r="K386" s="138"/>
      <c r="L386" s="143"/>
      <c r="M386" s="144"/>
      <c r="N386" s="145"/>
      <c r="O386" s="145"/>
      <c r="P386" s="145"/>
      <c r="Q386" s="145"/>
      <c r="R386" s="145"/>
      <c r="S386" s="145"/>
      <c r="T386" s="146"/>
      <c r="AT386" s="147" t="s">
        <v>103</v>
      </c>
      <c r="AU386" s="147" t="s">
        <v>47</v>
      </c>
      <c r="AV386" s="8" t="s">
        <v>47</v>
      </c>
      <c r="AW386" s="8" t="s">
        <v>21</v>
      </c>
      <c r="AX386" s="8" t="s">
        <v>43</v>
      </c>
      <c r="AY386" s="147" t="s">
        <v>93</v>
      </c>
    </row>
    <row r="387" spans="2:65" s="7" customFormat="1" ht="10.199999999999999" x14ac:dyDescent="0.2">
      <c r="B387" s="126"/>
      <c r="C387" s="127"/>
      <c r="D387" s="128" t="s">
        <v>103</v>
      </c>
      <c r="E387" s="129" t="s">
        <v>16</v>
      </c>
      <c r="F387" s="130" t="s">
        <v>252</v>
      </c>
      <c r="G387" s="127"/>
      <c r="H387" s="129" t="s">
        <v>16</v>
      </c>
      <c r="I387" s="131"/>
      <c r="J387" s="127"/>
      <c r="K387" s="127"/>
      <c r="L387" s="132"/>
      <c r="M387" s="133"/>
      <c r="N387" s="134"/>
      <c r="O387" s="134"/>
      <c r="P387" s="134"/>
      <c r="Q387" s="134"/>
      <c r="R387" s="134"/>
      <c r="S387" s="134"/>
      <c r="T387" s="135"/>
      <c r="AT387" s="136" t="s">
        <v>103</v>
      </c>
      <c r="AU387" s="136" t="s">
        <v>47</v>
      </c>
      <c r="AV387" s="7" t="s">
        <v>45</v>
      </c>
      <c r="AW387" s="7" t="s">
        <v>21</v>
      </c>
      <c r="AX387" s="7" t="s">
        <v>43</v>
      </c>
      <c r="AY387" s="136" t="s">
        <v>93</v>
      </c>
    </row>
    <row r="388" spans="2:65" s="8" customFormat="1" ht="10.199999999999999" x14ac:dyDescent="0.2">
      <c r="B388" s="137"/>
      <c r="C388" s="138"/>
      <c r="D388" s="128" t="s">
        <v>103</v>
      </c>
      <c r="E388" s="139" t="s">
        <v>16</v>
      </c>
      <c r="F388" s="140" t="s">
        <v>253</v>
      </c>
      <c r="G388" s="138"/>
      <c r="H388" s="141">
        <v>3.4319999999999999</v>
      </c>
      <c r="I388" s="142"/>
      <c r="J388" s="138"/>
      <c r="K388" s="138"/>
      <c r="L388" s="143"/>
      <c r="M388" s="144"/>
      <c r="N388" s="145"/>
      <c r="O388" s="145"/>
      <c r="P388" s="145"/>
      <c r="Q388" s="145"/>
      <c r="R388" s="145"/>
      <c r="S388" s="145"/>
      <c r="T388" s="146"/>
      <c r="AT388" s="147" t="s">
        <v>103</v>
      </c>
      <c r="AU388" s="147" t="s">
        <v>47</v>
      </c>
      <c r="AV388" s="8" t="s">
        <v>47</v>
      </c>
      <c r="AW388" s="8" t="s">
        <v>21</v>
      </c>
      <c r="AX388" s="8" t="s">
        <v>43</v>
      </c>
      <c r="AY388" s="147" t="s">
        <v>93</v>
      </c>
    </row>
    <row r="389" spans="2:65" s="9" customFormat="1" ht="10.199999999999999" x14ac:dyDescent="0.2">
      <c r="B389" s="148"/>
      <c r="C389" s="149"/>
      <c r="D389" s="128" t="s">
        <v>103</v>
      </c>
      <c r="E389" s="150" t="s">
        <v>16</v>
      </c>
      <c r="F389" s="151" t="s">
        <v>106</v>
      </c>
      <c r="G389" s="149"/>
      <c r="H389" s="152">
        <v>57.682000000000002</v>
      </c>
      <c r="I389" s="153"/>
      <c r="J389" s="149"/>
      <c r="K389" s="149"/>
      <c r="L389" s="154"/>
      <c r="M389" s="155"/>
      <c r="N389" s="156"/>
      <c r="O389" s="156"/>
      <c r="P389" s="156"/>
      <c r="Q389" s="156"/>
      <c r="R389" s="156"/>
      <c r="S389" s="156"/>
      <c r="T389" s="157"/>
      <c r="AT389" s="158" t="s">
        <v>103</v>
      </c>
      <c r="AU389" s="158" t="s">
        <v>47</v>
      </c>
      <c r="AV389" s="9" t="s">
        <v>101</v>
      </c>
      <c r="AW389" s="9" t="s">
        <v>21</v>
      </c>
      <c r="AX389" s="9" t="s">
        <v>45</v>
      </c>
      <c r="AY389" s="158" t="s">
        <v>93</v>
      </c>
    </row>
    <row r="390" spans="2:65" s="7" customFormat="1" ht="10.199999999999999" x14ac:dyDescent="0.2">
      <c r="B390" s="126"/>
      <c r="C390" s="127"/>
      <c r="D390" s="128" t="s">
        <v>103</v>
      </c>
      <c r="E390" s="129" t="s">
        <v>16</v>
      </c>
      <c r="F390" s="130" t="s">
        <v>107</v>
      </c>
      <c r="G390" s="127"/>
      <c r="H390" s="129" t="s">
        <v>16</v>
      </c>
      <c r="I390" s="131"/>
      <c r="J390" s="127"/>
      <c r="K390" s="127"/>
      <c r="L390" s="132"/>
      <c r="M390" s="133"/>
      <c r="N390" s="134"/>
      <c r="O390" s="134"/>
      <c r="P390" s="134"/>
      <c r="Q390" s="134"/>
      <c r="R390" s="134"/>
      <c r="S390" s="134"/>
      <c r="T390" s="135"/>
      <c r="AT390" s="136" t="s">
        <v>103</v>
      </c>
      <c r="AU390" s="136" t="s">
        <v>47</v>
      </c>
      <c r="AV390" s="7" t="s">
        <v>45</v>
      </c>
      <c r="AW390" s="7" t="s">
        <v>21</v>
      </c>
      <c r="AX390" s="7" t="s">
        <v>43</v>
      </c>
      <c r="AY390" s="136" t="s">
        <v>93</v>
      </c>
    </row>
    <row r="391" spans="2:65" s="8" customFormat="1" ht="10.199999999999999" x14ac:dyDescent="0.2">
      <c r="B391" s="137"/>
      <c r="C391" s="138"/>
      <c r="D391" s="128" t="s">
        <v>103</v>
      </c>
      <c r="E391" s="138"/>
      <c r="F391" s="140" t="s">
        <v>370</v>
      </c>
      <c r="G391" s="138"/>
      <c r="H391" s="141">
        <v>62.296999999999997</v>
      </c>
      <c r="I391" s="142"/>
      <c r="J391" s="138"/>
      <c r="K391" s="138"/>
      <c r="L391" s="143"/>
      <c r="M391" s="144"/>
      <c r="N391" s="145"/>
      <c r="O391" s="145"/>
      <c r="P391" s="145"/>
      <c r="Q391" s="145"/>
      <c r="R391" s="145"/>
      <c r="S391" s="145"/>
      <c r="T391" s="146"/>
      <c r="AT391" s="147" t="s">
        <v>103</v>
      </c>
      <c r="AU391" s="147" t="s">
        <v>47</v>
      </c>
      <c r="AV391" s="8" t="s">
        <v>47</v>
      </c>
      <c r="AW391" s="8" t="s">
        <v>0</v>
      </c>
      <c r="AX391" s="8" t="s">
        <v>45</v>
      </c>
      <c r="AY391" s="147" t="s">
        <v>93</v>
      </c>
    </row>
    <row r="392" spans="2:65" s="1" customFormat="1" ht="22.5" customHeight="1" x14ac:dyDescent="0.2">
      <c r="B392" s="19"/>
      <c r="C392" s="114" t="s">
        <v>371</v>
      </c>
      <c r="D392" s="114" t="s">
        <v>96</v>
      </c>
      <c r="E392" s="115" t="s">
        <v>372</v>
      </c>
      <c r="F392" s="116" t="s">
        <v>373</v>
      </c>
      <c r="G392" s="117" t="s">
        <v>99</v>
      </c>
      <c r="H392" s="118">
        <v>627</v>
      </c>
      <c r="I392" s="119"/>
      <c r="J392" s="120">
        <f>ROUND(I392*H392,2)</f>
        <v>0</v>
      </c>
      <c r="K392" s="116" t="s">
        <v>100</v>
      </c>
      <c r="L392" s="21"/>
      <c r="M392" s="121" t="s">
        <v>16</v>
      </c>
      <c r="N392" s="122" t="s">
        <v>30</v>
      </c>
      <c r="O392" s="28"/>
      <c r="P392" s="123">
        <f>O392*H392</f>
        <v>0</v>
      </c>
      <c r="Q392" s="123">
        <v>1.2E-4</v>
      </c>
      <c r="R392" s="123">
        <f>Q392*H392</f>
        <v>7.5240000000000001E-2</v>
      </c>
      <c r="S392" s="123">
        <v>0</v>
      </c>
      <c r="T392" s="124">
        <f>S392*H392</f>
        <v>0</v>
      </c>
      <c r="AR392" s="11" t="s">
        <v>181</v>
      </c>
      <c r="AT392" s="11" t="s">
        <v>96</v>
      </c>
      <c r="AU392" s="11" t="s">
        <v>47</v>
      </c>
      <c r="AY392" s="11" t="s">
        <v>93</v>
      </c>
      <c r="BE392" s="125">
        <f>IF(N392="základní",J392,0)</f>
        <v>0</v>
      </c>
      <c r="BF392" s="125">
        <f>IF(N392="snížená",J392,0)</f>
        <v>0</v>
      </c>
      <c r="BG392" s="125">
        <f>IF(N392="zákl. přenesená",J392,0)</f>
        <v>0</v>
      </c>
      <c r="BH392" s="125">
        <f>IF(N392="sníž. přenesená",J392,0)</f>
        <v>0</v>
      </c>
      <c r="BI392" s="125">
        <f>IF(N392="nulová",J392,0)</f>
        <v>0</v>
      </c>
      <c r="BJ392" s="11" t="s">
        <v>45</v>
      </c>
      <c r="BK392" s="125">
        <f>ROUND(I392*H392,2)</f>
        <v>0</v>
      </c>
      <c r="BL392" s="11" t="s">
        <v>181</v>
      </c>
      <c r="BM392" s="11" t="s">
        <v>374</v>
      </c>
    </row>
    <row r="393" spans="2:65" s="7" customFormat="1" ht="10.199999999999999" x14ac:dyDescent="0.2">
      <c r="B393" s="126"/>
      <c r="C393" s="127"/>
      <c r="D393" s="128" t="s">
        <v>103</v>
      </c>
      <c r="E393" s="129" t="s">
        <v>16</v>
      </c>
      <c r="F393" s="130" t="s">
        <v>222</v>
      </c>
      <c r="G393" s="127"/>
      <c r="H393" s="129" t="s">
        <v>16</v>
      </c>
      <c r="I393" s="131"/>
      <c r="J393" s="127"/>
      <c r="K393" s="127"/>
      <c r="L393" s="132"/>
      <c r="M393" s="133"/>
      <c r="N393" s="134"/>
      <c r="O393" s="134"/>
      <c r="P393" s="134"/>
      <c r="Q393" s="134"/>
      <c r="R393" s="134"/>
      <c r="S393" s="134"/>
      <c r="T393" s="135"/>
      <c r="AT393" s="136" t="s">
        <v>103</v>
      </c>
      <c r="AU393" s="136" t="s">
        <v>47</v>
      </c>
      <c r="AV393" s="7" t="s">
        <v>45</v>
      </c>
      <c r="AW393" s="7" t="s">
        <v>21</v>
      </c>
      <c r="AX393" s="7" t="s">
        <v>43</v>
      </c>
      <c r="AY393" s="136" t="s">
        <v>93</v>
      </c>
    </row>
    <row r="394" spans="2:65" s="8" customFormat="1" ht="10.199999999999999" x14ac:dyDescent="0.2">
      <c r="B394" s="137"/>
      <c r="C394" s="138"/>
      <c r="D394" s="128" t="s">
        <v>103</v>
      </c>
      <c r="E394" s="139" t="s">
        <v>16</v>
      </c>
      <c r="F394" s="140" t="s">
        <v>375</v>
      </c>
      <c r="G394" s="138"/>
      <c r="H394" s="141">
        <v>609</v>
      </c>
      <c r="I394" s="142"/>
      <c r="J394" s="138"/>
      <c r="K394" s="138"/>
      <c r="L394" s="143"/>
      <c r="M394" s="144"/>
      <c r="N394" s="145"/>
      <c r="O394" s="145"/>
      <c r="P394" s="145"/>
      <c r="Q394" s="145"/>
      <c r="R394" s="145"/>
      <c r="S394" s="145"/>
      <c r="T394" s="146"/>
      <c r="AT394" s="147" t="s">
        <v>103</v>
      </c>
      <c r="AU394" s="147" t="s">
        <v>47</v>
      </c>
      <c r="AV394" s="8" t="s">
        <v>47</v>
      </c>
      <c r="AW394" s="8" t="s">
        <v>21</v>
      </c>
      <c r="AX394" s="8" t="s">
        <v>43</v>
      </c>
      <c r="AY394" s="147" t="s">
        <v>93</v>
      </c>
    </row>
    <row r="395" spans="2:65" s="7" customFormat="1" ht="10.199999999999999" x14ac:dyDescent="0.2">
      <c r="B395" s="126"/>
      <c r="C395" s="127"/>
      <c r="D395" s="128" t="s">
        <v>103</v>
      </c>
      <c r="E395" s="129" t="s">
        <v>16</v>
      </c>
      <c r="F395" s="130" t="s">
        <v>137</v>
      </c>
      <c r="G395" s="127"/>
      <c r="H395" s="129" t="s">
        <v>16</v>
      </c>
      <c r="I395" s="131"/>
      <c r="J395" s="127"/>
      <c r="K395" s="127"/>
      <c r="L395" s="132"/>
      <c r="M395" s="133"/>
      <c r="N395" s="134"/>
      <c r="O395" s="134"/>
      <c r="P395" s="134"/>
      <c r="Q395" s="134"/>
      <c r="R395" s="134"/>
      <c r="S395" s="134"/>
      <c r="T395" s="135"/>
      <c r="AT395" s="136" t="s">
        <v>103</v>
      </c>
      <c r="AU395" s="136" t="s">
        <v>47</v>
      </c>
      <c r="AV395" s="7" t="s">
        <v>45</v>
      </c>
      <c r="AW395" s="7" t="s">
        <v>21</v>
      </c>
      <c r="AX395" s="7" t="s">
        <v>43</v>
      </c>
      <c r="AY395" s="136" t="s">
        <v>93</v>
      </c>
    </row>
    <row r="396" spans="2:65" s="8" customFormat="1" ht="10.199999999999999" x14ac:dyDescent="0.2">
      <c r="B396" s="137"/>
      <c r="C396" s="138"/>
      <c r="D396" s="128" t="s">
        <v>103</v>
      </c>
      <c r="E396" s="139" t="s">
        <v>16</v>
      </c>
      <c r="F396" s="140" t="s">
        <v>202</v>
      </c>
      <c r="G396" s="138"/>
      <c r="H396" s="141">
        <v>18</v>
      </c>
      <c r="I396" s="142"/>
      <c r="J396" s="138"/>
      <c r="K396" s="138"/>
      <c r="L396" s="143"/>
      <c r="M396" s="144"/>
      <c r="N396" s="145"/>
      <c r="O396" s="145"/>
      <c r="P396" s="145"/>
      <c r="Q396" s="145"/>
      <c r="R396" s="145"/>
      <c r="S396" s="145"/>
      <c r="T396" s="146"/>
      <c r="AT396" s="147" t="s">
        <v>103</v>
      </c>
      <c r="AU396" s="147" t="s">
        <v>47</v>
      </c>
      <c r="AV396" s="8" t="s">
        <v>47</v>
      </c>
      <c r="AW396" s="8" t="s">
        <v>21</v>
      </c>
      <c r="AX396" s="8" t="s">
        <v>43</v>
      </c>
      <c r="AY396" s="147" t="s">
        <v>93</v>
      </c>
    </row>
    <row r="397" spans="2:65" s="9" customFormat="1" ht="10.199999999999999" x14ac:dyDescent="0.2">
      <c r="B397" s="148"/>
      <c r="C397" s="149"/>
      <c r="D397" s="128" t="s">
        <v>103</v>
      </c>
      <c r="E397" s="150" t="s">
        <v>16</v>
      </c>
      <c r="F397" s="151" t="s">
        <v>106</v>
      </c>
      <c r="G397" s="149"/>
      <c r="H397" s="152">
        <v>627</v>
      </c>
      <c r="I397" s="153"/>
      <c r="J397" s="149"/>
      <c r="K397" s="149"/>
      <c r="L397" s="154"/>
      <c r="M397" s="155"/>
      <c r="N397" s="156"/>
      <c r="O397" s="156"/>
      <c r="P397" s="156"/>
      <c r="Q397" s="156"/>
      <c r="R397" s="156"/>
      <c r="S397" s="156"/>
      <c r="T397" s="157"/>
      <c r="AT397" s="158" t="s">
        <v>103</v>
      </c>
      <c r="AU397" s="158" t="s">
        <v>47</v>
      </c>
      <c r="AV397" s="9" t="s">
        <v>101</v>
      </c>
      <c r="AW397" s="9" t="s">
        <v>21</v>
      </c>
      <c r="AX397" s="9" t="s">
        <v>45</v>
      </c>
      <c r="AY397" s="158" t="s">
        <v>93</v>
      </c>
    </row>
    <row r="398" spans="2:65" s="7" customFormat="1" ht="10.199999999999999" x14ac:dyDescent="0.2">
      <c r="B398" s="126"/>
      <c r="C398" s="127"/>
      <c r="D398" s="128" t="s">
        <v>103</v>
      </c>
      <c r="E398" s="129" t="s">
        <v>16</v>
      </c>
      <c r="F398" s="130" t="s">
        <v>139</v>
      </c>
      <c r="G398" s="127"/>
      <c r="H398" s="129" t="s">
        <v>16</v>
      </c>
      <c r="I398" s="131"/>
      <c r="J398" s="127"/>
      <c r="K398" s="127"/>
      <c r="L398" s="132"/>
      <c r="M398" s="133"/>
      <c r="N398" s="134"/>
      <c r="O398" s="134"/>
      <c r="P398" s="134"/>
      <c r="Q398" s="134"/>
      <c r="R398" s="134"/>
      <c r="S398" s="134"/>
      <c r="T398" s="135"/>
      <c r="AT398" s="136" t="s">
        <v>103</v>
      </c>
      <c r="AU398" s="136" t="s">
        <v>47</v>
      </c>
      <c r="AV398" s="7" t="s">
        <v>45</v>
      </c>
      <c r="AW398" s="7" t="s">
        <v>21</v>
      </c>
      <c r="AX398" s="7" t="s">
        <v>43</v>
      </c>
      <c r="AY398" s="136" t="s">
        <v>93</v>
      </c>
    </row>
    <row r="399" spans="2:65" s="1" customFormat="1" ht="16.5" customHeight="1" x14ac:dyDescent="0.2">
      <c r="B399" s="19"/>
      <c r="C399" s="161" t="s">
        <v>376</v>
      </c>
      <c r="D399" s="161" t="s">
        <v>225</v>
      </c>
      <c r="E399" s="162" t="s">
        <v>377</v>
      </c>
      <c r="F399" s="163" t="s">
        <v>378</v>
      </c>
      <c r="G399" s="164" t="s">
        <v>99</v>
      </c>
      <c r="H399" s="165">
        <v>4</v>
      </c>
      <c r="I399" s="166"/>
      <c r="J399" s="167">
        <f>ROUND(I399*H399,2)</f>
        <v>0</v>
      </c>
      <c r="K399" s="163" t="s">
        <v>100</v>
      </c>
      <c r="L399" s="168"/>
      <c r="M399" s="169" t="s">
        <v>16</v>
      </c>
      <c r="N399" s="170" t="s">
        <v>30</v>
      </c>
      <c r="O399" s="28"/>
      <c r="P399" s="123">
        <f>O399*H399</f>
        <v>0</v>
      </c>
      <c r="Q399" s="123">
        <v>5.0000000000000001E-4</v>
      </c>
      <c r="R399" s="123">
        <f>Q399*H399</f>
        <v>2E-3</v>
      </c>
      <c r="S399" s="123">
        <v>0</v>
      </c>
      <c r="T399" s="124">
        <f>S399*H399</f>
        <v>0</v>
      </c>
      <c r="AR399" s="11" t="s">
        <v>228</v>
      </c>
      <c r="AT399" s="11" t="s">
        <v>225</v>
      </c>
      <c r="AU399" s="11" t="s">
        <v>47</v>
      </c>
      <c r="AY399" s="11" t="s">
        <v>93</v>
      </c>
      <c r="BE399" s="125">
        <f>IF(N399="základní",J399,0)</f>
        <v>0</v>
      </c>
      <c r="BF399" s="125">
        <f>IF(N399="snížená",J399,0)</f>
        <v>0</v>
      </c>
      <c r="BG399" s="125">
        <f>IF(N399="zákl. přenesená",J399,0)</f>
        <v>0</v>
      </c>
      <c r="BH399" s="125">
        <f>IF(N399="sníž. přenesená",J399,0)</f>
        <v>0</v>
      </c>
      <c r="BI399" s="125">
        <f>IF(N399="nulová",J399,0)</f>
        <v>0</v>
      </c>
      <c r="BJ399" s="11" t="s">
        <v>45</v>
      </c>
      <c r="BK399" s="125">
        <f>ROUND(I399*H399,2)</f>
        <v>0</v>
      </c>
      <c r="BL399" s="11" t="s">
        <v>181</v>
      </c>
      <c r="BM399" s="11" t="s">
        <v>379</v>
      </c>
    </row>
    <row r="400" spans="2:65" s="7" customFormat="1" ht="10.199999999999999" x14ac:dyDescent="0.2">
      <c r="B400" s="126"/>
      <c r="C400" s="127"/>
      <c r="D400" s="128" t="s">
        <v>103</v>
      </c>
      <c r="E400" s="129" t="s">
        <v>16</v>
      </c>
      <c r="F400" s="130" t="s">
        <v>222</v>
      </c>
      <c r="G400" s="127"/>
      <c r="H400" s="129" t="s">
        <v>16</v>
      </c>
      <c r="I400" s="131"/>
      <c r="J400" s="127"/>
      <c r="K400" s="127"/>
      <c r="L400" s="132"/>
      <c r="M400" s="133"/>
      <c r="N400" s="134"/>
      <c r="O400" s="134"/>
      <c r="P400" s="134"/>
      <c r="Q400" s="134"/>
      <c r="R400" s="134"/>
      <c r="S400" s="134"/>
      <c r="T400" s="135"/>
      <c r="AT400" s="136" t="s">
        <v>103</v>
      </c>
      <c r="AU400" s="136" t="s">
        <v>47</v>
      </c>
      <c r="AV400" s="7" t="s">
        <v>45</v>
      </c>
      <c r="AW400" s="7" t="s">
        <v>21</v>
      </c>
      <c r="AX400" s="7" t="s">
        <v>43</v>
      </c>
      <c r="AY400" s="136" t="s">
        <v>93</v>
      </c>
    </row>
    <row r="401" spans="2:65" s="8" customFormat="1" ht="10.199999999999999" x14ac:dyDescent="0.2">
      <c r="B401" s="137"/>
      <c r="C401" s="138"/>
      <c r="D401" s="128" t="s">
        <v>103</v>
      </c>
      <c r="E401" s="139" t="s">
        <v>16</v>
      </c>
      <c r="F401" s="140" t="s">
        <v>101</v>
      </c>
      <c r="G401" s="138"/>
      <c r="H401" s="141">
        <v>4</v>
      </c>
      <c r="I401" s="142"/>
      <c r="J401" s="138"/>
      <c r="K401" s="138"/>
      <c r="L401" s="143"/>
      <c r="M401" s="144"/>
      <c r="N401" s="145"/>
      <c r="O401" s="145"/>
      <c r="P401" s="145"/>
      <c r="Q401" s="145"/>
      <c r="R401" s="145"/>
      <c r="S401" s="145"/>
      <c r="T401" s="146"/>
      <c r="AT401" s="147" t="s">
        <v>103</v>
      </c>
      <c r="AU401" s="147" t="s">
        <v>47</v>
      </c>
      <c r="AV401" s="8" t="s">
        <v>47</v>
      </c>
      <c r="AW401" s="8" t="s">
        <v>21</v>
      </c>
      <c r="AX401" s="8" t="s">
        <v>43</v>
      </c>
      <c r="AY401" s="147" t="s">
        <v>93</v>
      </c>
    </row>
    <row r="402" spans="2:65" s="9" customFormat="1" ht="10.199999999999999" x14ac:dyDescent="0.2">
      <c r="B402" s="148"/>
      <c r="C402" s="149"/>
      <c r="D402" s="128" t="s">
        <v>103</v>
      </c>
      <c r="E402" s="150" t="s">
        <v>16</v>
      </c>
      <c r="F402" s="151" t="s">
        <v>106</v>
      </c>
      <c r="G402" s="149"/>
      <c r="H402" s="152">
        <v>4</v>
      </c>
      <c r="I402" s="153"/>
      <c r="J402" s="149"/>
      <c r="K402" s="149"/>
      <c r="L402" s="154"/>
      <c r="M402" s="155"/>
      <c r="N402" s="156"/>
      <c r="O402" s="156"/>
      <c r="P402" s="156"/>
      <c r="Q402" s="156"/>
      <c r="R402" s="156"/>
      <c r="S402" s="156"/>
      <c r="T402" s="157"/>
      <c r="AT402" s="158" t="s">
        <v>103</v>
      </c>
      <c r="AU402" s="158" t="s">
        <v>47</v>
      </c>
      <c r="AV402" s="9" t="s">
        <v>101</v>
      </c>
      <c r="AW402" s="9" t="s">
        <v>21</v>
      </c>
      <c r="AX402" s="9" t="s">
        <v>45</v>
      </c>
      <c r="AY402" s="158" t="s">
        <v>93</v>
      </c>
    </row>
    <row r="403" spans="2:65" s="7" customFormat="1" ht="10.199999999999999" x14ac:dyDescent="0.2">
      <c r="B403" s="126"/>
      <c r="C403" s="127"/>
      <c r="D403" s="128" t="s">
        <v>103</v>
      </c>
      <c r="E403" s="129" t="s">
        <v>16</v>
      </c>
      <c r="F403" s="130" t="s">
        <v>139</v>
      </c>
      <c r="G403" s="127"/>
      <c r="H403" s="129" t="s">
        <v>16</v>
      </c>
      <c r="I403" s="131"/>
      <c r="J403" s="127"/>
      <c r="K403" s="127"/>
      <c r="L403" s="132"/>
      <c r="M403" s="133"/>
      <c r="N403" s="134"/>
      <c r="O403" s="134"/>
      <c r="P403" s="134"/>
      <c r="Q403" s="134"/>
      <c r="R403" s="134"/>
      <c r="S403" s="134"/>
      <c r="T403" s="135"/>
      <c r="AT403" s="136" t="s">
        <v>103</v>
      </c>
      <c r="AU403" s="136" t="s">
        <v>47</v>
      </c>
      <c r="AV403" s="7" t="s">
        <v>45</v>
      </c>
      <c r="AW403" s="7" t="s">
        <v>21</v>
      </c>
      <c r="AX403" s="7" t="s">
        <v>43</v>
      </c>
      <c r="AY403" s="136" t="s">
        <v>93</v>
      </c>
    </row>
    <row r="404" spans="2:65" s="1" customFormat="1" ht="16.5" customHeight="1" x14ac:dyDescent="0.2">
      <c r="B404" s="19"/>
      <c r="C404" s="161" t="s">
        <v>380</v>
      </c>
      <c r="D404" s="161" t="s">
        <v>225</v>
      </c>
      <c r="E404" s="162" t="s">
        <v>381</v>
      </c>
      <c r="F404" s="163" t="s">
        <v>382</v>
      </c>
      <c r="G404" s="164" t="s">
        <v>99</v>
      </c>
      <c r="H404" s="165">
        <v>9.4499999999999993</v>
      </c>
      <c r="I404" s="166"/>
      <c r="J404" s="167">
        <f>ROUND(I404*H404,2)</f>
        <v>0</v>
      </c>
      <c r="K404" s="163" t="s">
        <v>100</v>
      </c>
      <c r="L404" s="168"/>
      <c r="M404" s="169" t="s">
        <v>16</v>
      </c>
      <c r="N404" s="170" t="s">
        <v>30</v>
      </c>
      <c r="O404" s="28"/>
      <c r="P404" s="123">
        <f>O404*H404</f>
        <v>0</v>
      </c>
      <c r="Q404" s="123">
        <v>2E-3</v>
      </c>
      <c r="R404" s="123">
        <f>Q404*H404</f>
        <v>1.89E-2</v>
      </c>
      <c r="S404" s="123">
        <v>0</v>
      </c>
      <c r="T404" s="124">
        <f>S404*H404</f>
        <v>0</v>
      </c>
      <c r="AR404" s="11" t="s">
        <v>228</v>
      </c>
      <c r="AT404" s="11" t="s">
        <v>225</v>
      </c>
      <c r="AU404" s="11" t="s">
        <v>47</v>
      </c>
      <c r="AY404" s="11" t="s">
        <v>93</v>
      </c>
      <c r="BE404" s="125">
        <f>IF(N404="základní",J404,0)</f>
        <v>0</v>
      </c>
      <c r="BF404" s="125">
        <f>IF(N404="snížená",J404,0)</f>
        <v>0</v>
      </c>
      <c r="BG404" s="125">
        <f>IF(N404="zákl. přenesená",J404,0)</f>
        <v>0</v>
      </c>
      <c r="BH404" s="125">
        <f>IF(N404="sníž. přenesená",J404,0)</f>
        <v>0</v>
      </c>
      <c r="BI404" s="125">
        <f>IF(N404="nulová",J404,0)</f>
        <v>0</v>
      </c>
      <c r="BJ404" s="11" t="s">
        <v>45</v>
      </c>
      <c r="BK404" s="125">
        <f>ROUND(I404*H404,2)</f>
        <v>0</v>
      </c>
      <c r="BL404" s="11" t="s">
        <v>181</v>
      </c>
      <c r="BM404" s="11" t="s">
        <v>383</v>
      </c>
    </row>
    <row r="405" spans="2:65" s="7" customFormat="1" ht="10.199999999999999" x14ac:dyDescent="0.2">
      <c r="B405" s="126"/>
      <c r="C405" s="127"/>
      <c r="D405" s="128" t="s">
        <v>103</v>
      </c>
      <c r="E405" s="129" t="s">
        <v>16</v>
      </c>
      <c r="F405" s="130" t="s">
        <v>137</v>
      </c>
      <c r="G405" s="127"/>
      <c r="H405" s="129" t="s">
        <v>16</v>
      </c>
      <c r="I405" s="131"/>
      <c r="J405" s="127"/>
      <c r="K405" s="127"/>
      <c r="L405" s="132"/>
      <c r="M405" s="133"/>
      <c r="N405" s="134"/>
      <c r="O405" s="134"/>
      <c r="P405" s="134"/>
      <c r="Q405" s="134"/>
      <c r="R405" s="134"/>
      <c r="S405" s="134"/>
      <c r="T405" s="135"/>
      <c r="AT405" s="136" t="s">
        <v>103</v>
      </c>
      <c r="AU405" s="136" t="s">
        <v>47</v>
      </c>
      <c r="AV405" s="7" t="s">
        <v>45</v>
      </c>
      <c r="AW405" s="7" t="s">
        <v>21</v>
      </c>
      <c r="AX405" s="7" t="s">
        <v>43</v>
      </c>
      <c r="AY405" s="136" t="s">
        <v>93</v>
      </c>
    </row>
    <row r="406" spans="2:65" s="8" customFormat="1" ht="10.199999999999999" x14ac:dyDescent="0.2">
      <c r="B406" s="137"/>
      <c r="C406" s="138"/>
      <c r="D406" s="128" t="s">
        <v>103</v>
      </c>
      <c r="E406" s="139" t="s">
        <v>16</v>
      </c>
      <c r="F406" s="140" t="s">
        <v>195</v>
      </c>
      <c r="G406" s="138"/>
      <c r="H406" s="141">
        <v>9</v>
      </c>
      <c r="I406" s="142"/>
      <c r="J406" s="138"/>
      <c r="K406" s="138"/>
      <c r="L406" s="143"/>
      <c r="M406" s="144"/>
      <c r="N406" s="145"/>
      <c r="O406" s="145"/>
      <c r="P406" s="145"/>
      <c r="Q406" s="145"/>
      <c r="R406" s="145"/>
      <c r="S406" s="145"/>
      <c r="T406" s="146"/>
      <c r="AT406" s="147" t="s">
        <v>103</v>
      </c>
      <c r="AU406" s="147" t="s">
        <v>47</v>
      </c>
      <c r="AV406" s="8" t="s">
        <v>47</v>
      </c>
      <c r="AW406" s="8" t="s">
        <v>21</v>
      </c>
      <c r="AX406" s="8" t="s">
        <v>43</v>
      </c>
      <c r="AY406" s="147" t="s">
        <v>93</v>
      </c>
    </row>
    <row r="407" spans="2:65" s="9" customFormat="1" ht="10.199999999999999" x14ac:dyDescent="0.2">
      <c r="B407" s="148"/>
      <c r="C407" s="149"/>
      <c r="D407" s="128" t="s">
        <v>103</v>
      </c>
      <c r="E407" s="150" t="s">
        <v>16</v>
      </c>
      <c r="F407" s="151" t="s">
        <v>106</v>
      </c>
      <c r="G407" s="149"/>
      <c r="H407" s="152">
        <v>9</v>
      </c>
      <c r="I407" s="153"/>
      <c r="J407" s="149"/>
      <c r="K407" s="149"/>
      <c r="L407" s="154"/>
      <c r="M407" s="155"/>
      <c r="N407" s="156"/>
      <c r="O407" s="156"/>
      <c r="P407" s="156"/>
      <c r="Q407" s="156"/>
      <c r="R407" s="156"/>
      <c r="S407" s="156"/>
      <c r="T407" s="157"/>
      <c r="AT407" s="158" t="s">
        <v>103</v>
      </c>
      <c r="AU407" s="158" t="s">
        <v>47</v>
      </c>
      <c r="AV407" s="9" t="s">
        <v>101</v>
      </c>
      <c r="AW407" s="9" t="s">
        <v>21</v>
      </c>
      <c r="AX407" s="9" t="s">
        <v>45</v>
      </c>
      <c r="AY407" s="158" t="s">
        <v>93</v>
      </c>
    </row>
    <row r="408" spans="2:65" s="7" customFormat="1" ht="10.199999999999999" x14ac:dyDescent="0.2">
      <c r="B408" s="126"/>
      <c r="C408" s="127"/>
      <c r="D408" s="128" t="s">
        <v>103</v>
      </c>
      <c r="E408" s="129" t="s">
        <v>16</v>
      </c>
      <c r="F408" s="130" t="s">
        <v>139</v>
      </c>
      <c r="G408" s="127"/>
      <c r="H408" s="129" t="s">
        <v>16</v>
      </c>
      <c r="I408" s="131"/>
      <c r="J408" s="127"/>
      <c r="K408" s="127"/>
      <c r="L408" s="132"/>
      <c r="M408" s="133"/>
      <c r="N408" s="134"/>
      <c r="O408" s="134"/>
      <c r="P408" s="134"/>
      <c r="Q408" s="134"/>
      <c r="R408" s="134"/>
      <c r="S408" s="134"/>
      <c r="T408" s="135"/>
      <c r="AT408" s="136" t="s">
        <v>103</v>
      </c>
      <c r="AU408" s="136" t="s">
        <v>47</v>
      </c>
      <c r="AV408" s="7" t="s">
        <v>45</v>
      </c>
      <c r="AW408" s="7" t="s">
        <v>21</v>
      </c>
      <c r="AX408" s="7" t="s">
        <v>43</v>
      </c>
      <c r="AY408" s="136" t="s">
        <v>93</v>
      </c>
    </row>
    <row r="409" spans="2:65" s="8" customFormat="1" ht="10.199999999999999" x14ac:dyDescent="0.2">
      <c r="B409" s="137"/>
      <c r="C409" s="138"/>
      <c r="D409" s="128" t="s">
        <v>103</v>
      </c>
      <c r="E409" s="138"/>
      <c r="F409" s="140" t="s">
        <v>384</v>
      </c>
      <c r="G409" s="138"/>
      <c r="H409" s="141">
        <v>9.4499999999999993</v>
      </c>
      <c r="I409" s="142"/>
      <c r="J409" s="138"/>
      <c r="K409" s="138"/>
      <c r="L409" s="143"/>
      <c r="M409" s="144"/>
      <c r="N409" s="145"/>
      <c r="O409" s="145"/>
      <c r="P409" s="145"/>
      <c r="Q409" s="145"/>
      <c r="R409" s="145"/>
      <c r="S409" s="145"/>
      <c r="T409" s="146"/>
      <c r="AT409" s="147" t="s">
        <v>103</v>
      </c>
      <c r="AU409" s="147" t="s">
        <v>47</v>
      </c>
      <c r="AV409" s="8" t="s">
        <v>47</v>
      </c>
      <c r="AW409" s="8" t="s">
        <v>0</v>
      </c>
      <c r="AX409" s="8" t="s">
        <v>45</v>
      </c>
      <c r="AY409" s="147" t="s">
        <v>93</v>
      </c>
    </row>
    <row r="410" spans="2:65" s="1" customFormat="1" ht="16.5" customHeight="1" x14ac:dyDescent="0.2">
      <c r="B410" s="19"/>
      <c r="C410" s="161" t="s">
        <v>385</v>
      </c>
      <c r="D410" s="161" t="s">
        <v>225</v>
      </c>
      <c r="E410" s="162" t="s">
        <v>386</v>
      </c>
      <c r="F410" s="163" t="s">
        <v>387</v>
      </c>
      <c r="G410" s="164" t="s">
        <v>99</v>
      </c>
      <c r="H410" s="165">
        <v>644.70000000000005</v>
      </c>
      <c r="I410" s="166"/>
      <c r="J410" s="167">
        <f>ROUND(I410*H410,2)</f>
        <v>0</v>
      </c>
      <c r="K410" s="163" t="s">
        <v>100</v>
      </c>
      <c r="L410" s="168"/>
      <c r="M410" s="169" t="s">
        <v>16</v>
      </c>
      <c r="N410" s="170" t="s">
        <v>30</v>
      </c>
      <c r="O410" s="28"/>
      <c r="P410" s="123">
        <f>O410*H410</f>
        <v>0</v>
      </c>
      <c r="Q410" s="123">
        <v>3.0000000000000001E-3</v>
      </c>
      <c r="R410" s="123">
        <f>Q410*H410</f>
        <v>1.9341000000000002</v>
      </c>
      <c r="S410" s="123">
        <v>0</v>
      </c>
      <c r="T410" s="124">
        <f>S410*H410</f>
        <v>0</v>
      </c>
      <c r="AR410" s="11" t="s">
        <v>228</v>
      </c>
      <c r="AT410" s="11" t="s">
        <v>225</v>
      </c>
      <c r="AU410" s="11" t="s">
        <v>47</v>
      </c>
      <c r="AY410" s="11" t="s">
        <v>93</v>
      </c>
      <c r="BE410" s="125">
        <f>IF(N410="základní",J410,0)</f>
        <v>0</v>
      </c>
      <c r="BF410" s="125">
        <f>IF(N410="snížená",J410,0)</f>
        <v>0</v>
      </c>
      <c r="BG410" s="125">
        <f>IF(N410="zákl. přenesená",J410,0)</f>
        <v>0</v>
      </c>
      <c r="BH410" s="125">
        <f>IF(N410="sníž. přenesená",J410,0)</f>
        <v>0</v>
      </c>
      <c r="BI410" s="125">
        <f>IF(N410="nulová",J410,0)</f>
        <v>0</v>
      </c>
      <c r="BJ410" s="11" t="s">
        <v>45</v>
      </c>
      <c r="BK410" s="125">
        <f>ROUND(I410*H410,2)</f>
        <v>0</v>
      </c>
      <c r="BL410" s="11" t="s">
        <v>181</v>
      </c>
      <c r="BM410" s="11" t="s">
        <v>388</v>
      </c>
    </row>
    <row r="411" spans="2:65" s="7" customFormat="1" ht="10.199999999999999" x14ac:dyDescent="0.2">
      <c r="B411" s="126"/>
      <c r="C411" s="127"/>
      <c r="D411" s="128" t="s">
        <v>103</v>
      </c>
      <c r="E411" s="129" t="s">
        <v>16</v>
      </c>
      <c r="F411" s="130" t="s">
        <v>222</v>
      </c>
      <c r="G411" s="127"/>
      <c r="H411" s="129" t="s">
        <v>16</v>
      </c>
      <c r="I411" s="131"/>
      <c r="J411" s="127"/>
      <c r="K411" s="127"/>
      <c r="L411" s="132"/>
      <c r="M411" s="133"/>
      <c r="N411" s="134"/>
      <c r="O411" s="134"/>
      <c r="P411" s="134"/>
      <c r="Q411" s="134"/>
      <c r="R411" s="134"/>
      <c r="S411" s="134"/>
      <c r="T411" s="135"/>
      <c r="AT411" s="136" t="s">
        <v>103</v>
      </c>
      <c r="AU411" s="136" t="s">
        <v>47</v>
      </c>
      <c r="AV411" s="7" t="s">
        <v>45</v>
      </c>
      <c r="AW411" s="7" t="s">
        <v>21</v>
      </c>
      <c r="AX411" s="7" t="s">
        <v>43</v>
      </c>
      <c r="AY411" s="136" t="s">
        <v>93</v>
      </c>
    </row>
    <row r="412" spans="2:65" s="8" customFormat="1" ht="10.199999999999999" x14ac:dyDescent="0.2">
      <c r="B412" s="137"/>
      <c r="C412" s="138"/>
      <c r="D412" s="128" t="s">
        <v>103</v>
      </c>
      <c r="E412" s="139" t="s">
        <v>16</v>
      </c>
      <c r="F412" s="140" t="s">
        <v>389</v>
      </c>
      <c r="G412" s="138"/>
      <c r="H412" s="141">
        <v>605</v>
      </c>
      <c r="I412" s="142"/>
      <c r="J412" s="138"/>
      <c r="K412" s="138"/>
      <c r="L412" s="143"/>
      <c r="M412" s="144"/>
      <c r="N412" s="145"/>
      <c r="O412" s="145"/>
      <c r="P412" s="145"/>
      <c r="Q412" s="145"/>
      <c r="R412" s="145"/>
      <c r="S412" s="145"/>
      <c r="T412" s="146"/>
      <c r="AT412" s="147" t="s">
        <v>103</v>
      </c>
      <c r="AU412" s="147" t="s">
        <v>47</v>
      </c>
      <c r="AV412" s="8" t="s">
        <v>47</v>
      </c>
      <c r="AW412" s="8" t="s">
        <v>21</v>
      </c>
      <c r="AX412" s="8" t="s">
        <v>43</v>
      </c>
      <c r="AY412" s="147" t="s">
        <v>93</v>
      </c>
    </row>
    <row r="413" spans="2:65" s="7" customFormat="1" ht="10.199999999999999" x14ac:dyDescent="0.2">
      <c r="B413" s="126"/>
      <c r="C413" s="127"/>
      <c r="D413" s="128" t="s">
        <v>103</v>
      </c>
      <c r="E413" s="129" t="s">
        <v>16</v>
      </c>
      <c r="F413" s="130" t="s">
        <v>137</v>
      </c>
      <c r="G413" s="127"/>
      <c r="H413" s="129" t="s">
        <v>16</v>
      </c>
      <c r="I413" s="131"/>
      <c r="J413" s="127"/>
      <c r="K413" s="127"/>
      <c r="L413" s="132"/>
      <c r="M413" s="133"/>
      <c r="N413" s="134"/>
      <c r="O413" s="134"/>
      <c r="P413" s="134"/>
      <c r="Q413" s="134"/>
      <c r="R413" s="134"/>
      <c r="S413" s="134"/>
      <c r="T413" s="135"/>
      <c r="AT413" s="136" t="s">
        <v>103</v>
      </c>
      <c r="AU413" s="136" t="s">
        <v>47</v>
      </c>
      <c r="AV413" s="7" t="s">
        <v>45</v>
      </c>
      <c r="AW413" s="7" t="s">
        <v>21</v>
      </c>
      <c r="AX413" s="7" t="s">
        <v>43</v>
      </c>
      <c r="AY413" s="136" t="s">
        <v>93</v>
      </c>
    </row>
    <row r="414" spans="2:65" s="8" customFormat="1" ht="10.199999999999999" x14ac:dyDescent="0.2">
      <c r="B414" s="137"/>
      <c r="C414" s="138"/>
      <c r="D414" s="128" t="s">
        <v>103</v>
      </c>
      <c r="E414" s="139" t="s">
        <v>16</v>
      </c>
      <c r="F414" s="140" t="s">
        <v>195</v>
      </c>
      <c r="G414" s="138"/>
      <c r="H414" s="141">
        <v>9</v>
      </c>
      <c r="I414" s="142"/>
      <c r="J414" s="138"/>
      <c r="K414" s="138"/>
      <c r="L414" s="143"/>
      <c r="M414" s="144"/>
      <c r="N414" s="145"/>
      <c r="O414" s="145"/>
      <c r="P414" s="145"/>
      <c r="Q414" s="145"/>
      <c r="R414" s="145"/>
      <c r="S414" s="145"/>
      <c r="T414" s="146"/>
      <c r="AT414" s="147" t="s">
        <v>103</v>
      </c>
      <c r="AU414" s="147" t="s">
        <v>47</v>
      </c>
      <c r="AV414" s="8" t="s">
        <v>47</v>
      </c>
      <c r="AW414" s="8" t="s">
        <v>21</v>
      </c>
      <c r="AX414" s="8" t="s">
        <v>43</v>
      </c>
      <c r="AY414" s="147" t="s">
        <v>93</v>
      </c>
    </row>
    <row r="415" spans="2:65" s="9" customFormat="1" ht="10.199999999999999" x14ac:dyDescent="0.2">
      <c r="B415" s="148"/>
      <c r="C415" s="149"/>
      <c r="D415" s="128" t="s">
        <v>103</v>
      </c>
      <c r="E415" s="150" t="s">
        <v>16</v>
      </c>
      <c r="F415" s="151" t="s">
        <v>106</v>
      </c>
      <c r="G415" s="149"/>
      <c r="H415" s="152">
        <v>614</v>
      </c>
      <c r="I415" s="153"/>
      <c r="J415" s="149"/>
      <c r="K415" s="149"/>
      <c r="L415" s="154"/>
      <c r="M415" s="155"/>
      <c r="N415" s="156"/>
      <c r="O415" s="156"/>
      <c r="P415" s="156"/>
      <c r="Q415" s="156"/>
      <c r="R415" s="156"/>
      <c r="S415" s="156"/>
      <c r="T415" s="157"/>
      <c r="AT415" s="158" t="s">
        <v>103</v>
      </c>
      <c r="AU415" s="158" t="s">
        <v>47</v>
      </c>
      <c r="AV415" s="9" t="s">
        <v>101</v>
      </c>
      <c r="AW415" s="9" t="s">
        <v>21</v>
      </c>
      <c r="AX415" s="9" t="s">
        <v>45</v>
      </c>
      <c r="AY415" s="158" t="s">
        <v>93</v>
      </c>
    </row>
    <row r="416" spans="2:65" s="7" customFormat="1" ht="10.199999999999999" x14ac:dyDescent="0.2">
      <c r="B416" s="126"/>
      <c r="C416" s="127"/>
      <c r="D416" s="128" t="s">
        <v>103</v>
      </c>
      <c r="E416" s="129" t="s">
        <v>16</v>
      </c>
      <c r="F416" s="130" t="s">
        <v>139</v>
      </c>
      <c r="G416" s="127"/>
      <c r="H416" s="129" t="s">
        <v>16</v>
      </c>
      <c r="I416" s="131"/>
      <c r="J416" s="127"/>
      <c r="K416" s="127"/>
      <c r="L416" s="132"/>
      <c r="M416" s="133"/>
      <c r="N416" s="134"/>
      <c r="O416" s="134"/>
      <c r="P416" s="134"/>
      <c r="Q416" s="134"/>
      <c r="R416" s="134"/>
      <c r="S416" s="134"/>
      <c r="T416" s="135"/>
      <c r="AT416" s="136" t="s">
        <v>103</v>
      </c>
      <c r="AU416" s="136" t="s">
        <v>47</v>
      </c>
      <c r="AV416" s="7" t="s">
        <v>45</v>
      </c>
      <c r="AW416" s="7" t="s">
        <v>21</v>
      </c>
      <c r="AX416" s="7" t="s">
        <v>43</v>
      </c>
      <c r="AY416" s="136" t="s">
        <v>93</v>
      </c>
    </row>
    <row r="417" spans="2:65" s="8" customFormat="1" ht="10.199999999999999" x14ac:dyDescent="0.2">
      <c r="B417" s="137"/>
      <c r="C417" s="138"/>
      <c r="D417" s="128" t="s">
        <v>103</v>
      </c>
      <c r="E417" s="138"/>
      <c r="F417" s="140" t="s">
        <v>390</v>
      </c>
      <c r="G417" s="138"/>
      <c r="H417" s="141">
        <v>644.70000000000005</v>
      </c>
      <c r="I417" s="142"/>
      <c r="J417" s="138"/>
      <c r="K417" s="138"/>
      <c r="L417" s="143"/>
      <c r="M417" s="144"/>
      <c r="N417" s="145"/>
      <c r="O417" s="145"/>
      <c r="P417" s="145"/>
      <c r="Q417" s="145"/>
      <c r="R417" s="145"/>
      <c r="S417" s="145"/>
      <c r="T417" s="146"/>
      <c r="AT417" s="147" t="s">
        <v>103</v>
      </c>
      <c r="AU417" s="147" t="s">
        <v>47</v>
      </c>
      <c r="AV417" s="8" t="s">
        <v>47</v>
      </c>
      <c r="AW417" s="8" t="s">
        <v>0</v>
      </c>
      <c r="AX417" s="8" t="s">
        <v>45</v>
      </c>
      <c r="AY417" s="147" t="s">
        <v>93</v>
      </c>
    </row>
    <row r="418" spans="2:65" s="1" customFormat="1" ht="16.5" customHeight="1" x14ac:dyDescent="0.2">
      <c r="B418" s="19"/>
      <c r="C418" s="114" t="s">
        <v>391</v>
      </c>
      <c r="D418" s="114" t="s">
        <v>96</v>
      </c>
      <c r="E418" s="115" t="s">
        <v>392</v>
      </c>
      <c r="F418" s="116" t="s">
        <v>393</v>
      </c>
      <c r="G418" s="117" t="s">
        <v>209</v>
      </c>
      <c r="H418" s="118">
        <v>117.3</v>
      </c>
      <c r="I418" s="119"/>
      <c r="J418" s="120">
        <f>ROUND(I418*H418,2)</f>
        <v>0</v>
      </c>
      <c r="K418" s="116" t="s">
        <v>100</v>
      </c>
      <c r="L418" s="21"/>
      <c r="M418" s="121" t="s">
        <v>16</v>
      </c>
      <c r="N418" s="122" t="s">
        <v>30</v>
      </c>
      <c r="O418" s="28"/>
      <c r="P418" s="123">
        <f>O418*H418</f>
        <v>0</v>
      </c>
      <c r="Q418" s="123">
        <v>0</v>
      </c>
      <c r="R418" s="123">
        <f>Q418*H418</f>
        <v>0</v>
      </c>
      <c r="S418" s="123">
        <v>0</v>
      </c>
      <c r="T418" s="124">
        <f>S418*H418</f>
        <v>0</v>
      </c>
      <c r="AR418" s="11" t="s">
        <v>181</v>
      </c>
      <c r="AT418" s="11" t="s">
        <v>96</v>
      </c>
      <c r="AU418" s="11" t="s">
        <v>47</v>
      </c>
      <c r="AY418" s="11" t="s">
        <v>93</v>
      </c>
      <c r="BE418" s="125">
        <f>IF(N418="základní",J418,0)</f>
        <v>0</v>
      </c>
      <c r="BF418" s="125">
        <f>IF(N418="snížená",J418,0)</f>
        <v>0</v>
      </c>
      <c r="BG418" s="125">
        <f>IF(N418="zákl. přenesená",J418,0)</f>
        <v>0</v>
      </c>
      <c r="BH418" s="125">
        <f>IF(N418="sníž. přenesená",J418,0)</f>
        <v>0</v>
      </c>
      <c r="BI418" s="125">
        <f>IF(N418="nulová",J418,0)</f>
        <v>0</v>
      </c>
      <c r="BJ418" s="11" t="s">
        <v>45</v>
      </c>
      <c r="BK418" s="125">
        <f>ROUND(I418*H418,2)</f>
        <v>0</v>
      </c>
      <c r="BL418" s="11" t="s">
        <v>181</v>
      </c>
      <c r="BM418" s="11" t="s">
        <v>394</v>
      </c>
    </row>
    <row r="419" spans="2:65" s="7" customFormat="1" ht="10.199999999999999" x14ac:dyDescent="0.2">
      <c r="B419" s="126"/>
      <c r="C419" s="127"/>
      <c r="D419" s="128" t="s">
        <v>103</v>
      </c>
      <c r="E419" s="129" t="s">
        <v>16</v>
      </c>
      <c r="F419" s="130" t="s">
        <v>111</v>
      </c>
      <c r="G419" s="127"/>
      <c r="H419" s="129" t="s">
        <v>16</v>
      </c>
      <c r="I419" s="131"/>
      <c r="J419" s="127"/>
      <c r="K419" s="127"/>
      <c r="L419" s="132"/>
      <c r="M419" s="133"/>
      <c r="N419" s="134"/>
      <c r="O419" s="134"/>
      <c r="P419" s="134"/>
      <c r="Q419" s="134"/>
      <c r="R419" s="134"/>
      <c r="S419" s="134"/>
      <c r="T419" s="135"/>
      <c r="AT419" s="136" t="s">
        <v>103</v>
      </c>
      <c r="AU419" s="136" t="s">
        <v>47</v>
      </c>
      <c r="AV419" s="7" t="s">
        <v>45</v>
      </c>
      <c r="AW419" s="7" t="s">
        <v>21</v>
      </c>
      <c r="AX419" s="7" t="s">
        <v>43</v>
      </c>
      <c r="AY419" s="136" t="s">
        <v>93</v>
      </c>
    </row>
    <row r="420" spans="2:65" s="8" customFormat="1" ht="10.199999999999999" x14ac:dyDescent="0.2">
      <c r="B420" s="137"/>
      <c r="C420" s="138"/>
      <c r="D420" s="128" t="s">
        <v>103</v>
      </c>
      <c r="E420" s="139" t="s">
        <v>16</v>
      </c>
      <c r="F420" s="140" t="s">
        <v>395</v>
      </c>
      <c r="G420" s="138"/>
      <c r="H420" s="141">
        <v>102.6</v>
      </c>
      <c r="I420" s="142"/>
      <c r="J420" s="138"/>
      <c r="K420" s="138"/>
      <c r="L420" s="143"/>
      <c r="M420" s="144"/>
      <c r="N420" s="145"/>
      <c r="O420" s="145"/>
      <c r="P420" s="145"/>
      <c r="Q420" s="145"/>
      <c r="R420" s="145"/>
      <c r="S420" s="145"/>
      <c r="T420" s="146"/>
      <c r="AT420" s="147" t="s">
        <v>103</v>
      </c>
      <c r="AU420" s="147" t="s">
        <v>47</v>
      </c>
      <c r="AV420" s="8" t="s">
        <v>47</v>
      </c>
      <c r="AW420" s="8" t="s">
        <v>21</v>
      </c>
      <c r="AX420" s="8" t="s">
        <v>43</v>
      </c>
      <c r="AY420" s="147" t="s">
        <v>93</v>
      </c>
    </row>
    <row r="421" spans="2:65" s="7" customFormat="1" ht="10.199999999999999" x14ac:dyDescent="0.2">
      <c r="B421" s="126"/>
      <c r="C421" s="127"/>
      <c r="D421" s="128" t="s">
        <v>103</v>
      </c>
      <c r="E421" s="129" t="s">
        <v>16</v>
      </c>
      <c r="F421" s="130" t="s">
        <v>104</v>
      </c>
      <c r="G421" s="127"/>
      <c r="H421" s="129" t="s">
        <v>16</v>
      </c>
      <c r="I421" s="131"/>
      <c r="J421" s="127"/>
      <c r="K421" s="127"/>
      <c r="L421" s="132"/>
      <c r="M421" s="133"/>
      <c r="N421" s="134"/>
      <c r="O421" s="134"/>
      <c r="P421" s="134"/>
      <c r="Q421" s="134"/>
      <c r="R421" s="134"/>
      <c r="S421" s="134"/>
      <c r="T421" s="135"/>
      <c r="AT421" s="136" t="s">
        <v>103</v>
      </c>
      <c r="AU421" s="136" t="s">
        <v>47</v>
      </c>
      <c r="AV421" s="7" t="s">
        <v>45</v>
      </c>
      <c r="AW421" s="7" t="s">
        <v>21</v>
      </c>
      <c r="AX421" s="7" t="s">
        <v>43</v>
      </c>
      <c r="AY421" s="136" t="s">
        <v>93</v>
      </c>
    </row>
    <row r="422" spans="2:65" s="8" customFormat="1" ht="10.199999999999999" x14ac:dyDescent="0.2">
      <c r="B422" s="137"/>
      <c r="C422" s="138"/>
      <c r="D422" s="128" t="s">
        <v>103</v>
      </c>
      <c r="E422" s="139" t="s">
        <v>16</v>
      </c>
      <c r="F422" s="140" t="s">
        <v>396</v>
      </c>
      <c r="G422" s="138"/>
      <c r="H422" s="141">
        <v>3.7</v>
      </c>
      <c r="I422" s="142"/>
      <c r="J422" s="138"/>
      <c r="K422" s="138"/>
      <c r="L422" s="143"/>
      <c r="M422" s="144"/>
      <c r="N422" s="145"/>
      <c r="O422" s="145"/>
      <c r="P422" s="145"/>
      <c r="Q422" s="145"/>
      <c r="R422" s="145"/>
      <c r="S422" s="145"/>
      <c r="T422" s="146"/>
      <c r="AT422" s="147" t="s">
        <v>103</v>
      </c>
      <c r="AU422" s="147" t="s">
        <v>47</v>
      </c>
      <c r="AV422" s="8" t="s">
        <v>47</v>
      </c>
      <c r="AW422" s="8" t="s">
        <v>21</v>
      </c>
      <c r="AX422" s="8" t="s">
        <v>43</v>
      </c>
      <c r="AY422" s="147" t="s">
        <v>93</v>
      </c>
    </row>
    <row r="423" spans="2:65" s="7" customFormat="1" ht="10.199999999999999" x14ac:dyDescent="0.2">
      <c r="B423" s="126"/>
      <c r="C423" s="127"/>
      <c r="D423" s="128" t="s">
        <v>103</v>
      </c>
      <c r="E423" s="129" t="s">
        <v>16</v>
      </c>
      <c r="F423" s="130" t="s">
        <v>252</v>
      </c>
      <c r="G423" s="127"/>
      <c r="H423" s="129" t="s">
        <v>16</v>
      </c>
      <c r="I423" s="131"/>
      <c r="J423" s="127"/>
      <c r="K423" s="127"/>
      <c r="L423" s="132"/>
      <c r="M423" s="133"/>
      <c r="N423" s="134"/>
      <c r="O423" s="134"/>
      <c r="P423" s="134"/>
      <c r="Q423" s="134"/>
      <c r="R423" s="134"/>
      <c r="S423" s="134"/>
      <c r="T423" s="135"/>
      <c r="AT423" s="136" t="s">
        <v>103</v>
      </c>
      <c r="AU423" s="136" t="s">
        <v>47</v>
      </c>
      <c r="AV423" s="7" t="s">
        <v>45</v>
      </c>
      <c r="AW423" s="7" t="s">
        <v>21</v>
      </c>
      <c r="AX423" s="7" t="s">
        <v>43</v>
      </c>
      <c r="AY423" s="136" t="s">
        <v>93</v>
      </c>
    </row>
    <row r="424" spans="2:65" s="8" customFormat="1" ht="10.199999999999999" x14ac:dyDescent="0.2">
      <c r="B424" s="137"/>
      <c r="C424" s="138"/>
      <c r="D424" s="128" t="s">
        <v>103</v>
      </c>
      <c r="E424" s="139" t="s">
        <v>16</v>
      </c>
      <c r="F424" s="140" t="s">
        <v>397</v>
      </c>
      <c r="G424" s="138"/>
      <c r="H424" s="141">
        <v>6.6</v>
      </c>
      <c r="I424" s="142"/>
      <c r="J424" s="138"/>
      <c r="K424" s="138"/>
      <c r="L424" s="143"/>
      <c r="M424" s="144"/>
      <c r="N424" s="145"/>
      <c r="O424" s="145"/>
      <c r="P424" s="145"/>
      <c r="Q424" s="145"/>
      <c r="R424" s="145"/>
      <c r="S424" s="145"/>
      <c r="T424" s="146"/>
      <c r="AT424" s="147" t="s">
        <v>103</v>
      </c>
      <c r="AU424" s="147" t="s">
        <v>47</v>
      </c>
      <c r="AV424" s="8" t="s">
        <v>47</v>
      </c>
      <c r="AW424" s="8" t="s">
        <v>21</v>
      </c>
      <c r="AX424" s="8" t="s">
        <v>43</v>
      </c>
      <c r="AY424" s="147" t="s">
        <v>93</v>
      </c>
    </row>
    <row r="425" spans="2:65" s="7" customFormat="1" ht="10.199999999999999" x14ac:dyDescent="0.2">
      <c r="B425" s="126"/>
      <c r="C425" s="127"/>
      <c r="D425" s="128" t="s">
        <v>103</v>
      </c>
      <c r="E425" s="129" t="s">
        <v>16</v>
      </c>
      <c r="F425" s="130" t="s">
        <v>254</v>
      </c>
      <c r="G425" s="127"/>
      <c r="H425" s="129" t="s">
        <v>16</v>
      </c>
      <c r="I425" s="131"/>
      <c r="J425" s="127"/>
      <c r="K425" s="127"/>
      <c r="L425" s="132"/>
      <c r="M425" s="133"/>
      <c r="N425" s="134"/>
      <c r="O425" s="134"/>
      <c r="P425" s="134"/>
      <c r="Q425" s="134"/>
      <c r="R425" s="134"/>
      <c r="S425" s="134"/>
      <c r="T425" s="135"/>
      <c r="AT425" s="136" t="s">
        <v>103</v>
      </c>
      <c r="AU425" s="136" t="s">
        <v>47</v>
      </c>
      <c r="AV425" s="7" t="s">
        <v>45</v>
      </c>
      <c r="AW425" s="7" t="s">
        <v>21</v>
      </c>
      <c r="AX425" s="7" t="s">
        <v>43</v>
      </c>
      <c r="AY425" s="136" t="s">
        <v>93</v>
      </c>
    </row>
    <row r="426" spans="2:65" s="8" customFormat="1" ht="10.199999999999999" x14ac:dyDescent="0.2">
      <c r="B426" s="137"/>
      <c r="C426" s="138"/>
      <c r="D426" s="128" t="s">
        <v>103</v>
      </c>
      <c r="E426" s="139" t="s">
        <v>16</v>
      </c>
      <c r="F426" s="140" t="s">
        <v>398</v>
      </c>
      <c r="G426" s="138"/>
      <c r="H426" s="141">
        <v>4.4000000000000004</v>
      </c>
      <c r="I426" s="142"/>
      <c r="J426" s="138"/>
      <c r="K426" s="138"/>
      <c r="L426" s="143"/>
      <c r="M426" s="144"/>
      <c r="N426" s="145"/>
      <c r="O426" s="145"/>
      <c r="P426" s="145"/>
      <c r="Q426" s="145"/>
      <c r="R426" s="145"/>
      <c r="S426" s="145"/>
      <c r="T426" s="146"/>
      <c r="AT426" s="147" t="s">
        <v>103</v>
      </c>
      <c r="AU426" s="147" t="s">
        <v>47</v>
      </c>
      <c r="AV426" s="8" t="s">
        <v>47</v>
      </c>
      <c r="AW426" s="8" t="s">
        <v>21</v>
      </c>
      <c r="AX426" s="8" t="s">
        <v>43</v>
      </c>
      <c r="AY426" s="147" t="s">
        <v>93</v>
      </c>
    </row>
    <row r="427" spans="2:65" s="7" customFormat="1" ht="10.199999999999999" x14ac:dyDescent="0.2">
      <c r="B427" s="126"/>
      <c r="C427" s="127"/>
      <c r="D427" s="128" t="s">
        <v>103</v>
      </c>
      <c r="E427" s="129" t="s">
        <v>16</v>
      </c>
      <c r="F427" s="130" t="s">
        <v>256</v>
      </c>
      <c r="G427" s="127"/>
      <c r="H427" s="129" t="s">
        <v>16</v>
      </c>
      <c r="I427" s="131"/>
      <c r="J427" s="127"/>
      <c r="K427" s="127"/>
      <c r="L427" s="132"/>
      <c r="M427" s="133"/>
      <c r="N427" s="134"/>
      <c r="O427" s="134"/>
      <c r="P427" s="134"/>
      <c r="Q427" s="134"/>
      <c r="R427" s="134"/>
      <c r="S427" s="134"/>
      <c r="T427" s="135"/>
      <c r="AT427" s="136" t="s">
        <v>103</v>
      </c>
      <c r="AU427" s="136" t="s">
        <v>47</v>
      </c>
      <c r="AV427" s="7" t="s">
        <v>45</v>
      </c>
      <c r="AW427" s="7" t="s">
        <v>21</v>
      </c>
      <c r="AX427" s="7" t="s">
        <v>43</v>
      </c>
      <c r="AY427" s="136" t="s">
        <v>93</v>
      </c>
    </row>
    <row r="428" spans="2:65" s="8" customFormat="1" ht="10.199999999999999" x14ac:dyDescent="0.2">
      <c r="B428" s="137"/>
      <c r="C428" s="138"/>
      <c r="D428" s="128" t="s">
        <v>103</v>
      </c>
      <c r="E428" s="139" t="s">
        <v>16</v>
      </c>
      <c r="F428" s="140" t="s">
        <v>280</v>
      </c>
      <c r="G428" s="138"/>
      <c r="H428" s="141">
        <v>0</v>
      </c>
      <c r="I428" s="142"/>
      <c r="J428" s="138"/>
      <c r="K428" s="138"/>
      <c r="L428" s="143"/>
      <c r="M428" s="144"/>
      <c r="N428" s="145"/>
      <c r="O428" s="145"/>
      <c r="P428" s="145"/>
      <c r="Q428" s="145"/>
      <c r="R428" s="145"/>
      <c r="S428" s="145"/>
      <c r="T428" s="146"/>
      <c r="AT428" s="147" t="s">
        <v>103</v>
      </c>
      <c r="AU428" s="147" t="s">
        <v>47</v>
      </c>
      <c r="AV428" s="8" t="s">
        <v>47</v>
      </c>
      <c r="AW428" s="8" t="s">
        <v>21</v>
      </c>
      <c r="AX428" s="8" t="s">
        <v>43</v>
      </c>
      <c r="AY428" s="147" t="s">
        <v>93</v>
      </c>
    </row>
    <row r="429" spans="2:65" s="9" customFormat="1" ht="10.199999999999999" x14ac:dyDescent="0.2">
      <c r="B429" s="148"/>
      <c r="C429" s="149"/>
      <c r="D429" s="128" t="s">
        <v>103</v>
      </c>
      <c r="E429" s="150" t="s">
        <v>16</v>
      </c>
      <c r="F429" s="151" t="s">
        <v>106</v>
      </c>
      <c r="G429" s="149"/>
      <c r="H429" s="152">
        <v>117.3</v>
      </c>
      <c r="I429" s="153"/>
      <c r="J429" s="149"/>
      <c r="K429" s="149"/>
      <c r="L429" s="154"/>
      <c r="M429" s="155"/>
      <c r="N429" s="156"/>
      <c r="O429" s="156"/>
      <c r="P429" s="156"/>
      <c r="Q429" s="156"/>
      <c r="R429" s="156"/>
      <c r="S429" s="156"/>
      <c r="T429" s="157"/>
      <c r="AT429" s="158" t="s">
        <v>103</v>
      </c>
      <c r="AU429" s="158" t="s">
        <v>47</v>
      </c>
      <c r="AV429" s="9" t="s">
        <v>101</v>
      </c>
      <c r="AW429" s="9" t="s">
        <v>21</v>
      </c>
      <c r="AX429" s="9" t="s">
        <v>45</v>
      </c>
      <c r="AY429" s="158" t="s">
        <v>93</v>
      </c>
    </row>
    <row r="430" spans="2:65" s="7" customFormat="1" ht="10.199999999999999" x14ac:dyDescent="0.2">
      <c r="B430" s="126"/>
      <c r="C430" s="127"/>
      <c r="D430" s="128" t="s">
        <v>103</v>
      </c>
      <c r="E430" s="129" t="s">
        <v>16</v>
      </c>
      <c r="F430" s="130" t="s">
        <v>107</v>
      </c>
      <c r="G430" s="127"/>
      <c r="H430" s="129" t="s">
        <v>16</v>
      </c>
      <c r="I430" s="131"/>
      <c r="J430" s="127"/>
      <c r="K430" s="127"/>
      <c r="L430" s="132"/>
      <c r="M430" s="133"/>
      <c r="N430" s="134"/>
      <c r="O430" s="134"/>
      <c r="P430" s="134"/>
      <c r="Q430" s="134"/>
      <c r="R430" s="134"/>
      <c r="S430" s="134"/>
      <c r="T430" s="135"/>
      <c r="AT430" s="136" t="s">
        <v>103</v>
      </c>
      <c r="AU430" s="136" t="s">
        <v>47</v>
      </c>
      <c r="AV430" s="7" t="s">
        <v>45</v>
      </c>
      <c r="AW430" s="7" t="s">
        <v>21</v>
      </c>
      <c r="AX430" s="7" t="s">
        <v>43</v>
      </c>
      <c r="AY430" s="136" t="s">
        <v>93</v>
      </c>
    </row>
    <row r="431" spans="2:65" s="1" customFormat="1" ht="16.5" customHeight="1" x14ac:dyDescent="0.2">
      <c r="B431" s="19"/>
      <c r="C431" s="161" t="s">
        <v>399</v>
      </c>
      <c r="D431" s="161" t="s">
        <v>225</v>
      </c>
      <c r="E431" s="162" t="s">
        <v>400</v>
      </c>
      <c r="F431" s="163" t="s">
        <v>401</v>
      </c>
      <c r="G431" s="164" t="s">
        <v>209</v>
      </c>
      <c r="H431" s="165">
        <v>123.16500000000001</v>
      </c>
      <c r="I431" s="166"/>
      <c r="J431" s="167">
        <f>ROUND(I431*H431,2)</f>
        <v>0</v>
      </c>
      <c r="K431" s="163" t="s">
        <v>100</v>
      </c>
      <c r="L431" s="168"/>
      <c r="M431" s="169" t="s">
        <v>16</v>
      </c>
      <c r="N431" s="170" t="s">
        <v>30</v>
      </c>
      <c r="O431" s="28"/>
      <c r="P431" s="123">
        <f>O431*H431</f>
        <v>0</v>
      </c>
      <c r="Q431" s="123">
        <v>3.8000000000000002E-4</v>
      </c>
      <c r="R431" s="123">
        <f>Q431*H431</f>
        <v>4.6802700000000003E-2</v>
      </c>
      <c r="S431" s="123">
        <v>0</v>
      </c>
      <c r="T431" s="124">
        <f>S431*H431</f>
        <v>0</v>
      </c>
      <c r="AR431" s="11" t="s">
        <v>228</v>
      </c>
      <c r="AT431" s="11" t="s">
        <v>225</v>
      </c>
      <c r="AU431" s="11" t="s">
        <v>47</v>
      </c>
      <c r="AY431" s="11" t="s">
        <v>93</v>
      </c>
      <c r="BE431" s="125">
        <f>IF(N431="základní",J431,0)</f>
        <v>0</v>
      </c>
      <c r="BF431" s="125">
        <f>IF(N431="snížená",J431,0)</f>
        <v>0</v>
      </c>
      <c r="BG431" s="125">
        <f>IF(N431="zákl. přenesená",J431,0)</f>
        <v>0</v>
      </c>
      <c r="BH431" s="125">
        <f>IF(N431="sníž. přenesená",J431,0)</f>
        <v>0</v>
      </c>
      <c r="BI431" s="125">
        <f>IF(N431="nulová",J431,0)</f>
        <v>0</v>
      </c>
      <c r="BJ431" s="11" t="s">
        <v>45</v>
      </c>
      <c r="BK431" s="125">
        <f>ROUND(I431*H431,2)</f>
        <v>0</v>
      </c>
      <c r="BL431" s="11" t="s">
        <v>181</v>
      </c>
      <c r="BM431" s="11" t="s">
        <v>402</v>
      </c>
    </row>
    <row r="432" spans="2:65" s="8" customFormat="1" ht="10.199999999999999" x14ac:dyDescent="0.2">
      <c r="B432" s="137"/>
      <c r="C432" s="138"/>
      <c r="D432" s="128" t="s">
        <v>103</v>
      </c>
      <c r="E432" s="138"/>
      <c r="F432" s="140" t="s">
        <v>403</v>
      </c>
      <c r="G432" s="138"/>
      <c r="H432" s="141">
        <v>123.16500000000001</v>
      </c>
      <c r="I432" s="142"/>
      <c r="J432" s="138"/>
      <c r="K432" s="138"/>
      <c r="L432" s="143"/>
      <c r="M432" s="144"/>
      <c r="N432" s="145"/>
      <c r="O432" s="145"/>
      <c r="P432" s="145"/>
      <c r="Q432" s="145"/>
      <c r="R432" s="145"/>
      <c r="S432" s="145"/>
      <c r="T432" s="146"/>
      <c r="AT432" s="147" t="s">
        <v>103</v>
      </c>
      <c r="AU432" s="147" t="s">
        <v>47</v>
      </c>
      <c r="AV432" s="8" t="s">
        <v>47</v>
      </c>
      <c r="AW432" s="8" t="s">
        <v>0</v>
      </c>
      <c r="AX432" s="8" t="s">
        <v>45</v>
      </c>
      <c r="AY432" s="147" t="s">
        <v>93</v>
      </c>
    </row>
    <row r="433" spans="2:65" s="1" customFormat="1" ht="16.5" customHeight="1" x14ac:dyDescent="0.2">
      <c r="B433" s="19"/>
      <c r="C433" s="114" t="s">
        <v>404</v>
      </c>
      <c r="D433" s="114" t="s">
        <v>96</v>
      </c>
      <c r="E433" s="115" t="s">
        <v>405</v>
      </c>
      <c r="F433" s="116" t="s">
        <v>406</v>
      </c>
      <c r="G433" s="117" t="s">
        <v>99</v>
      </c>
      <c r="H433" s="118">
        <v>595.92999999999995</v>
      </c>
      <c r="I433" s="119"/>
      <c r="J433" s="120">
        <f>ROUND(I433*H433,2)</f>
        <v>0</v>
      </c>
      <c r="K433" s="116" t="s">
        <v>100</v>
      </c>
      <c r="L433" s="21"/>
      <c r="M433" s="121" t="s">
        <v>16</v>
      </c>
      <c r="N433" s="122" t="s">
        <v>30</v>
      </c>
      <c r="O433" s="28"/>
      <c r="P433" s="123">
        <f>O433*H433</f>
        <v>0</v>
      </c>
      <c r="Q433" s="123">
        <v>1.2E-4</v>
      </c>
      <c r="R433" s="123">
        <f>Q433*H433</f>
        <v>7.1511599999999995E-2</v>
      </c>
      <c r="S433" s="123">
        <v>0</v>
      </c>
      <c r="T433" s="124">
        <f>S433*H433</f>
        <v>0</v>
      </c>
      <c r="AR433" s="11" t="s">
        <v>181</v>
      </c>
      <c r="AT433" s="11" t="s">
        <v>96</v>
      </c>
      <c r="AU433" s="11" t="s">
        <v>47</v>
      </c>
      <c r="AY433" s="11" t="s">
        <v>93</v>
      </c>
      <c r="BE433" s="125">
        <f>IF(N433="základní",J433,0)</f>
        <v>0</v>
      </c>
      <c r="BF433" s="125">
        <f>IF(N433="snížená",J433,0)</f>
        <v>0</v>
      </c>
      <c r="BG433" s="125">
        <f>IF(N433="zákl. přenesená",J433,0)</f>
        <v>0</v>
      </c>
      <c r="BH433" s="125">
        <f>IF(N433="sníž. přenesená",J433,0)</f>
        <v>0</v>
      </c>
      <c r="BI433" s="125">
        <f>IF(N433="nulová",J433,0)</f>
        <v>0</v>
      </c>
      <c r="BJ433" s="11" t="s">
        <v>45</v>
      </c>
      <c r="BK433" s="125">
        <f>ROUND(I433*H433,2)</f>
        <v>0</v>
      </c>
      <c r="BL433" s="11" t="s">
        <v>181</v>
      </c>
      <c r="BM433" s="11" t="s">
        <v>407</v>
      </c>
    </row>
    <row r="434" spans="2:65" s="7" customFormat="1" ht="10.199999999999999" x14ac:dyDescent="0.2">
      <c r="B434" s="126"/>
      <c r="C434" s="127"/>
      <c r="D434" s="128" t="s">
        <v>103</v>
      </c>
      <c r="E434" s="129" t="s">
        <v>16</v>
      </c>
      <c r="F434" s="130" t="s">
        <v>222</v>
      </c>
      <c r="G434" s="127"/>
      <c r="H434" s="129" t="s">
        <v>16</v>
      </c>
      <c r="I434" s="131"/>
      <c r="J434" s="127"/>
      <c r="K434" s="127"/>
      <c r="L434" s="132"/>
      <c r="M434" s="133"/>
      <c r="N434" s="134"/>
      <c r="O434" s="134"/>
      <c r="P434" s="134"/>
      <c r="Q434" s="134"/>
      <c r="R434" s="134"/>
      <c r="S434" s="134"/>
      <c r="T434" s="135"/>
      <c r="AT434" s="136" t="s">
        <v>103</v>
      </c>
      <c r="AU434" s="136" t="s">
        <v>47</v>
      </c>
      <c r="AV434" s="7" t="s">
        <v>45</v>
      </c>
      <c r="AW434" s="7" t="s">
        <v>21</v>
      </c>
      <c r="AX434" s="7" t="s">
        <v>43</v>
      </c>
      <c r="AY434" s="136" t="s">
        <v>93</v>
      </c>
    </row>
    <row r="435" spans="2:65" s="8" customFormat="1" ht="10.199999999999999" x14ac:dyDescent="0.2">
      <c r="B435" s="137"/>
      <c r="C435" s="138"/>
      <c r="D435" s="128" t="s">
        <v>103</v>
      </c>
      <c r="E435" s="139" t="s">
        <v>16</v>
      </c>
      <c r="F435" s="140" t="s">
        <v>223</v>
      </c>
      <c r="G435" s="138"/>
      <c r="H435" s="141">
        <v>592.69000000000005</v>
      </c>
      <c r="I435" s="142"/>
      <c r="J435" s="138"/>
      <c r="K435" s="138"/>
      <c r="L435" s="143"/>
      <c r="M435" s="144"/>
      <c r="N435" s="145"/>
      <c r="O435" s="145"/>
      <c r="P435" s="145"/>
      <c r="Q435" s="145"/>
      <c r="R435" s="145"/>
      <c r="S435" s="145"/>
      <c r="T435" s="146"/>
      <c r="AT435" s="147" t="s">
        <v>103</v>
      </c>
      <c r="AU435" s="147" t="s">
        <v>47</v>
      </c>
      <c r="AV435" s="8" t="s">
        <v>47</v>
      </c>
      <c r="AW435" s="8" t="s">
        <v>21</v>
      </c>
      <c r="AX435" s="8" t="s">
        <v>43</v>
      </c>
      <c r="AY435" s="147" t="s">
        <v>93</v>
      </c>
    </row>
    <row r="436" spans="2:65" s="7" customFormat="1" ht="10.199999999999999" x14ac:dyDescent="0.2">
      <c r="B436" s="126"/>
      <c r="C436" s="127"/>
      <c r="D436" s="128" t="s">
        <v>103</v>
      </c>
      <c r="E436" s="129" t="s">
        <v>16</v>
      </c>
      <c r="F436" s="130" t="s">
        <v>408</v>
      </c>
      <c r="G436" s="127"/>
      <c r="H436" s="129" t="s">
        <v>16</v>
      </c>
      <c r="I436" s="131"/>
      <c r="J436" s="127"/>
      <c r="K436" s="127"/>
      <c r="L436" s="132"/>
      <c r="M436" s="133"/>
      <c r="N436" s="134"/>
      <c r="O436" s="134"/>
      <c r="P436" s="134"/>
      <c r="Q436" s="134"/>
      <c r="R436" s="134"/>
      <c r="S436" s="134"/>
      <c r="T436" s="135"/>
      <c r="AT436" s="136" t="s">
        <v>103</v>
      </c>
      <c r="AU436" s="136" t="s">
        <v>47</v>
      </c>
      <c r="AV436" s="7" t="s">
        <v>45</v>
      </c>
      <c r="AW436" s="7" t="s">
        <v>21</v>
      </c>
      <c r="AX436" s="7" t="s">
        <v>43</v>
      </c>
      <c r="AY436" s="136" t="s">
        <v>93</v>
      </c>
    </row>
    <row r="437" spans="2:65" s="8" customFormat="1" ht="10.199999999999999" x14ac:dyDescent="0.2">
      <c r="B437" s="137"/>
      <c r="C437" s="138"/>
      <c r="D437" s="128" t="s">
        <v>103</v>
      </c>
      <c r="E437" s="139" t="s">
        <v>16</v>
      </c>
      <c r="F437" s="140" t="s">
        <v>409</v>
      </c>
      <c r="G437" s="138"/>
      <c r="H437" s="141">
        <v>3.24</v>
      </c>
      <c r="I437" s="142"/>
      <c r="J437" s="138"/>
      <c r="K437" s="138"/>
      <c r="L437" s="143"/>
      <c r="M437" s="144"/>
      <c r="N437" s="145"/>
      <c r="O437" s="145"/>
      <c r="P437" s="145"/>
      <c r="Q437" s="145"/>
      <c r="R437" s="145"/>
      <c r="S437" s="145"/>
      <c r="T437" s="146"/>
      <c r="AT437" s="147" t="s">
        <v>103</v>
      </c>
      <c r="AU437" s="147" t="s">
        <v>47</v>
      </c>
      <c r="AV437" s="8" t="s">
        <v>47</v>
      </c>
      <c r="AW437" s="8" t="s">
        <v>21</v>
      </c>
      <c r="AX437" s="8" t="s">
        <v>43</v>
      </c>
      <c r="AY437" s="147" t="s">
        <v>93</v>
      </c>
    </row>
    <row r="438" spans="2:65" s="9" customFormat="1" ht="10.199999999999999" x14ac:dyDescent="0.2">
      <c r="B438" s="148"/>
      <c r="C438" s="149"/>
      <c r="D438" s="128" t="s">
        <v>103</v>
      </c>
      <c r="E438" s="150" t="s">
        <v>16</v>
      </c>
      <c r="F438" s="151" t="s">
        <v>106</v>
      </c>
      <c r="G438" s="149"/>
      <c r="H438" s="152">
        <v>595.93000000000006</v>
      </c>
      <c r="I438" s="153"/>
      <c r="J438" s="149"/>
      <c r="K438" s="149"/>
      <c r="L438" s="154"/>
      <c r="M438" s="155"/>
      <c r="N438" s="156"/>
      <c r="O438" s="156"/>
      <c r="P438" s="156"/>
      <c r="Q438" s="156"/>
      <c r="R438" s="156"/>
      <c r="S438" s="156"/>
      <c r="T438" s="157"/>
      <c r="AT438" s="158" t="s">
        <v>103</v>
      </c>
      <c r="AU438" s="158" t="s">
        <v>47</v>
      </c>
      <c r="AV438" s="9" t="s">
        <v>101</v>
      </c>
      <c r="AW438" s="9" t="s">
        <v>21</v>
      </c>
      <c r="AX438" s="9" t="s">
        <v>45</v>
      </c>
      <c r="AY438" s="158" t="s">
        <v>93</v>
      </c>
    </row>
    <row r="439" spans="2:65" s="7" customFormat="1" ht="10.199999999999999" x14ac:dyDescent="0.2">
      <c r="B439" s="126"/>
      <c r="C439" s="127"/>
      <c r="D439" s="128" t="s">
        <v>103</v>
      </c>
      <c r="E439" s="129" t="s">
        <v>16</v>
      </c>
      <c r="F439" s="130" t="s">
        <v>139</v>
      </c>
      <c r="G439" s="127"/>
      <c r="H439" s="129" t="s">
        <v>16</v>
      </c>
      <c r="I439" s="131"/>
      <c r="J439" s="127"/>
      <c r="K439" s="127"/>
      <c r="L439" s="132"/>
      <c r="M439" s="133"/>
      <c r="N439" s="134"/>
      <c r="O439" s="134"/>
      <c r="P439" s="134"/>
      <c r="Q439" s="134"/>
      <c r="R439" s="134"/>
      <c r="S439" s="134"/>
      <c r="T439" s="135"/>
      <c r="AT439" s="136" t="s">
        <v>103</v>
      </c>
      <c r="AU439" s="136" t="s">
        <v>47</v>
      </c>
      <c r="AV439" s="7" t="s">
        <v>45</v>
      </c>
      <c r="AW439" s="7" t="s">
        <v>21</v>
      </c>
      <c r="AX439" s="7" t="s">
        <v>43</v>
      </c>
      <c r="AY439" s="136" t="s">
        <v>93</v>
      </c>
    </row>
    <row r="440" spans="2:65" s="1" customFormat="1" ht="16.5" customHeight="1" x14ac:dyDescent="0.2">
      <c r="B440" s="19"/>
      <c r="C440" s="161" t="s">
        <v>410</v>
      </c>
      <c r="D440" s="161" t="s">
        <v>225</v>
      </c>
      <c r="E440" s="162" t="s">
        <v>411</v>
      </c>
      <c r="F440" s="163" t="s">
        <v>412</v>
      </c>
      <c r="G440" s="164" t="s">
        <v>135</v>
      </c>
      <c r="H440" s="165">
        <v>47.962000000000003</v>
      </c>
      <c r="I440" s="166"/>
      <c r="J440" s="167">
        <f>ROUND(I440*H440,2)</f>
        <v>0</v>
      </c>
      <c r="K440" s="163" t="s">
        <v>100</v>
      </c>
      <c r="L440" s="168"/>
      <c r="M440" s="169" t="s">
        <v>16</v>
      </c>
      <c r="N440" s="170" t="s">
        <v>30</v>
      </c>
      <c r="O440" s="28"/>
      <c r="P440" s="123">
        <f>O440*H440</f>
        <v>0</v>
      </c>
      <c r="Q440" s="123">
        <v>0.02</v>
      </c>
      <c r="R440" s="123">
        <f>Q440*H440</f>
        <v>0.95924000000000009</v>
      </c>
      <c r="S440" s="123">
        <v>0</v>
      </c>
      <c r="T440" s="124">
        <f>S440*H440</f>
        <v>0</v>
      </c>
      <c r="AR440" s="11" t="s">
        <v>413</v>
      </c>
      <c r="AT440" s="11" t="s">
        <v>225</v>
      </c>
      <c r="AU440" s="11" t="s">
        <v>47</v>
      </c>
      <c r="AY440" s="11" t="s">
        <v>93</v>
      </c>
      <c r="BE440" s="125">
        <f>IF(N440="základní",J440,0)</f>
        <v>0</v>
      </c>
      <c r="BF440" s="125">
        <f>IF(N440="snížená",J440,0)</f>
        <v>0</v>
      </c>
      <c r="BG440" s="125">
        <f>IF(N440="zákl. přenesená",J440,0)</f>
        <v>0</v>
      </c>
      <c r="BH440" s="125">
        <f>IF(N440="sníž. přenesená",J440,0)</f>
        <v>0</v>
      </c>
      <c r="BI440" s="125">
        <f>IF(N440="nulová",J440,0)</f>
        <v>0</v>
      </c>
      <c r="BJ440" s="11" t="s">
        <v>45</v>
      </c>
      <c r="BK440" s="125">
        <f>ROUND(I440*H440,2)</f>
        <v>0</v>
      </c>
      <c r="BL440" s="11" t="s">
        <v>413</v>
      </c>
      <c r="BM440" s="11" t="s">
        <v>414</v>
      </c>
    </row>
    <row r="441" spans="2:65" s="7" customFormat="1" ht="10.199999999999999" x14ac:dyDescent="0.2">
      <c r="B441" s="126"/>
      <c r="C441" s="127"/>
      <c r="D441" s="128" t="s">
        <v>103</v>
      </c>
      <c r="E441" s="129" t="s">
        <v>16</v>
      </c>
      <c r="F441" s="130" t="s">
        <v>222</v>
      </c>
      <c r="G441" s="127"/>
      <c r="H441" s="129" t="s">
        <v>16</v>
      </c>
      <c r="I441" s="131"/>
      <c r="J441" s="127"/>
      <c r="K441" s="127"/>
      <c r="L441" s="132"/>
      <c r="M441" s="133"/>
      <c r="N441" s="134"/>
      <c r="O441" s="134"/>
      <c r="P441" s="134"/>
      <c r="Q441" s="134"/>
      <c r="R441" s="134"/>
      <c r="S441" s="134"/>
      <c r="T441" s="135"/>
      <c r="AT441" s="136" t="s">
        <v>103</v>
      </c>
      <c r="AU441" s="136" t="s">
        <v>47</v>
      </c>
      <c r="AV441" s="7" t="s">
        <v>45</v>
      </c>
      <c r="AW441" s="7" t="s">
        <v>21</v>
      </c>
      <c r="AX441" s="7" t="s">
        <v>43</v>
      </c>
      <c r="AY441" s="136" t="s">
        <v>93</v>
      </c>
    </row>
    <row r="442" spans="2:65" s="8" customFormat="1" ht="10.199999999999999" x14ac:dyDescent="0.2">
      <c r="B442" s="137"/>
      <c r="C442" s="138"/>
      <c r="D442" s="128" t="s">
        <v>103</v>
      </c>
      <c r="E442" s="139" t="s">
        <v>16</v>
      </c>
      <c r="F442" s="140" t="s">
        <v>415</v>
      </c>
      <c r="G442" s="138"/>
      <c r="H442" s="141">
        <v>45.16</v>
      </c>
      <c r="I442" s="142"/>
      <c r="J442" s="138"/>
      <c r="K442" s="138"/>
      <c r="L442" s="143"/>
      <c r="M442" s="144"/>
      <c r="N442" s="145"/>
      <c r="O442" s="145"/>
      <c r="P442" s="145"/>
      <c r="Q442" s="145"/>
      <c r="R442" s="145"/>
      <c r="S442" s="145"/>
      <c r="T442" s="146"/>
      <c r="AT442" s="147" t="s">
        <v>103</v>
      </c>
      <c r="AU442" s="147" t="s">
        <v>47</v>
      </c>
      <c r="AV442" s="8" t="s">
        <v>47</v>
      </c>
      <c r="AW442" s="8" t="s">
        <v>21</v>
      </c>
      <c r="AX442" s="8" t="s">
        <v>43</v>
      </c>
      <c r="AY442" s="147" t="s">
        <v>93</v>
      </c>
    </row>
    <row r="443" spans="2:65" s="7" customFormat="1" ht="10.199999999999999" x14ac:dyDescent="0.2">
      <c r="B443" s="126"/>
      <c r="C443" s="127"/>
      <c r="D443" s="128" t="s">
        <v>103</v>
      </c>
      <c r="E443" s="129" t="s">
        <v>16</v>
      </c>
      <c r="F443" s="130" t="s">
        <v>408</v>
      </c>
      <c r="G443" s="127"/>
      <c r="H443" s="129" t="s">
        <v>16</v>
      </c>
      <c r="I443" s="131"/>
      <c r="J443" s="127"/>
      <c r="K443" s="127"/>
      <c r="L443" s="132"/>
      <c r="M443" s="133"/>
      <c r="N443" s="134"/>
      <c r="O443" s="134"/>
      <c r="P443" s="134"/>
      <c r="Q443" s="134"/>
      <c r="R443" s="134"/>
      <c r="S443" s="134"/>
      <c r="T443" s="135"/>
      <c r="AT443" s="136" t="s">
        <v>103</v>
      </c>
      <c r="AU443" s="136" t="s">
        <v>47</v>
      </c>
      <c r="AV443" s="7" t="s">
        <v>45</v>
      </c>
      <c r="AW443" s="7" t="s">
        <v>21</v>
      </c>
      <c r="AX443" s="7" t="s">
        <v>43</v>
      </c>
      <c r="AY443" s="136" t="s">
        <v>93</v>
      </c>
    </row>
    <row r="444" spans="2:65" s="8" customFormat="1" ht="10.199999999999999" x14ac:dyDescent="0.2">
      <c r="B444" s="137"/>
      <c r="C444" s="138"/>
      <c r="D444" s="128" t="s">
        <v>103</v>
      </c>
      <c r="E444" s="139" t="s">
        <v>16</v>
      </c>
      <c r="F444" s="140" t="s">
        <v>416</v>
      </c>
      <c r="G444" s="138"/>
      <c r="H444" s="141">
        <v>0.51800000000000002</v>
      </c>
      <c r="I444" s="142"/>
      <c r="J444" s="138"/>
      <c r="K444" s="138"/>
      <c r="L444" s="143"/>
      <c r="M444" s="144"/>
      <c r="N444" s="145"/>
      <c r="O444" s="145"/>
      <c r="P444" s="145"/>
      <c r="Q444" s="145"/>
      <c r="R444" s="145"/>
      <c r="S444" s="145"/>
      <c r="T444" s="146"/>
      <c r="AT444" s="147" t="s">
        <v>103</v>
      </c>
      <c r="AU444" s="147" t="s">
        <v>47</v>
      </c>
      <c r="AV444" s="8" t="s">
        <v>47</v>
      </c>
      <c r="AW444" s="8" t="s">
        <v>21</v>
      </c>
      <c r="AX444" s="8" t="s">
        <v>43</v>
      </c>
      <c r="AY444" s="147" t="s">
        <v>93</v>
      </c>
    </row>
    <row r="445" spans="2:65" s="9" customFormat="1" ht="10.199999999999999" x14ac:dyDescent="0.2">
      <c r="B445" s="148"/>
      <c r="C445" s="149"/>
      <c r="D445" s="128" t="s">
        <v>103</v>
      </c>
      <c r="E445" s="150" t="s">
        <v>16</v>
      </c>
      <c r="F445" s="151" t="s">
        <v>106</v>
      </c>
      <c r="G445" s="149"/>
      <c r="H445" s="152">
        <v>45.677999999999997</v>
      </c>
      <c r="I445" s="153"/>
      <c r="J445" s="149"/>
      <c r="K445" s="149"/>
      <c r="L445" s="154"/>
      <c r="M445" s="155"/>
      <c r="N445" s="156"/>
      <c r="O445" s="156"/>
      <c r="P445" s="156"/>
      <c r="Q445" s="156"/>
      <c r="R445" s="156"/>
      <c r="S445" s="156"/>
      <c r="T445" s="157"/>
      <c r="AT445" s="158" t="s">
        <v>103</v>
      </c>
      <c r="AU445" s="158" t="s">
        <v>47</v>
      </c>
      <c r="AV445" s="9" t="s">
        <v>101</v>
      </c>
      <c r="AW445" s="9" t="s">
        <v>21</v>
      </c>
      <c r="AX445" s="9" t="s">
        <v>45</v>
      </c>
      <c r="AY445" s="158" t="s">
        <v>93</v>
      </c>
    </row>
    <row r="446" spans="2:65" s="7" customFormat="1" ht="10.199999999999999" x14ac:dyDescent="0.2">
      <c r="B446" s="126"/>
      <c r="C446" s="127"/>
      <c r="D446" s="128" t="s">
        <v>103</v>
      </c>
      <c r="E446" s="129" t="s">
        <v>16</v>
      </c>
      <c r="F446" s="130" t="s">
        <v>139</v>
      </c>
      <c r="G446" s="127"/>
      <c r="H446" s="129" t="s">
        <v>16</v>
      </c>
      <c r="I446" s="131"/>
      <c r="J446" s="127"/>
      <c r="K446" s="127"/>
      <c r="L446" s="132"/>
      <c r="M446" s="133"/>
      <c r="N446" s="134"/>
      <c r="O446" s="134"/>
      <c r="P446" s="134"/>
      <c r="Q446" s="134"/>
      <c r="R446" s="134"/>
      <c r="S446" s="134"/>
      <c r="T446" s="135"/>
      <c r="AT446" s="136" t="s">
        <v>103</v>
      </c>
      <c r="AU446" s="136" t="s">
        <v>47</v>
      </c>
      <c r="AV446" s="7" t="s">
        <v>45</v>
      </c>
      <c r="AW446" s="7" t="s">
        <v>21</v>
      </c>
      <c r="AX446" s="7" t="s">
        <v>43</v>
      </c>
      <c r="AY446" s="136" t="s">
        <v>93</v>
      </c>
    </row>
    <row r="447" spans="2:65" s="8" customFormat="1" ht="10.199999999999999" x14ac:dyDescent="0.2">
      <c r="B447" s="137"/>
      <c r="C447" s="138"/>
      <c r="D447" s="128" t="s">
        <v>103</v>
      </c>
      <c r="E447" s="138"/>
      <c r="F447" s="140" t="s">
        <v>417</v>
      </c>
      <c r="G447" s="138"/>
      <c r="H447" s="141">
        <v>47.962000000000003</v>
      </c>
      <c r="I447" s="142"/>
      <c r="J447" s="138"/>
      <c r="K447" s="138"/>
      <c r="L447" s="143"/>
      <c r="M447" s="144"/>
      <c r="N447" s="145"/>
      <c r="O447" s="145"/>
      <c r="P447" s="145"/>
      <c r="Q447" s="145"/>
      <c r="R447" s="145"/>
      <c r="S447" s="145"/>
      <c r="T447" s="146"/>
      <c r="AT447" s="147" t="s">
        <v>103</v>
      </c>
      <c r="AU447" s="147" t="s">
        <v>47</v>
      </c>
      <c r="AV447" s="8" t="s">
        <v>47</v>
      </c>
      <c r="AW447" s="8" t="s">
        <v>0</v>
      </c>
      <c r="AX447" s="8" t="s">
        <v>45</v>
      </c>
      <c r="AY447" s="147" t="s">
        <v>93</v>
      </c>
    </row>
    <row r="448" spans="2:65" s="1" customFormat="1" ht="16.5" customHeight="1" x14ac:dyDescent="0.2">
      <c r="B448" s="19"/>
      <c r="C448" s="114" t="s">
        <v>418</v>
      </c>
      <c r="D448" s="114" t="s">
        <v>96</v>
      </c>
      <c r="E448" s="115" t="s">
        <v>419</v>
      </c>
      <c r="F448" s="116" t="s">
        <v>420</v>
      </c>
      <c r="G448" s="117" t="s">
        <v>209</v>
      </c>
      <c r="H448" s="118">
        <v>102.6</v>
      </c>
      <c r="I448" s="119"/>
      <c r="J448" s="120">
        <f>ROUND(I448*H448,2)</f>
        <v>0</v>
      </c>
      <c r="K448" s="116" t="s">
        <v>100</v>
      </c>
      <c r="L448" s="21"/>
      <c r="M448" s="121" t="s">
        <v>16</v>
      </c>
      <c r="N448" s="122" t="s">
        <v>30</v>
      </c>
      <c r="O448" s="28"/>
      <c r="P448" s="123">
        <f>O448*H448</f>
        <v>0</v>
      </c>
      <c r="Q448" s="123">
        <v>1.6000000000000001E-4</v>
      </c>
      <c r="R448" s="123">
        <f>Q448*H448</f>
        <v>1.6416E-2</v>
      </c>
      <c r="S448" s="123">
        <v>0</v>
      </c>
      <c r="T448" s="124">
        <f>S448*H448</f>
        <v>0</v>
      </c>
      <c r="AR448" s="11" t="s">
        <v>181</v>
      </c>
      <c r="AT448" s="11" t="s">
        <v>96</v>
      </c>
      <c r="AU448" s="11" t="s">
        <v>47</v>
      </c>
      <c r="AY448" s="11" t="s">
        <v>93</v>
      </c>
      <c r="BE448" s="125">
        <f>IF(N448="základní",J448,0)</f>
        <v>0</v>
      </c>
      <c r="BF448" s="125">
        <f>IF(N448="snížená",J448,0)</f>
        <v>0</v>
      </c>
      <c r="BG448" s="125">
        <f>IF(N448="zákl. přenesená",J448,0)</f>
        <v>0</v>
      </c>
      <c r="BH448" s="125">
        <f>IF(N448="sníž. přenesená",J448,0)</f>
        <v>0</v>
      </c>
      <c r="BI448" s="125">
        <f>IF(N448="nulová",J448,0)</f>
        <v>0</v>
      </c>
      <c r="BJ448" s="11" t="s">
        <v>45</v>
      </c>
      <c r="BK448" s="125">
        <f>ROUND(I448*H448,2)</f>
        <v>0</v>
      </c>
      <c r="BL448" s="11" t="s">
        <v>181</v>
      </c>
      <c r="BM448" s="11" t="s">
        <v>421</v>
      </c>
    </row>
    <row r="449" spans="2:65" s="7" customFormat="1" ht="10.199999999999999" x14ac:dyDescent="0.2">
      <c r="B449" s="126"/>
      <c r="C449" s="127"/>
      <c r="D449" s="128" t="s">
        <v>103</v>
      </c>
      <c r="E449" s="129" t="s">
        <v>16</v>
      </c>
      <c r="F449" s="130" t="s">
        <v>111</v>
      </c>
      <c r="G449" s="127"/>
      <c r="H449" s="129" t="s">
        <v>16</v>
      </c>
      <c r="I449" s="131"/>
      <c r="J449" s="127"/>
      <c r="K449" s="127"/>
      <c r="L449" s="132"/>
      <c r="M449" s="133"/>
      <c r="N449" s="134"/>
      <c r="O449" s="134"/>
      <c r="P449" s="134"/>
      <c r="Q449" s="134"/>
      <c r="R449" s="134"/>
      <c r="S449" s="134"/>
      <c r="T449" s="135"/>
      <c r="AT449" s="136" t="s">
        <v>103</v>
      </c>
      <c r="AU449" s="136" t="s">
        <v>47</v>
      </c>
      <c r="AV449" s="7" t="s">
        <v>45</v>
      </c>
      <c r="AW449" s="7" t="s">
        <v>21</v>
      </c>
      <c r="AX449" s="7" t="s">
        <v>43</v>
      </c>
      <c r="AY449" s="136" t="s">
        <v>93</v>
      </c>
    </row>
    <row r="450" spans="2:65" s="8" customFormat="1" ht="10.199999999999999" x14ac:dyDescent="0.2">
      <c r="B450" s="137"/>
      <c r="C450" s="138"/>
      <c r="D450" s="128" t="s">
        <v>103</v>
      </c>
      <c r="E450" s="139" t="s">
        <v>16</v>
      </c>
      <c r="F450" s="140" t="s">
        <v>395</v>
      </c>
      <c r="G450" s="138"/>
      <c r="H450" s="141">
        <v>102.6</v>
      </c>
      <c r="I450" s="142"/>
      <c r="J450" s="138"/>
      <c r="K450" s="138"/>
      <c r="L450" s="143"/>
      <c r="M450" s="144"/>
      <c r="N450" s="145"/>
      <c r="O450" s="145"/>
      <c r="P450" s="145"/>
      <c r="Q450" s="145"/>
      <c r="R450" s="145"/>
      <c r="S450" s="145"/>
      <c r="T450" s="146"/>
      <c r="AT450" s="147" t="s">
        <v>103</v>
      </c>
      <c r="AU450" s="147" t="s">
        <v>47</v>
      </c>
      <c r="AV450" s="8" t="s">
        <v>47</v>
      </c>
      <c r="AW450" s="8" t="s">
        <v>21</v>
      </c>
      <c r="AX450" s="8" t="s">
        <v>43</v>
      </c>
      <c r="AY450" s="147" t="s">
        <v>93</v>
      </c>
    </row>
    <row r="451" spans="2:65" s="9" customFormat="1" ht="10.199999999999999" x14ac:dyDescent="0.2">
      <c r="B451" s="148"/>
      <c r="C451" s="149"/>
      <c r="D451" s="128" t="s">
        <v>103</v>
      </c>
      <c r="E451" s="150" t="s">
        <v>16</v>
      </c>
      <c r="F451" s="151" t="s">
        <v>106</v>
      </c>
      <c r="G451" s="149"/>
      <c r="H451" s="152">
        <v>102.6</v>
      </c>
      <c r="I451" s="153"/>
      <c r="J451" s="149"/>
      <c r="K451" s="149"/>
      <c r="L451" s="154"/>
      <c r="M451" s="155"/>
      <c r="N451" s="156"/>
      <c r="O451" s="156"/>
      <c r="P451" s="156"/>
      <c r="Q451" s="156"/>
      <c r="R451" s="156"/>
      <c r="S451" s="156"/>
      <c r="T451" s="157"/>
      <c r="AT451" s="158" t="s">
        <v>103</v>
      </c>
      <c r="AU451" s="158" t="s">
        <v>47</v>
      </c>
      <c r="AV451" s="9" t="s">
        <v>101</v>
      </c>
      <c r="AW451" s="9" t="s">
        <v>21</v>
      </c>
      <c r="AX451" s="9" t="s">
        <v>45</v>
      </c>
      <c r="AY451" s="158" t="s">
        <v>93</v>
      </c>
    </row>
    <row r="452" spans="2:65" s="7" customFormat="1" ht="10.199999999999999" x14ac:dyDescent="0.2">
      <c r="B452" s="126"/>
      <c r="C452" s="127"/>
      <c r="D452" s="128" t="s">
        <v>103</v>
      </c>
      <c r="E452" s="129" t="s">
        <v>16</v>
      </c>
      <c r="F452" s="130" t="s">
        <v>107</v>
      </c>
      <c r="G452" s="127"/>
      <c r="H452" s="129" t="s">
        <v>16</v>
      </c>
      <c r="I452" s="131"/>
      <c r="J452" s="127"/>
      <c r="K452" s="127"/>
      <c r="L452" s="132"/>
      <c r="M452" s="133"/>
      <c r="N452" s="134"/>
      <c r="O452" s="134"/>
      <c r="P452" s="134"/>
      <c r="Q452" s="134"/>
      <c r="R452" s="134"/>
      <c r="S452" s="134"/>
      <c r="T452" s="135"/>
      <c r="AT452" s="136" t="s">
        <v>103</v>
      </c>
      <c r="AU452" s="136" t="s">
        <v>47</v>
      </c>
      <c r="AV452" s="7" t="s">
        <v>45</v>
      </c>
      <c r="AW452" s="7" t="s">
        <v>21</v>
      </c>
      <c r="AX452" s="7" t="s">
        <v>43</v>
      </c>
      <c r="AY452" s="136" t="s">
        <v>93</v>
      </c>
    </row>
    <row r="453" spans="2:65" s="1" customFormat="1" ht="16.5" customHeight="1" x14ac:dyDescent="0.2">
      <c r="B453" s="19"/>
      <c r="C453" s="161" t="s">
        <v>422</v>
      </c>
      <c r="D453" s="161" t="s">
        <v>225</v>
      </c>
      <c r="E453" s="162" t="s">
        <v>423</v>
      </c>
      <c r="F453" s="163" t="s">
        <v>424</v>
      </c>
      <c r="G453" s="164" t="s">
        <v>135</v>
      </c>
      <c r="H453" s="165">
        <v>3.7919999999999998</v>
      </c>
      <c r="I453" s="166"/>
      <c r="J453" s="167">
        <f>ROUND(I453*H453,2)</f>
        <v>0</v>
      </c>
      <c r="K453" s="163" t="s">
        <v>100</v>
      </c>
      <c r="L453" s="168"/>
      <c r="M453" s="169" t="s">
        <v>16</v>
      </c>
      <c r="N453" s="170" t="s">
        <v>30</v>
      </c>
      <c r="O453" s="28"/>
      <c r="P453" s="123">
        <f>O453*H453</f>
        <v>0</v>
      </c>
      <c r="Q453" s="123">
        <v>2.5000000000000001E-2</v>
      </c>
      <c r="R453" s="123">
        <f>Q453*H453</f>
        <v>9.4799999999999995E-2</v>
      </c>
      <c r="S453" s="123">
        <v>0</v>
      </c>
      <c r="T453" s="124">
        <f>S453*H453</f>
        <v>0</v>
      </c>
      <c r="AR453" s="11" t="s">
        <v>228</v>
      </c>
      <c r="AT453" s="11" t="s">
        <v>225</v>
      </c>
      <c r="AU453" s="11" t="s">
        <v>47</v>
      </c>
      <c r="AY453" s="11" t="s">
        <v>93</v>
      </c>
      <c r="BE453" s="125">
        <f>IF(N453="základní",J453,0)</f>
        <v>0</v>
      </c>
      <c r="BF453" s="125">
        <f>IF(N453="snížená",J453,0)</f>
        <v>0</v>
      </c>
      <c r="BG453" s="125">
        <f>IF(N453="zákl. přenesená",J453,0)</f>
        <v>0</v>
      </c>
      <c r="BH453" s="125">
        <f>IF(N453="sníž. přenesená",J453,0)</f>
        <v>0</v>
      </c>
      <c r="BI453" s="125">
        <f>IF(N453="nulová",J453,0)</f>
        <v>0</v>
      </c>
      <c r="BJ453" s="11" t="s">
        <v>45</v>
      </c>
      <c r="BK453" s="125">
        <f>ROUND(I453*H453,2)</f>
        <v>0</v>
      </c>
      <c r="BL453" s="11" t="s">
        <v>181</v>
      </c>
      <c r="BM453" s="11" t="s">
        <v>425</v>
      </c>
    </row>
    <row r="454" spans="2:65" s="7" customFormat="1" ht="10.199999999999999" x14ac:dyDescent="0.2">
      <c r="B454" s="126"/>
      <c r="C454" s="127"/>
      <c r="D454" s="128" t="s">
        <v>103</v>
      </c>
      <c r="E454" s="129" t="s">
        <v>16</v>
      </c>
      <c r="F454" s="130" t="s">
        <v>111</v>
      </c>
      <c r="G454" s="127"/>
      <c r="H454" s="129" t="s">
        <v>16</v>
      </c>
      <c r="I454" s="131"/>
      <c r="J454" s="127"/>
      <c r="K454" s="127"/>
      <c r="L454" s="132"/>
      <c r="M454" s="133"/>
      <c r="N454" s="134"/>
      <c r="O454" s="134"/>
      <c r="P454" s="134"/>
      <c r="Q454" s="134"/>
      <c r="R454" s="134"/>
      <c r="S454" s="134"/>
      <c r="T454" s="135"/>
      <c r="AT454" s="136" t="s">
        <v>103</v>
      </c>
      <c r="AU454" s="136" t="s">
        <v>47</v>
      </c>
      <c r="AV454" s="7" t="s">
        <v>45</v>
      </c>
      <c r="AW454" s="7" t="s">
        <v>21</v>
      </c>
      <c r="AX454" s="7" t="s">
        <v>43</v>
      </c>
      <c r="AY454" s="136" t="s">
        <v>93</v>
      </c>
    </row>
    <row r="455" spans="2:65" s="8" customFormat="1" ht="10.199999999999999" x14ac:dyDescent="0.2">
      <c r="B455" s="137"/>
      <c r="C455" s="138"/>
      <c r="D455" s="128" t="s">
        <v>103</v>
      </c>
      <c r="E455" s="139" t="s">
        <v>16</v>
      </c>
      <c r="F455" s="140" t="s">
        <v>426</v>
      </c>
      <c r="G455" s="138"/>
      <c r="H455" s="141">
        <v>3.4470000000000001</v>
      </c>
      <c r="I455" s="142"/>
      <c r="J455" s="138"/>
      <c r="K455" s="138"/>
      <c r="L455" s="143"/>
      <c r="M455" s="144"/>
      <c r="N455" s="145"/>
      <c r="O455" s="145"/>
      <c r="P455" s="145"/>
      <c r="Q455" s="145"/>
      <c r="R455" s="145"/>
      <c r="S455" s="145"/>
      <c r="T455" s="146"/>
      <c r="AT455" s="147" t="s">
        <v>103</v>
      </c>
      <c r="AU455" s="147" t="s">
        <v>47</v>
      </c>
      <c r="AV455" s="8" t="s">
        <v>47</v>
      </c>
      <c r="AW455" s="8" t="s">
        <v>21</v>
      </c>
      <c r="AX455" s="8" t="s">
        <v>43</v>
      </c>
      <c r="AY455" s="147" t="s">
        <v>93</v>
      </c>
    </row>
    <row r="456" spans="2:65" s="9" customFormat="1" ht="10.199999999999999" x14ac:dyDescent="0.2">
      <c r="B456" s="148"/>
      <c r="C456" s="149"/>
      <c r="D456" s="128" t="s">
        <v>103</v>
      </c>
      <c r="E456" s="150" t="s">
        <v>16</v>
      </c>
      <c r="F456" s="151" t="s">
        <v>106</v>
      </c>
      <c r="G456" s="149"/>
      <c r="H456" s="152">
        <v>3.4470000000000001</v>
      </c>
      <c r="I456" s="153"/>
      <c r="J456" s="149"/>
      <c r="K456" s="149"/>
      <c r="L456" s="154"/>
      <c r="M456" s="155"/>
      <c r="N456" s="156"/>
      <c r="O456" s="156"/>
      <c r="P456" s="156"/>
      <c r="Q456" s="156"/>
      <c r="R456" s="156"/>
      <c r="S456" s="156"/>
      <c r="T456" s="157"/>
      <c r="AT456" s="158" t="s">
        <v>103</v>
      </c>
      <c r="AU456" s="158" t="s">
        <v>47</v>
      </c>
      <c r="AV456" s="9" t="s">
        <v>101</v>
      </c>
      <c r="AW456" s="9" t="s">
        <v>21</v>
      </c>
      <c r="AX456" s="9" t="s">
        <v>45</v>
      </c>
      <c r="AY456" s="158" t="s">
        <v>93</v>
      </c>
    </row>
    <row r="457" spans="2:65" s="7" customFormat="1" ht="10.199999999999999" x14ac:dyDescent="0.2">
      <c r="B457" s="126"/>
      <c r="C457" s="127"/>
      <c r="D457" s="128" t="s">
        <v>103</v>
      </c>
      <c r="E457" s="129" t="s">
        <v>16</v>
      </c>
      <c r="F457" s="130" t="s">
        <v>139</v>
      </c>
      <c r="G457" s="127"/>
      <c r="H457" s="129" t="s">
        <v>16</v>
      </c>
      <c r="I457" s="131"/>
      <c r="J457" s="127"/>
      <c r="K457" s="127"/>
      <c r="L457" s="132"/>
      <c r="M457" s="133"/>
      <c r="N457" s="134"/>
      <c r="O457" s="134"/>
      <c r="P457" s="134"/>
      <c r="Q457" s="134"/>
      <c r="R457" s="134"/>
      <c r="S457" s="134"/>
      <c r="T457" s="135"/>
      <c r="AT457" s="136" t="s">
        <v>103</v>
      </c>
      <c r="AU457" s="136" t="s">
        <v>47</v>
      </c>
      <c r="AV457" s="7" t="s">
        <v>45</v>
      </c>
      <c r="AW457" s="7" t="s">
        <v>21</v>
      </c>
      <c r="AX457" s="7" t="s">
        <v>43</v>
      </c>
      <c r="AY457" s="136" t="s">
        <v>93</v>
      </c>
    </row>
    <row r="458" spans="2:65" s="8" customFormat="1" ht="10.199999999999999" x14ac:dyDescent="0.2">
      <c r="B458" s="137"/>
      <c r="C458" s="138"/>
      <c r="D458" s="128" t="s">
        <v>103</v>
      </c>
      <c r="E458" s="138"/>
      <c r="F458" s="140" t="s">
        <v>427</v>
      </c>
      <c r="G458" s="138"/>
      <c r="H458" s="141">
        <v>3.7919999999999998</v>
      </c>
      <c r="I458" s="142"/>
      <c r="J458" s="138"/>
      <c r="K458" s="138"/>
      <c r="L458" s="143"/>
      <c r="M458" s="144"/>
      <c r="N458" s="145"/>
      <c r="O458" s="145"/>
      <c r="P458" s="145"/>
      <c r="Q458" s="145"/>
      <c r="R458" s="145"/>
      <c r="S458" s="145"/>
      <c r="T458" s="146"/>
      <c r="AT458" s="147" t="s">
        <v>103</v>
      </c>
      <c r="AU458" s="147" t="s">
        <v>47</v>
      </c>
      <c r="AV458" s="8" t="s">
        <v>47</v>
      </c>
      <c r="AW458" s="8" t="s">
        <v>0</v>
      </c>
      <c r="AX458" s="8" t="s">
        <v>45</v>
      </c>
      <c r="AY458" s="147" t="s">
        <v>93</v>
      </c>
    </row>
    <row r="459" spans="2:65" s="1" customFormat="1" ht="16.5" customHeight="1" x14ac:dyDescent="0.2">
      <c r="B459" s="19"/>
      <c r="C459" s="114" t="s">
        <v>428</v>
      </c>
      <c r="D459" s="114" t="s">
        <v>96</v>
      </c>
      <c r="E459" s="115" t="s">
        <v>429</v>
      </c>
      <c r="F459" s="116" t="s">
        <v>430</v>
      </c>
      <c r="G459" s="117" t="s">
        <v>209</v>
      </c>
      <c r="H459" s="118">
        <v>5</v>
      </c>
      <c r="I459" s="119"/>
      <c r="J459" s="120">
        <f>ROUND(I459*H459,2)</f>
        <v>0</v>
      </c>
      <c r="K459" s="116" t="s">
        <v>170</v>
      </c>
      <c r="L459" s="21"/>
      <c r="M459" s="121" t="s">
        <v>16</v>
      </c>
      <c r="N459" s="122" t="s">
        <v>30</v>
      </c>
      <c r="O459" s="28"/>
      <c r="P459" s="123">
        <f>O459*H459</f>
        <v>0</v>
      </c>
      <c r="Q459" s="123">
        <v>0</v>
      </c>
      <c r="R459" s="123">
        <f>Q459*H459</f>
        <v>0</v>
      </c>
      <c r="S459" s="123">
        <v>0</v>
      </c>
      <c r="T459" s="124">
        <f>S459*H459</f>
        <v>0</v>
      </c>
      <c r="AR459" s="11" t="s">
        <v>181</v>
      </c>
      <c r="AT459" s="11" t="s">
        <v>96</v>
      </c>
      <c r="AU459" s="11" t="s">
        <v>47</v>
      </c>
      <c r="AY459" s="11" t="s">
        <v>93</v>
      </c>
      <c r="BE459" s="125">
        <f>IF(N459="základní",J459,0)</f>
        <v>0</v>
      </c>
      <c r="BF459" s="125">
        <f>IF(N459="snížená",J459,0)</f>
        <v>0</v>
      </c>
      <c r="BG459" s="125">
        <f>IF(N459="zákl. přenesená",J459,0)</f>
        <v>0</v>
      </c>
      <c r="BH459" s="125">
        <f>IF(N459="sníž. přenesená",J459,0)</f>
        <v>0</v>
      </c>
      <c r="BI459" s="125">
        <f>IF(N459="nulová",J459,0)</f>
        <v>0</v>
      </c>
      <c r="BJ459" s="11" t="s">
        <v>45</v>
      </c>
      <c r="BK459" s="125">
        <f>ROUND(I459*H459,2)</f>
        <v>0</v>
      </c>
      <c r="BL459" s="11" t="s">
        <v>181</v>
      </c>
      <c r="BM459" s="11" t="s">
        <v>431</v>
      </c>
    </row>
    <row r="460" spans="2:65" s="7" customFormat="1" ht="10.199999999999999" x14ac:dyDescent="0.2">
      <c r="B460" s="126"/>
      <c r="C460" s="127"/>
      <c r="D460" s="128" t="s">
        <v>103</v>
      </c>
      <c r="E460" s="129" t="s">
        <v>16</v>
      </c>
      <c r="F460" s="130" t="s">
        <v>432</v>
      </c>
      <c r="G460" s="127"/>
      <c r="H460" s="129" t="s">
        <v>16</v>
      </c>
      <c r="I460" s="131"/>
      <c r="J460" s="127"/>
      <c r="K460" s="127"/>
      <c r="L460" s="132"/>
      <c r="M460" s="133"/>
      <c r="N460" s="134"/>
      <c r="O460" s="134"/>
      <c r="P460" s="134"/>
      <c r="Q460" s="134"/>
      <c r="R460" s="134"/>
      <c r="S460" s="134"/>
      <c r="T460" s="135"/>
      <c r="AT460" s="136" t="s">
        <v>103</v>
      </c>
      <c r="AU460" s="136" t="s">
        <v>47</v>
      </c>
      <c r="AV460" s="7" t="s">
        <v>45</v>
      </c>
      <c r="AW460" s="7" t="s">
        <v>21</v>
      </c>
      <c r="AX460" s="7" t="s">
        <v>43</v>
      </c>
      <c r="AY460" s="136" t="s">
        <v>93</v>
      </c>
    </row>
    <row r="461" spans="2:65" s="8" customFormat="1" ht="10.199999999999999" x14ac:dyDescent="0.2">
      <c r="B461" s="137"/>
      <c r="C461" s="138"/>
      <c r="D461" s="128" t="s">
        <v>103</v>
      </c>
      <c r="E461" s="139" t="s">
        <v>16</v>
      </c>
      <c r="F461" s="140" t="s">
        <v>123</v>
      </c>
      <c r="G461" s="138"/>
      <c r="H461" s="141">
        <v>5</v>
      </c>
      <c r="I461" s="142"/>
      <c r="J461" s="138"/>
      <c r="K461" s="138"/>
      <c r="L461" s="143"/>
      <c r="M461" s="144"/>
      <c r="N461" s="145"/>
      <c r="O461" s="145"/>
      <c r="P461" s="145"/>
      <c r="Q461" s="145"/>
      <c r="R461" s="145"/>
      <c r="S461" s="145"/>
      <c r="T461" s="146"/>
      <c r="AT461" s="147" t="s">
        <v>103</v>
      </c>
      <c r="AU461" s="147" t="s">
        <v>47</v>
      </c>
      <c r="AV461" s="8" t="s">
        <v>47</v>
      </c>
      <c r="AW461" s="8" t="s">
        <v>21</v>
      </c>
      <c r="AX461" s="8" t="s">
        <v>43</v>
      </c>
      <c r="AY461" s="147" t="s">
        <v>93</v>
      </c>
    </row>
    <row r="462" spans="2:65" s="9" customFormat="1" ht="10.199999999999999" x14ac:dyDescent="0.2">
      <c r="B462" s="148"/>
      <c r="C462" s="149"/>
      <c r="D462" s="128" t="s">
        <v>103</v>
      </c>
      <c r="E462" s="150" t="s">
        <v>16</v>
      </c>
      <c r="F462" s="151" t="s">
        <v>106</v>
      </c>
      <c r="G462" s="149"/>
      <c r="H462" s="152">
        <v>5</v>
      </c>
      <c r="I462" s="153"/>
      <c r="J462" s="149"/>
      <c r="K462" s="149"/>
      <c r="L462" s="154"/>
      <c r="M462" s="155"/>
      <c r="N462" s="156"/>
      <c r="O462" s="156"/>
      <c r="P462" s="156"/>
      <c r="Q462" s="156"/>
      <c r="R462" s="156"/>
      <c r="S462" s="156"/>
      <c r="T462" s="157"/>
      <c r="AT462" s="158" t="s">
        <v>103</v>
      </c>
      <c r="AU462" s="158" t="s">
        <v>47</v>
      </c>
      <c r="AV462" s="9" t="s">
        <v>101</v>
      </c>
      <c r="AW462" s="9" t="s">
        <v>21</v>
      </c>
      <c r="AX462" s="9" t="s">
        <v>45</v>
      </c>
      <c r="AY462" s="158" t="s">
        <v>93</v>
      </c>
    </row>
    <row r="463" spans="2:65" s="7" customFormat="1" ht="10.199999999999999" x14ac:dyDescent="0.2">
      <c r="B463" s="126"/>
      <c r="C463" s="127"/>
      <c r="D463" s="128" t="s">
        <v>103</v>
      </c>
      <c r="E463" s="129" t="s">
        <v>16</v>
      </c>
      <c r="F463" s="130" t="s">
        <v>433</v>
      </c>
      <c r="G463" s="127"/>
      <c r="H463" s="129" t="s">
        <v>16</v>
      </c>
      <c r="I463" s="131"/>
      <c r="J463" s="127"/>
      <c r="K463" s="127"/>
      <c r="L463" s="132"/>
      <c r="M463" s="133"/>
      <c r="N463" s="134"/>
      <c r="O463" s="134"/>
      <c r="P463" s="134"/>
      <c r="Q463" s="134"/>
      <c r="R463" s="134"/>
      <c r="S463" s="134"/>
      <c r="T463" s="135"/>
      <c r="AT463" s="136" t="s">
        <v>103</v>
      </c>
      <c r="AU463" s="136" t="s">
        <v>47</v>
      </c>
      <c r="AV463" s="7" t="s">
        <v>45</v>
      </c>
      <c r="AW463" s="7" t="s">
        <v>21</v>
      </c>
      <c r="AX463" s="7" t="s">
        <v>43</v>
      </c>
      <c r="AY463" s="136" t="s">
        <v>93</v>
      </c>
    </row>
    <row r="464" spans="2:65" s="1" customFormat="1" ht="22.5" customHeight="1" x14ac:dyDescent="0.2">
      <c r="B464" s="19"/>
      <c r="C464" s="114" t="s">
        <v>434</v>
      </c>
      <c r="D464" s="114" t="s">
        <v>96</v>
      </c>
      <c r="E464" s="115" t="s">
        <v>435</v>
      </c>
      <c r="F464" s="116" t="s">
        <v>436</v>
      </c>
      <c r="G464" s="117" t="s">
        <v>145</v>
      </c>
      <c r="H464" s="118">
        <v>2.762</v>
      </c>
      <c r="I464" s="119"/>
      <c r="J464" s="120">
        <f>ROUND(I464*H464,2)</f>
        <v>0</v>
      </c>
      <c r="K464" s="116" t="s">
        <v>100</v>
      </c>
      <c r="L464" s="21"/>
      <c r="M464" s="121" t="s">
        <v>16</v>
      </c>
      <c r="N464" s="122" t="s">
        <v>30</v>
      </c>
      <c r="O464" s="28"/>
      <c r="P464" s="123">
        <f>O464*H464</f>
        <v>0</v>
      </c>
      <c r="Q464" s="123">
        <v>0</v>
      </c>
      <c r="R464" s="123">
        <f>Q464*H464</f>
        <v>0</v>
      </c>
      <c r="S464" s="123">
        <v>0</v>
      </c>
      <c r="T464" s="124">
        <f>S464*H464</f>
        <v>0</v>
      </c>
      <c r="AR464" s="11" t="s">
        <v>181</v>
      </c>
      <c r="AT464" s="11" t="s">
        <v>96</v>
      </c>
      <c r="AU464" s="11" t="s">
        <v>47</v>
      </c>
      <c r="AY464" s="11" t="s">
        <v>93</v>
      </c>
      <c r="BE464" s="125">
        <f>IF(N464="základní",J464,0)</f>
        <v>0</v>
      </c>
      <c r="BF464" s="125">
        <f>IF(N464="snížená",J464,0)</f>
        <v>0</v>
      </c>
      <c r="BG464" s="125">
        <f>IF(N464="zákl. přenesená",J464,0)</f>
        <v>0</v>
      </c>
      <c r="BH464" s="125">
        <f>IF(N464="sníž. přenesená",J464,0)</f>
        <v>0</v>
      </c>
      <c r="BI464" s="125">
        <f>IF(N464="nulová",J464,0)</f>
        <v>0</v>
      </c>
      <c r="BJ464" s="11" t="s">
        <v>45</v>
      </c>
      <c r="BK464" s="125">
        <f>ROUND(I464*H464,2)</f>
        <v>0</v>
      </c>
      <c r="BL464" s="11" t="s">
        <v>181</v>
      </c>
      <c r="BM464" s="11" t="s">
        <v>437</v>
      </c>
    </row>
    <row r="465" spans="2:65" s="6" customFormat="1" ht="22.8" customHeight="1" x14ac:dyDescent="0.25">
      <c r="B465" s="98"/>
      <c r="C465" s="99"/>
      <c r="D465" s="100" t="s">
        <v>42</v>
      </c>
      <c r="E465" s="112" t="s">
        <v>438</v>
      </c>
      <c r="F465" s="112" t="s">
        <v>439</v>
      </c>
      <c r="G465" s="99"/>
      <c r="H465" s="99"/>
      <c r="I465" s="102"/>
      <c r="J465" s="113">
        <f>BK465</f>
        <v>0</v>
      </c>
      <c r="K465" s="99"/>
      <c r="L465" s="104"/>
      <c r="M465" s="105"/>
      <c r="N465" s="106"/>
      <c r="O465" s="106"/>
      <c r="P465" s="107">
        <f>SUM(P466:P491)</f>
        <v>0</v>
      </c>
      <c r="Q465" s="106"/>
      <c r="R465" s="107">
        <f>SUM(R466:R491)</f>
        <v>2.2400000000000003E-2</v>
      </c>
      <c r="S465" s="106"/>
      <c r="T465" s="108">
        <f>SUM(T466:T491)</f>
        <v>6.8199999999999997E-2</v>
      </c>
      <c r="AR465" s="109" t="s">
        <v>47</v>
      </c>
      <c r="AT465" s="110" t="s">
        <v>42</v>
      </c>
      <c r="AU465" s="110" t="s">
        <v>45</v>
      </c>
      <c r="AY465" s="109" t="s">
        <v>93</v>
      </c>
      <c r="BK465" s="111">
        <f>SUM(BK466:BK491)</f>
        <v>0</v>
      </c>
    </row>
    <row r="466" spans="2:65" s="1" customFormat="1" ht="16.5" customHeight="1" x14ac:dyDescent="0.2">
      <c r="B466" s="19"/>
      <c r="C466" s="114" t="s">
        <v>440</v>
      </c>
      <c r="D466" s="114" t="s">
        <v>96</v>
      </c>
      <c r="E466" s="115" t="s">
        <v>441</v>
      </c>
      <c r="F466" s="116" t="s">
        <v>442</v>
      </c>
      <c r="G466" s="117" t="s">
        <v>215</v>
      </c>
      <c r="H466" s="118">
        <v>4</v>
      </c>
      <c r="I466" s="119"/>
      <c r="J466" s="120">
        <f>ROUND(I466*H466,2)</f>
        <v>0</v>
      </c>
      <c r="K466" s="116" t="s">
        <v>100</v>
      </c>
      <c r="L466" s="21"/>
      <c r="M466" s="121" t="s">
        <v>16</v>
      </c>
      <c r="N466" s="122" t="s">
        <v>30</v>
      </c>
      <c r="O466" s="28"/>
      <c r="P466" s="123">
        <f>O466*H466</f>
        <v>0</v>
      </c>
      <c r="Q466" s="123">
        <v>0</v>
      </c>
      <c r="R466" s="123">
        <f>Q466*H466</f>
        <v>0</v>
      </c>
      <c r="S466" s="123">
        <v>1.7049999999999999E-2</v>
      </c>
      <c r="T466" s="124">
        <f>S466*H466</f>
        <v>6.8199999999999997E-2</v>
      </c>
      <c r="AR466" s="11" t="s">
        <v>181</v>
      </c>
      <c r="AT466" s="11" t="s">
        <v>96</v>
      </c>
      <c r="AU466" s="11" t="s">
        <v>47</v>
      </c>
      <c r="AY466" s="11" t="s">
        <v>93</v>
      </c>
      <c r="BE466" s="125">
        <f>IF(N466="základní",J466,0)</f>
        <v>0</v>
      </c>
      <c r="BF466" s="125">
        <f>IF(N466="snížená",J466,0)</f>
        <v>0</v>
      </c>
      <c r="BG466" s="125">
        <f>IF(N466="zákl. přenesená",J466,0)</f>
        <v>0</v>
      </c>
      <c r="BH466" s="125">
        <f>IF(N466="sníž. přenesená",J466,0)</f>
        <v>0</v>
      </c>
      <c r="BI466" s="125">
        <f>IF(N466="nulová",J466,0)</f>
        <v>0</v>
      </c>
      <c r="BJ466" s="11" t="s">
        <v>45</v>
      </c>
      <c r="BK466" s="125">
        <f>ROUND(I466*H466,2)</f>
        <v>0</v>
      </c>
      <c r="BL466" s="11" t="s">
        <v>181</v>
      </c>
      <c r="BM466" s="11" t="s">
        <v>443</v>
      </c>
    </row>
    <row r="467" spans="2:65" s="7" customFormat="1" ht="10.199999999999999" x14ac:dyDescent="0.2">
      <c r="B467" s="126"/>
      <c r="C467" s="127"/>
      <c r="D467" s="128" t="s">
        <v>103</v>
      </c>
      <c r="E467" s="129" t="s">
        <v>16</v>
      </c>
      <c r="F467" s="130" t="s">
        <v>444</v>
      </c>
      <c r="G467" s="127"/>
      <c r="H467" s="129" t="s">
        <v>16</v>
      </c>
      <c r="I467" s="131"/>
      <c r="J467" s="127"/>
      <c r="K467" s="127"/>
      <c r="L467" s="132"/>
      <c r="M467" s="133"/>
      <c r="N467" s="134"/>
      <c r="O467" s="134"/>
      <c r="P467" s="134"/>
      <c r="Q467" s="134"/>
      <c r="R467" s="134"/>
      <c r="S467" s="134"/>
      <c r="T467" s="135"/>
      <c r="AT467" s="136" t="s">
        <v>103</v>
      </c>
      <c r="AU467" s="136" t="s">
        <v>47</v>
      </c>
      <c r="AV467" s="7" t="s">
        <v>45</v>
      </c>
      <c r="AW467" s="7" t="s">
        <v>21</v>
      </c>
      <c r="AX467" s="7" t="s">
        <v>43</v>
      </c>
      <c r="AY467" s="136" t="s">
        <v>93</v>
      </c>
    </row>
    <row r="468" spans="2:65" s="8" customFormat="1" ht="10.199999999999999" x14ac:dyDescent="0.2">
      <c r="B468" s="137"/>
      <c r="C468" s="138"/>
      <c r="D468" s="128" t="s">
        <v>103</v>
      </c>
      <c r="E468" s="139" t="s">
        <v>16</v>
      </c>
      <c r="F468" s="140" t="s">
        <v>101</v>
      </c>
      <c r="G468" s="138"/>
      <c r="H468" s="141">
        <v>4</v>
      </c>
      <c r="I468" s="142"/>
      <c r="J468" s="138"/>
      <c r="K468" s="138"/>
      <c r="L468" s="143"/>
      <c r="M468" s="144"/>
      <c r="N468" s="145"/>
      <c r="O468" s="145"/>
      <c r="P468" s="145"/>
      <c r="Q468" s="145"/>
      <c r="R468" s="145"/>
      <c r="S468" s="145"/>
      <c r="T468" s="146"/>
      <c r="AT468" s="147" t="s">
        <v>103</v>
      </c>
      <c r="AU468" s="147" t="s">
        <v>47</v>
      </c>
      <c r="AV468" s="8" t="s">
        <v>47</v>
      </c>
      <c r="AW468" s="8" t="s">
        <v>21</v>
      </c>
      <c r="AX468" s="8" t="s">
        <v>43</v>
      </c>
      <c r="AY468" s="147" t="s">
        <v>93</v>
      </c>
    </row>
    <row r="469" spans="2:65" s="9" customFormat="1" ht="10.199999999999999" x14ac:dyDescent="0.2">
      <c r="B469" s="148"/>
      <c r="C469" s="149"/>
      <c r="D469" s="128" t="s">
        <v>103</v>
      </c>
      <c r="E469" s="150" t="s">
        <v>16</v>
      </c>
      <c r="F469" s="151" t="s">
        <v>106</v>
      </c>
      <c r="G469" s="149"/>
      <c r="H469" s="152">
        <v>4</v>
      </c>
      <c r="I469" s="153"/>
      <c r="J469" s="149"/>
      <c r="K469" s="149"/>
      <c r="L469" s="154"/>
      <c r="M469" s="155"/>
      <c r="N469" s="156"/>
      <c r="O469" s="156"/>
      <c r="P469" s="156"/>
      <c r="Q469" s="156"/>
      <c r="R469" s="156"/>
      <c r="S469" s="156"/>
      <c r="T469" s="157"/>
      <c r="AT469" s="158" t="s">
        <v>103</v>
      </c>
      <c r="AU469" s="158" t="s">
        <v>47</v>
      </c>
      <c r="AV469" s="9" t="s">
        <v>101</v>
      </c>
      <c r="AW469" s="9" t="s">
        <v>21</v>
      </c>
      <c r="AX469" s="9" t="s">
        <v>45</v>
      </c>
      <c r="AY469" s="158" t="s">
        <v>93</v>
      </c>
    </row>
    <row r="470" spans="2:65" s="7" customFormat="1" ht="10.199999999999999" x14ac:dyDescent="0.2">
      <c r="B470" s="126"/>
      <c r="C470" s="127"/>
      <c r="D470" s="128" t="s">
        <v>103</v>
      </c>
      <c r="E470" s="129" t="s">
        <v>16</v>
      </c>
      <c r="F470" s="130" t="s">
        <v>119</v>
      </c>
      <c r="G470" s="127"/>
      <c r="H470" s="129" t="s">
        <v>16</v>
      </c>
      <c r="I470" s="131"/>
      <c r="J470" s="127"/>
      <c r="K470" s="127"/>
      <c r="L470" s="132"/>
      <c r="M470" s="133"/>
      <c r="N470" s="134"/>
      <c r="O470" s="134"/>
      <c r="P470" s="134"/>
      <c r="Q470" s="134"/>
      <c r="R470" s="134"/>
      <c r="S470" s="134"/>
      <c r="T470" s="135"/>
      <c r="AT470" s="136" t="s">
        <v>103</v>
      </c>
      <c r="AU470" s="136" t="s">
        <v>47</v>
      </c>
      <c r="AV470" s="7" t="s">
        <v>45</v>
      </c>
      <c r="AW470" s="7" t="s">
        <v>21</v>
      </c>
      <c r="AX470" s="7" t="s">
        <v>43</v>
      </c>
      <c r="AY470" s="136" t="s">
        <v>93</v>
      </c>
    </row>
    <row r="471" spans="2:65" s="1" customFormat="1" ht="16.5" customHeight="1" x14ac:dyDescent="0.2">
      <c r="B471" s="19"/>
      <c r="C471" s="114" t="s">
        <v>445</v>
      </c>
      <c r="D471" s="114" t="s">
        <v>96</v>
      </c>
      <c r="E471" s="115" t="s">
        <v>446</v>
      </c>
      <c r="F471" s="116" t="s">
        <v>447</v>
      </c>
      <c r="G471" s="117" t="s">
        <v>215</v>
      </c>
      <c r="H471" s="118">
        <v>4</v>
      </c>
      <c r="I471" s="119"/>
      <c r="J471" s="120">
        <f>ROUND(I471*H471,2)</f>
        <v>0</v>
      </c>
      <c r="K471" s="116" t="s">
        <v>100</v>
      </c>
      <c r="L471" s="21"/>
      <c r="M471" s="121" t="s">
        <v>16</v>
      </c>
      <c r="N471" s="122" t="s">
        <v>30</v>
      </c>
      <c r="O471" s="28"/>
      <c r="P471" s="123">
        <f>O471*H471</f>
        <v>0</v>
      </c>
      <c r="Q471" s="123">
        <v>2.1199999999999999E-3</v>
      </c>
      <c r="R471" s="123">
        <f>Q471*H471</f>
        <v>8.4799999999999997E-3</v>
      </c>
      <c r="S471" s="123">
        <v>0</v>
      </c>
      <c r="T471" s="124">
        <f>S471*H471</f>
        <v>0</v>
      </c>
      <c r="AR471" s="11" t="s">
        <v>181</v>
      </c>
      <c r="AT471" s="11" t="s">
        <v>96</v>
      </c>
      <c r="AU471" s="11" t="s">
        <v>47</v>
      </c>
      <c r="AY471" s="11" t="s">
        <v>93</v>
      </c>
      <c r="BE471" s="125">
        <f>IF(N471="základní",J471,0)</f>
        <v>0</v>
      </c>
      <c r="BF471" s="125">
        <f>IF(N471="snížená",J471,0)</f>
        <v>0</v>
      </c>
      <c r="BG471" s="125">
        <f>IF(N471="zákl. přenesená",J471,0)</f>
        <v>0</v>
      </c>
      <c r="BH471" s="125">
        <f>IF(N471="sníž. přenesená",J471,0)</f>
        <v>0</v>
      </c>
      <c r="BI471" s="125">
        <f>IF(N471="nulová",J471,0)</f>
        <v>0</v>
      </c>
      <c r="BJ471" s="11" t="s">
        <v>45</v>
      </c>
      <c r="BK471" s="125">
        <f>ROUND(I471*H471,2)</f>
        <v>0</v>
      </c>
      <c r="BL471" s="11" t="s">
        <v>181</v>
      </c>
      <c r="BM471" s="11" t="s">
        <v>448</v>
      </c>
    </row>
    <row r="472" spans="2:65" s="7" customFormat="1" ht="10.199999999999999" x14ac:dyDescent="0.2">
      <c r="B472" s="126"/>
      <c r="C472" s="127"/>
      <c r="D472" s="128" t="s">
        <v>103</v>
      </c>
      <c r="E472" s="129" t="s">
        <v>16</v>
      </c>
      <c r="F472" s="130" t="s">
        <v>444</v>
      </c>
      <c r="G472" s="127"/>
      <c r="H472" s="129" t="s">
        <v>16</v>
      </c>
      <c r="I472" s="131"/>
      <c r="J472" s="127"/>
      <c r="K472" s="127"/>
      <c r="L472" s="132"/>
      <c r="M472" s="133"/>
      <c r="N472" s="134"/>
      <c r="O472" s="134"/>
      <c r="P472" s="134"/>
      <c r="Q472" s="134"/>
      <c r="R472" s="134"/>
      <c r="S472" s="134"/>
      <c r="T472" s="135"/>
      <c r="AT472" s="136" t="s">
        <v>103</v>
      </c>
      <c r="AU472" s="136" t="s">
        <v>47</v>
      </c>
      <c r="AV472" s="7" t="s">
        <v>45</v>
      </c>
      <c r="AW472" s="7" t="s">
        <v>21</v>
      </c>
      <c r="AX472" s="7" t="s">
        <v>43</v>
      </c>
      <c r="AY472" s="136" t="s">
        <v>93</v>
      </c>
    </row>
    <row r="473" spans="2:65" s="8" customFormat="1" ht="10.199999999999999" x14ac:dyDescent="0.2">
      <c r="B473" s="137"/>
      <c r="C473" s="138"/>
      <c r="D473" s="128" t="s">
        <v>103</v>
      </c>
      <c r="E473" s="139" t="s">
        <v>16</v>
      </c>
      <c r="F473" s="140" t="s">
        <v>101</v>
      </c>
      <c r="G473" s="138"/>
      <c r="H473" s="141">
        <v>4</v>
      </c>
      <c r="I473" s="142"/>
      <c r="J473" s="138"/>
      <c r="K473" s="138"/>
      <c r="L473" s="143"/>
      <c r="M473" s="144"/>
      <c r="N473" s="145"/>
      <c r="O473" s="145"/>
      <c r="P473" s="145"/>
      <c r="Q473" s="145"/>
      <c r="R473" s="145"/>
      <c r="S473" s="145"/>
      <c r="T473" s="146"/>
      <c r="AT473" s="147" t="s">
        <v>103</v>
      </c>
      <c r="AU473" s="147" t="s">
        <v>47</v>
      </c>
      <c r="AV473" s="8" t="s">
        <v>47</v>
      </c>
      <c r="AW473" s="8" t="s">
        <v>21</v>
      </c>
      <c r="AX473" s="8" t="s">
        <v>43</v>
      </c>
      <c r="AY473" s="147" t="s">
        <v>93</v>
      </c>
    </row>
    <row r="474" spans="2:65" s="9" customFormat="1" ht="10.199999999999999" x14ac:dyDescent="0.2">
      <c r="B474" s="148"/>
      <c r="C474" s="149"/>
      <c r="D474" s="128" t="s">
        <v>103</v>
      </c>
      <c r="E474" s="150" t="s">
        <v>16</v>
      </c>
      <c r="F474" s="151" t="s">
        <v>106</v>
      </c>
      <c r="G474" s="149"/>
      <c r="H474" s="152">
        <v>4</v>
      </c>
      <c r="I474" s="153"/>
      <c r="J474" s="149"/>
      <c r="K474" s="149"/>
      <c r="L474" s="154"/>
      <c r="M474" s="155"/>
      <c r="N474" s="156"/>
      <c r="O474" s="156"/>
      <c r="P474" s="156"/>
      <c r="Q474" s="156"/>
      <c r="R474" s="156"/>
      <c r="S474" s="156"/>
      <c r="T474" s="157"/>
      <c r="AT474" s="158" t="s">
        <v>103</v>
      </c>
      <c r="AU474" s="158" t="s">
        <v>47</v>
      </c>
      <c r="AV474" s="9" t="s">
        <v>101</v>
      </c>
      <c r="AW474" s="9" t="s">
        <v>21</v>
      </c>
      <c r="AX474" s="9" t="s">
        <v>45</v>
      </c>
      <c r="AY474" s="158" t="s">
        <v>93</v>
      </c>
    </row>
    <row r="475" spans="2:65" s="7" customFormat="1" ht="10.199999999999999" x14ac:dyDescent="0.2">
      <c r="B475" s="126"/>
      <c r="C475" s="127"/>
      <c r="D475" s="128" t="s">
        <v>103</v>
      </c>
      <c r="E475" s="129" t="s">
        <v>16</v>
      </c>
      <c r="F475" s="130" t="s">
        <v>139</v>
      </c>
      <c r="G475" s="127"/>
      <c r="H475" s="129" t="s">
        <v>16</v>
      </c>
      <c r="I475" s="131"/>
      <c r="J475" s="127"/>
      <c r="K475" s="127"/>
      <c r="L475" s="132"/>
      <c r="M475" s="133"/>
      <c r="N475" s="134"/>
      <c r="O475" s="134"/>
      <c r="P475" s="134"/>
      <c r="Q475" s="134"/>
      <c r="R475" s="134"/>
      <c r="S475" s="134"/>
      <c r="T475" s="135"/>
      <c r="AT475" s="136" t="s">
        <v>103</v>
      </c>
      <c r="AU475" s="136" t="s">
        <v>47</v>
      </c>
      <c r="AV475" s="7" t="s">
        <v>45</v>
      </c>
      <c r="AW475" s="7" t="s">
        <v>21</v>
      </c>
      <c r="AX475" s="7" t="s">
        <v>43</v>
      </c>
      <c r="AY475" s="136" t="s">
        <v>93</v>
      </c>
    </row>
    <row r="476" spans="2:65" s="1" customFormat="1" ht="16.5" customHeight="1" x14ac:dyDescent="0.2">
      <c r="B476" s="19"/>
      <c r="C476" s="161" t="s">
        <v>449</v>
      </c>
      <c r="D476" s="161" t="s">
        <v>225</v>
      </c>
      <c r="E476" s="162" t="s">
        <v>450</v>
      </c>
      <c r="F476" s="163" t="s">
        <v>451</v>
      </c>
      <c r="G476" s="164" t="s">
        <v>215</v>
      </c>
      <c r="H476" s="165">
        <v>4</v>
      </c>
      <c r="I476" s="166"/>
      <c r="J476" s="167">
        <f>ROUND(I476*H476,2)</f>
        <v>0</v>
      </c>
      <c r="K476" s="163" t="s">
        <v>170</v>
      </c>
      <c r="L476" s="168"/>
      <c r="M476" s="169" t="s">
        <v>16</v>
      </c>
      <c r="N476" s="170" t="s">
        <v>30</v>
      </c>
      <c r="O476" s="28"/>
      <c r="P476" s="123">
        <f>O476*H476</f>
        <v>0</v>
      </c>
      <c r="Q476" s="123">
        <v>2.47E-3</v>
      </c>
      <c r="R476" s="123">
        <f>Q476*H476</f>
        <v>9.8799999999999999E-3</v>
      </c>
      <c r="S476" s="123">
        <v>0</v>
      </c>
      <c r="T476" s="124">
        <f>S476*H476</f>
        <v>0</v>
      </c>
      <c r="AR476" s="11" t="s">
        <v>228</v>
      </c>
      <c r="AT476" s="11" t="s">
        <v>225</v>
      </c>
      <c r="AU476" s="11" t="s">
        <v>47</v>
      </c>
      <c r="AY476" s="11" t="s">
        <v>93</v>
      </c>
      <c r="BE476" s="125">
        <f>IF(N476="základní",J476,0)</f>
        <v>0</v>
      </c>
      <c r="BF476" s="125">
        <f>IF(N476="snížená",J476,0)</f>
        <v>0</v>
      </c>
      <c r="BG476" s="125">
        <f>IF(N476="zákl. přenesená",J476,0)</f>
        <v>0</v>
      </c>
      <c r="BH476" s="125">
        <f>IF(N476="sníž. přenesená",J476,0)</f>
        <v>0</v>
      </c>
      <c r="BI476" s="125">
        <f>IF(N476="nulová",J476,0)</f>
        <v>0</v>
      </c>
      <c r="BJ476" s="11" t="s">
        <v>45</v>
      </c>
      <c r="BK476" s="125">
        <f>ROUND(I476*H476,2)</f>
        <v>0</v>
      </c>
      <c r="BL476" s="11" t="s">
        <v>181</v>
      </c>
      <c r="BM476" s="11" t="s">
        <v>452</v>
      </c>
    </row>
    <row r="477" spans="2:65" s="7" customFormat="1" ht="10.199999999999999" x14ac:dyDescent="0.2">
      <c r="B477" s="126"/>
      <c r="C477" s="127"/>
      <c r="D477" s="128" t="s">
        <v>103</v>
      </c>
      <c r="E477" s="129" t="s">
        <v>16</v>
      </c>
      <c r="F477" s="130" t="s">
        <v>444</v>
      </c>
      <c r="G477" s="127"/>
      <c r="H477" s="129" t="s">
        <v>16</v>
      </c>
      <c r="I477" s="131"/>
      <c r="J477" s="127"/>
      <c r="K477" s="127"/>
      <c r="L477" s="132"/>
      <c r="M477" s="133"/>
      <c r="N477" s="134"/>
      <c r="O477" s="134"/>
      <c r="P477" s="134"/>
      <c r="Q477" s="134"/>
      <c r="R477" s="134"/>
      <c r="S477" s="134"/>
      <c r="T477" s="135"/>
      <c r="AT477" s="136" t="s">
        <v>103</v>
      </c>
      <c r="AU477" s="136" t="s">
        <v>47</v>
      </c>
      <c r="AV477" s="7" t="s">
        <v>45</v>
      </c>
      <c r="AW477" s="7" t="s">
        <v>21</v>
      </c>
      <c r="AX477" s="7" t="s">
        <v>43</v>
      </c>
      <c r="AY477" s="136" t="s">
        <v>93</v>
      </c>
    </row>
    <row r="478" spans="2:65" s="8" customFormat="1" ht="10.199999999999999" x14ac:dyDescent="0.2">
      <c r="B478" s="137"/>
      <c r="C478" s="138"/>
      <c r="D478" s="128" t="s">
        <v>103</v>
      </c>
      <c r="E478" s="139" t="s">
        <v>16</v>
      </c>
      <c r="F478" s="140" t="s">
        <v>101</v>
      </c>
      <c r="G478" s="138"/>
      <c r="H478" s="141">
        <v>4</v>
      </c>
      <c r="I478" s="142"/>
      <c r="J478" s="138"/>
      <c r="K478" s="138"/>
      <c r="L478" s="143"/>
      <c r="M478" s="144"/>
      <c r="N478" s="145"/>
      <c r="O478" s="145"/>
      <c r="P478" s="145"/>
      <c r="Q478" s="145"/>
      <c r="R478" s="145"/>
      <c r="S478" s="145"/>
      <c r="T478" s="146"/>
      <c r="AT478" s="147" t="s">
        <v>103</v>
      </c>
      <c r="AU478" s="147" t="s">
        <v>47</v>
      </c>
      <c r="AV478" s="8" t="s">
        <v>47</v>
      </c>
      <c r="AW478" s="8" t="s">
        <v>21</v>
      </c>
      <c r="AX478" s="8" t="s">
        <v>43</v>
      </c>
      <c r="AY478" s="147" t="s">
        <v>93</v>
      </c>
    </row>
    <row r="479" spans="2:65" s="9" customFormat="1" ht="10.199999999999999" x14ac:dyDescent="0.2">
      <c r="B479" s="148"/>
      <c r="C479" s="149"/>
      <c r="D479" s="128" t="s">
        <v>103</v>
      </c>
      <c r="E479" s="150" t="s">
        <v>16</v>
      </c>
      <c r="F479" s="151" t="s">
        <v>106</v>
      </c>
      <c r="G479" s="149"/>
      <c r="H479" s="152">
        <v>4</v>
      </c>
      <c r="I479" s="153"/>
      <c r="J479" s="149"/>
      <c r="K479" s="149"/>
      <c r="L479" s="154"/>
      <c r="M479" s="155"/>
      <c r="N479" s="156"/>
      <c r="O479" s="156"/>
      <c r="P479" s="156"/>
      <c r="Q479" s="156"/>
      <c r="R479" s="156"/>
      <c r="S479" s="156"/>
      <c r="T479" s="157"/>
      <c r="AT479" s="158" t="s">
        <v>103</v>
      </c>
      <c r="AU479" s="158" t="s">
        <v>47</v>
      </c>
      <c r="AV479" s="9" t="s">
        <v>101</v>
      </c>
      <c r="AW479" s="9" t="s">
        <v>21</v>
      </c>
      <c r="AX479" s="9" t="s">
        <v>45</v>
      </c>
      <c r="AY479" s="158" t="s">
        <v>93</v>
      </c>
    </row>
    <row r="480" spans="2:65" s="7" customFormat="1" ht="10.199999999999999" x14ac:dyDescent="0.2">
      <c r="B480" s="126"/>
      <c r="C480" s="127"/>
      <c r="D480" s="128" t="s">
        <v>103</v>
      </c>
      <c r="E480" s="129" t="s">
        <v>16</v>
      </c>
      <c r="F480" s="130" t="s">
        <v>139</v>
      </c>
      <c r="G480" s="127"/>
      <c r="H480" s="129" t="s">
        <v>16</v>
      </c>
      <c r="I480" s="131"/>
      <c r="J480" s="127"/>
      <c r="K480" s="127"/>
      <c r="L480" s="132"/>
      <c r="M480" s="133"/>
      <c r="N480" s="134"/>
      <c r="O480" s="134"/>
      <c r="P480" s="134"/>
      <c r="Q480" s="134"/>
      <c r="R480" s="134"/>
      <c r="S480" s="134"/>
      <c r="T480" s="135"/>
      <c r="AT480" s="136" t="s">
        <v>103</v>
      </c>
      <c r="AU480" s="136" t="s">
        <v>47</v>
      </c>
      <c r="AV480" s="7" t="s">
        <v>45</v>
      </c>
      <c r="AW480" s="7" t="s">
        <v>21</v>
      </c>
      <c r="AX480" s="7" t="s">
        <v>43</v>
      </c>
      <c r="AY480" s="136" t="s">
        <v>93</v>
      </c>
    </row>
    <row r="481" spans="2:65" s="1" customFormat="1" ht="16.5" customHeight="1" x14ac:dyDescent="0.2">
      <c r="B481" s="19"/>
      <c r="C481" s="114" t="s">
        <v>453</v>
      </c>
      <c r="D481" s="114" t="s">
        <v>96</v>
      </c>
      <c r="E481" s="115" t="s">
        <v>454</v>
      </c>
      <c r="F481" s="116" t="s">
        <v>455</v>
      </c>
      <c r="G481" s="117" t="s">
        <v>215</v>
      </c>
      <c r="H481" s="118">
        <v>4</v>
      </c>
      <c r="I481" s="119"/>
      <c r="J481" s="120">
        <f>ROUND(I481*H481,2)</f>
        <v>0</v>
      </c>
      <c r="K481" s="116" t="s">
        <v>100</v>
      </c>
      <c r="L481" s="21"/>
      <c r="M481" s="121" t="s">
        <v>16</v>
      </c>
      <c r="N481" s="122" t="s">
        <v>30</v>
      </c>
      <c r="O481" s="28"/>
      <c r="P481" s="123">
        <f>O481*H481</f>
        <v>0</v>
      </c>
      <c r="Q481" s="123">
        <v>0</v>
      </c>
      <c r="R481" s="123">
        <f>Q481*H481</f>
        <v>0</v>
      </c>
      <c r="S481" s="123">
        <v>0</v>
      </c>
      <c r="T481" s="124">
        <f>S481*H481</f>
        <v>0</v>
      </c>
      <c r="AR481" s="11" t="s">
        <v>181</v>
      </c>
      <c r="AT481" s="11" t="s">
        <v>96</v>
      </c>
      <c r="AU481" s="11" t="s">
        <v>47</v>
      </c>
      <c r="AY481" s="11" t="s">
        <v>93</v>
      </c>
      <c r="BE481" s="125">
        <f>IF(N481="základní",J481,0)</f>
        <v>0</v>
      </c>
      <c r="BF481" s="125">
        <f>IF(N481="snížená",J481,0)</f>
        <v>0</v>
      </c>
      <c r="BG481" s="125">
        <f>IF(N481="zákl. přenesená",J481,0)</f>
        <v>0</v>
      </c>
      <c r="BH481" s="125">
        <f>IF(N481="sníž. přenesená",J481,0)</f>
        <v>0</v>
      </c>
      <c r="BI481" s="125">
        <f>IF(N481="nulová",J481,0)</f>
        <v>0</v>
      </c>
      <c r="BJ481" s="11" t="s">
        <v>45</v>
      </c>
      <c r="BK481" s="125">
        <f>ROUND(I481*H481,2)</f>
        <v>0</v>
      </c>
      <c r="BL481" s="11" t="s">
        <v>181</v>
      </c>
      <c r="BM481" s="11" t="s">
        <v>456</v>
      </c>
    </row>
    <row r="482" spans="2:65" s="7" customFormat="1" ht="10.199999999999999" x14ac:dyDescent="0.2">
      <c r="B482" s="126"/>
      <c r="C482" s="127"/>
      <c r="D482" s="128" t="s">
        <v>103</v>
      </c>
      <c r="E482" s="129" t="s">
        <v>16</v>
      </c>
      <c r="F482" s="130" t="s">
        <v>444</v>
      </c>
      <c r="G482" s="127"/>
      <c r="H482" s="129" t="s">
        <v>16</v>
      </c>
      <c r="I482" s="131"/>
      <c r="J482" s="127"/>
      <c r="K482" s="127"/>
      <c r="L482" s="132"/>
      <c r="M482" s="133"/>
      <c r="N482" s="134"/>
      <c r="O482" s="134"/>
      <c r="P482" s="134"/>
      <c r="Q482" s="134"/>
      <c r="R482" s="134"/>
      <c r="S482" s="134"/>
      <c r="T482" s="135"/>
      <c r="AT482" s="136" t="s">
        <v>103</v>
      </c>
      <c r="AU482" s="136" t="s">
        <v>47</v>
      </c>
      <c r="AV482" s="7" t="s">
        <v>45</v>
      </c>
      <c r="AW482" s="7" t="s">
        <v>21</v>
      </c>
      <c r="AX482" s="7" t="s">
        <v>43</v>
      </c>
      <c r="AY482" s="136" t="s">
        <v>93</v>
      </c>
    </row>
    <row r="483" spans="2:65" s="8" customFormat="1" ht="10.199999999999999" x14ac:dyDescent="0.2">
      <c r="B483" s="137"/>
      <c r="C483" s="138"/>
      <c r="D483" s="128" t="s">
        <v>103</v>
      </c>
      <c r="E483" s="139" t="s">
        <v>16</v>
      </c>
      <c r="F483" s="140" t="s">
        <v>101</v>
      </c>
      <c r="G483" s="138"/>
      <c r="H483" s="141">
        <v>4</v>
      </c>
      <c r="I483" s="142"/>
      <c r="J483" s="138"/>
      <c r="K483" s="138"/>
      <c r="L483" s="143"/>
      <c r="M483" s="144"/>
      <c r="N483" s="145"/>
      <c r="O483" s="145"/>
      <c r="P483" s="145"/>
      <c r="Q483" s="145"/>
      <c r="R483" s="145"/>
      <c r="S483" s="145"/>
      <c r="T483" s="146"/>
      <c r="AT483" s="147" t="s">
        <v>103</v>
      </c>
      <c r="AU483" s="147" t="s">
        <v>47</v>
      </c>
      <c r="AV483" s="8" t="s">
        <v>47</v>
      </c>
      <c r="AW483" s="8" t="s">
        <v>21</v>
      </c>
      <c r="AX483" s="8" t="s">
        <v>43</v>
      </c>
      <c r="AY483" s="147" t="s">
        <v>93</v>
      </c>
    </row>
    <row r="484" spans="2:65" s="9" customFormat="1" ht="10.199999999999999" x14ac:dyDescent="0.2">
      <c r="B484" s="148"/>
      <c r="C484" s="149"/>
      <c r="D484" s="128" t="s">
        <v>103</v>
      </c>
      <c r="E484" s="150" t="s">
        <v>16</v>
      </c>
      <c r="F484" s="151" t="s">
        <v>106</v>
      </c>
      <c r="G484" s="149"/>
      <c r="H484" s="152">
        <v>4</v>
      </c>
      <c r="I484" s="153"/>
      <c r="J484" s="149"/>
      <c r="K484" s="149"/>
      <c r="L484" s="154"/>
      <c r="M484" s="155"/>
      <c r="N484" s="156"/>
      <c r="O484" s="156"/>
      <c r="P484" s="156"/>
      <c r="Q484" s="156"/>
      <c r="R484" s="156"/>
      <c r="S484" s="156"/>
      <c r="T484" s="157"/>
      <c r="AT484" s="158" t="s">
        <v>103</v>
      </c>
      <c r="AU484" s="158" t="s">
        <v>47</v>
      </c>
      <c r="AV484" s="9" t="s">
        <v>101</v>
      </c>
      <c r="AW484" s="9" t="s">
        <v>21</v>
      </c>
      <c r="AX484" s="9" t="s">
        <v>45</v>
      </c>
      <c r="AY484" s="158" t="s">
        <v>93</v>
      </c>
    </row>
    <row r="485" spans="2:65" s="7" customFormat="1" ht="10.199999999999999" x14ac:dyDescent="0.2">
      <c r="B485" s="126"/>
      <c r="C485" s="127"/>
      <c r="D485" s="128" t="s">
        <v>103</v>
      </c>
      <c r="E485" s="129" t="s">
        <v>16</v>
      </c>
      <c r="F485" s="130" t="s">
        <v>139</v>
      </c>
      <c r="G485" s="127"/>
      <c r="H485" s="129" t="s">
        <v>16</v>
      </c>
      <c r="I485" s="131"/>
      <c r="J485" s="127"/>
      <c r="K485" s="127"/>
      <c r="L485" s="132"/>
      <c r="M485" s="133"/>
      <c r="N485" s="134"/>
      <c r="O485" s="134"/>
      <c r="P485" s="134"/>
      <c r="Q485" s="134"/>
      <c r="R485" s="134"/>
      <c r="S485" s="134"/>
      <c r="T485" s="135"/>
      <c r="AT485" s="136" t="s">
        <v>103</v>
      </c>
      <c r="AU485" s="136" t="s">
        <v>47</v>
      </c>
      <c r="AV485" s="7" t="s">
        <v>45</v>
      </c>
      <c r="AW485" s="7" t="s">
        <v>21</v>
      </c>
      <c r="AX485" s="7" t="s">
        <v>43</v>
      </c>
      <c r="AY485" s="136" t="s">
        <v>93</v>
      </c>
    </row>
    <row r="486" spans="2:65" s="1" customFormat="1" ht="16.5" customHeight="1" x14ac:dyDescent="0.2">
      <c r="B486" s="19"/>
      <c r="C486" s="114" t="s">
        <v>457</v>
      </c>
      <c r="D486" s="114" t="s">
        <v>96</v>
      </c>
      <c r="E486" s="115" t="s">
        <v>458</v>
      </c>
      <c r="F486" s="116" t="s">
        <v>459</v>
      </c>
      <c r="G486" s="117" t="s">
        <v>215</v>
      </c>
      <c r="H486" s="118">
        <v>4</v>
      </c>
      <c r="I486" s="119"/>
      <c r="J486" s="120">
        <f>ROUND(I486*H486,2)</f>
        <v>0</v>
      </c>
      <c r="K486" s="116" t="s">
        <v>100</v>
      </c>
      <c r="L486" s="21"/>
      <c r="M486" s="121" t="s">
        <v>16</v>
      </c>
      <c r="N486" s="122" t="s">
        <v>30</v>
      </c>
      <c r="O486" s="28"/>
      <c r="P486" s="123">
        <f>O486*H486</f>
        <v>0</v>
      </c>
      <c r="Q486" s="123">
        <v>1.01E-3</v>
      </c>
      <c r="R486" s="123">
        <f>Q486*H486</f>
        <v>4.0400000000000002E-3</v>
      </c>
      <c r="S486" s="123">
        <v>0</v>
      </c>
      <c r="T486" s="124">
        <f>S486*H486</f>
        <v>0</v>
      </c>
      <c r="AR486" s="11" t="s">
        <v>181</v>
      </c>
      <c r="AT486" s="11" t="s">
        <v>96</v>
      </c>
      <c r="AU486" s="11" t="s">
        <v>47</v>
      </c>
      <c r="AY486" s="11" t="s">
        <v>93</v>
      </c>
      <c r="BE486" s="125">
        <f>IF(N486="základní",J486,0)</f>
        <v>0</v>
      </c>
      <c r="BF486" s="125">
        <f>IF(N486="snížená",J486,0)</f>
        <v>0</v>
      </c>
      <c r="BG486" s="125">
        <f>IF(N486="zákl. přenesená",J486,0)</f>
        <v>0</v>
      </c>
      <c r="BH486" s="125">
        <f>IF(N486="sníž. přenesená",J486,0)</f>
        <v>0</v>
      </c>
      <c r="BI486" s="125">
        <f>IF(N486="nulová",J486,0)</f>
        <v>0</v>
      </c>
      <c r="BJ486" s="11" t="s">
        <v>45</v>
      </c>
      <c r="BK486" s="125">
        <f>ROUND(I486*H486,2)</f>
        <v>0</v>
      </c>
      <c r="BL486" s="11" t="s">
        <v>181</v>
      </c>
      <c r="BM486" s="11" t="s">
        <v>460</v>
      </c>
    </row>
    <row r="487" spans="2:65" s="7" customFormat="1" ht="10.199999999999999" x14ac:dyDescent="0.2">
      <c r="B487" s="126"/>
      <c r="C487" s="127"/>
      <c r="D487" s="128" t="s">
        <v>103</v>
      </c>
      <c r="E487" s="129" t="s">
        <v>16</v>
      </c>
      <c r="F487" s="130" t="s">
        <v>461</v>
      </c>
      <c r="G487" s="127"/>
      <c r="H487" s="129" t="s">
        <v>16</v>
      </c>
      <c r="I487" s="131"/>
      <c r="J487" s="127"/>
      <c r="K487" s="127"/>
      <c r="L487" s="132"/>
      <c r="M487" s="133"/>
      <c r="N487" s="134"/>
      <c r="O487" s="134"/>
      <c r="P487" s="134"/>
      <c r="Q487" s="134"/>
      <c r="R487" s="134"/>
      <c r="S487" s="134"/>
      <c r="T487" s="135"/>
      <c r="AT487" s="136" t="s">
        <v>103</v>
      </c>
      <c r="AU487" s="136" t="s">
        <v>47</v>
      </c>
      <c r="AV487" s="7" t="s">
        <v>45</v>
      </c>
      <c r="AW487" s="7" t="s">
        <v>21</v>
      </c>
      <c r="AX487" s="7" t="s">
        <v>43</v>
      </c>
      <c r="AY487" s="136" t="s">
        <v>93</v>
      </c>
    </row>
    <row r="488" spans="2:65" s="8" customFormat="1" ht="10.199999999999999" x14ac:dyDescent="0.2">
      <c r="B488" s="137"/>
      <c r="C488" s="138"/>
      <c r="D488" s="128" t="s">
        <v>103</v>
      </c>
      <c r="E488" s="139" t="s">
        <v>16</v>
      </c>
      <c r="F488" s="140" t="s">
        <v>101</v>
      </c>
      <c r="G488" s="138"/>
      <c r="H488" s="141">
        <v>4</v>
      </c>
      <c r="I488" s="142"/>
      <c r="J488" s="138"/>
      <c r="K488" s="138"/>
      <c r="L488" s="143"/>
      <c r="M488" s="144"/>
      <c r="N488" s="145"/>
      <c r="O488" s="145"/>
      <c r="P488" s="145"/>
      <c r="Q488" s="145"/>
      <c r="R488" s="145"/>
      <c r="S488" s="145"/>
      <c r="T488" s="146"/>
      <c r="AT488" s="147" t="s">
        <v>103</v>
      </c>
      <c r="AU488" s="147" t="s">
        <v>47</v>
      </c>
      <c r="AV488" s="8" t="s">
        <v>47</v>
      </c>
      <c r="AW488" s="8" t="s">
        <v>21</v>
      </c>
      <c r="AX488" s="8" t="s">
        <v>43</v>
      </c>
      <c r="AY488" s="147" t="s">
        <v>93</v>
      </c>
    </row>
    <row r="489" spans="2:65" s="9" customFormat="1" ht="10.199999999999999" x14ac:dyDescent="0.2">
      <c r="B489" s="148"/>
      <c r="C489" s="149"/>
      <c r="D489" s="128" t="s">
        <v>103</v>
      </c>
      <c r="E489" s="150" t="s">
        <v>16</v>
      </c>
      <c r="F489" s="151" t="s">
        <v>106</v>
      </c>
      <c r="G489" s="149"/>
      <c r="H489" s="152">
        <v>4</v>
      </c>
      <c r="I489" s="153"/>
      <c r="J489" s="149"/>
      <c r="K489" s="149"/>
      <c r="L489" s="154"/>
      <c r="M489" s="155"/>
      <c r="N489" s="156"/>
      <c r="O489" s="156"/>
      <c r="P489" s="156"/>
      <c r="Q489" s="156"/>
      <c r="R489" s="156"/>
      <c r="S489" s="156"/>
      <c r="T489" s="157"/>
      <c r="AT489" s="158" t="s">
        <v>103</v>
      </c>
      <c r="AU489" s="158" t="s">
        <v>47</v>
      </c>
      <c r="AV489" s="9" t="s">
        <v>101</v>
      </c>
      <c r="AW489" s="9" t="s">
        <v>21</v>
      </c>
      <c r="AX489" s="9" t="s">
        <v>45</v>
      </c>
      <c r="AY489" s="158" t="s">
        <v>93</v>
      </c>
    </row>
    <row r="490" spans="2:65" s="7" customFormat="1" ht="10.199999999999999" x14ac:dyDescent="0.2">
      <c r="B490" s="126"/>
      <c r="C490" s="127"/>
      <c r="D490" s="128" t="s">
        <v>103</v>
      </c>
      <c r="E490" s="129" t="s">
        <v>16</v>
      </c>
      <c r="F490" s="130" t="s">
        <v>139</v>
      </c>
      <c r="G490" s="127"/>
      <c r="H490" s="129" t="s">
        <v>16</v>
      </c>
      <c r="I490" s="131"/>
      <c r="J490" s="127"/>
      <c r="K490" s="127"/>
      <c r="L490" s="132"/>
      <c r="M490" s="133"/>
      <c r="N490" s="134"/>
      <c r="O490" s="134"/>
      <c r="P490" s="134"/>
      <c r="Q490" s="134"/>
      <c r="R490" s="134"/>
      <c r="S490" s="134"/>
      <c r="T490" s="135"/>
      <c r="AT490" s="136" t="s">
        <v>103</v>
      </c>
      <c r="AU490" s="136" t="s">
        <v>47</v>
      </c>
      <c r="AV490" s="7" t="s">
        <v>45</v>
      </c>
      <c r="AW490" s="7" t="s">
        <v>21</v>
      </c>
      <c r="AX490" s="7" t="s">
        <v>43</v>
      </c>
      <c r="AY490" s="136" t="s">
        <v>93</v>
      </c>
    </row>
    <row r="491" spans="2:65" s="1" customFormat="1" ht="22.5" customHeight="1" x14ac:dyDescent="0.2">
      <c r="B491" s="19"/>
      <c r="C491" s="114" t="s">
        <v>462</v>
      </c>
      <c r="D491" s="114" t="s">
        <v>96</v>
      </c>
      <c r="E491" s="115" t="s">
        <v>463</v>
      </c>
      <c r="F491" s="116" t="s">
        <v>464</v>
      </c>
      <c r="G491" s="117" t="s">
        <v>145</v>
      </c>
      <c r="H491" s="118">
        <v>2.1999999999999999E-2</v>
      </c>
      <c r="I491" s="119"/>
      <c r="J491" s="120">
        <f>ROUND(I491*H491,2)</f>
        <v>0</v>
      </c>
      <c r="K491" s="116" t="s">
        <v>100</v>
      </c>
      <c r="L491" s="21"/>
      <c r="M491" s="121" t="s">
        <v>16</v>
      </c>
      <c r="N491" s="122" t="s">
        <v>30</v>
      </c>
      <c r="O491" s="28"/>
      <c r="P491" s="123">
        <f>O491*H491</f>
        <v>0</v>
      </c>
      <c r="Q491" s="123">
        <v>0</v>
      </c>
      <c r="R491" s="123">
        <f>Q491*H491</f>
        <v>0</v>
      </c>
      <c r="S491" s="123">
        <v>0</v>
      </c>
      <c r="T491" s="124">
        <f>S491*H491</f>
        <v>0</v>
      </c>
      <c r="AR491" s="11" t="s">
        <v>181</v>
      </c>
      <c r="AT491" s="11" t="s">
        <v>96</v>
      </c>
      <c r="AU491" s="11" t="s">
        <v>47</v>
      </c>
      <c r="AY491" s="11" t="s">
        <v>93</v>
      </c>
      <c r="BE491" s="125">
        <f>IF(N491="základní",J491,0)</f>
        <v>0</v>
      </c>
      <c r="BF491" s="125">
        <f>IF(N491="snížená",J491,0)</f>
        <v>0</v>
      </c>
      <c r="BG491" s="125">
        <f>IF(N491="zákl. přenesená",J491,0)</f>
        <v>0</v>
      </c>
      <c r="BH491" s="125">
        <f>IF(N491="sníž. přenesená",J491,0)</f>
        <v>0</v>
      </c>
      <c r="BI491" s="125">
        <f>IF(N491="nulová",J491,0)</f>
        <v>0</v>
      </c>
      <c r="BJ491" s="11" t="s">
        <v>45</v>
      </c>
      <c r="BK491" s="125">
        <f>ROUND(I491*H491,2)</f>
        <v>0</v>
      </c>
      <c r="BL491" s="11" t="s">
        <v>181</v>
      </c>
      <c r="BM491" s="11" t="s">
        <v>465</v>
      </c>
    </row>
    <row r="492" spans="2:65" s="6" customFormat="1" ht="22.8" customHeight="1" x14ac:dyDescent="0.25">
      <c r="B492" s="98"/>
      <c r="C492" s="99"/>
      <c r="D492" s="100" t="s">
        <v>42</v>
      </c>
      <c r="E492" s="112" t="s">
        <v>466</v>
      </c>
      <c r="F492" s="112" t="s">
        <v>467</v>
      </c>
      <c r="G492" s="99"/>
      <c r="H492" s="99"/>
      <c r="I492" s="102"/>
      <c r="J492" s="113">
        <f>BK492</f>
        <v>0</v>
      </c>
      <c r="K492" s="99"/>
      <c r="L492" s="104"/>
      <c r="M492" s="105"/>
      <c r="N492" s="106"/>
      <c r="O492" s="106"/>
      <c r="P492" s="107">
        <f>SUM(P493:P497)</f>
        <v>0</v>
      </c>
      <c r="Q492" s="106"/>
      <c r="R492" s="107">
        <f>SUM(R493:R497)</f>
        <v>0</v>
      </c>
      <c r="S492" s="106"/>
      <c r="T492" s="108">
        <f>SUM(T493:T497)</f>
        <v>1.6E-2</v>
      </c>
      <c r="AR492" s="109" t="s">
        <v>47</v>
      </c>
      <c r="AT492" s="110" t="s">
        <v>42</v>
      </c>
      <c r="AU492" s="110" t="s">
        <v>45</v>
      </c>
      <c r="AY492" s="109" t="s">
        <v>93</v>
      </c>
      <c r="BK492" s="111">
        <f>SUM(BK493:BK497)</f>
        <v>0</v>
      </c>
    </row>
    <row r="493" spans="2:65" s="1" customFormat="1" ht="16.5" customHeight="1" x14ac:dyDescent="0.2">
      <c r="B493" s="19"/>
      <c r="C493" s="114" t="s">
        <v>468</v>
      </c>
      <c r="D493" s="114" t="s">
        <v>96</v>
      </c>
      <c r="E493" s="115" t="s">
        <v>469</v>
      </c>
      <c r="F493" s="116" t="s">
        <v>470</v>
      </c>
      <c r="G493" s="117" t="s">
        <v>215</v>
      </c>
      <c r="H493" s="118">
        <v>1</v>
      </c>
      <c r="I493" s="119"/>
      <c r="J493" s="120">
        <f>ROUND(I493*H493,2)</f>
        <v>0</v>
      </c>
      <c r="K493" s="116" t="s">
        <v>100</v>
      </c>
      <c r="L493" s="21"/>
      <c r="M493" s="121" t="s">
        <v>16</v>
      </c>
      <c r="N493" s="122" t="s">
        <v>30</v>
      </c>
      <c r="O493" s="28"/>
      <c r="P493" s="123">
        <f>O493*H493</f>
        <v>0</v>
      </c>
      <c r="Q493" s="123">
        <v>0</v>
      </c>
      <c r="R493" s="123">
        <f>Q493*H493</f>
        <v>0</v>
      </c>
      <c r="S493" s="123">
        <v>1.6E-2</v>
      </c>
      <c r="T493" s="124">
        <f>S493*H493</f>
        <v>1.6E-2</v>
      </c>
      <c r="AR493" s="11" t="s">
        <v>181</v>
      </c>
      <c r="AT493" s="11" t="s">
        <v>96</v>
      </c>
      <c r="AU493" s="11" t="s">
        <v>47</v>
      </c>
      <c r="AY493" s="11" t="s">
        <v>93</v>
      </c>
      <c r="BE493" s="125">
        <f>IF(N493="základní",J493,0)</f>
        <v>0</v>
      </c>
      <c r="BF493" s="125">
        <f>IF(N493="snížená",J493,0)</f>
        <v>0</v>
      </c>
      <c r="BG493" s="125">
        <f>IF(N493="zákl. přenesená",J493,0)</f>
        <v>0</v>
      </c>
      <c r="BH493" s="125">
        <f>IF(N493="sníž. přenesená",J493,0)</f>
        <v>0</v>
      </c>
      <c r="BI493" s="125">
        <f>IF(N493="nulová",J493,0)</f>
        <v>0</v>
      </c>
      <c r="BJ493" s="11" t="s">
        <v>45</v>
      </c>
      <c r="BK493" s="125">
        <f>ROUND(I493*H493,2)</f>
        <v>0</v>
      </c>
      <c r="BL493" s="11" t="s">
        <v>181</v>
      </c>
      <c r="BM493" s="11" t="s">
        <v>471</v>
      </c>
    </row>
    <row r="494" spans="2:65" s="7" customFormat="1" ht="10.199999999999999" x14ac:dyDescent="0.2">
      <c r="B494" s="126"/>
      <c r="C494" s="127"/>
      <c r="D494" s="128" t="s">
        <v>103</v>
      </c>
      <c r="E494" s="129" t="s">
        <v>16</v>
      </c>
      <c r="F494" s="130" t="s">
        <v>193</v>
      </c>
      <c r="G494" s="127"/>
      <c r="H494" s="129" t="s">
        <v>16</v>
      </c>
      <c r="I494" s="131"/>
      <c r="J494" s="127"/>
      <c r="K494" s="127"/>
      <c r="L494" s="132"/>
      <c r="M494" s="133"/>
      <c r="N494" s="134"/>
      <c r="O494" s="134"/>
      <c r="P494" s="134"/>
      <c r="Q494" s="134"/>
      <c r="R494" s="134"/>
      <c r="S494" s="134"/>
      <c r="T494" s="135"/>
      <c r="AT494" s="136" t="s">
        <v>103</v>
      </c>
      <c r="AU494" s="136" t="s">
        <v>47</v>
      </c>
      <c r="AV494" s="7" t="s">
        <v>45</v>
      </c>
      <c r="AW494" s="7" t="s">
        <v>21</v>
      </c>
      <c r="AX494" s="7" t="s">
        <v>43</v>
      </c>
      <c r="AY494" s="136" t="s">
        <v>93</v>
      </c>
    </row>
    <row r="495" spans="2:65" s="8" customFormat="1" ht="10.199999999999999" x14ac:dyDescent="0.2">
      <c r="B495" s="137"/>
      <c r="C495" s="138"/>
      <c r="D495" s="128" t="s">
        <v>103</v>
      </c>
      <c r="E495" s="139" t="s">
        <v>16</v>
      </c>
      <c r="F495" s="140" t="s">
        <v>45</v>
      </c>
      <c r="G495" s="138"/>
      <c r="H495" s="141">
        <v>1</v>
      </c>
      <c r="I495" s="142"/>
      <c r="J495" s="138"/>
      <c r="K495" s="138"/>
      <c r="L495" s="143"/>
      <c r="M495" s="144"/>
      <c r="N495" s="145"/>
      <c r="O495" s="145"/>
      <c r="P495" s="145"/>
      <c r="Q495" s="145"/>
      <c r="R495" s="145"/>
      <c r="S495" s="145"/>
      <c r="T495" s="146"/>
      <c r="AT495" s="147" t="s">
        <v>103</v>
      </c>
      <c r="AU495" s="147" t="s">
        <v>47</v>
      </c>
      <c r="AV495" s="8" t="s">
        <v>47</v>
      </c>
      <c r="AW495" s="8" t="s">
        <v>21</v>
      </c>
      <c r="AX495" s="8" t="s">
        <v>43</v>
      </c>
      <c r="AY495" s="147" t="s">
        <v>93</v>
      </c>
    </row>
    <row r="496" spans="2:65" s="9" customFormat="1" ht="10.199999999999999" x14ac:dyDescent="0.2">
      <c r="B496" s="148"/>
      <c r="C496" s="149"/>
      <c r="D496" s="128" t="s">
        <v>103</v>
      </c>
      <c r="E496" s="150" t="s">
        <v>16</v>
      </c>
      <c r="F496" s="151" t="s">
        <v>106</v>
      </c>
      <c r="G496" s="149"/>
      <c r="H496" s="152">
        <v>1</v>
      </c>
      <c r="I496" s="153"/>
      <c r="J496" s="149"/>
      <c r="K496" s="149"/>
      <c r="L496" s="154"/>
      <c r="M496" s="155"/>
      <c r="N496" s="156"/>
      <c r="O496" s="156"/>
      <c r="P496" s="156"/>
      <c r="Q496" s="156"/>
      <c r="R496" s="156"/>
      <c r="S496" s="156"/>
      <c r="T496" s="157"/>
      <c r="AT496" s="158" t="s">
        <v>103</v>
      </c>
      <c r="AU496" s="158" t="s">
        <v>47</v>
      </c>
      <c r="AV496" s="9" t="s">
        <v>101</v>
      </c>
      <c r="AW496" s="9" t="s">
        <v>21</v>
      </c>
      <c r="AX496" s="9" t="s">
        <v>45</v>
      </c>
      <c r="AY496" s="158" t="s">
        <v>93</v>
      </c>
    </row>
    <row r="497" spans="2:65" s="7" customFormat="1" ht="10.199999999999999" x14ac:dyDescent="0.2">
      <c r="B497" s="126"/>
      <c r="C497" s="127"/>
      <c r="D497" s="128" t="s">
        <v>103</v>
      </c>
      <c r="E497" s="129" t="s">
        <v>16</v>
      </c>
      <c r="F497" s="130" t="s">
        <v>119</v>
      </c>
      <c r="G497" s="127"/>
      <c r="H497" s="129" t="s">
        <v>16</v>
      </c>
      <c r="I497" s="131"/>
      <c r="J497" s="127"/>
      <c r="K497" s="127"/>
      <c r="L497" s="132"/>
      <c r="M497" s="133"/>
      <c r="N497" s="134"/>
      <c r="O497" s="134"/>
      <c r="P497" s="134"/>
      <c r="Q497" s="134"/>
      <c r="R497" s="134"/>
      <c r="S497" s="134"/>
      <c r="T497" s="135"/>
      <c r="AT497" s="136" t="s">
        <v>103</v>
      </c>
      <c r="AU497" s="136" t="s">
        <v>47</v>
      </c>
      <c r="AV497" s="7" t="s">
        <v>45</v>
      </c>
      <c r="AW497" s="7" t="s">
        <v>21</v>
      </c>
      <c r="AX497" s="7" t="s">
        <v>43</v>
      </c>
      <c r="AY497" s="136" t="s">
        <v>93</v>
      </c>
    </row>
    <row r="498" spans="2:65" s="6" customFormat="1" ht="22.8" customHeight="1" x14ac:dyDescent="0.25">
      <c r="B498" s="98"/>
      <c r="C498" s="99"/>
      <c r="D498" s="100" t="s">
        <v>42</v>
      </c>
      <c r="E498" s="112" t="s">
        <v>472</v>
      </c>
      <c r="F498" s="112" t="s">
        <v>473</v>
      </c>
      <c r="G498" s="99"/>
      <c r="H498" s="99"/>
      <c r="I498" s="102"/>
      <c r="J498" s="113">
        <f>BK498</f>
        <v>0</v>
      </c>
      <c r="K498" s="99"/>
      <c r="L498" s="104"/>
      <c r="M498" s="105"/>
      <c r="N498" s="106"/>
      <c r="O498" s="106"/>
      <c r="P498" s="107">
        <f>SUM(P499:P515)</f>
        <v>0</v>
      </c>
      <c r="Q498" s="106"/>
      <c r="R498" s="107">
        <f>SUM(R499:R515)</f>
        <v>1.8000000000000002E-2</v>
      </c>
      <c r="S498" s="106"/>
      <c r="T498" s="108">
        <f>SUM(T499:T515)</f>
        <v>1.7100000000000001E-2</v>
      </c>
      <c r="AR498" s="109" t="s">
        <v>47</v>
      </c>
      <c r="AT498" s="110" t="s">
        <v>42</v>
      </c>
      <c r="AU498" s="110" t="s">
        <v>45</v>
      </c>
      <c r="AY498" s="109" t="s">
        <v>93</v>
      </c>
      <c r="BK498" s="111">
        <f>SUM(BK499:BK515)</f>
        <v>0</v>
      </c>
    </row>
    <row r="499" spans="2:65" s="1" customFormat="1" ht="22.5" customHeight="1" x14ac:dyDescent="0.2">
      <c r="B499" s="19"/>
      <c r="C499" s="114" t="s">
        <v>474</v>
      </c>
      <c r="D499" s="114" t="s">
        <v>96</v>
      </c>
      <c r="E499" s="115" t="s">
        <v>475</v>
      </c>
      <c r="F499" s="116" t="s">
        <v>476</v>
      </c>
      <c r="G499" s="117" t="s">
        <v>215</v>
      </c>
      <c r="H499" s="118">
        <v>3</v>
      </c>
      <c r="I499" s="119"/>
      <c r="J499" s="120">
        <f>ROUND(I499*H499,2)</f>
        <v>0</v>
      </c>
      <c r="K499" s="116" t="s">
        <v>100</v>
      </c>
      <c r="L499" s="21"/>
      <c r="M499" s="121" t="s">
        <v>16</v>
      </c>
      <c r="N499" s="122" t="s">
        <v>30</v>
      </c>
      <c r="O499" s="28"/>
      <c r="P499" s="123">
        <f>O499*H499</f>
        <v>0</v>
      </c>
      <c r="Q499" s="123">
        <v>0</v>
      </c>
      <c r="R499" s="123">
        <f>Q499*H499</f>
        <v>0</v>
      </c>
      <c r="S499" s="123">
        <v>5.7000000000000002E-3</v>
      </c>
      <c r="T499" s="124">
        <f>S499*H499</f>
        <v>1.7100000000000001E-2</v>
      </c>
      <c r="AR499" s="11" t="s">
        <v>181</v>
      </c>
      <c r="AT499" s="11" t="s">
        <v>96</v>
      </c>
      <c r="AU499" s="11" t="s">
        <v>47</v>
      </c>
      <c r="AY499" s="11" t="s">
        <v>93</v>
      </c>
      <c r="BE499" s="125">
        <f>IF(N499="základní",J499,0)</f>
        <v>0</v>
      </c>
      <c r="BF499" s="125">
        <f>IF(N499="snížená",J499,0)</f>
        <v>0</v>
      </c>
      <c r="BG499" s="125">
        <f>IF(N499="zákl. přenesená",J499,0)</f>
        <v>0</v>
      </c>
      <c r="BH499" s="125">
        <f>IF(N499="sníž. přenesená",J499,0)</f>
        <v>0</v>
      </c>
      <c r="BI499" s="125">
        <f>IF(N499="nulová",J499,0)</f>
        <v>0</v>
      </c>
      <c r="BJ499" s="11" t="s">
        <v>45</v>
      </c>
      <c r="BK499" s="125">
        <f>ROUND(I499*H499,2)</f>
        <v>0</v>
      </c>
      <c r="BL499" s="11" t="s">
        <v>181</v>
      </c>
      <c r="BM499" s="11" t="s">
        <v>477</v>
      </c>
    </row>
    <row r="500" spans="2:65" s="7" customFormat="1" ht="10.199999999999999" x14ac:dyDescent="0.2">
      <c r="B500" s="126"/>
      <c r="C500" s="127"/>
      <c r="D500" s="128" t="s">
        <v>103</v>
      </c>
      <c r="E500" s="129" t="s">
        <v>16</v>
      </c>
      <c r="F500" s="130" t="s">
        <v>193</v>
      </c>
      <c r="G500" s="127"/>
      <c r="H500" s="129" t="s">
        <v>16</v>
      </c>
      <c r="I500" s="131"/>
      <c r="J500" s="127"/>
      <c r="K500" s="127"/>
      <c r="L500" s="132"/>
      <c r="M500" s="133"/>
      <c r="N500" s="134"/>
      <c r="O500" s="134"/>
      <c r="P500" s="134"/>
      <c r="Q500" s="134"/>
      <c r="R500" s="134"/>
      <c r="S500" s="134"/>
      <c r="T500" s="135"/>
      <c r="AT500" s="136" t="s">
        <v>103</v>
      </c>
      <c r="AU500" s="136" t="s">
        <v>47</v>
      </c>
      <c r="AV500" s="7" t="s">
        <v>45</v>
      </c>
      <c r="AW500" s="7" t="s">
        <v>21</v>
      </c>
      <c r="AX500" s="7" t="s">
        <v>43</v>
      </c>
      <c r="AY500" s="136" t="s">
        <v>93</v>
      </c>
    </row>
    <row r="501" spans="2:65" s="8" customFormat="1" ht="10.199999999999999" x14ac:dyDescent="0.2">
      <c r="B501" s="137"/>
      <c r="C501" s="138"/>
      <c r="D501" s="128" t="s">
        <v>103</v>
      </c>
      <c r="E501" s="139" t="s">
        <v>16</v>
      </c>
      <c r="F501" s="140" t="s">
        <v>113</v>
      </c>
      <c r="G501" s="138"/>
      <c r="H501" s="141">
        <v>3</v>
      </c>
      <c r="I501" s="142"/>
      <c r="J501" s="138"/>
      <c r="K501" s="138"/>
      <c r="L501" s="143"/>
      <c r="M501" s="144"/>
      <c r="N501" s="145"/>
      <c r="O501" s="145"/>
      <c r="P501" s="145"/>
      <c r="Q501" s="145"/>
      <c r="R501" s="145"/>
      <c r="S501" s="145"/>
      <c r="T501" s="146"/>
      <c r="AT501" s="147" t="s">
        <v>103</v>
      </c>
      <c r="AU501" s="147" t="s">
        <v>47</v>
      </c>
      <c r="AV501" s="8" t="s">
        <v>47</v>
      </c>
      <c r="AW501" s="8" t="s">
        <v>21</v>
      </c>
      <c r="AX501" s="8" t="s">
        <v>43</v>
      </c>
      <c r="AY501" s="147" t="s">
        <v>93</v>
      </c>
    </row>
    <row r="502" spans="2:65" s="9" customFormat="1" ht="10.199999999999999" x14ac:dyDescent="0.2">
      <c r="B502" s="148"/>
      <c r="C502" s="149"/>
      <c r="D502" s="128" t="s">
        <v>103</v>
      </c>
      <c r="E502" s="150" t="s">
        <v>16</v>
      </c>
      <c r="F502" s="151" t="s">
        <v>106</v>
      </c>
      <c r="G502" s="149"/>
      <c r="H502" s="152">
        <v>3</v>
      </c>
      <c r="I502" s="153"/>
      <c r="J502" s="149"/>
      <c r="K502" s="149"/>
      <c r="L502" s="154"/>
      <c r="M502" s="155"/>
      <c r="N502" s="156"/>
      <c r="O502" s="156"/>
      <c r="P502" s="156"/>
      <c r="Q502" s="156"/>
      <c r="R502" s="156"/>
      <c r="S502" s="156"/>
      <c r="T502" s="157"/>
      <c r="AT502" s="158" t="s">
        <v>103</v>
      </c>
      <c r="AU502" s="158" t="s">
        <v>47</v>
      </c>
      <c r="AV502" s="9" t="s">
        <v>101</v>
      </c>
      <c r="AW502" s="9" t="s">
        <v>21</v>
      </c>
      <c r="AX502" s="9" t="s">
        <v>45</v>
      </c>
      <c r="AY502" s="158" t="s">
        <v>93</v>
      </c>
    </row>
    <row r="503" spans="2:65" s="7" customFormat="1" ht="10.199999999999999" x14ac:dyDescent="0.2">
      <c r="B503" s="126"/>
      <c r="C503" s="127"/>
      <c r="D503" s="128" t="s">
        <v>103</v>
      </c>
      <c r="E503" s="129" t="s">
        <v>16</v>
      </c>
      <c r="F503" s="130" t="s">
        <v>478</v>
      </c>
      <c r="G503" s="127"/>
      <c r="H503" s="129" t="s">
        <v>16</v>
      </c>
      <c r="I503" s="131"/>
      <c r="J503" s="127"/>
      <c r="K503" s="127"/>
      <c r="L503" s="132"/>
      <c r="M503" s="133"/>
      <c r="N503" s="134"/>
      <c r="O503" s="134"/>
      <c r="P503" s="134"/>
      <c r="Q503" s="134"/>
      <c r="R503" s="134"/>
      <c r="S503" s="134"/>
      <c r="T503" s="135"/>
      <c r="AT503" s="136" t="s">
        <v>103</v>
      </c>
      <c r="AU503" s="136" t="s">
        <v>47</v>
      </c>
      <c r="AV503" s="7" t="s">
        <v>45</v>
      </c>
      <c r="AW503" s="7" t="s">
        <v>21</v>
      </c>
      <c r="AX503" s="7" t="s">
        <v>43</v>
      </c>
      <c r="AY503" s="136" t="s">
        <v>93</v>
      </c>
    </row>
    <row r="504" spans="2:65" s="1" customFormat="1" ht="16.5" customHeight="1" x14ac:dyDescent="0.2">
      <c r="B504" s="19"/>
      <c r="C504" s="114" t="s">
        <v>479</v>
      </c>
      <c r="D504" s="114" t="s">
        <v>96</v>
      </c>
      <c r="E504" s="115" t="s">
        <v>480</v>
      </c>
      <c r="F504" s="116" t="s">
        <v>481</v>
      </c>
      <c r="G504" s="117" t="s">
        <v>215</v>
      </c>
      <c r="H504" s="118">
        <v>3</v>
      </c>
      <c r="I504" s="119"/>
      <c r="J504" s="120">
        <f>ROUND(I504*H504,2)</f>
        <v>0</v>
      </c>
      <c r="K504" s="116" t="s">
        <v>100</v>
      </c>
      <c r="L504" s="21"/>
      <c r="M504" s="121" t="s">
        <v>16</v>
      </c>
      <c r="N504" s="122" t="s">
        <v>30</v>
      </c>
      <c r="O504" s="28"/>
      <c r="P504" s="123">
        <f>O504*H504</f>
        <v>0</v>
      </c>
      <c r="Q504" s="123">
        <v>0</v>
      </c>
      <c r="R504" s="123">
        <f>Q504*H504</f>
        <v>0</v>
      </c>
      <c r="S504" s="123">
        <v>0</v>
      </c>
      <c r="T504" s="124">
        <f>S504*H504</f>
        <v>0</v>
      </c>
      <c r="AR504" s="11" t="s">
        <v>181</v>
      </c>
      <c r="AT504" s="11" t="s">
        <v>96</v>
      </c>
      <c r="AU504" s="11" t="s">
        <v>47</v>
      </c>
      <c r="AY504" s="11" t="s">
        <v>93</v>
      </c>
      <c r="BE504" s="125">
        <f>IF(N504="základní",J504,0)</f>
        <v>0</v>
      </c>
      <c r="BF504" s="125">
        <f>IF(N504="snížená",J504,0)</f>
        <v>0</v>
      </c>
      <c r="BG504" s="125">
        <f>IF(N504="zákl. přenesená",J504,0)</f>
        <v>0</v>
      </c>
      <c r="BH504" s="125">
        <f>IF(N504="sníž. přenesená",J504,0)</f>
        <v>0</v>
      </c>
      <c r="BI504" s="125">
        <f>IF(N504="nulová",J504,0)</f>
        <v>0</v>
      </c>
      <c r="BJ504" s="11" t="s">
        <v>45</v>
      </c>
      <c r="BK504" s="125">
        <f>ROUND(I504*H504,2)</f>
        <v>0</v>
      </c>
      <c r="BL504" s="11" t="s">
        <v>181</v>
      </c>
      <c r="BM504" s="11" t="s">
        <v>482</v>
      </c>
    </row>
    <row r="505" spans="2:65" s="7" customFormat="1" ht="10.199999999999999" x14ac:dyDescent="0.2">
      <c r="B505" s="126"/>
      <c r="C505" s="127"/>
      <c r="D505" s="128" t="s">
        <v>103</v>
      </c>
      <c r="E505" s="129" t="s">
        <v>16</v>
      </c>
      <c r="F505" s="130" t="s">
        <v>193</v>
      </c>
      <c r="G505" s="127"/>
      <c r="H505" s="129" t="s">
        <v>16</v>
      </c>
      <c r="I505" s="131"/>
      <c r="J505" s="127"/>
      <c r="K505" s="127"/>
      <c r="L505" s="132"/>
      <c r="M505" s="133"/>
      <c r="N505" s="134"/>
      <c r="O505" s="134"/>
      <c r="P505" s="134"/>
      <c r="Q505" s="134"/>
      <c r="R505" s="134"/>
      <c r="S505" s="134"/>
      <c r="T505" s="135"/>
      <c r="AT505" s="136" t="s">
        <v>103</v>
      </c>
      <c r="AU505" s="136" t="s">
        <v>47</v>
      </c>
      <c r="AV505" s="7" t="s">
        <v>45</v>
      </c>
      <c r="AW505" s="7" t="s">
        <v>21</v>
      </c>
      <c r="AX505" s="7" t="s">
        <v>43</v>
      </c>
      <c r="AY505" s="136" t="s">
        <v>93</v>
      </c>
    </row>
    <row r="506" spans="2:65" s="8" customFormat="1" ht="10.199999999999999" x14ac:dyDescent="0.2">
      <c r="B506" s="137"/>
      <c r="C506" s="138"/>
      <c r="D506" s="128" t="s">
        <v>103</v>
      </c>
      <c r="E506" s="139" t="s">
        <v>16</v>
      </c>
      <c r="F506" s="140" t="s">
        <v>113</v>
      </c>
      <c r="G506" s="138"/>
      <c r="H506" s="141">
        <v>3</v>
      </c>
      <c r="I506" s="142"/>
      <c r="J506" s="138"/>
      <c r="K506" s="138"/>
      <c r="L506" s="143"/>
      <c r="M506" s="144"/>
      <c r="N506" s="145"/>
      <c r="O506" s="145"/>
      <c r="P506" s="145"/>
      <c r="Q506" s="145"/>
      <c r="R506" s="145"/>
      <c r="S506" s="145"/>
      <c r="T506" s="146"/>
      <c r="AT506" s="147" t="s">
        <v>103</v>
      </c>
      <c r="AU506" s="147" t="s">
        <v>47</v>
      </c>
      <c r="AV506" s="8" t="s">
        <v>47</v>
      </c>
      <c r="AW506" s="8" t="s">
        <v>21</v>
      </c>
      <c r="AX506" s="8" t="s">
        <v>43</v>
      </c>
      <c r="AY506" s="147" t="s">
        <v>93</v>
      </c>
    </row>
    <row r="507" spans="2:65" s="9" customFormat="1" ht="10.199999999999999" x14ac:dyDescent="0.2">
      <c r="B507" s="148"/>
      <c r="C507" s="149"/>
      <c r="D507" s="128" t="s">
        <v>103</v>
      </c>
      <c r="E507" s="150" t="s">
        <v>16</v>
      </c>
      <c r="F507" s="151" t="s">
        <v>106</v>
      </c>
      <c r="G507" s="149"/>
      <c r="H507" s="152">
        <v>3</v>
      </c>
      <c r="I507" s="153"/>
      <c r="J507" s="149"/>
      <c r="K507" s="149"/>
      <c r="L507" s="154"/>
      <c r="M507" s="155"/>
      <c r="N507" s="156"/>
      <c r="O507" s="156"/>
      <c r="P507" s="156"/>
      <c r="Q507" s="156"/>
      <c r="R507" s="156"/>
      <c r="S507" s="156"/>
      <c r="T507" s="157"/>
      <c r="AT507" s="158" t="s">
        <v>103</v>
      </c>
      <c r="AU507" s="158" t="s">
        <v>47</v>
      </c>
      <c r="AV507" s="9" t="s">
        <v>101</v>
      </c>
      <c r="AW507" s="9" t="s">
        <v>21</v>
      </c>
      <c r="AX507" s="9" t="s">
        <v>45</v>
      </c>
      <c r="AY507" s="158" t="s">
        <v>93</v>
      </c>
    </row>
    <row r="508" spans="2:65" s="7" customFormat="1" ht="10.199999999999999" x14ac:dyDescent="0.2">
      <c r="B508" s="126"/>
      <c r="C508" s="127"/>
      <c r="D508" s="128" t="s">
        <v>103</v>
      </c>
      <c r="E508" s="129" t="s">
        <v>16</v>
      </c>
      <c r="F508" s="130" t="s">
        <v>483</v>
      </c>
      <c r="G508" s="127"/>
      <c r="H508" s="129" t="s">
        <v>16</v>
      </c>
      <c r="I508" s="131"/>
      <c r="J508" s="127"/>
      <c r="K508" s="127"/>
      <c r="L508" s="132"/>
      <c r="M508" s="133"/>
      <c r="N508" s="134"/>
      <c r="O508" s="134"/>
      <c r="P508" s="134"/>
      <c r="Q508" s="134"/>
      <c r="R508" s="134"/>
      <c r="S508" s="134"/>
      <c r="T508" s="135"/>
      <c r="AT508" s="136" t="s">
        <v>103</v>
      </c>
      <c r="AU508" s="136" t="s">
        <v>47</v>
      </c>
      <c r="AV508" s="7" t="s">
        <v>45</v>
      </c>
      <c r="AW508" s="7" t="s">
        <v>21</v>
      </c>
      <c r="AX508" s="7" t="s">
        <v>43</v>
      </c>
      <c r="AY508" s="136" t="s">
        <v>93</v>
      </c>
    </row>
    <row r="509" spans="2:65" s="1" customFormat="1" ht="16.5" customHeight="1" x14ac:dyDescent="0.2">
      <c r="B509" s="19"/>
      <c r="C509" s="114" t="s">
        <v>484</v>
      </c>
      <c r="D509" s="114" t="s">
        <v>96</v>
      </c>
      <c r="E509" s="115" t="s">
        <v>485</v>
      </c>
      <c r="F509" s="116" t="s">
        <v>486</v>
      </c>
      <c r="G509" s="117" t="s">
        <v>215</v>
      </c>
      <c r="H509" s="118">
        <v>3</v>
      </c>
      <c r="I509" s="119"/>
      <c r="J509" s="120">
        <f>ROUND(I509*H509,2)</f>
        <v>0</v>
      </c>
      <c r="K509" s="116" t="s">
        <v>170</v>
      </c>
      <c r="L509" s="21"/>
      <c r="M509" s="121" t="s">
        <v>16</v>
      </c>
      <c r="N509" s="122" t="s">
        <v>30</v>
      </c>
      <c r="O509" s="28"/>
      <c r="P509" s="123">
        <f>O509*H509</f>
        <v>0</v>
      </c>
      <c r="Q509" s="123">
        <v>6.0000000000000001E-3</v>
      </c>
      <c r="R509" s="123">
        <f>Q509*H509</f>
        <v>1.8000000000000002E-2</v>
      </c>
      <c r="S509" s="123">
        <v>0</v>
      </c>
      <c r="T509" s="124">
        <f>S509*H509</f>
        <v>0</v>
      </c>
      <c r="AR509" s="11" t="s">
        <v>181</v>
      </c>
      <c r="AT509" s="11" t="s">
        <v>96</v>
      </c>
      <c r="AU509" s="11" t="s">
        <v>47</v>
      </c>
      <c r="AY509" s="11" t="s">
        <v>93</v>
      </c>
      <c r="BE509" s="125">
        <f>IF(N509="základní",J509,0)</f>
        <v>0</v>
      </c>
      <c r="BF509" s="125">
        <f>IF(N509="snížená",J509,0)</f>
        <v>0</v>
      </c>
      <c r="BG509" s="125">
        <f>IF(N509="zákl. přenesená",J509,0)</f>
        <v>0</v>
      </c>
      <c r="BH509" s="125">
        <f>IF(N509="sníž. přenesená",J509,0)</f>
        <v>0</v>
      </c>
      <c r="BI509" s="125">
        <f>IF(N509="nulová",J509,0)</f>
        <v>0</v>
      </c>
      <c r="BJ509" s="11" t="s">
        <v>45</v>
      </c>
      <c r="BK509" s="125">
        <f>ROUND(I509*H509,2)</f>
        <v>0</v>
      </c>
      <c r="BL509" s="11" t="s">
        <v>181</v>
      </c>
      <c r="BM509" s="11" t="s">
        <v>487</v>
      </c>
    </row>
    <row r="510" spans="2:65" s="1" customFormat="1" ht="28.8" x14ac:dyDescent="0.2">
      <c r="B510" s="19"/>
      <c r="C510" s="20"/>
      <c r="D510" s="128" t="s">
        <v>186</v>
      </c>
      <c r="E510" s="20"/>
      <c r="F510" s="159" t="s">
        <v>488</v>
      </c>
      <c r="G510" s="20"/>
      <c r="H510" s="20"/>
      <c r="I510" s="43"/>
      <c r="J510" s="20"/>
      <c r="K510" s="20"/>
      <c r="L510" s="21"/>
      <c r="M510" s="160"/>
      <c r="N510" s="28"/>
      <c r="O510" s="28"/>
      <c r="P510" s="28"/>
      <c r="Q510" s="28"/>
      <c r="R510" s="28"/>
      <c r="S510" s="28"/>
      <c r="T510" s="29"/>
      <c r="AT510" s="11" t="s">
        <v>186</v>
      </c>
      <c r="AU510" s="11" t="s">
        <v>47</v>
      </c>
    </row>
    <row r="511" spans="2:65" s="7" customFormat="1" ht="10.199999999999999" x14ac:dyDescent="0.2">
      <c r="B511" s="126"/>
      <c r="C511" s="127"/>
      <c r="D511" s="128" t="s">
        <v>103</v>
      </c>
      <c r="E511" s="129" t="s">
        <v>16</v>
      </c>
      <c r="F511" s="130" t="s">
        <v>193</v>
      </c>
      <c r="G511" s="127"/>
      <c r="H511" s="129" t="s">
        <v>16</v>
      </c>
      <c r="I511" s="131"/>
      <c r="J511" s="127"/>
      <c r="K511" s="127"/>
      <c r="L511" s="132"/>
      <c r="M511" s="133"/>
      <c r="N511" s="134"/>
      <c r="O511" s="134"/>
      <c r="P511" s="134"/>
      <c r="Q511" s="134"/>
      <c r="R511" s="134"/>
      <c r="S511" s="134"/>
      <c r="T511" s="135"/>
      <c r="AT511" s="136" t="s">
        <v>103</v>
      </c>
      <c r="AU511" s="136" t="s">
        <v>47</v>
      </c>
      <c r="AV511" s="7" t="s">
        <v>45</v>
      </c>
      <c r="AW511" s="7" t="s">
        <v>21</v>
      </c>
      <c r="AX511" s="7" t="s">
        <v>43</v>
      </c>
      <c r="AY511" s="136" t="s">
        <v>93</v>
      </c>
    </row>
    <row r="512" spans="2:65" s="8" customFormat="1" ht="10.199999999999999" x14ac:dyDescent="0.2">
      <c r="B512" s="137"/>
      <c r="C512" s="138"/>
      <c r="D512" s="128" t="s">
        <v>103</v>
      </c>
      <c r="E512" s="139" t="s">
        <v>16</v>
      </c>
      <c r="F512" s="140" t="s">
        <v>113</v>
      </c>
      <c r="G512" s="138"/>
      <c r="H512" s="141">
        <v>3</v>
      </c>
      <c r="I512" s="142"/>
      <c r="J512" s="138"/>
      <c r="K512" s="138"/>
      <c r="L512" s="143"/>
      <c r="M512" s="144"/>
      <c r="N512" s="145"/>
      <c r="O512" s="145"/>
      <c r="P512" s="145"/>
      <c r="Q512" s="145"/>
      <c r="R512" s="145"/>
      <c r="S512" s="145"/>
      <c r="T512" s="146"/>
      <c r="AT512" s="147" t="s">
        <v>103</v>
      </c>
      <c r="AU512" s="147" t="s">
        <v>47</v>
      </c>
      <c r="AV512" s="8" t="s">
        <v>47</v>
      </c>
      <c r="AW512" s="8" t="s">
        <v>21</v>
      </c>
      <c r="AX512" s="8" t="s">
        <v>43</v>
      </c>
      <c r="AY512" s="147" t="s">
        <v>93</v>
      </c>
    </row>
    <row r="513" spans="2:65" s="9" customFormat="1" ht="10.199999999999999" x14ac:dyDescent="0.2">
      <c r="B513" s="148"/>
      <c r="C513" s="149"/>
      <c r="D513" s="128" t="s">
        <v>103</v>
      </c>
      <c r="E513" s="150" t="s">
        <v>16</v>
      </c>
      <c r="F513" s="151" t="s">
        <v>106</v>
      </c>
      <c r="G513" s="149"/>
      <c r="H513" s="152">
        <v>3</v>
      </c>
      <c r="I513" s="153"/>
      <c r="J513" s="149"/>
      <c r="K513" s="149"/>
      <c r="L513" s="154"/>
      <c r="M513" s="155"/>
      <c r="N513" s="156"/>
      <c r="O513" s="156"/>
      <c r="P513" s="156"/>
      <c r="Q513" s="156"/>
      <c r="R513" s="156"/>
      <c r="S513" s="156"/>
      <c r="T513" s="157"/>
      <c r="AT513" s="158" t="s">
        <v>103</v>
      </c>
      <c r="AU513" s="158" t="s">
        <v>47</v>
      </c>
      <c r="AV513" s="9" t="s">
        <v>101</v>
      </c>
      <c r="AW513" s="9" t="s">
        <v>21</v>
      </c>
      <c r="AX513" s="9" t="s">
        <v>45</v>
      </c>
      <c r="AY513" s="158" t="s">
        <v>93</v>
      </c>
    </row>
    <row r="514" spans="2:65" s="7" customFormat="1" ht="10.199999999999999" x14ac:dyDescent="0.2">
      <c r="B514" s="126"/>
      <c r="C514" s="127"/>
      <c r="D514" s="128" t="s">
        <v>103</v>
      </c>
      <c r="E514" s="129" t="s">
        <v>16</v>
      </c>
      <c r="F514" s="130" t="s">
        <v>483</v>
      </c>
      <c r="G514" s="127"/>
      <c r="H514" s="129" t="s">
        <v>16</v>
      </c>
      <c r="I514" s="131"/>
      <c r="J514" s="127"/>
      <c r="K514" s="127"/>
      <c r="L514" s="132"/>
      <c r="M514" s="133"/>
      <c r="N514" s="134"/>
      <c r="O514" s="134"/>
      <c r="P514" s="134"/>
      <c r="Q514" s="134"/>
      <c r="R514" s="134"/>
      <c r="S514" s="134"/>
      <c r="T514" s="135"/>
      <c r="AT514" s="136" t="s">
        <v>103</v>
      </c>
      <c r="AU514" s="136" t="s">
        <v>47</v>
      </c>
      <c r="AV514" s="7" t="s">
        <v>45</v>
      </c>
      <c r="AW514" s="7" t="s">
        <v>21</v>
      </c>
      <c r="AX514" s="7" t="s">
        <v>43</v>
      </c>
      <c r="AY514" s="136" t="s">
        <v>93</v>
      </c>
    </row>
    <row r="515" spans="2:65" s="1" customFormat="1" ht="22.5" customHeight="1" x14ac:dyDescent="0.2">
      <c r="B515" s="19"/>
      <c r="C515" s="114" t="s">
        <v>489</v>
      </c>
      <c r="D515" s="114" t="s">
        <v>96</v>
      </c>
      <c r="E515" s="115" t="s">
        <v>490</v>
      </c>
      <c r="F515" s="116" t="s">
        <v>491</v>
      </c>
      <c r="G515" s="117" t="s">
        <v>145</v>
      </c>
      <c r="H515" s="118">
        <v>1.7999999999999999E-2</v>
      </c>
      <c r="I515" s="119"/>
      <c r="J515" s="120">
        <f>ROUND(I515*H515,2)</f>
        <v>0</v>
      </c>
      <c r="K515" s="116" t="s">
        <v>100</v>
      </c>
      <c r="L515" s="21"/>
      <c r="M515" s="121" t="s">
        <v>16</v>
      </c>
      <c r="N515" s="122" t="s">
        <v>30</v>
      </c>
      <c r="O515" s="28"/>
      <c r="P515" s="123">
        <f>O515*H515</f>
        <v>0</v>
      </c>
      <c r="Q515" s="123">
        <v>0</v>
      </c>
      <c r="R515" s="123">
        <f>Q515*H515</f>
        <v>0</v>
      </c>
      <c r="S515" s="123">
        <v>0</v>
      </c>
      <c r="T515" s="124">
        <f>S515*H515</f>
        <v>0</v>
      </c>
      <c r="AR515" s="11" t="s">
        <v>181</v>
      </c>
      <c r="AT515" s="11" t="s">
        <v>96</v>
      </c>
      <c r="AU515" s="11" t="s">
        <v>47</v>
      </c>
      <c r="AY515" s="11" t="s">
        <v>93</v>
      </c>
      <c r="BE515" s="125">
        <f>IF(N515="základní",J515,0)</f>
        <v>0</v>
      </c>
      <c r="BF515" s="125">
        <f>IF(N515="snížená",J515,0)</f>
        <v>0</v>
      </c>
      <c r="BG515" s="125">
        <f>IF(N515="zákl. přenesená",J515,0)</f>
        <v>0</v>
      </c>
      <c r="BH515" s="125">
        <f>IF(N515="sníž. přenesená",J515,0)</f>
        <v>0</v>
      </c>
      <c r="BI515" s="125">
        <f>IF(N515="nulová",J515,0)</f>
        <v>0</v>
      </c>
      <c r="BJ515" s="11" t="s">
        <v>45</v>
      </c>
      <c r="BK515" s="125">
        <f>ROUND(I515*H515,2)</f>
        <v>0</v>
      </c>
      <c r="BL515" s="11" t="s">
        <v>181</v>
      </c>
      <c r="BM515" s="11" t="s">
        <v>492</v>
      </c>
    </row>
    <row r="516" spans="2:65" s="6" customFormat="1" ht="22.8" customHeight="1" x14ac:dyDescent="0.25">
      <c r="B516" s="98"/>
      <c r="C516" s="99"/>
      <c r="D516" s="100" t="s">
        <v>42</v>
      </c>
      <c r="E516" s="112" t="s">
        <v>493</v>
      </c>
      <c r="F516" s="112" t="s">
        <v>494</v>
      </c>
      <c r="G516" s="99"/>
      <c r="H516" s="99"/>
      <c r="I516" s="102"/>
      <c r="J516" s="113">
        <f>BK516</f>
        <v>0</v>
      </c>
      <c r="K516" s="99"/>
      <c r="L516" s="104"/>
      <c r="M516" s="105"/>
      <c r="N516" s="106"/>
      <c r="O516" s="106"/>
      <c r="P516" s="107">
        <f>SUM(P517:P529)</f>
        <v>0</v>
      </c>
      <c r="Q516" s="106"/>
      <c r="R516" s="107">
        <f>SUM(R517:R529)</f>
        <v>0.87364785</v>
      </c>
      <c r="S516" s="106"/>
      <c r="T516" s="108">
        <f>SUM(T517:T529)</f>
        <v>0</v>
      </c>
      <c r="AR516" s="109" t="s">
        <v>47</v>
      </c>
      <c r="AT516" s="110" t="s">
        <v>42</v>
      </c>
      <c r="AU516" s="110" t="s">
        <v>45</v>
      </c>
      <c r="AY516" s="109" t="s">
        <v>93</v>
      </c>
      <c r="BK516" s="111">
        <f>SUM(BK517:BK529)</f>
        <v>0</v>
      </c>
    </row>
    <row r="517" spans="2:65" s="1" customFormat="1" ht="22.5" customHeight="1" x14ac:dyDescent="0.2">
      <c r="B517" s="19"/>
      <c r="C517" s="114" t="s">
        <v>495</v>
      </c>
      <c r="D517" s="114" t="s">
        <v>96</v>
      </c>
      <c r="E517" s="115" t="s">
        <v>496</v>
      </c>
      <c r="F517" s="116" t="s">
        <v>497</v>
      </c>
      <c r="G517" s="117" t="s">
        <v>99</v>
      </c>
      <c r="H517" s="118">
        <v>50.274000000000001</v>
      </c>
      <c r="I517" s="119"/>
      <c r="J517" s="120">
        <f>ROUND(I517*H517,2)</f>
        <v>0</v>
      </c>
      <c r="K517" s="116" t="s">
        <v>100</v>
      </c>
      <c r="L517" s="21"/>
      <c r="M517" s="121" t="s">
        <v>16</v>
      </c>
      <c r="N517" s="122" t="s">
        <v>30</v>
      </c>
      <c r="O517" s="28"/>
      <c r="P517" s="123">
        <f>O517*H517</f>
        <v>0</v>
      </c>
      <c r="Q517" s="123">
        <v>0</v>
      </c>
      <c r="R517" s="123">
        <f>Q517*H517</f>
        <v>0</v>
      </c>
      <c r="S517" s="123">
        <v>0</v>
      </c>
      <c r="T517" s="124">
        <f>S517*H517</f>
        <v>0</v>
      </c>
      <c r="AR517" s="11" t="s">
        <v>181</v>
      </c>
      <c r="AT517" s="11" t="s">
        <v>96</v>
      </c>
      <c r="AU517" s="11" t="s">
        <v>47</v>
      </c>
      <c r="AY517" s="11" t="s">
        <v>93</v>
      </c>
      <c r="BE517" s="125">
        <f>IF(N517="základní",J517,0)</f>
        <v>0</v>
      </c>
      <c r="BF517" s="125">
        <f>IF(N517="snížená",J517,0)</f>
        <v>0</v>
      </c>
      <c r="BG517" s="125">
        <f>IF(N517="zákl. přenesená",J517,0)</f>
        <v>0</v>
      </c>
      <c r="BH517" s="125">
        <f>IF(N517="sníž. přenesená",J517,0)</f>
        <v>0</v>
      </c>
      <c r="BI517" s="125">
        <f>IF(N517="nulová",J517,0)</f>
        <v>0</v>
      </c>
      <c r="BJ517" s="11" t="s">
        <v>45</v>
      </c>
      <c r="BK517" s="125">
        <f>ROUND(I517*H517,2)</f>
        <v>0</v>
      </c>
      <c r="BL517" s="11" t="s">
        <v>181</v>
      </c>
      <c r="BM517" s="11" t="s">
        <v>498</v>
      </c>
    </row>
    <row r="518" spans="2:65" s="7" customFormat="1" ht="10.199999999999999" x14ac:dyDescent="0.2">
      <c r="B518" s="126"/>
      <c r="C518" s="127"/>
      <c r="D518" s="128" t="s">
        <v>103</v>
      </c>
      <c r="E518" s="129" t="s">
        <v>16</v>
      </c>
      <c r="F518" s="130" t="s">
        <v>111</v>
      </c>
      <c r="G518" s="127"/>
      <c r="H518" s="129" t="s">
        <v>16</v>
      </c>
      <c r="I518" s="131"/>
      <c r="J518" s="127"/>
      <c r="K518" s="127"/>
      <c r="L518" s="132"/>
      <c r="M518" s="133"/>
      <c r="N518" s="134"/>
      <c r="O518" s="134"/>
      <c r="P518" s="134"/>
      <c r="Q518" s="134"/>
      <c r="R518" s="134"/>
      <c r="S518" s="134"/>
      <c r="T518" s="135"/>
      <c r="AT518" s="136" t="s">
        <v>103</v>
      </c>
      <c r="AU518" s="136" t="s">
        <v>47</v>
      </c>
      <c r="AV518" s="7" t="s">
        <v>45</v>
      </c>
      <c r="AW518" s="7" t="s">
        <v>21</v>
      </c>
      <c r="AX518" s="7" t="s">
        <v>43</v>
      </c>
      <c r="AY518" s="136" t="s">
        <v>93</v>
      </c>
    </row>
    <row r="519" spans="2:65" s="8" customFormat="1" ht="10.199999999999999" x14ac:dyDescent="0.2">
      <c r="B519" s="137"/>
      <c r="C519" s="138"/>
      <c r="D519" s="128" t="s">
        <v>103</v>
      </c>
      <c r="E519" s="139" t="s">
        <v>16</v>
      </c>
      <c r="F519" s="140" t="s">
        <v>499</v>
      </c>
      <c r="G519" s="138"/>
      <c r="H519" s="141">
        <v>50.274000000000001</v>
      </c>
      <c r="I519" s="142"/>
      <c r="J519" s="138"/>
      <c r="K519" s="138"/>
      <c r="L519" s="143"/>
      <c r="M519" s="144"/>
      <c r="N519" s="145"/>
      <c r="O519" s="145"/>
      <c r="P519" s="145"/>
      <c r="Q519" s="145"/>
      <c r="R519" s="145"/>
      <c r="S519" s="145"/>
      <c r="T519" s="146"/>
      <c r="AT519" s="147" t="s">
        <v>103</v>
      </c>
      <c r="AU519" s="147" t="s">
        <v>47</v>
      </c>
      <c r="AV519" s="8" t="s">
        <v>47</v>
      </c>
      <c r="AW519" s="8" t="s">
        <v>21</v>
      </c>
      <c r="AX519" s="8" t="s">
        <v>43</v>
      </c>
      <c r="AY519" s="147" t="s">
        <v>93</v>
      </c>
    </row>
    <row r="520" spans="2:65" s="9" customFormat="1" ht="10.199999999999999" x14ac:dyDescent="0.2">
      <c r="B520" s="148"/>
      <c r="C520" s="149"/>
      <c r="D520" s="128" t="s">
        <v>103</v>
      </c>
      <c r="E520" s="150" t="s">
        <v>16</v>
      </c>
      <c r="F520" s="151" t="s">
        <v>106</v>
      </c>
      <c r="G520" s="149"/>
      <c r="H520" s="152">
        <v>50.274000000000001</v>
      </c>
      <c r="I520" s="153"/>
      <c r="J520" s="149"/>
      <c r="K520" s="149"/>
      <c r="L520" s="154"/>
      <c r="M520" s="155"/>
      <c r="N520" s="156"/>
      <c r="O520" s="156"/>
      <c r="P520" s="156"/>
      <c r="Q520" s="156"/>
      <c r="R520" s="156"/>
      <c r="S520" s="156"/>
      <c r="T520" s="157"/>
      <c r="AT520" s="158" t="s">
        <v>103</v>
      </c>
      <c r="AU520" s="158" t="s">
        <v>47</v>
      </c>
      <c r="AV520" s="9" t="s">
        <v>101</v>
      </c>
      <c r="AW520" s="9" t="s">
        <v>21</v>
      </c>
      <c r="AX520" s="9" t="s">
        <v>45</v>
      </c>
      <c r="AY520" s="158" t="s">
        <v>93</v>
      </c>
    </row>
    <row r="521" spans="2:65" s="7" customFormat="1" ht="10.199999999999999" x14ac:dyDescent="0.2">
      <c r="B521" s="126"/>
      <c r="C521" s="127"/>
      <c r="D521" s="128" t="s">
        <v>103</v>
      </c>
      <c r="E521" s="129" t="s">
        <v>16</v>
      </c>
      <c r="F521" s="130" t="s">
        <v>139</v>
      </c>
      <c r="G521" s="127"/>
      <c r="H521" s="129" t="s">
        <v>16</v>
      </c>
      <c r="I521" s="131"/>
      <c r="J521" s="127"/>
      <c r="K521" s="127"/>
      <c r="L521" s="132"/>
      <c r="M521" s="133"/>
      <c r="N521" s="134"/>
      <c r="O521" s="134"/>
      <c r="P521" s="134"/>
      <c r="Q521" s="134"/>
      <c r="R521" s="134"/>
      <c r="S521" s="134"/>
      <c r="T521" s="135"/>
      <c r="AT521" s="136" t="s">
        <v>103</v>
      </c>
      <c r="AU521" s="136" t="s">
        <v>47</v>
      </c>
      <c r="AV521" s="7" t="s">
        <v>45</v>
      </c>
      <c r="AW521" s="7" t="s">
        <v>21</v>
      </c>
      <c r="AX521" s="7" t="s">
        <v>43</v>
      </c>
      <c r="AY521" s="136" t="s">
        <v>93</v>
      </c>
    </row>
    <row r="522" spans="2:65" s="1" customFormat="1" ht="16.5" customHeight="1" x14ac:dyDescent="0.2">
      <c r="B522" s="19"/>
      <c r="C522" s="161" t="s">
        <v>500</v>
      </c>
      <c r="D522" s="161" t="s">
        <v>225</v>
      </c>
      <c r="E522" s="162" t="s">
        <v>501</v>
      </c>
      <c r="F522" s="163" t="s">
        <v>502</v>
      </c>
      <c r="G522" s="164" t="s">
        <v>99</v>
      </c>
      <c r="H522" s="165">
        <v>53.792999999999999</v>
      </c>
      <c r="I522" s="166"/>
      <c r="J522" s="167">
        <f>ROUND(I522*H522,2)</f>
        <v>0</v>
      </c>
      <c r="K522" s="163" t="s">
        <v>100</v>
      </c>
      <c r="L522" s="168"/>
      <c r="M522" s="169" t="s">
        <v>16</v>
      </c>
      <c r="N522" s="170" t="s">
        <v>30</v>
      </c>
      <c r="O522" s="28"/>
      <c r="P522" s="123">
        <f>O522*H522</f>
        <v>0</v>
      </c>
      <c r="Q522" s="123">
        <v>1.575E-2</v>
      </c>
      <c r="R522" s="123">
        <f>Q522*H522</f>
        <v>0.84723974999999996</v>
      </c>
      <c r="S522" s="123">
        <v>0</v>
      </c>
      <c r="T522" s="124">
        <f>S522*H522</f>
        <v>0</v>
      </c>
      <c r="AR522" s="11" t="s">
        <v>228</v>
      </c>
      <c r="AT522" s="11" t="s">
        <v>225</v>
      </c>
      <c r="AU522" s="11" t="s">
        <v>47</v>
      </c>
      <c r="AY522" s="11" t="s">
        <v>93</v>
      </c>
      <c r="BE522" s="125">
        <f>IF(N522="základní",J522,0)</f>
        <v>0</v>
      </c>
      <c r="BF522" s="125">
        <f>IF(N522="snížená",J522,0)</f>
        <v>0</v>
      </c>
      <c r="BG522" s="125">
        <f>IF(N522="zákl. přenesená",J522,0)</f>
        <v>0</v>
      </c>
      <c r="BH522" s="125">
        <f>IF(N522="sníž. přenesená",J522,0)</f>
        <v>0</v>
      </c>
      <c r="BI522" s="125">
        <f>IF(N522="nulová",J522,0)</f>
        <v>0</v>
      </c>
      <c r="BJ522" s="11" t="s">
        <v>45</v>
      </c>
      <c r="BK522" s="125">
        <f>ROUND(I522*H522,2)</f>
        <v>0</v>
      </c>
      <c r="BL522" s="11" t="s">
        <v>181</v>
      </c>
      <c r="BM522" s="11" t="s">
        <v>503</v>
      </c>
    </row>
    <row r="523" spans="2:65" s="8" customFormat="1" ht="10.199999999999999" x14ac:dyDescent="0.2">
      <c r="B523" s="137"/>
      <c r="C523" s="138"/>
      <c r="D523" s="128" t="s">
        <v>103</v>
      </c>
      <c r="E523" s="138"/>
      <c r="F523" s="140" t="s">
        <v>504</v>
      </c>
      <c r="G523" s="138"/>
      <c r="H523" s="141">
        <v>53.792999999999999</v>
      </c>
      <c r="I523" s="142"/>
      <c r="J523" s="138"/>
      <c r="K523" s="138"/>
      <c r="L523" s="143"/>
      <c r="M523" s="144"/>
      <c r="N523" s="145"/>
      <c r="O523" s="145"/>
      <c r="P523" s="145"/>
      <c r="Q523" s="145"/>
      <c r="R523" s="145"/>
      <c r="S523" s="145"/>
      <c r="T523" s="146"/>
      <c r="AT523" s="147" t="s">
        <v>103</v>
      </c>
      <c r="AU523" s="147" t="s">
        <v>47</v>
      </c>
      <c r="AV523" s="8" t="s">
        <v>47</v>
      </c>
      <c r="AW523" s="8" t="s">
        <v>0</v>
      </c>
      <c r="AX523" s="8" t="s">
        <v>45</v>
      </c>
      <c r="AY523" s="147" t="s">
        <v>93</v>
      </c>
    </row>
    <row r="524" spans="2:65" s="1" customFormat="1" ht="16.5" customHeight="1" x14ac:dyDescent="0.2">
      <c r="B524" s="19"/>
      <c r="C524" s="114" t="s">
        <v>505</v>
      </c>
      <c r="D524" s="114" t="s">
        <v>96</v>
      </c>
      <c r="E524" s="115" t="s">
        <v>506</v>
      </c>
      <c r="F524" s="116" t="s">
        <v>507</v>
      </c>
      <c r="G524" s="117" t="s">
        <v>135</v>
      </c>
      <c r="H524" s="118">
        <v>1.1299999999999999</v>
      </c>
      <c r="I524" s="119"/>
      <c r="J524" s="120">
        <f>ROUND(I524*H524,2)</f>
        <v>0</v>
      </c>
      <c r="K524" s="116" t="s">
        <v>100</v>
      </c>
      <c r="L524" s="21"/>
      <c r="M524" s="121" t="s">
        <v>16</v>
      </c>
      <c r="N524" s="122" t="s">
        <v>30</v>
      </c>
      <c r="O524" s="28"/>
      <c r="P524" s="123">
        <f>O524*H524</f>
        <v>0</v>
      </c>
      <c r="Q524" s="123">
        <v>2.3369999999999998E-2</v>
      </c>
      <c r="R524" s="123">
        <f>Q524*H524</f>
        <v>2.6408099999999997E-2</v>
      </c>
      <c r="S524" s="123">
        <v>0</v>
      </c>
      <c r="T524" s="124">
        <f>S524*H524</f>
        <v>0</v>
      </c>
      <c r="AR524" s="11" t="s">
        <v>181</v>
      </c>
      <c r="AT524" s="11" t="s">
        <v>96</v>
      </c>
      <c r="AU524" s="11" t="s">
        <v>47</v>
      </c>
      <c r="AY524" s="11" t="s">
        <v>93</v>
      </c>
      <c r="BE524" s="125">
        <f>IF(N524="základní",J524,0)</f>
        <v>0</v>
      </c>
      <c r="BF524" s="125">
        <f>IF(N524="snížená",J524,0)</f>
        <v>0</v>
      </c>
      <c r="BG524" s="125">
        <f>IF(N524="zákl. přenesená",J524,0)</f>
        <v>0</v>
      </c>
      <c r="BH524" s="125">
        <f>IF(N524="sníž. přenesená",J524,0)</f>
        <v>0</v>
      </c>
      <c r="BI524" s="125">
        <f>IF(N524="nulová",J524,0)</f>
        <v>0</v>
      </c>
      <c r="BJ524" s="11" t="s">
        <v>45</v>
      </c>
      <c r="BK524" s="125">
        <f>ROUND(I524*H524,2)</f>
        <v>0</v>
      </c>
      <c r="BL524" s="11" t="s">
        <v>181</v>
      </c>
      <c r="BM524" s="11" t="s">
        <v>508</v>
      </c>
    </row>
    <row r="525" spans="2:65" s="7" customFormat="1" ht="10.199999999999999" x14ac:dyDescent="0.2">
      <c r="B525" s="126"/>
      <c r="C525" s="127"/>
      <c r="D525" s="128" t="s">
        <v>103</v>
      </c>
      <c r="E525" s="129" t="s">
        <v>16</v>
      </c>
      <c r="F525" s="130" t="s">
        <v>111</v>
      </c>
      <c r="G525" s="127"/>
      <c r="H525" s="129" t="s">
        <v>16</v>
      </c>
      <c r="I525" s="131"/>
      <c r="J525" s="127"/>
      <c r="K525" s="127"/>
      <c r="L525" s="132"/>
      <c r="M525" s="133"/>
      <c r="N525" s="134"/>
      <c r="O525" s="134"/>
      <c r="P525" s="134"/>
      <c r="Q525" s="134"/>
      <c r="R525" s="134"/>
      <c r="S525" s="134"/>
      <c r="T525" s="135"/>
      <c r="AT525" s="136" t="s">
        <v>103</v>
      </c>
      <c r="AU525" s="136" t="s">
        <v>47</v>
      </c>
      <c r="AV525" s="7" t="s">
        <v>45</v>
      </c>
      <c r="AW525" s="7" t="s">
        <v>21</v>
      </c>
      <c r="AX525" s="7" t="s">
        <v>43</v>
      </c>
      <c r="AY525" s="136" t="s">
        <v>93</v>
      </c>
    </row>
    <row r="526" spans="2:65" s="8" customFormat="1" ht="10.199999999999999" x14ac:dyDescent="0.2">
      <c r="B526" s="137"/>
      <c r="C526" s="138"/>
      <c r="D526" s="128" t="s">
        <v>103</v>
      </c>
      <c r="E526" s="139" t="s">
        <v>16</v>
      </c>
      <c r="F526" s="140" t="s">
        <v>509</v>
      </c>
      <c r="G526" s="138"/>
      <c r="H526" s="141">
        <v>1.1299999999999999</v>
      </c>
      <c r="I526" s="142"/>
      <c r="J526" s="138"/>
      <c r="K526" s="138"/>
      <c r="L526" s="143"/>
      <c r="M526" s="144"/>
      <c r="N526" s="145"/>
      <c r="O526" s="145"/>
      <c r="P526" s="145"/>
      <c r="Q526" s="145"/>
      <c r="R526" s="145"/>
      <c r="S526" s="145"/>
      <c r="T526" s="146"/>
      <c r="AT526" s="147" t="s">
        <v>103</v>
      </c>
      <c r="AU526" s="147" t="s">
        <v>47</v>
      </c>
      <c r="AV526" s="8" t="s">
        <v>47</v>
      </c>
      <c r="AW526" s="8" t="s">
        <v>21</v>
      </c>
      <c r="AX526" s="8" t="s">
        <v>43</v>
      </c>
      <c r="AY526" s="147" t="s">
        <v>93</v>
      </c>
    </row>
    <row r="527" spans="2:65" s="9" customFormat="1" ht="10.199999999999999" x14ac:dyDescent="0.2">
      <c r="B527" s="148"/>
      <c r="C527" s="149"/>
      <c r="D527" s="128" t="s">
        <v>103</v>
      </c>
      <c r="E527" s="150" t="s">
        <v>16</v>
      </c>
      <c r="F527" s="151" t="s">
        <v>106</v>
      </c>
      <c r="G527" s="149"/>
      <c r="H527" s="152">
        <v>1.1299999999999999</v>
      </c>
      <c r="I527" s="153"/>
      <c r="J527" s="149"/>
      <c r="K527" s="149"/>
      <c r="L527" s="154"/>
      <c r="M527" s="155"/>
      <c r="N527" s="156"/>
      <c r="O527" s="156"/>
      <c r="P527" s="156"/>
      <c r="Q527" s="156"/>
      <c r="R527" s="156"/>
      <c r="S527" s="156"/>
      <c r="T527" s="157"/>
      <c r="AT527" s="158" t="s">
        <v>103</v>
      </c>
      <c r="AU527" s="158" t="s">
        <v>47</v>
      </c>
      <c r="AV527" s="9" t="s">
        <v>101</v>
      </c>
      <c r="AW527" s="9" t="s">
        <v>21</v>
      </c>
      <c r="AX527" s="9" t="s">
        <v>45</v>
      </c>
      <c r="AY527" s="158" t="s">
        <v>93</v>
      </c>
    </row>
    <row r="528" spans="2:65" s="7" customFormat="1" ht="10.199999999999999" x14ac:dyDescent="0.2">
      <c r="B528" s="126"/>
      <c r="C528" s="127"/>
      <c r="D528" s="128" t="s">
        <v>103</v>
      </c>
      <c r="E528" s="129" t="s">
        <v>16</v>
      </c>
      <c r="F528" s="130" t="s">
        <v>139</v>
      </c>
      <c r="G528" s="127"/>
      <c r="H528" s="129" t="s">
        <v>16</v>
      </c>
      <c r="I528" s="131"/>
      <c r="J528" s="127"/>
      <c r="K528" s="127"/>
      <c r="L528" s="132"/>
      <c r="M528" s="133"/>
      <c r="N528" s="134"/>
      <c r="O528" s="134"/>
      <c r="P528" s="134"/>
      <c r="Q528" s="134"/>
      <c r="R528" s="134"/>
      <c r="S528" s="134"/>
      <c r="T528" s="135"/>
      <c r="AT528" s="136" t="s">
        <v>103</v>
      </c>
      <c r="AU528" s="136" t="s">
        <v>47</v>
      </c>
      <c r="AV528" s="7" t="s">
        <v>45</v>
      </c>
      <c r="AW528" s="7" t="s">
        <v>21</v>
      </c>
      <c r="AX528" s="7" t="s">
        <v>43</v>
      </c>
      <c r="AY528" s="136" t="s">
        <v>93</v>
      </c>
    </row>
    <row r="529" spans="2:65" s="1" customFormat="1" ht="22.5" customHeight="1" x14ac:dyDescent="0.2">
      <c r="B529" s="19"/>
      <c r="C529" s="114" t="s">
        <v>510</v>
      </c>
      <c r="D529" s="114" t="s">
        <v>96</v>
      </c>
      <c r="E529" s="115" t="s">
        <v>511</v>
      </c>
      <c r="F529" s="116" t="s">
        <v>512</v>
      </c>
      <c r="G529" s="117" t="s">
        <v>145</v>
      </c>
      <c r="H529" s="118">
        <v>0.874</v>
      </c>
      <c r="I529" s="119"/>
      <c r="J529" s="120">
        <f>ROUND(I529*H529,2)</f>
        <v>0</v>
      </c>
      <c r="K529" s="116" t="s">
        <v>100</v>
      </c>
      <c r="L529" s="21"/>
      <c r="M529" s="121" t="s">
        <v>16</v>
      </c>
      <c r="N529" s="122" t="s">
        <v>30</v>
      </c>
      <c r="O529" s="28"/>
      <c r="P529" s="123">
        <f>O529*H529</f>
        <v>0</v>
      </c>
      <c r="Q529" s="123">
        <v>0</v>
      </c>
      <c r="R529" s="123">
        <f>Q529*H529</f>
        <v>0</v>
      </c>
      <c r="S529" s="123">
        <v>0</v>
      </c>
      <c r="T529" s="124">
        <f>S529*H529</f>
        <v>0</v>
      </c>
      <c r="AR529" s="11" t="s">
        <v>181</v>
      </c>
      <c r="AT529" s="11" t="s">
        <v>96</v>
      </c>
      <c r="AU529" s="11" t="s">
        <v>47</v>
      </c>
      <c r="AY529" s="11" t="s">
        <v>93</v>
      </c>
      <c r="BE529" s="125">
        <f>IF(N529="základní",J529,0)</f>
        <v>0</v>
      </c>
      <c r="BF529" s="125">
        <f>IF(N529="snížená",J529,0)</f>
        <v>0</v>
      </c>
      <c r="BG529" s="125">
        <f>IF(N529="zákl. přenesená",J529,0)</f>
        <v>0</v>
      </c>
      <c r="BH529" s="125">
        <f>IF(N529="sníž. přenesená",J529,0)</f>
        <v>0</v>
      </c>
      <c r="BI529" s="125">
        <f>IF(N529="nulová",J529,0)</f>
        <v>0</v>
      </c>
      <c r="BJ529" s="11" t="s">
        <v>45</v>
      </c>
      <c r="BK529" s="125">
        <f>ROUND(I529*H529,2)</f>
        <v>0</v>
      </c>
      <c r="BL529" s="11" t="s">
        <v>181</v>
      </c>
      <c r="BM529" s="11" t="s">
        <v>513</v>
      </c>
    </row>
    <row r="530" spans="2:65" s="6" customFormat="1" ht="22.8" customHeight="1" x14ac:dyDescent="0.25">
      <c r="B530" s="98"/>
      <c r="C530" s="99"/>
      <c r="D530" s="100" t="s">
        <v>42</v>
      </c>
      <c r="E530" s="112" t="s">
        <v>514</v>
      </c>
      <c r="F530" s="112" t="s">
        <v>515</v>
      </c>
      <c r="G530" s="99"/>
      <c r="H530" s="99"/>
      <c r="I530" s="102"/>
      <c r="J530" s="113">
        <f>BK530</f>
        <v>0</v>
      </c>
      <c r="K530" s="99"/>
      <c r="L530" s="104"/>
      <c r="M530" s="105"/>
      <c r="N530" s="106"/>
      <c r="O530" s="106"/>
      <c r="P530" s="107">
        <f>SUM(P531:P598)</f>
        <v>0</v>
      </c>
      <c r="Q530" s="106"/>
      <c r="R530" s="107">
        <f>SUM(R531:R598)</f>
        <v>1.1360859999999997</v>
      </c>
      <c r="S530" s="106"/>
      <c r="T530" s="108">
        <f>SUM(T531:T598)</f>
        <v>0.29646660000000002</v>
      </c>
      <c r="AR530" s="109" t="s">
        <v>47</v>
      </c>
      <c r="AT530" s="110" t="s">
        <v>42</v>
      </c>
      <c r="AU530" s="110" t="s">
        <v>45</v>
      </c>
      <c r="AY530" s="109" t="s">
        <v>93</v>
      </c>
      <c r="BK530" s="111">
        <f>SUM(BK531:BK598)</f>
        <v>0</v>
      </c>
    </row>
    <row r="531" spans="2:65" s="1" customFormat="1" ht="16.5" customHeight="1" x14ac:dyDescent="0.2">
      <c r="B531" s="19"/>
      <c r="C531" s="114" t="s">
        <v>516</v>
      </c>
      <c r="D531" s="114" t="s">
        <v>96</v>
      </c>
      <c r="E531" s="115" t="s">
        <v>517</v>
      </c>
      <c r="F531" s="116" t="s">
        <v>518</v>
      </c>
      <c r="G531" s="117" t="s">
        <v>99</v>
      </c>
      <c r="H531" s="118">
        <v>3.24</v>
      </c>
      <c r="I531" s="119"/>
      <c r="J531" s="120">
        <f>ROUND(I531*H531,2)</f>
        <v>0</v>
      </c>
      <c r="K531" s="116" t="s">
        <v>100</v>
      </c>
      <c r="L531" s="21"/>
      <c r="M531" s="121" t="s">
        <v>16</v>
      </c>
      <c r="N531" s="122" t="s">
        <v>30</v>
      </c>
      <c r="O531" s="28"/>
      <c r="P531" s="123">
        <f>O531*H531</f>
        <v>0</v>
      </c>
      <c r="Q531" s="123">
        <v>0</v>
      </c>
      <c r="R531" s="123">
        <f>Q531*H531</f>
        <v>0</v>
      </c>
      <c r="S531" s="123">
        <v>5.94E-3</v>
      </c>
      <c r="T531" s="124">
        <f>S531*H531</f>
        <v>1.9245600000000002E-2</v>
      </c>
      <c r="AR531" s="11" t="s">
        <v>181</v>
      </c>
      <c r="AT531" s="11" t="s">
        <v>96</v>
      </c>
      <c r="AU531" s="11" t="s">
        <v>47</v>
      </c>
      <c r="AY531" s="11" t="s">
        <v>93</v>
      </c>
      <c r="BE531" s="125">
        <f>IF(N531="základní",J531,0)</f>
        <v>0</v>
      </c>
      <c r="BF531" s="125">
        <f>IF(N531="snížená",J531,0)</f>
        <v>0</v>
      </c>
      <c r="BG531" s="125">
        <f>IF(N531="zákl. přenesená",J531,0)</f>
        <v>0</v>
      </c>
      <c r="BH531" s="125">
        <f>IF(N531="sníž. přenesená",J531,0)</f>
        <v>0</v>
      </c>
      <c r="BI531" s="125">
        <f>IF(N531="nulová",J531,0)</f>
        <v>0</v>
      </c>
      <c r="BJ531" s="11" t="s">
        <v>45</v>
      </c>
      <c r="BK531" s="125">
        <f>ROUND(I531*H531,2)</f>
        <v>0</v>
      </c>
      <c r="BL531" s="11" t="s">
        <v>181</v>
      </c>
      <c r="BM531" s="11" t="s">
        <v>519</v>
      </c>
    </row>
    <row r="532" spans="2:65" s="7" customFormat="1" ht="10.199999999999999" x14ac:dyDescent="0.2">
      <c r="B532" s="126"/>
      <c r="C532" s="127"/>
      <c r="D532" s="128" t="s">
        <v>103</v>
      </c>
      <c r="E532" s="129" t="s">
        <v>16</v>
      </c>
      <c r="F532" s="130" t="s">
        <v>520</v>
      </c>
      <c r="G532" s="127"/>
      <c r="H532" s="129" t="s">
        <v>16</v>
      </c>
      <c r="I532" s="131"/>
      <c r="J532" s="127"/>
      <c r="K532" s="127"/>
      <c r="L532" s="132"/>
      <c r="M532" s="133"/>
      <c r="N532" s="134"/>
      <c r="O532" s="134"/>
      <c r="P532" s="134"/>
      <c r="Q532" s="134"/>
      <c r="R532" s="134"/>
      <c r="S532" s="134"/>
      <c r="T532" s="135"/>
      <c r="AT532" s="136" t="s">
        <v>103</v>
      </c>
      <c r="AU532" s="136" t="s">
        <v>47</v>
      </c>
      <c r="AV532" s="7" t="s">
        <v>45</v>
      </c>
      <c r="AW532" s="7" t="s">
        <v>21</v>
      </c>
      <c r="AX532" s="7" t="s">
        <v>43</v>
      </c>
      <c r="AY532" s="136" t="s">
        <v>93</v>
      </c>
    </row>
    <row r="533" spans="2:65" s="8" customFormat="1" ht="10.199999999999999" x14ac:dyDescent="0.2">
      <c r="B533" s="137"/>
      <c r="C533" s="138"/>
      <c r="D533" s="128" t="s">
        <v>103</v>
      </c>
      <c r="E533" s="139" t="s">
        <v>16</v>
      </c>
      <c r="F533" s="140" t="s">
        <v>409</v>
      </c>
      <c r="G533" s="138"/>
      <c r="H533" s="141">
        <v>3.24</v>
      </c>
      <c r="I533" s="142"/>
      <c r="J533" s="138"/>
      <c r="K533" s="138"/>
      <c r="L533" s="143"/>
      <c r="M533" s="144"/>
      <c r="N533" s="145"/>
      <c r="O533" s="145"/>
      <c r="P533" s="145"/>
      <c r="Q533" s="145"/>
      <c r="R533" s="145"/>
      <c r="S533" s="145"/>
      <c r="T533" s="146"/>
      <c r="AT533" s="147" t="s">
        <v>103</v>
      </c>
      <c r="AU533" s="147" t="s">
        <v>47</v>
      </c>
      <c r="AV533" s="8" t="s">
        <v>47</v>
      </c>
      <c r="AW533" s="8" t="s">
        <v>21</v>
      </c>
      <c r="AX533" s="8" t="s">
        <v>43</v>
      </c>
      <c r="AY533" s="147" t="s">
        <v>93</v>
      </c>
    </row>
    <row r="534" spans="2:65" s="9" customFormat="1" ht="10.199999999999999" x14ac:dyDescent="0.2">
      <c r="B534" s="148"/>
      <c r="C534" s="149"/>
      <c r="D534" s="128" t="s">
        <v>103</v>
      </c>
      <c r="E534" s="150" t="s">
        <v>16</v>
      </c>
      <c r="F534" s="151" t="s">
        <v>106</v>
      </c>
      <c r="G534" s="149"/>
      <c r="H534" s="152">
        <v>3.24</v>
      </c>
      <c r="I534" s="153"/>
      <c r="J534" s="149"/>
      <c r="K534" s="149"/>
      <c r="L534" s="154"/>
      <c r="M534" s="155"/>
      <c r="N534" s="156"/>
      <c r="O534" s="156"/>
      <c r="P534" s="156"/>
      <c r="Q534" s="156"/>
      <c r="R534" s="156"/>
      <c r="S534" s="156"/>
      <c r="T534" s="157"/>
      <c r="AT534" s="158" t="s">
        <v>103</v>
      </c>
      <c r="AU534" s="158" t="s">
        <v>47</v>
      </c>
      <c r="AV534" s="9" t="s">
        <v>101</v>
      </c>
      <c r="AW534" s="9" t="s">
        <v>21</v>
      </c>
      <c r="AX534" s="9" t="s">
        <v>45</v>
      </c>
      <c r="AY534" s="158" t="s">
        <v>93</v>
      </c>
    </row>
    <row r="535" spans="2:65" s="7" customFormat="1" ht="10.199999999999999" x14ac:dyDescent="0.2">
      <c r="B535" s="126"/>
      <c r="C535" s="127"/>
      <c r="D535" s="128" t="s">
        <v>103</v>
      </c>
      <c r="E535" s="129" t="s">
        <v>16</v>
      </c>
      <c r="F535" s="130" t="s">
        <v>119</v>
      </c>
      <c r="G535" s="127"/>
      <c r="H535" s="129" t="s">
        <v>16</v>
      </c>
      <c r="I535" s="131"/>
      <c r="J535" s="127"/>
      <c r="K535" s="127"/>
      <c r="L535" s="132"/>
      <c r="M535" s="133"/>
      <c r="N535" s="134"/>
      <c r="O535" s="134"/>
      <c r="P535" s="134"/>
      <c r="Q535" s="134"/>
      <c r="R535" s="134"/>
      <c r="S535" s="134"/>
      <c r="T535" s="135"/>
      <c r="AT535" s="136" t="s">
        <v>103</v>
      </c>
      <c r="AU535" s="136" t="s">
        <v>47</v>
      </c>
      <c r="AV535" s="7" t="s">
        <v>45</v>
      </c>
      <c r="AW535" s="7" t="s">
        <v>21</v>
      </c>
      <c r="AX535" s="7" t="s">
        <v>43</v>
      </c>
      <c r="AY535" s="136" t="s">
        <v>93</v>
      </c>
    </row>
    <row r="536" spans="2:65" s="1" customFormat="1" ht="16.5" customHeight="1" x14ac:dyDescent="0.2">
      <c r="B536" s="19"/>
      <c r="C536" s="114" t="s">
        <v>521</v>
      </c>
      <c r="D536" s="114" t="s">
        <v>96</v>
      </c>
      <c r="E536" s="115" t="s">
        <v>522</v>
      </c>
      <c r="F536" s="116" t="s">
        <v>523</v>
      </c>
      <c r="G536" s="117" t="s">
        <v>209</v>
      </c>
      <c r="H536" s="118">
        <v>102.6</v>
      </c>
      <c r="I536" s="119"/>
      <c r="J536" s="120">
        <f>ROUND(I536*H536,2)</f>
        <v>0</v>
      </c>
      <c r="K536" s="116" t="s">
        <v>100</v>
      </c>
      <c r="L536" s="21"/>
      <c r="M536" s="121" t="s">
        <v>16</v>
      </c>
      <c r="N536" s="122" t="s">
        <v>30</v>
      </c>
      <c r="O536" s="28"/>
      <c r="P536" s="123">
        <f>O536*H536</f>
        <v>0</v>
      </c>
      <c r="Q536" s="123">
        <v>0</v>
      </c>
      <c r="R536" s="123">
        <f>Q536*H536</f>
        <v>0</v>
      </c>
      <c r="S536" s="123">
        <v>1.91E-3</v>
      </c>
      <c r="T536" s="124">
        <f>S536*H536</f>
        <v>0.195966</v>
      </c>
      <c r="AR536" s="11" t="s">
        <v>181</v>
      </c>
      <c r="AT536" s="11" t="s">
        <v>96</v>
      </c>
      <c r="AU536" s="11" t="s">
        <v>47</v>
      </c>
      <c r="AY536" s="11" t="s">
        <v>93</v>
      </c>
      <c r="BE536" s="125">
        <f>IF(N536="základní",J536,0)</f>
        <v>0</v>
      </c>
      <c r="BF536" s="125">
        <f>IF(N536="snížená",J536,0)</f>
        <v>0</v>
      </c>
      <c r="BG536" s="125">
        <f>IF(N536="zákl. přenesená",J536,0)</f>
        <v>0</v>
      </c>
      <c r="BH536" s="125">
        <f>IF(N536="sníž. přenesená",J536,0)</f>
        <v>0</v>
      </c>
      <c r="BI536" s="125">
        <f>IF(N536="nulová",J536,0)</f>
        <v>0</v>
      </c>
      <c r="BJ536" s="11" t="s">
        <v>45</v>
      </c>
      <c r="BK536" s="125">
        <f>ROUND(I536*H536,2)</f>
        <v>0</v>
      </c>
      <c r="BL536" s="11" t="s">
        <v>181</v>
      </c>
      <c r="BM536" s="11" t="s">
        <v>524</v>
      </c>
    </row>
    <row r="537" spans="2:65" s="7" customFormat="1" ht="10.199999999999999" x14ac:dyDescent="0.2">
      <c r="B537" s="126"/>
      <c r="C537" s="127"/>
      <c r="D537" s="128" t="s">
        <v>103</v>
      </c>
      <c r="E537" s="129" t="s">
        <v>16</v>
      </c>
      <c r="F537" s="130" t="s">
        <v>193</v>
      </c>
      <c r="G537" s="127"/>
      <c r="H537" s="129" t="s">
        <v>16</v>
      </c>
      <c r="I537" s="131"/>
      <c r="J537" s="127"/>
      <c r="K537" s="127"/>
      <c r="L537" s="132"/>
      <c r="M537" s="133"/>
      <c r="N537" s="134"/>
      <c r="O537" s="134"/>
      <c r="P537" s="134"/>
      <c r="Q537" s="134"/>
      <c r="R537" s="134"/>
      <c r="S537" s="134"/>
      <c r="T537" s="135"/>
      <c r="AT537" s="136" t="s">
        <v>103</v>
      </c>
      <c r="AU537" s="136" t="s">
        <v>47</v>
      </c>
      <c r="AV537" s="7" t="s">
        <v>45</v>
      </c>
      <c r="AW537" s="7" t="s">
        <v>21</v>
      </c>
      <c r="AX537" s="7" t="s">
        <v>43</v>
      </c>
      <c r="AY537" s="136" t="s">
        <v>93</v>
      </c>
    </row>
    <row r="538" spans="2:65" s="8" customFormat="1" ht="10.199999999999999" x14ac:dyDescent="0.2">
      <c r="B538" s="137"/>
      <c r="C538" s="138"/>
      <c r="D538" s="128" t="s">
        <v>103</v>
      </c>
      <c r="E538" s="139" t="s">
        <v>16</v>
      </c>
      <c r="F538" s="140" t="s">
        <v>525</v>
      </c>
      <c r="G538" s="138"/>
      <c r="H538" s="141">
        <v>102.6</v>
      </c>
      <c r="I538" s="142"/>
      <c r="J538" s="138"/>
      <c r="K538" s="138"/>
      <c r="L538" s="143"/>
      <c r="M538" s="144"/>
      <c r="N538" s="145"/>
      <c r="O538" s="145"/>
      <c r="P538" s="145"/>
      <c r="Q538" s="145"/>
      <c r="R538" s="145"/>
      <c r="S538" s="145"/>
      <c r="T538" s="146"/>
      <c r="AT538" s="147" t="s">
        <v>103</v>
      </c>
      <c r="AU538" s="147" t="s">
        <v>47</v>
      </c>
      <c r="AV538" s="8" t="s">
        <v>47</v>
      </c>
      <c r="AW538" s="8" t="s">
        <v>21</v>
      </c>
      <c r="AX538" s="8" t="s">
        <v>43</v>
      </c>
      <c r="AY538" s="147" t="s">
        <v>93</v>
      </c>
    </row>
    <row r="539" spans="2:65" s="9" customFormat="1" ht="10.199999999999999" x14ac:dyDescent="0.2">
      <c r="B539" s="148"/>
      <c r="C539" s="149"/>
      <c r="D539" s="128" t="s">
        <v>103</v>
      </c>
      <c r="E539" s="150" t="s">
        <v>16</v>
      </c>
      <c r="F539" s="151" t="s">
        <v>106</v>
      </c>
      <c r="G539" s="149"/>
      <c r="H539" s="152">
        <v>102.6</v>
      </c>
      <c r="I539" s="153"/>
      <c r="J539" s="149"/>
      <c r="K539" s="149"/>
      <c r="L539" s="154"/>
      <c r="M539" s="155"/>
      <c r="N539" s="156"/>
      <c r="O539" s="156"/>
      <c r="P539" s="156"/>
      <c r="Q539" s="156"/>
      <c r="R539" s="156"/>
      <c r="S539" s="156"/>
      <c r="T539" s="157"/>
      <c r="AT539" s="158" t="s">
        <v>103</v>
      </c>
      <c r="AU539" s="158" t="s">
        <v>47</v>
      </c>
      <c r="AV539" s="9" t="s">
        <v>101</v>
      </c>
      <c r="AW539" s="9" t="s">
        <v>21</v>
      </c>
      <c r="AX539" s="9" t="s">
        <v>45</v>
      </c>
      <c r="AY539" s="158" t="s">
        <v>93</v>
      </c>
    </row>
    <row r="540" spans="2:65" s="7" customFormat="1" ht="10.199999999999999" x14ac:dyDescent="0.2">
      <c r="B540" s="126"/>
      <c r="C540" s="127"/>
      <c r="D540" s="128" t="s">
        <v>103</v>
      </c>
      <c r="E540" s="129" t="s">
        <v>16</v>
      </c>
      <c r="F540" s="130" t="s">
        <v>119</v>
      </c>
      <c r="G540" s="127"/>
      <c r="H540" s="129" t="s">
        <v>16</v>
      </c>
      <c r="I540" s="131"/>
      <c r="J540" s="127"/>
      <c r="K540" s="127"/>
      <c r="L540" s="132"/>
      <c r="M540" s="133"/>
      <c r="N540" s="134"/>
      <c r="O540" s="134"/>
      <c r="P540" s="134"/>
      <c r="Q540" s="134"/>
      <c r="R540" s="134"/>
      <c r="S540" s="134"/>
      <c r="T540" s="135"/>
      <c r="AT540" s="136" t="s">
        <v>103</v>
      </c>
      <c r="AU540" s="136" t="s">
        <v>47</v>
      </c>
      <c r="AV540" s="7" t="s">
        <v>45</v>
      </c>
      <c r="AW540" s="7" t="s">
        <v>21</v>
      </c>
      <c r="AX540" s="7" t="s">
        <v>43</v>
      </c>
      <c r="AY540" s="136" t="s">
        <v>93</v>
      </c>
    </row>
    <row r="541" spans="2:65" s="1" customFormat="1" ht="16.5" customHeight="1" x14ac:dyDescent="0.2">
      <c r="B541" s="19"/>
      <c r="C541" s="114" t="s">
        <v>526</v>
      </c>
      <c r="D541" s="114" t="s">
        <v>96</v>
      </c>
      <c r="E541" s="115" t="s">
        <v>527</v>
      </c>
      <c r="F541" s="116" t="s">
        <v>528</v>
      </c>
      <c r="G541" s="117" t="s">
        <v>209</v>
      </c>
      <c r="H541" s="118">
        <v>3.7</v>
      </c>
      <c r="I541" s="119"/>
      <c r="J541" s="120">
        <f>ROUND(I541*H541,2)</f>
        <v>0</v>
      </c>
      <c r="K541" s="116" t="s">
        <v>100</v>
      </c>
      <c r="L541" s="21"/>
      <c r="M541" s="121" t="s">
        <v>16</v>
      </c>
      <c r="N541" s="122" t="s">
        <v>30</v>
      </c>
      <c r="O541" s="28"/>
      <c r="P541" s="123">
        <f>O541*H541</f>
        <v>0</v>
      </c>
      <c r="Q541" s="123">
        <v>0</v>
      </c>
      <c r="R541" s="123">
        <f>Q541*H541</f>
        <v>0</v>
      </c>
      <c r="S541" s="123">
        <v>1.75E-3</v>
      </c>
      <c r="T541" s="124">
        <f>S541*H541</f>
        <v>6.4750000000000007E-3</v>
      </c>
      <c r="AR541" s="11" t="s">
        <v>181</v>
      </c>
      <c r="AT541" s="11" t="s">
        <v>96</v>
      </c>
      <c r="AU541" s="11" t="s">
        <v>47</v>
      </c>
      <c r="AY541" s="11" t="s">
        <v>93</v>
      </c>
      <c r="BE541" s="125">
        <f>IF(N541="základní",J541,0)</f>
        <v>0</v>
      </c>
      <c r="BF541" s="125">
        <f>IF(N541="snížená",J541,0)</f>
        <v>0</v>
      </c>
      <c r="BG541" s="125">
        <f>IF(N541="zákl. přenesená",J541,0)</f>
        <v>0</v>
      </c>
      <c r="BH541" s="125">
        <f>IF(N541="sníž. přenesená",J541,0)</f>
        <v>0</v>
      </c>
      <c r="BI541" s="125">
        <f>IF(N541="nulová",J541,0)</f>
        <v>0</v>
      </c>
      <c r="BJ541" s="11" t="s">
        <v>45</v>
      </c>
      <c r="BK541" s="125">
        <f>ROUND(I541*H541,2)</f>
        <v>0</v>
      </c>
      <c r="BL541" s="11" t="s">
        <v>181</v>
      </c>
      <c r="BM541" s="11" t="s">
        <v>529</v>
      </c>
    </row>
    <row r="542" spans="2:65" s="7" customFormat="1" ht="10.199999999999999" x14ac:dyDescent="0.2">
      <c r="B542" s="126"/>
      <c r="C542" s="127"/>
      <c r="D542" s="128" t="s">
        <v>103</v>
      </c>
      <c r="E542" s="129" t="s">
        <v>16</v>
      </c>
      <c r="F542" s="130" t="s">
        <v>530</v>
      </c>
      <c r="G542" s="127"/>
      <c r="H542" s="129" t="s">
        <v>16</v>
      </c>
      <c r="I542" s="131"/>
      <c r="J542" s="127"/>
      <c r="K542" s="127"/>
      <c r="L542" s="132"/>
      <c r="M542" s="133"/>
      <c r="N542" s="134"/>
      <c r="O542" s="134"/>
      <c r="P542" s="134"/>
      <c r="Q542" s="134"/>
      <c r="R542" s="134"/>
      <c r="S542" s="134"/>
      <c r="T542" s="135"/>
      <c r="AT542" s="136" t="s">
        <v>103</v>
      </c>
      <c r="AU542" s="136" t="s">
        <v>47</v>
      </c>
      <c r="AV542" s="7" t="s">
        <v>45</v>
      </c>
      <c r="AW542" s="7" t="s">
        <v>21</v>
      </c>
      <c r="AX542" s="7" t="s">
        <v>43</v>
      </c>
      <c r="AY542" s="136" t="s">
        <v>93</v>
      </c>
    </row>
    <row r="543" spans="2:65" s="8" customFormat="1" ht="10.199999999999999" x14ac:dyDescent="0.2">
      <c r="B543" s="137"/>
      <c r="C543" s="138"/>
      <c r="D543" s="128" t="s">
        <v>103</v>
      </c>
      <c r="E543" s="139" t="s">
        <v>16</v>
      </c>
      <c r="F543" s="140" t="s">
        <v>531</v>
      </c>
      <c r="G543" s="138"/>
      <c r="H543" s="141">
        <v>3.7</v>
      </c>
      <c r="I543" s="142"/>
      <c r="J543" s="138"/>
      <c r="K543" s="138"/>
      <c r="L543" s="143"/>
      <c r="M543" s="144"/>
      <c r="N543" s="145"/>
      <c r="O543" s="145"/>
      <c r="P543" s="145"/>
      <c r="Q543" s="145"/>
      <c r="R543" s="145"/>
      <c r="S543" s="145"/>
      <c r="T543" s="146"/>
      <c r="AT543" s="147" t="s">
        <v>103</v>
      </c>
      <c r="AU543" s="147" t="s">
        <v>47</v>
      </c>
      <c r="AV543" s="8" t="s">
        <v>47</v>
      </c>
      <c r="AW543" s="8" t="s">
        <v>21</v>
      </c>
      <c r="AX543" s="8" t="s">
        <v>43</v>
      </c>
      <c r="AY543" s="147" t="s">
        <v>93</v>
      </c>
    </row>
    <row r="544" spans="2:65" s="9" customFormat="1" ht="10.199999999999999" x14ac:dyDescent="0.2">
      <c r="B544" s="148"/>
      <c r="C544" s="149"/>
      <c r="D544" s="128" t="s">
        <v>103</v>
      </c>
      <c r="E544" s="150" t="s">
        <v>16</v>
      </c>
      <c r="F544" s="151" t="s">
        <v>106</v>
      </c>
      <c r="G544" s="149"/>
      <c r="H544" s="152">
        <v>3.7</v>
      </c>
      <c r="I544" s="153"/>
      <c r="J544" s="149"/>
      <c r="K544" s="149"/>
      <c r="L544" s="154"/>
      <c r="M544" s="155"/>
      <c r="N544" s="156"/>
      <c r="O544" s="156"/>
      <c r="P544" s="156"/>
      <c r="Q544" s="156"/>
      <c r="R544" s="156"/>
      <c r="S544" s="156"/>
      <c r="T544" s="157"/>
      <c r="AT544" s="158" t="s">
        <v>103</v>
      </c>
      <c r="AU544" s="158" t="s">
        <v>47</v>
      </c>
      <c r="AV544" s="9" t="s">
        <v>101</v>
      </c>
      <c r="AW544" s="9" t="s">
        <v>21</v>
      </c>
      <c r="AX544" s="9" t="s">
        <v>45</v>
      </c>
      <c r="AY544" s="158" t="s">
        <v>93</v>
      </c>
    </row>
    <row r="545" spans="2:65" s="7" customFormat="1" ht="10.199999999999999" x14ac:dyDescent="0.2">
      <c r="B545" s="126"/>
      <c r="C545" s="127"/>
      <c r="D545" s="128" t="s">
        <v>103</v>
      </c>
      <c r="E545" s="129" t="s">
        <v>16</v>
      </c>
      <c r="F545" s="130" t="s">
        <v>119</v>
      </c>
      <c r="G545" s="127"/>
      <c r="H545" s="129" t="s">
        <v>16</v>
      </c>
      <c r="I545" s="131"/>
      <c r="J545" s="127"/>
      <c r="K545" s="127"/>
      <c r="L545" s="132"/>
      <c r="M545" s="133"/>
      <c r="N545" s="134"/>
      <c r="O545" s="134"/>
      <c r="P545" s="134"/>
      <c r="Q545" s="134"/>
      <c r="R545" s="134"/>
      <c r="S545" s="134"/>
      <c r="T545" s="135"/>
      <c r="AT545" s="136" t="s">
        <v>103</v>
      </c>
      <c r="AU545" s="136" t="s">
        <v>47</v>
      </c>
      <c r="AV545" s="7" t="s">
        <v>45</v>
      </c>
      <c r="AW545" s="7" t="s">
        <v>21</v>
      </c>
      <c r="AX545" s="7" t="s">
        <v>43</v>
      </c>
      <c r="AY545" s="136" t="s">
        <v>93</v>
      </c>
    </row>
    <row r="546" spans="2:65" s="1" customFormat="1" ht="16.5" customHeight="1" x14ac:dyDescent="0.2">
      <c r="B546" s="19"/>
      <c r="C546" s="114" t="s">
        <v>532</v>
      </c>
      <c r="D546" s="114" t="s">
        <v>96</v>
      </c>
      <c r="E546" s="115" t="s">
        <v>533</v>
      </c>
      <c r="F546" s="116" t="s">
        <v>534</v>
      </c>
      <c r="G546" s="117" t="s">
        <v>215</v>
      </c>
      <c r="H546" s="118">
        <v>1</v>
      </c>
      <c r="I546" s="119"/>
      <c r="J546" s="120">
        <f>ROUND(I546*H546,2)</f>
        <v>0</v>
      </c>
      <c r="K546" s="116" t="s">
        <v>100</v>
      </c>
      <c r="L546" s="21"/>
      <c r="M546" s="121" t="s">
        <v>16</v>
      </c>
      <c r="N546" s="122" t="s">
        <v>30</v>
      </c>
      <c r="O546" s="28"/>
      <c r="P546" s="123">
        <f>O546*H546</f>
        <v>0</v>
      </c>
      <c r="Q546" s="123">
        <v>0</v>
      </c>
      <c r="R546" s="123">
        <f>Q546*H546</f>
        <v>0</v>
      </c>
      <c r="S546" s="123">
        <v>1.6500000000000001E-2</v>
      </c>
      <c r="T546" s="124">
        <f>S546*H546</f>
        <v>1.6500000000000001E-2</v>
      </c>
      <c r="AR546" s="11" t="s">
        <v>181</v>
      </c>
      <c r="AT546" s="11" t="s">
        <v>96</v>
      </c>
      <c r="AU546" s="11" t="s">
        <v>47</v>
      </c>
      <c r="AY546" s="11" t="s">
        <v>93</v>
      </c>
      <c r="BE546" s="125">
        <f>IF(N546="základní",J546,0)</f>
        <v>0</v>
      </c>
      <c r="BF546" s="125">
        <f>IF(N546="snížená",J546,0)</f>
        <v>0</v>
      </c>
      <c r="BG546" s="125">
        <f>IF(N546="zákl. přenesená",J546,0)</f>
        <v>0</v>
      </c>
      <c r="BH546" s="125">
        <f>IF(N546="sníž. přenesená",J546,0)</f>
        <v>0</v>
      </c>
      <c r="BI546" s="125">
        <f>IF(N546="nulová",J546,0)</f>
        <v>0</v>
      </c>
      <c r="BJ546" s="11" t="s">
        <v>45</v>
      </c>
      <c r="BK546" s="125">
        <f>ROUND(I546*H546,2)</f>
        <v>0</v>
      </c>
      <c r="BL546" s="11" t="s">
        <v>181</v>
      </c>
      <c r="BM546" s="11" t="s">
        <v>535</v>
      </c>
    </row>
    <row r="547" spans="2:65" s="7" customFormat="1" ht="10.199999999999999" x14ac:dyDescent="0.2">
      <c r="B547" s="126"/>
      <c r="C547" s="127"/>
      <c r="D547" s="128" t="s">
        <v>103</v>
      </c>
      <c r="E547" s="129" t="s">
        <v>16</v>
      </c>
      <c r="F547" s="130" t="s">
        <v>193</v>
      </c>
      <c r="G547" s="127"/>
      <c r="H547" s="129" t="s">
        <v>16</v>
      </c>
      <c r="I547" s="131"/>
      <c r="J547" s="127"/>
      <c r="K547" s="127"/>
      <c r="L547" s="132"/>
      <c r="M547" s="133"/>
      <c r="N547" s="134"/>
      <c r="O547" s="134"/>
      <c r="P547" s="134"/>
      <c r="Q547" s="134"/>
      <c r="R547" s="134"/>
      <c r="S547" s="134"/>
      <c r="T547" s="135"/>
      <c r="AT547" s="136" t="s">
        <v>103</v>
      </c>
      <c r="AU547" s="136" t="s">
        <v>47</v>
      </c>
      <c r="AV547" s="7" t="s">
        <v>45</v>
      </c>
      <c r="AW547" s="7" t="s">
        <v>21</v>
      </c>
      <c r="AX547" s="7" t="s">
        <v>43</v>
      </c>
      <c r="AY547" s="136" t="s">
        <v>93</v>
      </c>
    </row>
    <row r="548" spans="2:65" s="8" customFormat="1" ht="10.199999999999999" x14ac:dyDescent="0.2">
      <c r="B548" s="137"/>
      <c r="C548" s="138"/>
      <c r="D548" s="128" t="s">
        <v>103</v>
      </c>
      <c r="E548" s="139" t="s">
        <v>16</v>
      </c>
      <c r="F548" s="140" t="s">
        <v>45</v>
      </c>
      <c r="G548" s="138"/>
      <c r="H548" s="141">
        <v>1</v>
      </c>
      <c r="I548" s="142"/>
      <c r="J548" s="138"/>
      <c r="K548" s="138"/>
      <c r="L548" s="143"/>
      <c r="M548" s="144"/>
      <c r="N548" s="145"/>
      <c r="O548" s="145"/>
      <c r="P548" s="145"/>
      <c r="Q548" s="145"/>
      <c r="R548" s="145"/>
      <c r="S548" s="145"/>
      <c r="T548" s="146"/>
      <c r="AT548" s="147" t="s">
        <v>103</v>
      </c>
      <c r="AU548" s="147" t="s">
        <v>47</v>
      </c>
      <c r="AV548" s="8" t="s">
        <v>47</v>
      </c>
      <c r="AW548" s="8" t="s">
        <v>21</v>
      </c>
      <c r="AX548" s="8" t="s">
        <v>43</v>
      </c>
      <c r="AY548" s="147" t="s">
        <v>93</v>
      </c>
    </row>
    <row r="549" spans="2:65" s="9" customFormat="1" ht="10.199999999999999" x14ac:dyDescent="0.2">
      <c r="B549" s="148"/>
      <c r="C549" s="149"/>
      <c r="D549" s="128" t="s">
        <v>103</v>
      </c>
      <c r="E549" s="150" t="s">
        <v>16</v>
      </c>
      <c r="F549" s="151" t="s">
        <v>106</v>
      </c>
      <c r="G549" s="149"/>
      <c r="H549" s="152">
        <v>1</v>
      </c>
      <c r="I549" s="153"/>
      <c r="J549" s="149"/>
      <c r="K549" s="149"/>
      <c r="L549" s="154"/>
      <c r="M549" s="155"/>
      <c r="N549" s="156"/>
      <c r="O549" s="156"/>
      <c r="P549" s="156"/>
      <c r="Q549" s="156"/>
      <c r="R549" s="156"/>
      <c r="S549" s="156"/>
      <c r="T549" s="157"/>
      <c r="AT549" s="158" t="s">
        <v>103</v>
      </c>
      <c r="AU549" s="158" t="s">
        <v>47</v>
      </c>
      <c r="AV549" s="9" t="s">
        <v>101</v>
      </c>
      <c r="AW549" s="9" t="s">
        <v>21</v>
      </c>
      <c r="AX549" s="9" t="s">
        <v>45</v>
      </c>
      <c r="AY549" s="158" t="s">
        <v>93</v>
      </c>
    </row>
    <row r="550" spans="2:65" s="7" customFormat="1" ht="10.199999999999999" x14ac:dyDescent="0.2">
      <c r="B550" s="126"/>
      <c r="C550" s="127"/>
      <c r="D550" s="128" t="s">
        <v>103</v>
      </c>
      <c r="E550" s="129" t="s">
        <v>16</v>
      </c>
      <c r="F550" s="130" t="s">
        <v>119</v>
      </c>
      <c r="G550" s="127"/>
      <c r="H550" s="129" t="s">
        <v>16</v>
      </c>
      <c r="I550" s="131"/>
      <c r="J550" s="127"/>
      <c r="K550" s="127"/>
      <c r="L550" s="132"/>
      <c r="M550" s="133"/>
      <c r="N550" s="134"/>
      <c r="O550" s="134"/>
      <c r="P550" s="134"/>
      <c r="Q550" s="134"/>
      <c r="R550" s="134"/>
      <c r="S550" s="134"/>
      <c r="T550" s="135"/>
      <c r="AT550" s="136" t="s">
        <v>103</v>
      </c>
      <c r="AU550" s="136" t="s">
        <v>47</v>
      </c>
      <c r="AV550" s="7" t="s">
        <v>45</v>
      </c>
      <c r="AW550" s="7" t="s">
        <v>21</v>
      </c>
      <c r="AX550" s="7" t="s">
        <v>43</v>
      </c>
      <c r="AY550" s="136" t="s">
        <v>93</v>
      </c>
    </row>
    <row r="551" spans="2:65" s="1" customFormat="1" ht="16.5" customHeight="1" x14ac:dyDescent="0.2">
      <c r="B551" s="19"/>
      <c r="C551" s="114" t="s">
        <v>536</v>
      </c>
      <c r="D551" s="114" t="s">
        <v>96</v>
      </c>
      <c r="E551" s="115" t="s">
        <v>537</v>
      </c>
      <c r="F551" s="116" t="s">
        <v>538</v>
      </c>
      <c r="G551" s="117" t="s">
        <v>215</v>
      </c>
      <c r="H551" s="118">
        <v>31</v>
      </c>
      <c r="I551" s="119"/>
      <c r="J551" s="120">
        <f>ROUND(I551*H551,2)</f>
        <v>0</v>
      </c>
      <c r="K551" s="116" t="s">
        <v>100</v>
      </c>
      <c r="L551" s="21"/>
      <c r="M551" s="121" t="s">
        <v>16</v>
      </c>
      <c r="N551" s="122" t="s">
        <v>30</v>
      </c>
      <c r="O551" s="28"/>
      <c r="P551" s="123">
        <f>O551*H551</f>
        <v>0</v>
      </c>
      <c r="Q551" s="123">
        <v>0</v>
      </c>
      <c r="R551" s="123">
        <f>Q551*H551</f>
        <v>0</v>
      </c>
      <c r="S551" s="123">
        <v>1.8799999999999999E-3</v>
      </c>
      <c r="T551" s="124">
        <f>S551*H551</f>
        <v>5.8279999999999998E-2</v>
      </c>
      <c r="AR551" s="11" t="s">
        <v>181</v>
      </c>
      <c r="AT551" s="11" t="s">
        <v>96</v>
      </c>
      <c r="AU551" s="11" t="s">
        <v>47</v>
      </c>
      <c r="AY551" s="11" t="s">
        <v>93</v>
      </c>
      <c r="BE551" s="125">
        <f>IF(N551="základní",J551,0)</f>
        <v>0</v>
      </c>
      <c r="BF551" s="125">
        <f>IF(N551="snížená",J551,0)</f>
        <v>0</v>
      </c>
      <c r="BG551" s="125">
        <f>IF(N551="zákl. přenesená",J551,0)</f>
        <v>0</v>
      </c>
      <c r="BH551" s="125">
        <f>IF(N551="sníž. přenesená",J551,0)</f>
        <v>0</v>
      </c>
      <c r="BI551" s="125">
        <f>IF(N551="nulová",J551,0)</f>
        <v>0</v>
      </c>
      <c r="BJ551" s="11" t="s">
        <v>45</v>
      </c>
      <c r="BK551" s="125">
        <f>ROUND(I551*H551,2)</f>
        <v>0</v>
      </c>
      <c r="BL551" s="11" t="s">
        <v>181</v>
      </c>
      <c r="BM551" s="11" t="s">
        <v>539</v>
      </c>
    </row>
    <row r="552" spans="2:65" s="7" customFormat="1" ht="10.199999999999999" x14ac:dyDescent="0.2">
      <c r="B552" s="126"/>
      <c r="C552" s="127"/>
      <c r="D552" s="128" t="s">
        <v>103</v>
      </c>
      <c r="E552" s="129" t="s">
        <v>16</v>
      </c>
      <c r="F552" s="130" t="s">
        <v>193</v>
      </c>
      <c r="G552" s="127"/>
      <c r="H552" s="129" t="s">
        <v>16</v>
      </c>
      <c r="I552" s="131"/>
      <c r="J552" s="127"/>
      <c r="K552" s="127"/>
      <c r="L552" s="132"/>
      <c r="M552" s="133"/>
      <c r="N552" s="134"/>
      <c r="O552" s="134"/>
      <c r="P552" s="134"/>
      <c r="Q552" s="134"/>
      <c r="R552" s="134"/>
      <c r="S552" s="134"/>
      <c r="T552" s="135"/>
      <c r="AT552" s="136" t="s">
        <v>103</v>
      </c>
      <c r="AU552" s="136" t="s">
        <v>47</v>
      </c>
      <c r="AV552" s="7" t="s">
        <v>45</v>
      </c>
      <c r="AW552" s="7" t="s">
        <v>21</v>
      </c>
      <c r="AX552" s="7" t="s">
        <v>43</v>
      </c>
      <c r="AY552" s="136" t="s">
        <v>93</v>
      </c>
    </row>
    <row r="553" spans="2:65" s="8" customFormat="1" ht="10.199999999999999" x14ac:dyDescent="0.2">
      <c r="B553" s="137"/>
      <c r="C553" s="138"/>
      <c r="D553" s="128" t="s">
        <v>103</v>
      </c>
      <c r="E553" s="139" t="s">
        <v>16</v>
      </c>
      <c r="F553" s="140" t="s">
        <v>540</v>
      </c>
      <c r="G553" s="138"/>
      <c r="H553" s="141">
        <v>31</v>
      </c>
      <c r="I553" s="142"/>
      <c r="J553" s="138"/>
      <c r="K553" s="138"/>
      <c r="L553" s="143"/>
      <c r="M553" s="144"/>
      <c r="N553" s="145"/>
      <c r="O553" s="145"/>
      <c r="P553" s="145"/>
      <c r="Q553" s="145"/>
      <c r="R553" s="145"/>
      <c r="S553" s="145"/>
      <c r="T553" s="146"/>
      <c r="AT553" s="147" t="s">
        <v>103</v>
      </c>
      <c r="AU553" s="147" t="s">
        <v>47</v>
      </c>
      <c r="AV553" s="8" t="s">
        <v>47</v>
      </c>
      <c r="AW553" s="8" t="s">
        <v>21</v>
      </c>
      <c r="AX553" s="8" t="s">
        <v>43</v>
      </c>
      <c r="AY553" s="147" t="s">
        <v>93</v>
      </c>
    </row>
    <row r="554" spans="2:65" s="9" customFormat="1" ht="10.199999999999999" x14ac:dyDescent="0.2">
      <c r="B554" s="148"/>
      <c r="C554" s="149"/>
      <c r="D554" s="128" t="s">
        <v>103</v>
      </c>
      <c r="E554" s="150" t="s">
        <v>16</v>
      </c>
      <c r="F554" s="151" t="s">
        <v>106</v>
      </c>
      <c r="G554" s="149"/>
      <c r="H554" s="152">
        <v>31</v>
      </c>
      <c r="I554" s="153"/>
      <c r="J554" s="149"/>
      <c r="K554" s="149"/>
      <c r="L554" s="154"/>
      <c r="M554" s="155"/>
      <c r="N554" s="156"/>
      <c r="O554" s="156"/>
      <c r="P554" s="156"/>
      <c r="Q554" s="156"/>
      <c r="R554" s="156"/>
      <c r="S554" s="156"/>
      <c r="T554" s="157"/>
      <c r="AT554" s="158" t="s">
        <v>103</v>
      </c>
      <c r="AU554" s="158" t="s">
        <v>47</v>
      </c>
      <c r="AV554" s="9" t="s">
        <v>101</v>
      </c>
      <c r="AW554" s="9" t="s">
        <v>21</v>
      </c>
      <c r="AX554" s="9" t="s">
        <v>45</v>
      </c>
      <c r="AY554" s="158" t="s">
        <v>93</v>
      </c>
    </row>
    <row r="555" spans="2:65" s="7" customFormat="1" ht="10.199999999999999" x14ac:dyDescent="0.2">
      <c r="B555" s="126"/>
      <c r="C555" s="127"/>
      <c r="D555" s="128" t="s">
        <v>103</v>
      </c>
      <c r="E555" s="129" t="s">
        <v>16</v>
      </c>
      <c r="F555" s="130" t="s">
        <v>119</v>
      </c>
      <c r="G555" s="127"/>
      <c r="H555" s="129" t="s">
        <v>16</v>
      </c>
      <c r="I555" s="131"/>
      <c r="J555" s="127"/>
      <c r="K555" s="127"/>
      <c r="L555" s="132"/>
      <c r="M555" s="133"/>
      <c r="N555" s="134"/>
      <c r="O555" s="134"/>
      <c r="P555" s="134"/>
      <c r="Q555" s="134"/>
      <c r="R555" s="134"/>
      <c r="S555" s="134"/>
      <c r="T555" s="135"/>
      <c r="AT555" s="136" t="s">
        <v>103</v>
      </c>
      <c r="AU555" s="136" t="s">
        <v>47</v>
      </c>
      <c r="AV555" s="7" t="s">
        <v>45</v>
      </c>
      <c r="AW555" s="7" t="s">
        <v>21</v>
      </c>
      <c r="AX555" s="7" t="s">
        <v>43</v>
      </c>
      <c r="AY555" s="136" t="s">
        <v>93</v>
      </c>
    </row>
    <row r="556" spans="2:65" s="1" customFormat="1" ht="22.5" customHeight="1" x14ac:dyDescent="0.2">
      <c r="B556" s="19"/>
      <c r="C556" s="114" t="s">
        <v>541</v>
      </c>
      <c r="D556" s="114" t="s">
        <v>96</v>
      </c>
      <c r="E556" s="115" t="s">
        <v>542</v>
      </c>
      <c r="F556" s="116" t="s">
        <v>543</v>
      </c>
      <c r="G556" s="117" t="s">
        <v>209</v>
      </c>
      <c r="H556" s="118">
        <v>102.6</v>
      </c>
      <c r="I556" s="119"/>
      <c r="J556" s="120">
        <f>ROUND(I556*H556,2)</f>
        <v>0</v>
      </c>
      <c r="K556" s="116" t="s">
        <v>100</v>
      </c>
      <c r="L556" s="21"/>
      <c r="M556" s="121" t="s">
        <v>16</v>
      </c>
      <c r="N556" s="122" t="s">
        <v>30</v>
      </c>
      <c r="O556" s="28"/>
      <c r="P556" s="123">
        <f>O556*H556</f>
        <v>0</v>
      </c>
      <c r="Q556" s="123">
        <v>5.8399999999999997E-3</v>
      </c>
      <c r="R556" s="123">
        <f>Q556*H556</f>
        <v>0.59918399999999994</v>
      </c>
      <c r="S556" s="123">
        <v>0</v>
      </c>
      <c r="T556" s="124">
        <f>S556*H556</f>
        <v>0</v>
      </c>
      <c r="AR556" s="11" t="s">
        <v>181</v>
      </c>
      <c r="AT556" s="11" t="s">
        <v>96</v>
      </c>
      <c r="AU556" s="11" t="s">
        <v>47</v>
      </c>
      <c r="AY556" s="11" t="s">
        <v>93</v>
      </c>
      <c r="BE556" s="125">
        <f>IF(N556="základní",J556,0)</f>
        <v>0</v>
      </c>
      <c r="BF556" s="125">
        <f>IF(N556="snížená",J556,0)</f>
        <v>0</v>
      </c>
      <c r="BG556" s="125">
        <f>IF(N556="zákl. přenesená",J556,0)</f>
        <v>0</v>
      </c>
      <c r="BH556" s="125">
        <f>IF(N556="sníž. přenesená",J556,0)</f>
        <v>0</v>
      </c>
      <c r="BI556" s="125">
        <f>IF(N556="nulová",J556,0)</f>
        <v>0</v>
      </c>
      <c r="BJ556" s="11" t="s">
        <v>45</v>
      </c>
      <c r="BK556" s="125">
        <f>ROUND(I556*H556,2)</f>
        <v>0</v>
      </c>
      <c r="BL556" s="11" t="s">
        <v>181</v>
      </c>
      <c r="BM556" s="11" t="s">
        <v>544</v>
      </c>
    </row>
    <row r="557" spans="2:65" s="7" customFormat="1" ht="10.199999999999999" x14ac:dyDescent="0.2">
      <c r="B557" s="126"/>
      <c r="C557" s="127"/>
      <c r="D557" s="128" t="s">
        <v>103</v>
      </c>
      <c r="E557" s="129" t="s">
        <v>16</v>
      </c>
      <c r="F557" s="130" t="s">
        <v>545</v>
      </c>
      <c r="G557" s="127"/>
      <c r="H557" s="129" t="s">
        <v>16</v>
      </c>
      <c r="I557" s="131"/>
      <c r="J557" s="127"/>
      <c r="K557" s="127"/>
      <c r="L557" s="132"/>
      <c r="M557" s="133"/>
      <c r="N557" s="134"/>
      <c r="O557" s="134"/>
      <c r="P557" s="134"/>
      <c r="Q557" s="134"/>
      <c r="R557" s="134"/>
      <c r="S557" s="134"/>
      <c r="T557" s="135"/>
      <c r="AT557" s="136" t="s">
        <v>103</v>
      </c>
      <c r="AU557" s="136" t="s">
        <v>47</v>
      </c>
      <c r="AV557" s="7" t="s">
        <v>45</v>
      </c>
      <c r="AW557" s="7" t="s">
        <v>21</v>
      </c>
      <c r="AX557" s="7" t="s">
        <v>43</v>
      </c>
      <c r="AY557" s="136" t="s">
        <v>93</v>
      </c>
    </row>
    <row r="558" spans="2:65" s="7" customFormat="1" ht="10.199999999999999" x14ac:dyDescent="0.2">
      <c r="B558" s="126"/>
      <c r="C558" s="127"/>
      <c r="D558" s="128" t="s">
        <v>103</v>
      </c>
      <c r="E558" s="129" t="s">
        <v>16</v>
      </c>
      <c r="F558" s="130" t="s">
        <v>111</v>
      </c>
      <c r="G558" s="127"/>
      <c r="H558" s="129" t="s">
        <v>16</v>
      </c>
      <c r="I558" s="131"/>
      <c r="J558" s="127"/>
      <c r="K558" s="127"/>
      <c r="L558" s="132"/>
      <c r="M558" s="133"/>
      <c r="N558" s="134"/>
      <c r="O558" s="134"/>
      <c r="P558" s="134"/>
      <c r="Q558" s="134"/>
      <c r="R558" s="134"/>
      <c r="S558" s="134"/>
      <c r="T558" s="135"/>
      <c r="AT558" s="136" t="s">
        <v>103</v>
      </c>
      <c r="AU558" s="136" t="s">
        <v>47</v>
      </c>
      <c r="AV558" s="7" t="s">
        <v>45</v>
      </c>
      <c r="AW558" s="7" t="s">
        <v>21</v>
      </c>
      <c r="AX558" s="7" t="s">
        <v>43</v>
      </c>
      <c r="AY558" s="136" t="s">
        <v>93</v>
      </c>
    </row>
    <row r="559" spans="2:65" s="8" customFormat="1" ht="10.199999999999999" x14ac:dyDescent="0.2">
      <c r="B559" s="137"/>
      <c r="C559" s="138"/>
      <c r="D559" s="128" t="s">
        <v>103</v>
      </c>
      <c r="E559" s="139" t="s">
        <v>16</v>
      </c>
      <c r="F559" s="140" t="s">
        <v>395</v>
      </c>
      <c r="G559" s="138"/>
      <c r="H559" s="141">
        <v>102.6</v>
      </c>
      <c r="I559" s="142"/>
      <c r="J559" s="138"/>
      <c r="K559" s="138"/>
      <c r="L559" s="143"/>
      <c r="M559" s="144"/>
      <c r="N559" s="145"/>
      <c r="O559" s="145"/>
      <c r="P559" s="145"/>
      <c r="Q559" s="145"/>
      <c r="R559" s="145"/>
      <c r="S559" s="145"/>
      <c r="T559" s="146"/>
      <c r="AT559" s="147" t="s">
        <v>103</v>
      </c>
      <c r="AU559" s="147" t="s">
        <v>47</v>
      </c>
      <c r="AV559" s="8" t="s">
        <v>47</v>
      </c>
      <c r="AW559" s="8" t="s">
        <v>21</v>
      </c>
      <c r="AX559" s="8" t="s">
        <v>43</v>
      </c>
      <c r="AY559" s="147" t="s">
        <v>93</v>
      </c>
    </row>
    <row r="560" spans="2:65" s="9" customFormat="1" ht="10.199999999999999" x14ac:dyDescent="0.2">
      <c r="B560" s="148"/>
      <c r="C560" s="149"/>
      <c r="D560" s="128" t="s">
        <v>103</v>
      </c>
      <c r="E560" s="150" t="s">
        <v>16</v>
      </c>
      <c r="F560" s="151" t="s">
        <v>106</v>
      </c>
      <c r="G560" s="149"/>
      <c r="H560" s="152">
        <v>102.6</v>
      </c>
      <c r="I560" s="153"/>
      <c r="J560" s="149"/>
      <c r="K560" s="149"/>
      <c r="L560" s="154"/>
      <c r="M560" s="155"/>
      <c r="N560" s="156"/>
      <c r="O560" s="156"/>
      <c r="P560" s="156"/>
      <c r="Q560" s="156"/>
      <c r="R560" s="156"/>
      <c r="S560" s="156"/>
      <c r="T560" s="157"/>
      <c r="AT560" s="158" t="s">
        <v>103</v>
      </c>
      <c r="AU560" s="158" t="s">
        <v>47</v>
      </c>
      <c r="AV560" s="9" t="s">
        <v>101</v>
      </c>
      <c r="AW560" s="9" t="s">
        <v>21</v>
      </c>
      <c r="AX560" s="9" t="s">
        <v>45</v>
      </c>
      <c r="AY560" s="158" t="s">
        <v>93</v>
      </c>
    </row>
    <row r="561" spans="2:65" s="7" customFormat="1" ht="10.199999999999999" x14ac:dyDescent="0.2">
      <c r="B561" s="126"/>
      <c r="C561" s="127"/>
      <c r="D561" s="128" t="s">
        <v>103</v>
      </c>
      <c r="E561" s="129" t="s">
        <v>16</v>
      </c>
      <c r="F561" s="130" t="s">
        <v>107</v>
      </c>
      <c r="G561" s="127"/>
      <c r="H561" s="129" t="s">
        <v>16</v>
      </c>
      <c r="I561" s="131"/>
      <c r="J561" s="127"/>
      <c r="K561" s="127"/>
      <c r="L561" s="132"/>
      <c r="M561" s="133"/>
      <c r="N561" s="134"/>
      <c r="O561" s="134"/>
      <c r="P561" s="134"/>
      <c r="Q561" s="134"/>
      <c r="R561" s="134"/>
      <c r="S561" s="134"/>
      <c r="T561" s="135"/>
      <c r="AT561" s="136" t="s">
        <v>103</v>
      </c>
      <c r="AU561" s="136" t="s">
        <v>47</v>
      </c>
      <c r="AV561" s="7" t="s">
        <v>45</v>
      </c>
      <c r="AW561" s="7" t="s">
        <v>21</v>
      </c>
      <c r="AX561" s="7" t="s">
        <v>43</v>
      </c>
      <c r="AY561" s="136" t="s">
        <v>93</v>
      </c>
    </row>
    <row r="562" spans="2:65" s="1" customFormat="1" ht="22.5" customHeight="1" x14ac:dyDescent="0.2">
      <c r="B562" s="19"/>
      <c r="C562" s="114" t="s">
        <v>546</v>
      </c>
      <c r="D562" s="114" t="s">
        <v>96</v>
      </c>
      <c r="E562" s="115" t="s">
        <v>547</v>
      </c>
      <c r="F562" s="116" t="s">
        <v>548</v>
      </c>
      <c r="G562" s="117" t="s">
        <v>209</v>
      </c>
      <c r="H562" s="118">
        <v>102.6</v>
      </c>
      <c r="I562" s="119"/>
      <c r="J562" s="120">
        <f>ROUND(I562*H562,2)</f>
        <v>0</v>
      </c>
      <c r="K562" s="116" t="s">
        <v>100</v>
      </c>
      <c r="L562" s="21"/>
      <c r="M562" s="121" t="s">
        <v>16</v>
      </c>
      <c r="N562" s="122" t="s">
        <v>30</v>
      </c>
      <c r="O562" s="28"/>
      <c r="P562" s="123">
        <f>O562*H562</f>
        <v>0</v>
      </c>
      <c r="Q562" s="123">
        <v>2.9099999999999998E-3</v>
      </c>
      <c r="R562" s="123">
        <f>Q562*H562</f>
        <v>0.29856599999999994</v>
      </c>
      <c r="S562" s="123">
        <v>0</v>
      </c>
      <c r="T562" s="124">
        <f>S562*H562</f>
        <v>0</v>
      </c>
      <c r="AR562" s="11" t="s">
        <v>181</v>
      </c>
      <c r="AT562" s="11" t="s">
        <v>96</v>
      </c>
      <c r="AU562" s="11" t="s">
        <v>47</v>
      </c>
      <c r="AY562" s="11" t="s">
        <v>93</v>
      </c>
      <c r="BE562" s="125">
        <f>IF(N562="základní",J562,0)</f>
        <v>0</v>
      </c>
      <c r="BF562" s="125">
        <f>IF(N562="snížená",J562,0)</f>
        <v>0</v>
      </c>
      <c r="BG562" s="125">
        <f>IF(N562="zákl. přenesená",J562,0)</f>
        <v>0</v>
      </c>
      <c r="BH562" s="125">
        <f>IF(N562="sníž. přenesená",J562,0)</f>
        <v>0</v>
      </c>
      <c r="BI562" s="125">
        <f>IF(N562="nulová",J562,0)</f>
        <v>0</v>
      </c>
      <c r="BJ562" s="11" t="s">
        <v>45</v>
      </c>
      <c r="BK562" s="125">
        <f>ROUND(I562*H562,2)</f>
        <v>0</v>
      </c>
      <c r="BL562" s="11" t="s">
        <v>181</v>
      </c>
      <c r="BM562" s="11" t="s">
        <v>549</v>
      </c>
    </row>
    <row r="563" spans="2:65" s="7" customFormat="1" ht="10.199999999999999" x14ac:dyDescent="0.2">
      <c r="B563" s="126"/>
      <c r="C563" s="127"/>
      <c r="D563" s="128" t="s">
        <v>103</v>
      </c>
      <c r="E563" s="129" t="s">
        <v>16</v>
      </c>
      <c r="F563" s="130" t="s">
        <v>550</v>
      </c>
      <c r="G563" s="127"/>
      <c r="H563" s="129" t="s">
        <v>16</v>
      </c>
      <c r="I563" s="131"/>
      <c r="J563" s="127"/>
      <c r="K563" s="127"/>
      <c r="L563" s="132"/>
      <c r="M563" s="133"/>
      <c r="N563" s="134"/>
      <c r="O563" s="134"/>
      <c r="P563" s="134"/>
      <c r="Q563" s="134"/>
      <c r="R563" s="134"/>
      <c r="S563" s="134"/>
      <c r="T563" s="135"/>
      <c r="AT563" s="136" t="s">
        <v>103</v>
      </c>
      <c r="AU563" s="136" t="s">
        <v>47</v>
      </c>
      <c r="AV563" s="7" t="s">
        <v>45</v>
      </c>
      <c r="AW563" s="7" t="s">
        <v>21</v>
      </c>
      <c r="AX563" s="7" t="s">
        <v>43</v>
      </c>
      <c r="AY563" s="136" t="s">
        <v>93</v>
      </c>
    </row>
    <row r="564" spans="2:65" s="7" customFormat="1" ht="10.199999999999999" x14ac:dyDescent="0.2">
      <c r="B564" s="126"/>
      <c r="C564" s="127"/>
      <c r="D564" s="128" t="s">
        <v>103</v>
      </c>
      <c r="E564" s="129" t="s">
        <v>16</v>
      </c>
      <c r="F564" s="130" t="s">
        <v>111</v>
      </c>
      <c r="G564" s="127"/>
      <c r="H564" s="129" t="s">
        <v>16</v>
      </c>
      <c r="I564" s="131"/>
      <c r="J564" s="127"/>
      <c r="K564" s="127"/>
      <c r="L564" s="132"/>
      <c r="M564" s="133"/>
      <c r="N564" s="134"/>
      <c r="O564" s="134"/>
      <c r="P564" s="134"/>
      <c r="Q564" s="134"/>
      <c r="R564" s="134"/>
      <c r="S564" s="134"/>
      <c r="T564" s="135"/>
      <c r="AT564" s="136" t="s">
        <v>103</v>
      </c>
      <c r="AU564" s="136" t="s">
        <v>47</v>
      </c>
      <c r="AV564" s="7" t="s">
        <v>45</v>
      </c>
      <c r="AW564" s="7" t="s">
        <v>21</v>
      </c>
      <c r="AX564" s="7" t="s">
        <v>43</v>
      </c>
      <c r="AY564" s="136" t="s">
        <v>93</v>
      </c>
    </row>
    <row r="565" spans="2:65" s="8" customFormat="1" ht="10.199999999999999" x14ac:dyDescent="0.2">
      <c r="B565" s="137"/>
      <c r="C565" s="138"/>
      <c r="D565" s="128" t="s">
        <v>103</v>
      </c>
      <c r="E565" s="139" t="s">
        <v>16</v>
      </c>
      <c r="F565" s="140" t="s">
        <v>395</v>
      </c>
      <c r="G565" s="138"/>
      <c r="H565" s="141">
        <v>102.6</v>
      </c>
      <c r="I565" s="142"/>
      <c r="J565" s="138"/>
      <c r="K565" s="138"/>
      <c r="L565" s="143"/>
      <c r="M565" s="144"/>
      <c r="N565" s="145"/>
      <c r="O565" s="145"/>
      <c r="P565" s="145"/>
      <c r="Q565" s="145"/>
      <c r="R565" s="145"/>
      <c r="S565" s="145"/>
      <c r="T565" s="146"/>
      <c r="AT565" s="147" t="s">
        <v>103</v>
      </c>
      <c r="AU565" s="147" t="s">
        <v>47</v>
      </c>
      <c r="AV565" s="8" t="s">
        <v>47</v>
      </c>
      <c r="AW565" s="8" t="s">
        <v>21</v>
      </c>
      <c r="AX565" s="8" t="s">
        <v>43</v>
      </c>
      <c r="AY565" s="147" t="s">
        <v>93</v>
      </c>
    </row>
    <row r="566" spans="2:65" s="9" customFormat="1" ht="10.199999999999999" x14ac:dyDescent="0.2">
      <c r="B566" s="148"/>
      <c r="C566" s="149"/>
      <c r="D566" s="128" t="s">
        <v>103</v>
      </c>
      <c r="E566" s="150" t="s">
        <v>16</v>
      </c>
      <c r="F566" s="151" t="s">
        <v>106</v>
      </c>
      <c r="G566" s="149"/>
      <c r="H566" s="152">
        <v>102.6</v>
      </c>
      <c r="I566" s="153"/>
      <c r="J566" s="149"/>
      <c r="K566" s="149"/>
      <c r="L566" s="154"/>
      <c r="M566" s="155"/>
      <c r="N566" s="156"/>
      <c r="O566" s="156"/>
      <c r="P566" s="156"/>
      <c r="Q566" s="156"/>
      <c r="R566" s="156"/>
      <c r="S566" s="156"/>
      <c r="T566" s="157"/>
      <c r="AT566" s="158" t="s">
        <v>103</v>
      </c>
      <c r="AU566" s="158" t="s">
        <v>47</v>
      </c>
      <c r="AV566" s="9" t="s">
        <v>101</v>
      </c>
      <c r="AW566" s="9" t="s">
        <v>21</v>
      </c>
      <c r="AX566" s="9" t="s">
        <v>45</v>
      </c>
      <c r="AY566" s="158" t="s">
        <v>93</v>
      </c>
    </row>
    <row r="567" spans="2:65" s="7" customFormat="1" ht="10.199999999999999" x14ac:dyDescent="0.2">
      <c r="B567" s="126"/>
      <c r="C567" s="127"/>
      <c r="D567" s="128" t="s">
        <v>103</v>
      </c>
      <c r="E567" s="129" t="s">
        <v>16</v>
      </c>
      <c r="F567" s="130" t="s">
        <v>107</v>
      </c>
      <c r="G567" s="127"/>
      <c r="H567" s="129" t="s">
        <v>16</v>
      </c>
      <c r="I567" s="131"/>
      <c r="J567" s="127"/>
      <c r="K567" s="127"/>
      <c r="L567" s="132"/>
      <c r="M567" s="133"/>
      <c r="N567" s="134"/>
      <c r="O567" s="134"/>
      <c r="P567" s="134"/>
      <c r="Q567" s="134"/>
      <c r="R567" s="134"/>
      <c r="S567" s="134"/>
      <c r="T567" s="135"/>
      <c r="AT567" s="136" t="s">
        <v>103</v>
      </c>
      <c r="AU567" s="136" t="s">
        <v>47</v>
      </c>
      <c r="AV567" s="7" t="s">
        <v>45</v>
      </c>
      <c r="AW567" s="7" t="s">
        <v>21</v>
      </c>
      <c r="AX567" s="7" t="s">
        <v>43</v>
      </c>
      <c r="AY567" s="136" t="s">
        <v>93</v>
      </c>
    </row>
    <row r="568" spans="2:65" s="1" customFormat="1" ht="16.5" customHeight="1" x14ac:dyDescent="0.2">
      <c r="B568" s="19"/>
      <c r="C568" s="114" t="s">
        <v>551</v>
      </c>
      <c r="D568" s="114" t="s">
        <v>96</v>
      </c>
      <c r="E568" s="115" t="s">
        <v>552</v>
      </c>
      <c r="F568" s="116" t="s">
        <v>553</v>
      </c>
      <c r="G568" s="117" t="s">
        <v>209</v>
      </c>
      <c r="H568" s="118">
        <v>102.6</v>
      </c>
      <c r="I568" s="119"/>
      <c r="J568" s="120">
        <f>ROUND(I568*H568,2)</f>
        <v>0</v>
      </c>
      <c r="K568" s="116" t="s">
        <v>100</v>
      </c>
      <c r="L568" s="21"/>
      <c r="M568" s="121" t="s">
        <v>16</v>
      </c>
      <c r="N568" s="122" t="s">
        <v>30</v>
      </c>
      <c r="O568" s="28"/>
      <c r="P568" s="123">
        <f>O568*H568</f>
        <v>0</v>
      </c>
      <c r="Q568" s="123">
        <v>8.1999999999999998E-4</v>
      </c>
      <c r="R568" s="123">
        <f>Q568*H568</f>
        <v>8.4131999999999998E-2</v>
      </c>
      <c r="S568" s="123">
        <v>0</v>
      </c>
      <c r="T568" s="124">
        <f>S568*H568</f>
        <v>0</v>
      </c>
      <c r="AR568" s="11" t="s">
        <v>181</v>
      </c>
      <c r="AT568" s="11" t="s">
        <v>96</v>
      </c>
      <c r="AU568" s="11" t="s">
        <v>47</v>
      </c>
      <c r="AY568" s="11" t="s">
        <v>93</v>
      </c>
      <c r="BE568" s="125">
        <f>IF(N568="základní",J568,0)</f>
        <v>0</v>
      </c>
      <c r="BF568" s="125">
        <f>IF(N568="snížená",J568,0)</f>
        <v>0</v>
      </c>
      <c r="BG568" s="125">
        <f>IF(N568="zákl. přenesená",J568,0)</f>
        <v>0</v>
      </c>
      <c r="BH568" s="125">
        <f>IF(N568="sníž. přenesená",J568,0)</f>
        <v>0</v>
      </c>
      <c r="BI568" s="125">
        <f>IF(N568="nulová",J568,0)</f>
        <v>0</v>
      </c>
      <c r="BJ568" s="11" t="s">
        <v>45</v>
      </c>
      <c r="BK568" s="125">
        <f>ROUND(I568*H568,2)</f>
        <v>0</v>
      </c>
      <c r="BL568" s="11" t="s">
        <v>181</v>
      </c>
      <c r="BM568" s="11" t="s">
        <v>554</v>
      </c>
    </row>
    <row r="569" spans="2:65" s="7" customFormat="1" ht="10.199999999999999" x14ac:dyDescent="0.2">
      <c r="B569" s="126"/>
      <c r="C569" s="127"/>
      <c r="D569" s="128" t="s">
        <v>103</v>
      </c>
      <c r="E569" s="129" t="s">
        <v>16</v>
      </c>
      <c r="F569" s="130" t="s">
        <v>555</v>
      </c>
      <c r="G569" s="127"/>
      <c r="H569" s="129" t="s">
        <v>16</v>
      </c>
      <c r="I569" s="131"/>
      <c r="J569" s="127"/>
      <c r="K569" s="127"/>
      <c r="L569" s="132"/>
      <c r="M569" s="133"/>
      <c r="N569" s="134"/>
      <c r="O569" s="134"/>
      <c r="P569" s="134"/>
      <c r="Q569" s="134"/>
      <c r="R569" s="134"/>
      <c r="S569" s="134"/>
      <c r="T569" s="135"/>
      <c r="AT569" s="136" t="s">
        <v>103</v>
      </c>
      <c r="AU569" s="136" t="s">
        <v>47</v>
      </c>
      <c r="AV569" s="7" t="s">
        <v>45</v>
      </c>
      <c r="AW569" s="7" t="s">
        <v>21</v>
      </c>
      <c r="AX569" s="7" t="s">
        <v>43</v>
      </c>
      <c r="AY569" s="136" t="s">
        <v>93</v>
      </c>
    </row>
    <row r="570" spans="2:65" s="7" customFormat="1" ht="10.199999999999999" x14ac:dyDescent="0.2">
      <c r="B570" s="126"/>
      <c r="C570" s="127"/>
      <c r="D570" s="128" t="s">
        <v>103</v>
      </c>
      <c r="E570" s="129" t="s">
        <v>16</v>
      </c>
      <c r="F570" s="130" t="s">
        <v>111</v>
      </c>
      <c r="G570" s="127"/>
      <c r="H570" s="129" t="s">
        <v>16</v>
      </c>
      <c r="I570" s="131"/>
      <c r="J570" s="127"/>
      <c r="K570" s="127"/>
      <c r="L570" s="132"/>
      <c r="M570" s="133"/>
      <c r="N570" s="134"/>
      <c r="O570" s="134"/>
      <c r="P570" s="134"/>
      <c r="Q570" s="134"/>
      <c r="R570" s="134"/>
      <c r="S570" s="134"/>
      <c r="T570" s="135"/>
      <c r="AT570" s="136" t="s">
        <v>103</v>
      </c>
      <c r="AU570" s="136" t="s">
        <v>47</v>
      </c>
      <c r="AV570" s="7" t="s">
        <v>45</v>
      </c>
      <c r="AW570" s="7" t="s">
        <v>21</v>
      </c>
      <c r="AX570" s="7" t="s">
        <v>43</v>
      </c>
      <c r="AY570" s="136" t="s">
        <v>93</v>
      </c>
    </row>
    <row r="571" spans="2:65" s="8" customFormat="1" ht="10.199999999999999" x14ac:dyDescent="0.2">
      <c r="B571" s="137"/>
      <c r="C571" s="138"/>
      <c r="D571" s="128" t="s">
        <v>103</v>
      </c>
      <c r="E571" s="139" t="s">
        <v>16</v>
      </c>
      <c r="F571" s="140" t="s">
        <v>395</v>
      </c>
      <c r="G571" s="138"/>
      <c r="H571" s="141">
        <v>102.6</v>
      </c>
      <c r="I571" s="142"/>
      <c r="J571" s="138"/>
      <c r="K571" s="138"/>
      <c r="L571" s="143"/>
      <c r="M571" s="144"/>
      <c r="N571" s="145"/>
      <c r="O571" s="145"/>
      <c r="P571" s="145"/>
      <c r="Q571" s="145"/>
      <c r="R571" s="145"/>
      <c r="S571" s="145"/>
      <c r="T571" s="146"/>
      <c r="AT571" s="147" t="s">
        <v>103</v>
      </c>
      <c r="AU571" s="147" t="s">
        <v>47</v>
      </c>
      <c r="AV571" s="8" t="s">
        <v>47</v>
      </c>
      <c r="AW571" s="8" t="s">
        <v>21</v>
      </c>
      <c r="AX571" s="8" t="s">
        <v>43</v>
      </c>
      <c r="AY571" s="147" t="s">
        <v>93</v>
      </c>
    </row>
    <row r="572" spans="2:65" s="9" customFormat="1" ht="10.199999999999999" x14ac:dyDescent="0.2">
      <c r="B572" s="148"/>
      <c r="C572" s="149"/>
      <c r="D572" s="128" t="s">
        <v>103</v>
      </c>
      <c r="E572" s="150" t="s">
        <v>16</v>
      </c>
      <c r="F572" s="151" t="s">
        <v>106</v>
      </c>
      <c r="G572" s="149"/>
      <c r="H572" s="152">
        <v>102.6</v>
      </c>
      <c r="I572" s="153"/>
      <c r="J572" s="149"/>
      <c r="K572" s="149"/>
      <c r="L572" s="154"/>
      <c r="M572" s="155"/>
      <c r="N572" s="156"/>
      <c r="O572" s="156"/>
      <c r="P572" s="156"/>
      <c r="Q572" s="156"/>
      <c r="R572" s="156"/>
      <c r="S572" s="156"/>
      <c r="T572" s="157"/>
      <c r="AT572" s="158" t="s">
        <v>103</v>
      </c>
      <c r="AU572" s="158" t="s">
        <v>47</v>
      </c>
      <c r="AV572" s="9" t="s">
        <v>101</v>
      </c>
      <c r="AW572" s="9" t="s">
        <v>21</v>
      </c>
      <c r="AX572" s="9" t="s">
        <v>45</v>
      </c>
      <c r="AY572" s="158" t="s">
        <v>93</v>
      </c>
    </row>
    <row r="573" spans="2:65" s="7" customFormat="1" ht="10.199999999999999" x14ac:dyDescent="0.2">
      <c r="B573" s="126"/>
      <c r="C573" s="127"/>
      <c r="D573" s="128" t="s">
        <v>103</v>
      </c>
      <c r="E573" s="129" t="s">
        <v>16</v>
      </c>
      <c r="F573" s="130" t="s">
        <v>107</v>
      </c>
      <c r="G573" s="127"/>
      <c r="H573" s="129" t="s">
        <v>16</v>
      </c>
      <c r="I573" s="131"/>
      <c r="J573" s="127"/>
      <c r="K573" s="127"/>
      <c r="L573" s="132"/>
      <c r="M573" s="133"/>
      <c r="N573" s="134"/>
      <c r="O573" s="134"/>
      <c r="P573" s="134"/>
      <c r="Q573" s="134"/>
      <c r="R573" s="134"/>
      <c r="S573" s="134"/>
      <c r="T573" s="135"/>
      <c r="AT573" s="136" t="s">
        <v>103</v>
      </c>
      <c r="AU573" s="136" t="s">
        <v>47</v>
      </c>
      <c r="AV573" s="7" t="s">
        <v>45</v>
      </c>
      <c r="AW573" s="7" t="s">
        <v>21</v>
      </c>
      <c r="AX573" s="7" t="s">
        <v>43</v>
      </c>
      <c r="AY573" s="136" t="s">
        <v>93</v>
      </c>
    </row>
    <row r="574" spans="2:65" s="1" customFormat="1" ht="16.5" customHeight="1" x14ac:dyDescent="0.2">
      <c r="B574" s="19"/>
      <c r="C574" s="114" t="s">
        <v>556</v>
      </c>
      <c r="D574" s="114" t="s">
        <v>96</v>
      </c>
      <c r="E574" s="115" t="s">
        <v>557</v>
      </c>
      <c r="F574" s="116" t="s">
        <v>558</v>
      </c>
      <c r="G574" s="117" t="s">
        <v>209</v>
      </c>
      <c r="H574" s="118">
        <v>102.6</v>
      </c>
      <c r="I574" s="119"/>
      <c r="J574" s="120">
        <f>ROUND(I574*H574,2)</f>
        <v>0</v>
      </c>
      <c r="K574" s="116" t="s">
        <v>100</v>
      </c>
      <c r="L574" s="21"/>
      <c r="M574" s="121" t="s">
        <v>16</v>
      </c>
      <c r="N574" s="122" t="s">
        <v>30</v>
      </c>
      <c r="O574" s="28"/>
      <c r="P574" s="123">
        <f>O574*H574</f>
        <v>0</v>
      </c>
      <c r="Q574" s="123">
        <v>1.3600000000000001E-3</v>
      </c>
      <c r="R574" s="123">
        <f>Q574*H574</f>
        <v>0.13953599999999999</v>
      </c>
      <c r="S574" s="123">
        <v>0</v>
      </c>
      <c r="T574" s="124">
        <f>S574*H574</f>
        <v>0</v>
      </c>
      <c r="AR574" s="11" t="s">
        <v>181</v>
      </c>
      <c r="AT574" s="11" t="s">
        <v>96</v>
      </c>
      <c r="AU574" s="11" t="s">
        <v>47</v>
      </c>
      <c r="AY574" s="11" t="s">
        <v>93</v>
      </c>
      <c r="BE574" s="125">
        <f>IF(N574="základní",J574,0)</f>
        <v>0</v>
      </c>
      <c r="BF574" s="125">
        <f>IF(N574="snížená",J574,0)</f>
        <v>0</v>
      </c>
      <c r="BG574" s="125">
        <f>IF(N574="zákl. přenesená",J574,0)</f>
        <v>0</v>
      </c>
      <c r="BH574" s="125">
        <f>IF(N574="sníž. přenesená",J574,0)</f>
        <v>0</v>
      </c>
      <c r="BI574" s="125">
        <f>IF(N574="nulová",J574,0)</f>
        <v>0</v>
      </c>
      <c r="BJ574" s="11" t="s">
        <v>45</v>
      </c>
      <c r="BK574" s="125">
        <f>ROUND(I574*H574,2)</f>
        <v>0</v>
      </c>
      <c r="BL574" s="11" t="s">
        <v>181</v>
      </c>
      <c r="BM574" s="11" t="s">
        <v>559</v>
      </c>
    </row>
    <row r="575" spans="2:65" s="7" customFormat="1" ht="10.199999999999999" x14ac:dyDescent="0.2">
      <c r="B575" s="126"/>
      <c r="C575" s="127"/>
      <c r="D575" s="128" t="s">
        <v>103</v>
      </c>
      <c r="E575" s="129" t="s">
        <v>16</v>
      </c>
      <c r="F575" s="130" t="s">
        <v>560</v>
      </c>
      <c r="G575" s="127"/>
      <c r="H575" s="129" t="s">
        <v>16</v>
      </c>
      <c r="I575" s="131"/>
      <c r="J575" s="127"/>
      <c r="K575" s="127"/>
      <c r="L575" s="132"/>
      <c r="M575" s="133"/>
      <c r="N575" s="134"/>
      <c r="O575" s="134"/>
      <c r="P575" s="134"/>
      <c r="Q575" s="134"/>
      <c r="R575" s="134"/>
      <c r="S575" s="134"/>
      <c r="T575" s="135"/>
      <c r="AT575" s="136" t="s">
        <v>103</v>
      </c>
      <c r="AU575" s="136" t="s">
        <v>47</v>
      </c>
      <c r="AV575" s="7" t="s">
        <v>45</v>
      </c>
      <c r="AW575" s="7" t="s">
        <v>21</v>
      </c>
      <c r="AX575" s="7" t="s">
        <v>43</v>
      </c>
      <c r="AY575" s="136" t="s">
        <v>93</v>
      </c>
    </row>
    <row r="576" spans="2:65" s="7" customFormat="1" ht="10.199999999999999" x14ac:dyDescent="0.2">
      <c r="B576" s="126"/>
      <c r="C576" s="127"/>
      <c r="D576" s="128" t="s">
        <v>103</v>
      </c>
      <c r="E576" s="129" t="s">
        <v>16</v>
      </c>
      <c r="F576" s="130" t="s">
        <v>111</v>
      </c>
      <c r="G576" s="127"/>
      <c r="H576" s="129" t="s">
        <v>16</v>
      </c>
      <c r="I576" s="131"/>
      <c r="J576" s="127"/>
      <c r="K576" s="127"/>
      <c r="L576" s="132"/>
      <c r="M576" s="133"/>
      <c r="N576" s="134"/>
      <c r="O576" s="134"/>
      <c r="P576" s="134"/>
      <c r="Q576" s="134"/>
      <c r="R576" s="134"/>
      <c r="S576" s="134"/>
      <c r="T576" s="135"/>
      <c r="AT576" s="136" t="s">
        <v>103</v>
      </c>
      <c r="AU576" s="136" t="s">
        <v>47</v>
      </c>
      <c r="AV576" s="7" t="s">
        <v>45</v>
      </c>
      <c r="AW576" s="7" t="s">
        <v>21</v>
      </c>
      <c r="AX576" s="7" t="s">
        <v>43</v>
      </c>
      <c r="AY576" s="136" t="s">
        <v>93</v>
      </c>
    </row>
    <row r="577" spans="2:65" s="8" customFormat="1" ht="10.199999999999999" x14ac:dyDescent="0.2">
      <c r="B577" s="137"/>
      <c r="C577" s="138"/>
      <c r="D577" s="128" t="s">
        <v>103</v>
      </c>
      <c r="E577" s="139" t="s">
        <v>16</v>
      </c>
      <c r="F577" s="140" t="s">
        <v>395</v>
      </c>
      <c r="G577" s="138"/>
      <c r="H577" s="141">
        <v>102.6</v>
      </c>
      <c r="I577" s="142"/>
      <c r="J577" s="138"/>
      <c r="K577" s="138"/>
      <c r="L577" s="143"/>
      <c r="M577" s="144"/>
      <c r="N577" s="145"/>
      <c r="O577" s="145"/>
      <c r="P577" s="145"/>
      <c r="Q577" s="145"/>
      <c r="R577" s="145"/>
      <c r="S577" s="145"/>
      <c r="T577" s="146"/>
      <c r="AT577" s="147" t="s">
        <v>103</v>
      </c>
      <c r="AU577" s="147" t="s">
        <v>47</v>
      </c>
      <c r="AV577" s="8" t="s">
        <v>47</v>
      </c>
      <c r="AW577" s="8" t="s">
        <v>21</v>
      </c>
      <c r="AX577" s="8" t="s">
        <v>43</v>
      </c>
      <c r="AY577" s="147" t="s">
        <v>93</v>
      </c>
    </row>
    <row r="578" spans="2:65" s="9" customFormat="1" ht="10.199999999999999" x14ac:dyDescent="0.2">
      <c r="B578" s="148"/>
      <c r="C578" s="149"/>
      <c r="D578" s="128" t="s">
        <v>103</v>
      </c>
      <c r="E578" s="150" t="s">
        <v>16</v>
      </c>
      <c r="F578" s="151" t="s">
        <v>106</v>
      </c>
      <c r="G578" s="149"/>
      <c r="H578" s="152">
        <v>102.6</v>
      </c>
      <c r="I578" s="153"/>
      <c r="J578" s="149"/>
      <c r="K578" s="149"/>
      <c r="L578" s="154"/>
      <c r="M578" s="155"/>
      <c r="N578" s="156"/>
      <c r="O578" s="156"/>
      <c r="P578" s="156"/>
      <c r="Q578" s="156"/>
      <c r="R578" s="156"/>
      <c r="S578" s="156"/>
      <c r="T578" s="157"/>
      <c r="AT578" s="158" t="s">
        <v>103</v>
      </c>
      <c r="AU578" s="158" t="s">
        <v>47</v>
      </c>
      <c r="AV578" s="9" t="s">
        <v>101</v>
      </c>
      <c r="AW578" s="9" t="s">
        <v>21</v>
      </c>
      <c r="AX578" s="9" t="s">
        <v>45</v>
      </c>
      <c r="AY578" s="158" t="s">
        <v>93</v>
      </c>
    </row>
    <row r="579" spans="2:65" s="7" customFormat="1" ht="10.199999999999999" x14ac:dyDescent="0.2">
      <c r="B579" s="126"/>
      <c r="C579" s="127"/>
      <c r="D579" s="128" t="s">
        <v>103</v>
      </c>
      <c r="E579" s="129" t="s">
        <v>16</v>
      </c>
      <c r="F579" s="130" t="s">
        <v>107</v>
      </c>
      <c r="G579" s="127"/>
      <c r="H579" s="129" t="s">
        <v>16</v>
      </c>
      <c r="I579" s="131"/>
      <c r="J579" s="127"/>
      <c r="K579" s="127"/>
      <c r="L579" s="132"/>
      <c r="M579" s="133"/>
      <c r="N579" s="134"/>
      <c r="O579" s="134"/>
      <c r="P579" s="134"/>
      <c r="Q579" s="134"/>
      <c r="R579" s="134"/>
      <c r="S579" s="134"/>
      <c r="T579" s="135"/>
      <c r="AT579" s="136" t="s">
        <v>103</v>
      </c>
      <c r="AU579" s="136" t="s">
        <v>47</v>
      </c>
      <c r="AV579" s="7" t="s">
        <v>45</v>
      </c>
      <c r="AW579" s="7" t="s">
        <v>21</v>
      </c>
      <c r="AX579" s="7" t="s">
        <v>43</v>
      </c>
      <c r="AY579" s="136" t="s">
        <v>93</v>
      </c>
    </row>
    <row r="580" spans="2:65" s="1" customFormat="1" ht="16.5" customHeight="1" x14ac:dyDescent="0.2">
      <c r="B580" s="19"/>
      <c r="C580" s="114" t="s">
        <v>561</v>
      </c>
      <c r="D580" s="114" t="s">
        <v>96</v>
      </c>
      <c r="E580" s="115" t="s">
        <v>562</v>
      </c>
      <c r="F580" s="116" t="s">
        <v>563</v>
      </c>
      <c r="G580" s="117" t="s">
        <v>209</v>
      </c>
      <c r="H580" s="118">
        <v>3.7</v>
      </c>
      <c r="I580" s="119"/>
      <c r="J580" s="120">
        <f>ROUND(I580*H580,2)</f>
        <v>0</v>
      </c>
      <c r="K580" s="116" t="s">
        <v>170</v>
      </c>
      <c r="L580" s="21"/>
      <c r="M580" s="121" t="s">
        <v>16</v>
      </c>
      <c r="N580" s="122" t="s">
        <v>30</v>
      </c>
      <c r="O580" s="28"/>
      <c r="P580" s="123">
        <f>O580*H580</f>
        <v>0</v>
      </c>
      <c r="Q580" s="123">
        <v>4.8000000000000001E-4</v>
      </c>
      <c r="R580" s="123">
        <f>Q580*H580</f>
        <v>1.7760000000000002E-3</v>
      </c>
      <c r="S580" s="123">
        <v>0</v>
      </c>
      <c r="T580" s="124">
        <f>S580*H580</f>
        <v>0</v>
      </c>
      <c r="AR580" s="11" t="s">
        <v>181</v>
      </c>
      <c r="AT580" s="11" t="s">
        <v>96</v>
      </c>
      <c r="AU580" s="11" t="s">
        <v>47</v>
      </c>
      <c r="AY580" s="11" t="s">
        <v>93</v>
      </c>
      <c r="BE580" s="125">
        <f>IF(N580="základní",J580,0)</f>
        <v>0</v>
      </c>
      <c r="BF580" s="125">
        <f>IF(N580="snížená",J580,0)</f>
        <v>0</v>
      </c>
      <c r="BG580" s="125">
        <f>IF(N580="zákl. přenesená",J580,0)</f>
        <v>0</v>
      </c>
      <c r="BH580" s="125">
        <f>IF(N580="sníž. přenesená",J580,0)</f>
        <v>0</v>
      </c>
      <c r="BI580" s="125">
        <f>IF(N580="nulová",J580,0)</f>
        <v>0</v>
      </c>
      <c r="BJ580" s="11" t="s">
        <v>45</v>
      </c>
      <c r="BK580" s="125">
        <f>ROUND(I580*H580,2)</f>
        <v>0</v>
      </c>
      <c r="BL580" s="11" t="s">
        <v>181</v>
      </c>
      <c r="BM580" s="11" t="s">
        <v>564</v>
      </c>
    </row>
    <row r="581" spans="2:65" s="7" customFormat="1" ht="10.199999999999999" x14ac:dyDescent="0.2">
      <c r="B581" s="126"/>
      <c r="C581" s="127"/>
      <c r="D581" s="128" t="s">
        <v>103</v>
      </c>
      <c r="E581" s="129" t="s">
        <v>16</v>
      </c>
      <c r="F581" s="130" t="s">
        <v>565</v>
      </c>
      <c r="G581" s="127"/>
      <c r="H581" s="129" t="s">
        <v>16</v>
      </c>
      <c r="I581" s="131"/>
      <c r="J581" s="127"/>
      <c r="K581" s="127"/>
      <c r="L581" s="132"/>
      <c r="M581" s="133"/>
      <c r="N581" s="134"/>
      <c r="O581" s="134"/>
      <c r="P581" s="134"/>
      <c r="Q581" s="134"/>
      <c r="R581" s="134"/>
      <c r="S581" s="134"/>
      <c r="T581" s="135"/>
      <c r="AT581" s="136" t="s">
        <v>103</v>
      </c>
      <c r="AU581" s="136" t="s">
        <v>47</v>
      </c>
      <c r="AV581" s="7" t="s">
        <v>45</v>
      </c>
      <c r="AW581" s="7" t="s">
        <v>21</v>
      </c>
      <c r="AX581" s="7" t="s">
        <v>43</v>
      </c>
      <c r="AY581" s="136" t="s">
        <v>93</v>
      </c>
    </row>
    <row r="582" spans="2:65" s="7" customFormat="1" ht="10.199999999999999" x14ac:dyDescent="0.2">
      <c r="B582" s="126"/>
      <c r="C582" s="127"/>
      <c r="D582" s="128" t="s">
        <v>103</v>
      </c>
      <c r="E582" s="129" t="s">
        <v>16</v>
      </c>
      <c r="F582" s="130" t="s">
        <v>104</v>
      </c>
      <c r="G582" s="127"/>
      <c r="H582" s="129" t="s">
        <v>16</v>
      </c>
      <c r="I582" s="131"/>
      <c r="J582" s="127"/>
      <c r="K582" s="127"/>
      <c r="L582" s="132"/>
      <c r="M582" s="133"/>
      <c r="N582" s="134"/>
      <c r="O582" s="134"/>
      <c r="P582" s="134"/>
      <c r="Q582" s="134"/>
      <c r="R582" s="134"/>
      <c r="S582" s="134"/>
      <c r="T582" s="135"/>
      <c r="AT582" s="136" t="s">
        <v>103</v>
      </c>
      <c r="AU582" s="136" t="s">
        <v>47</v>
      </c>
      <c r="AV582" s="7" t="s">
        <v>45</v>
      </c>
      <c r="AW582" s="7" t="s">
        <v>21</v>
      </c>
      <c r="AX582" s="7" t="s">
        <v>43</v>
      </c>
      <c r="AY582" s="136" t="s">
        <v>93</v>
      </c>
    </row>
    <row r="583" spans="2:65" s="8" customFormat="1" ht="10.199999999999999" x14ac:dyDescent="0.2">
      <c r="B583" s="137"/>
      <c r="C583" s="138"/>
      <c r="D583" s="128" t="s">
        <v>103</v>
      </c>
      <c r="E583" s="139" t="s">
        <v>16</v>
      </c>
      <c r="F583" s="140" t="s">
        <v>396</v>
      </c>
      <c r="G583" s="138"/>
      <c r="H583" s="141">
        <v>3.7</v>
      </c>
      <c r="I583" s="142"/>
      <c r="J583" s="138"/>
      <c r="K583" s="138"/>
      <c r="L583" s="143"/>
      <c r="M583" s="144"/>
      <c r="N583" s="145"/>
      <c r="O583" s="145"/>
      <c r="P583" s="145"/>
      <c r="Q583" s="145"/>
      <c r="R583" s="145"/>
      <c r="S583" s="145"/>
      <c r="T583" s="146"/>
      <c r="AT583" s="147" t="s">
        <v>103</v>
      </c>
      <c r="AU583" s="147" t="s">
        <v>47</v>
      </c>
      <c r="AV583" s="8" t="s">
        <v>47</v>
      </c>
      <c r="AW583" s="8" t="s">
        <v>21</v>
      </c>
      <c r="AX583" s="8" t="s">
        <v>43</v>
      </c>
      <c r="AY583" s="147" t="s">
        <v>93</v>
      </c>
    </row>
    <row r="584" spans="2:65" s="9" customFormat="1" ht="10.199999999999999" x14ac:dyDescent="0.2">
      <c r="B584" s="148"/>
      <c r="C584" s="149"/>
      <c r="D584" s="128" t="s">
        <v>103</v>
      </c>
      <c r="E584" s="150" t="s">
        <v>16</v>
      </c>
      <c r="F584" s="151" t="s">
        <v>106</v>
      </c>
      <c r="G584" s="149"/>
      <c r="H584" s="152">
        <v>3.7</v>
      </c>
      <c r="I584" s="153"/>
      <c r="J584" s="149"/>
      <c r="K584" s="149"/>
      <c r="L584" s="154"/>
      <c r="M584" s="155"/>
      <c r="N584" s="156"/>
      <c r="O584" s="156"/>
      <c r="P584" s="156"/>
      <c r="Q584" s="156"/>
      <c r="R584" s="156"/>
      <c r="S584" s="156"/>
      <c r="T584" s="157"/>
      <c r="AT584" s="158" t="s">
        <v>103</v>
      </c>
      <c r="AU584" s="158" t="s">
        <v>47</v>
      </c>
      <c r="AV584" s="9" t="s">
        <v>101</v>
      </c>
      <c r="AW584" s="9" t="s">
        <v>21</v>
      </c>
      <c r="AX584" s="9" t="s">
        <v>45</v>
      </c>
      <c r="AY584" s="158" t="s">
        <v>93</v>
      </c>
    </row>
    <row r="585" spans="2:65" s="7" customFormat="1" ht="10.199999999999999" x14ac:dyDescent="0.2">
      <c r="B585" s="126"/>
      <c r="C585" s="127"/>
      <c r="D585" s="128" t="s">
        <v>103</v>
      </c>
      <c r="E585" s="129" t="s">
        <v>16</v>
      </c>
      <c r="F585" s="130" t="s">
        <v>107</v>
      </c>
      <c r="G585" s="127"/>
      <c r="H585" s="129" t="s">
        <v>16</v>
      </c>
      <c r="I585" s="131"/>
      <c r="J585" s="127"/>
      <c r="K585" s="127"/>
      <c r="L585" s="132"/>
      <c r="M585" s="133"/>
      <c r="N585" s="134"/>
      <c r="O585" s="134"/>
      <c r="P585" s="134"/>
      <c r="Q585" s="134"/>
      <c r="R585" s="134"/>
      <c r="S585" s="134"/>
      <c r="T585" s="135"/>
      <c r="AT585" s="136" t="s">
        <v>103</v>
      </c>
      <c r="AU585" s="136" t="s">
        <v>47</v>
      </c>
      <c r="AV585" s="7" t="s">
        <v>45</v>
      </c>
      <c r="AW585" s="7" t="s">
        <v>21</v>
      </c>
      <c r="AX585" s="7" t="s">
        <v>43</v>
      </c>
      <c r="AY585" s="136" t="s">
        <v>93</v>
      </c>
    </row>
    <row r="586" spans="2:65" s="1" customFormat="1" ht="16.5" customHeight="1" x14ac:dyDescent="0.2">
      <c r="B586" s="19"/>
      <c r="C586" s="114" t="s">
        <v>566</v>
      </c>
      <c r="D586" s="114" t="s">
        <v>96</v>
      </c>
      <c r="E586" s="115" t="s">
        <v>567</v>
      </c>
      <c r="F586" s="116" t="s">
        <v>568</v>
      </c>
      <c r="G586" s="117" t="s">
        <v>209</v>
      </c>
      <c r="H586" s="118">
        <v>4.4000000000000004</v>
      </c>
      <c r="I586" s="119"/>
      <c r="J586" s="120">
        <f>ROUND(I586*H586,2)</f>
        <v>0</v>
      </c>
      <c r="K586" s="116" t="s">
        <v>170</v>
      </c>
      <c r="L586" s="21"/>
      <c r="M586" s="121" t="s">
        <v>16</v>
      </c>
      <c r="N586" s="122" t="s">
        <v>30</v>
      </c>
      <c r="O586" s="28"/>
      <c r="P586" s="123">
        <f>O586*H586</f>
        <v>0</v>
      </c>
      <c r="Q586" s="123">
        <v>7.2999999999999996E-4</v>
      </c>
      <c r="R586" s="123">
        <f>Q586*H586</f>
        <v>3.212E-3</v>
      </c>
      <c r="S586" s="123">
        <v>0</v>
      </c>
      <c r="T586" s="124">
        <f>S586*H586</f>
        <v>0</v>
      </c>
      <c r="AR586" s="11" t="s">
        <v>181</v>
      </c>
      <c r="AT586" s="11" t="s">
        <v>96</v>
      </c>
      <c r="AU586" s="11" t="s">
        <v>47</v>
      </c>
      <c r="AY586" s="11" t="s">
        <v>93</v>
      </c>
      <c r="BE586" s="125">
        <f>IF(N586="základní",J586,0)</f>
        <v>0</v>
      </c>
      <c r="BF586" s="125">
        <f>IF(N586="snížená",J586,0)</f>
        <v>0</v>
      </c>
      <c r="BG586" s="125">
        <f>IF(N586="zákl. přenesená",J586,0)</f>
        <v>0</v>
      </c>
      <c r="BH586" s="125">
        <f>IF(N586="sníž. přenesená",J586,0)</f>
        <v>0</v>
      </c>
      <c r="BI586" s="125">
        <f>IF(N586="nulová",J586,0)</f>
        <v>0</v>
      </c>
      <c r="BJ586" s="11" t="s">
        <v>45</v>
      </c>
      <c r="BK586" s="125">
        <f>ROUND(I586*H586,2)</f>
        <v>0</v>
      </c>
      <c r="BL586" s="11" t="s">
        <v>181</v>
      </c>
      <c r="BM586" s="11" t="s">
        <v>569</v>
      </c>
    </row>
    <row r="587" spans="2:65" s="7" customFormat="1" ht="10.199999999999999" x14ac:dyDescent="0.2">
      <c r="B587" s="126"/>
      <c r="C587" s="127"/>
      <c r="D587" s="128" t="s">
        <v>103</v>
      </c>
      <c r="E587" s="129" t="s">
        <v>16</v>
      </c>
      <c r="F587" s="130" t="s">
        <v>570</v>
      </c>
      <c r="G587" s="127"/>
      <c r="H587" s="129" t="s">
        <v>16</v>
      </c>
      <c r="I587" s="131"/>
      <c r="J587" s="127"/>
      <c r="K587" s="127"/>
      <c r="L587" s="132"/>
      <c r="M587" s="133"/>
      <c r="N587" s="134"/>
      <c r="O587" s="134"/>
      <c r="P587" s="134"/>
      <c r="Q587" s="134"/>
      <c r="R587" s="134"/>
      <c r="S587" s="134"/>
      <c r="T587" s="135"/>
      <c r="AT587" s="136" t="s">
        <v>103</v>
      </c>
      <c r="AU587" s="136" t="s">
        <v>47</v>
      </c>
      <c r="AV587" s="7" t="s">
        <v>45</v>
      </c>
      <c r="AW587" s="7" t="s">
        <v>21</v>
      </c>
      <c r="AX587" s="7" t="s">
        <v>43</v>
      </c>
      <c r="AY587" s="136" t="s">
        <v>93</v>
      </c>
    </row>
    <row r="588" spans="2:65" s="7" customFormat="1" ht="10.199999999999999" x14ac:dyDescent="0.2">
      <c r="B588" s="126"/>
      <c r="C588" s="127"/>
      <c r="D588" s="128" t="s">
        <v>103</v>
      </c>
      <c r="E588" s="129" t="s">
        <v>16</v>
      </c>
      <c r="F588" s="130" t="s">
        <v>254</v>
      </c>
      <c r="G588" s="127"/>
      <c r="H588" s="129" t="s">
        <v>16</v>
      </c>
      <c r="I588" s="131"/>
      <c r="J588" s="127"/>
      <c r="K588" s="127"/>
      <c r="L588" s="132"/>
      <c r="M588" s="133"/>
      <c r="N588" s="134"/>
      <c r="O588" s="134"/>
      <c r="P588" s="134"/>
      <c r="Q588" s="134"/>
      <c r="R588" s="134"/>
      <c r="S588" s="134"/>
      <c r="T588" s="135"/>
      <c r="AT588" s="136" t="s">
        <v>103</v>
      </c>
      <c r="AU588" s="136" t="s">
        <v>47</v>
      </c>
      <c r="AV588" s="7" t="s">
        <v>45</v>
      </c>
      <c r="AW588" s="7" t="s">
        <v>21</v>
      </c>
      <c r="AX588" s="7" t="s">
        <v>43</v>
      </c>
      <c r="AY588" s="136" t="s">
        <v>93</v>
      </c>
    </row>
    <row r="589" spans="2:65" s="8" customFormat="1" ht="10.199999999999999" x14ac:dyDescent="0.2">
      <c r="B589" s="137"/>
      <c r="C589" s="138"/>
      <c r="D589" s="128" t="s">
        <v>103</v>
      </c>
      <c r="E589" s="139" t="s">
        <v>16</v>
      </c>
      <c r="F589" s="140" t="s">
        <v>398</v>
      </c>
      <c r="G589" s="138"/>
      <c r="H589" s="141">
        <v>4.4000000000000004</v>
      </c>
      <c r="I589" s="142"/>
      <c r="J589" s="138"/>
      <c r="K589" s="138"/>
      <c r="L589" s="143"/>
      <c r="M589" s="144"/>
      <c r="N589" s="145"/>
      <c r="O589" s="145"/>
      <c r="P589" s="145"/>
      <c r="Q589" s="145"/>
      <c r="R589" s="145"/>
      <c r="S589" s="145"/>
      <c r="T589" s="146"/>
      <c r="AT589" s="147" t="s">
        <v>103</v>
      </c>
      <c r="AU589" s="147" t="s">
        <v>47</v>
      </c>
      <c r="AV589" s="8" t="s">
        <v>47</v>
      </c>
      <c r="AW589" s="8" t="s">
        <v>21</v>
      </c>
      <c r="AX589" s="8" t="s">
        <v>43</v>
      </c>
      <c r="AY589" s="147" t="s">
        <v>93</v>
      </c>
    </row>
    <row r="590" spans="2:65" s="9" customFormat="1" ht="10.199999999999999" x14ac:dyDescent="0.2">
      <c r="B590" s="148"/>
      <c r="C590" s="149"/>
      <c r="D590" s="128" t="s">
        <v>103</v>
      </c>
      <c r="E590" s="150" t="s">
        <v>16</v>
      </c>
      <c r="F590" s="151" t="s">
        <v>106</v>
      </c>
      <c r="G590" s="149"/>
      <c r="H590" s="152">
        <v>4.4000000000000004</v>
      </c>
      <c r="I590" s="153"/>
      <c r="J590" s="149"/>
      <c r="K590" s="149"/>
      <c r="L590" s="154"/>
      <c r="M590" s="155"/>
      <c r="N590" s="156"/>
      <c r="O590" s="156"/>
      <c r="P590" s="156"/>
      <c r="Q590" s="156"/>
      <c r="R590" s="156"/>
      <c r="S590" s="156"/>
      <c r="T590" s="157"/>
      <c r="AT590" s="158" t="s">
        <v>103</v>
      </c>
      <c r="AU590" s="158" t="s">
        <v>47</v>
      </c>
      <c r="AV590" s="9" t="s">
        <v>101</v>
      </c>
      <c r="AW590" s="9" t="s">
        <v>21</v>
      </c>
      <c r="AX590" s="9" t="s">
        <v>45</v>
      </c>
      <c r="AY590" s="158" t="s">
        <v>93</v>
      </c>
    </row>
    <row r="591" spans="2:65" s="7" customFormat="1" ht="10.199999999999999" x14ac:dyDescent="0.2">
      <c r="B591" s="126"/>
      <c r="C591" s="127"/>
      <c r="D591" s="128" t="s">
        <v>103</v>
      </c>
      <c r="E591" s="129" t="s">
        <v>16</v>
      </c>
      <c r="F591" s="130" t="s">
        <v>139</v>
      </c>
      <c r="G591" s="127"/>
      <c r="H591" s="129" t="s">
        <v>16</v>
      </c>
      <c r="I591" s="131"/>
      <c r="J591" s="127"/>
      <c r="K591" s="127"/>
      <c r="L591" s="132"/>
      <c r="M591" s="133"/>
      <c r="N591" s="134"/>
      <c r="O591" s="134"/>
      <c r="P591" s="134"/>
      <c r="Q591" s="134"/>
      <c r="R591" s="134"/>
      <c r="S591" s="134"/>
      <c r="T591" s="135"/>
      <c r="AT591" s="136" t="s">
        <v>103</v>
      </c>
      <c r="AU591" s="136" t="s">
        <v>47</v>
      </c>
      <c r="AV591" s="7" t="s">
        <v>45</v>
      </c>
      <c r="AW591" s="7" t="s">
        <v>21</v>
      </c>
      <c r="AX591" s="7" t="s">
        <v>43</v>
      </c>
      <c r="AY591" s="136" t="s">
        <v>93</v>
      </c>
    </row>
    <row r="592" spans="2:65" s="1" customFormat="1" ht="16.5" customHeight="1" x14ac:dyDescent="0.2">
      <c r="B592" s="19"/>
      <c r="C592" s="114" t="s">
        <v>571</v>
      </c>
      <c r="D592" s="114" t="s">
        <v>96</v>
      </c>
      <c r="E592" s="115" t="s">
        <v>572</v>
      </c>
      <c r="F592" s="116" t="s">
        <v>573</v>
      </c>
      <c r="G592" s="117" t="s">
        <v>209</v>
      </c>
      <c r="H592" s="118">
        <v>4.4000000000000004</v>
      </c>
      <c r="I592" s="119"/>
      <c r="J592" s="120">
        <f>ROUND(I592*H592,2)</f>
        <v>0</v>
      </c>
      <c r="K592" s="116" t="s">
        <v>170</v>
      </c>
      <c r="L592" s="21"/>
      <c r="M592" s="121" t="s">
        <v>16</v>
      </c>
      <c r="N592" s="122" t="s">
        <v>30</v>
      </c>
      <c r="O592" s="28"/>
      <c r="P592" s="123">
        <f>O592*H592</f>
        <v>0</v>
      </c>
      <c r="Q592" s="123">
        <v>2.2000000000000001E-3</v>
      </c>
      <c r="R592" s="123">
        <f>Q592*H592</f>
        <v>9.6800000000000011E-3</v>
      </c>
      <c r="S592" s="123">
        <v>0</v>
      </c>
      <c r="T592" s="124">
        <f>S592*H592</f>
        <v>0</v>
      </c>
      <c r="AR592" s="11" t="s">
        <v>181</v>
      </c>
      <c r="AT592" s="11" t="s">
        <v>96</v>
      </c>
      <c r="AU592" s="11" t="s">
        <v>47</v>
      </c>
      <c r="AY592" s="11" t="s">
        <v>93</v>
      </c>
      <c r="BE592" s="125">
        <f>IF(N592="základní",J592,0)</f>
        <v>0</v>
      </c>
      <c r="BF592" s="125">
        <f>IF(N592="snížená",J592,0)</f>
        <v>0</v>
      </c>
      <c r="BG592" s="125">
        <f>IF(N592="zákl. přenesená",J592,0)</f>
        <v>0</v>
      </c>
      <c r="BH592" s="125">
        <f>IF(N592="sníž. přenesená",J592,0)</f>
        <v>0</v>
      </c>
      <c r="BI592" s="125">
        <f>IF(N592="nulová",J592,0)</f>
        <v>0</v>
      </c>
      <c r="BJ592" s="11" t="s">
        <v>45</v>
      </c>
      <c r="BK592" s="125">
        <f>ROUND(I592*H592,2)</f>
        <v>0</v>
      </c>
      <c r="BL592" s="11" t="s">
        <v>181</v>
      </c>
      <c r="BM592" s="11" t="s">
        <v>574</v>
      </c>
    </row>
    <row r="593" spans="2:65" s="7" customFormat="1" ht="10.199999999999999" x14ac:dyDescent="0.2">
      <c r="B593" s="126"/>
      <c r="C593" s="127"/>
      <c r="D593" s="128" t="s">
        <v>103</v>
      </c>
      <c r="E593" s="129" t="s">
        <v>16</v>
      </c>
      <c r="F593" s="130" t="s">
        <v>575</v>
      </c>
      <c r="G593" s="127"/>
      <c r="H593" s="129" t="s">
        <v>16</v>
      </c>
      <c r="I593" s="131"/>
      <c r="J593" s="127"/>
      <c r="K593" s="127"/>
      <c r="L593" s="132"/>
      <c r="M593" s="133"/>
      <c r="N593" s="134"/>
      <c r="O593" s="134"/>
      <c r="P593" s="134"/>
      <c r="Q593" s="134"/>
      <c r="R593" s="134"/>
      <c r="S593" s="134"/>
      <c r="T593" s="135"/>
      <c r="AT593" s="136" t="s">
        <v>103</v>
      </c>
      <c r="AU593" s="136" t="s">
        <v>47</v>
      </c>
      <c r="AV593" s="7" t="s">
        <v>45</v>
      </c>
      <c r="AW593" s="7" t="s">
        <v>21</v>
      </c>
      <c r="AX593" s="7" t="s">
        <v>43</v>
      </c>
      <c r="AY593" s="136" t="s">
        <v>93</v>
      </c>
    </row>
    <row r="594" spans="2:65" s="7" customFormat="1" ht="10.199999999999999" x14ac:dyDescent="0.2">
      <c r="B594" s="126"/>
      <c r="C594" s="127"/>
      <c r="D594" s="128" t="s">
        <v>103</v>
      </c>
      <c r="E594" s="129" t="s">
        <v>16</v>
      </c>
      <c r="F594" s="130" t="s">
        <v>254</v>
      </c>
      <c r="G594" s="127"/>
      <c r="H594" s="129" t="s">
        <v>16</v>
      </c>
      <c r="I594" s="131"/>
      <c r="J594" s="127"/>
      <c r="K594" s="127"/>
      <c r="L594" s="132"/>
      <c r="M594" s="133"/>
      <c r="N594" s="134"/>
      <c r="O594" s="134"/>
      <c r="P594" s="134"/>
      <c r="Q594" s="134"/>
      <c r="R594" s="134"/>
      <c r="S594" s="134"/>
      <c r="T594" s="135"/>
      <c r="AT594" s="136" t="s">
        <v>103</v>
      </c>
      <c r="AU594" s="136" t="s">
        <v>47</v>
      </c>
      <c r="AV594" s="7" t="s">
        <v>45</v>
      </c>
      <c r="AW594" s="7" t="s">
        <v>21</v>
      </c>
      <c r="AX594" s="7" t="s">
        <v>43</v>
      </c>
      <c r="AY594" s="136" t="s">
        <v>93</v>
      </c>
    </row>
    <row r="595" spans="2:65" s="8" customFormat="1" ht="10.199999999999999" x14ac:dyDescent="0.2">
      <c r="B595" s="137"/>
      <c r="C595" s="138"/>
      <c r="D595" s="128" t="s">
        <v>103</v>
      </c>
      <c r="E595" s="139" t="s">
        <v>16</v>
      </c>
      <c r="F595" s="140" t="s">
        <v>398</v>
      </c>
      <c r="G595" s="138"/>
      <c r="H595" s="141">
        <v>4.4000000000000004</v>
      </c>
      <c r="I595" s="142"/>
      <c r="J595" s="138"/>
      <c r="K595" s="138"/>
      <c r="L595" s="143"/>
      <c r="M595" s="144"/>
      <c r="N595" s="145"/>
      <c r="O595" s="145"/>
      <c r="P595" s="145"/>
      <c r="Q595" s="145"/>
      <c r="R595" s="145"/>
      <c r="S595" s="145"/>
      <c r="T595" s="146"/>
      <c r="AT595" s="147" t="s">
        <v>103</v>
      </c>
      <c r="AU595" s="147" t="s">
        <v>47</v>
      </c>
      <c r="AV595" s="8" t="s">
        <v>47</v>
      </c>
      <c r="AW595" s="8" t="s">
        <v>21</v>
      </c>
      <c r="AX595" s="8" t="s">
        <v>43</v>
      </c>
      <c r="AY595" s="147" t="s">
        <v>93</v>
      </c>
    </row>
    <row r="596" spans="2:65" s="9" customFormat="1" ht="10.199999999999999" x14ac:dyDescent="0.2">
      <c r="B596" s="148"/>
      <c r="C596" s="149"/>
      <c r="D596" s="128" t="s">
        <v>103</v>
      </c>
      <c r="E596" s="150" t="s">
        <v>16</v>
      </c>
      <c r="F596" s="151" t="s">
        <v>106</v>
      </c>
      <c r="G596" s="149"/>
      <c r="H596" s="152">
        <v>4.4000000000000004</v>
      </c>
      <c r="I596" s="153"/>
      <c r="J596" s="149"/>
      <c r="K596" s="149"/>
      <c r="L596" s="154"/>
      <c r="M596" s="155"/>
      <c r="N596" s="156"/>
      <c r="O596" s="156"/>
      <c r="P596" s="156"/>
      <c r="Q596" s="156"/>
      <c r="R596" s="156"/>
      <c r="S596" s="156"/>
      <c r="T596" s="157"/>
      <c r="AT596" s="158" t="s">
        <v>103</v>
      </c>
      <c r="AU596" s="158" t="s">
        <v>47</v>
      </c>
      <c r="AV596" s="9" t="s">
        <v>101</v>
      </c>
      <c r="AW596" s="9" t="s">
        <v>21</v>
      </c>
      <c r="AX596" s="9" t="s">
        <v>45</v>
      </c>
      <c r="AY596" s="158" t="s">
        <v>93</v>
      </c>
    </row>
    <row r="597" spans="2:65" s="7" customFormat="1" ht="10.199999999999999" x14ac:dyDescent="0.2">
      <c r="B597" s="126"/>
      <c r="C597" s="127"/>
      <c r="D597" s="128" t="s">
        <v>103</v>
      </c>
      <c r="E597" s="129" t="s">
        <v>16</v>
      </c>
      <c r="F597" s="130" t="s">
        <v>139</v>
      </c>
      <c r="G597" s="127"/>
      <c r="H597" s="129" t="s">
        <v>16</v>
      </c>
      <c r="I597" s="131"/>
      <c r="J597" s="127"/>
      <c r="K597" s="127"/>
      <c r="L597" s="132"/>
      <c r="M597" s="133"/>
      <c r="N597" s="134"/>
      <c r="O597" s="134"/>
      <c r="P597" s="134"/>
      <c r="Q597" s="134"/>
      <c r="R597" s="134"/>
      <c r="S597" s="134"/>
      <c r="T597" s="135"/>
      <c r="AT597" s="136" t="s">
        <v>103</v>
      </c>
      <c r="AU597" s="136" t="s">
        <v>47</v>
      </c>
      <c r="AV597" s="7" t="s">
        <v>45</v>
      </c>
      <c r="AW597" s="7" t="s">
        <v>21</v>
      </c>
      <c r="AX597" s="7" t="s">
        <v>43</v>
      </c>
      <c r="AY597" s="136" t="s">
        <v>93</v>
      </c>
    </row>
    <row r="598" spans="2:65" s="1" customFormat="1" ht="22.5" customHeight="1" x14ac:dyDescent="0.2">
      <c r="B598" s="19"/>
      <c r="C598" s="114" t="s">
        <v>576</v>
      </c>
      <c r="D598" s="114" t="s">
        <v>96</v>
      </c>
      <c r="E598" s="115" t="s">
        <v>577</v>
      </c>
      <c r="F598" s="116" t="s">
        <v>578</v>
      </c>
      <c r="G598" s="117" t="s">
        <v>145</v>
      </c>
      <c r="H598" s="118">
        <v>1.1359999999999999</v>
      </c>
      <c r="I598" s="119"/>
      <c r="J598" s="120">
        <f>ROUND(I598*H598,2)</f>
        <v>0</v>
      </c>
      <c r="K598" s="116" t="s">
        <v>100</v>
      </c>
      <c r="L598" s="21"/>
      <c r="M598" s="121" t="s">
        <v>16</v>
      </c>
      <c r="N598" s="122" t="s">
        <v>30</v>
      </c>
      <c r="O598" s="28"/>
      <c r="P598" s="123">
        <f>O598*H598</f>
        <v>0</v>
      </c>
      <c r="Q598" s="123">
        <v>0</v>
      </c>
      <c r="R598" s="123">
        <f>Q598*H598</f>
        <v>0</v>
      </c>
      <c r="S598" s="123">
        <v>0</v>
      </c>
      <c r="T598" s="124">
        <f>S598*H598</f>
        <v>0</v>
      </c>
      <c r="AR598" s="11" t="s">
        <v>181</v>
      </c>
      <c r="AT598" s="11" t="s">
        <v>96</v>
      </c>
      <c r="AU598" s="11" t="s">
        <v>47</v>
      </c>
      <c r="AY598" s="11" t="s">
        <v>93</v>
      </c>
      <c r="BE598" s="125">
        <f>IF(N598="základní",J598,0)</f>
        <v>0</v>
      </c>
      <c r="BF598" s="125">
        <f>IF(N598="snížená",J598,0)</f>
        <v>0</v>
      </c>
      <c r="BG598" s="125">
        <f>IF(N598="zákl. přenesená",J598,0)</f>
        <v>0</v>
      </c>
      <c r="BH598" s="125">
        <f>IF(N598="sníž. přenesená",J598,0)</f>
        <v>0</v>
      </c>
      <c r="BI598" s="125">
        <f>IF(N598="nulová",J598,0)</f>
        <v>0</v>
      </c>
      <c r="BJ598" s="11" t="s">
        <v>45</v>
      </c>
      <c r="BK598" s="125">
        <f>ROUND(I598*H598,2)</f>
        <v>0</v>
      </c>
      <c r="BL598" s="11" t="s">
        <v>181</v>
      </c>
      <c r="BM598" s="11" t="s">
        <v>579</v>
      </c>
    </row>
    <row r="599" spans="2:65" s="6" customFormat="1" ht="22.8" customHeight="1" x14ac:dyDescent="0.25">
      <c r="B599" s="98"/>
      <c r="C599" s="99"/>
      <c r="D599" s="100" t="s">
        <v>42</v>
      </c>
      <c r="E599" s="112" t="s">
        <v>580</v>
      </c>
      <c r="F599" s="112" t="s">
        <v>581</v>
      </c>
      <c r="G599" s="99"/>
      <c r="H599" s="99"/>
      <c r="I599" s="102"/>
      <c r="J599" s="113">
        <f>BK599</f>
        <v>0</v>
      </c>
      <c r="K599" s="99"/>
      <c r="L599" s="104"/>
      <c r="M599" s="105"/>
      <c r="N599" s="106"/>
      <c r="O599" s="106"/>
      <c r="P599" s="107">
        <f>SUM(P600:P607)</f>
        <v>0</v>
      </c>
      <c r="Q599" s="106"/>
      <c r="R599" s="107">
        <f>SUM(R600:R607)</f>
        <v>3.3169999999999998E-2</v>
      </c>
      <c r="S599" s="106"/>
      <c r="T599" s="108">
        <f>SUM(T600:T607)</f>
        <v>0</v>
      </c>
      <c r="AR599" s="109" t="s">
        <v>47</v>
      </c>
      <c r="AT599" s="110" t="s">
        <v>42</v>
      </c>
      <c r="AU599" s="110" t="s">
        <v>45</v>
      </c>
      <c r="AY599" s="109" t="s">
        <v>93</v>
      </c>
      <c r="BK599" s="111">
        <f>SUM(BK600:BK607)</f>
        <v>0</v>
      </c>
    </row>
    <row r="600" spans="2:65" s="1" customFormat="1" ht="22.5" customHeight="1" x14ac:dyDescent="0.2">
      <c r="B600" s="19"/>
      <c r="C600" s="114" t="s">
        <v>582</v>
      </c>
      <c r="D600" s="114" t="s">
        <v>96</v>
      </c>
      <c r="E600" s="115" t="s">
        <v>583</v>
      </c>
      <c r="F600" s="116" t="s">
        <v>584</v>
      </c>
      <c r="G600" s="117" t="s">
        <v>215</v>
      </c>
      <c r="H600" s="118">
        <v>1</v>
      </c>
      <c r="I600" s="119"/>
      <c r="J600" s="120">
        <f>ROUND(I600*H600,2)</f>
        <v>0</v>
      </c>
      <c r="K600" s="116" t="s">
        <v>100</v>
      </c>
      <c r="L600" s="21"/>
      <c r="M600" s="121" t="s">
        <v>16</v>
      </c>
      <c r="N600" s="122" t="s">
        <v>30</v>
      </c>
      <c r="O600" s="28"/>
      <c r="P600" s="123">
        <f>O600*H600</f>
        <v>0</v>
      </c>
      <c r="Q600" s="123">
        <v>2.7E-4</v>
      </c>
      <c r="R600" s="123">
        <f>Q600*H600</f>
        <v>2.7E-4</v>
      </c>
      <c r="S600" s="123">
        <v>0</v>
      </c>
      <c r="T600" s="124">
        <f>S600*H600</f>
        <v>0</v>
      </c>
      <c r="AR600" s="11" t="s">
        <v>181</v>
      </c>
      <c r="AT600" s="11" t="s">
        <v>96</v>
      </c>
      <c r="AU600" s="11" t="s">
        <v>47</v>
      </c>
      <c r="AY600" s="11" t="s">
        <v>93</v>
      </c>
      <c r="BE600" s="125">
        <f>IF(N600="základní",J600,0)</f>
        <v>0</v>
      </c>
      <c r="BF600" s="125">
        <f>IF(N600="snížená",J600,0)</f>
        <v>0</v>
      </c>
      <c r="BG600" s="125">
        <f>IF(N600="zákl. přenesená",J600,0)</f>
        <v>0</v>
      </c>
      <c r="BH600" s="125">
        <f>IF(N600="sníž. přenesená",J600,0)</f>
        <v>0</v>
      </c>
      <c r="BI600" s="125">
        <f>IF(N600="nulová",J600,0)</f>
        <v>0</v>
      </c>
      <c r="BJ600" s="11" t="s">
        <v>45</v>
      </c>
      <c r="BK600" s="125">
        <f>ROUND(I600*H600,2)</f>
        <v>0</v>
      </c>
      <c r="BL600" s="11" t="s">
        <v>181</v>
      </c>
      <c r="BM600" s="11" t="s">
        <v>585</v>
      </c>
    </row>
    <row r="601" spans="2:65" s="7" customFormat="1" ht="10.199999999999999" x14ac:dyDescent="0.2">
      <c r="B601" s="126"/>
      <c r="C601" s="127"/>
      <c r="D601" s="128" t="s">
        <v>103</v>
      </c>
      <c r="E601" s="129" t="s">
        <v>16</v>
      </c>
      <c r="F601" s="130" t="s">
        <v>193</v>
      </c>
      <c r="G601" s="127"/>
      <c r="H601" s="129" t="s">
        <v>16</v>
      </c>
      <c r="I601" s="131"/>
      <c r="J601" s="127"/>
      <c r="K601" s="127"/>
      <c r="L601" s="132"/>
      <c r="M601" s="133"/>
      <c r="N601" s="134"/>
      <c r="O601" s="134"/>
      <c r="P601" s="134"/>
      <c r="Q601" s="134"/>
      <c r="R601" s="134"/>
      <c r="S601" s="134"/>
      <c r="T601" s="135"/>
      <c r="AT601" s="136" t="s">
        <v>103</v>
      </c>
      <c r="AU601" s="136" t="s">
        <v>47</v>
      </c>
      <c r="AV601" s="7" t="s">
        <v>45</v>
      </c>
      <c r="AW601" s="7" t="s">
        <v>21</v>
      </c>
      <c r="AX601" s="7" t="s">
        <v>43</v>
      </c>
      <c r="AY601" s="136" t="s">
        <v>93</v>
      </c>
    </row>
    <row r="602" spans="2:65" s="8" customFormat="1" ht="10.199999999999999" x14ac:dyDescent="0.2">
      <c r="B602" s="137"/>
      <c r="C602" s="138"/>
      <c r="D602" s="128" t="s">
        <v>103</v>
      </c>
      <c r="E602" s="139" t="s">
        <v>16</v>
      </c>
      <c r="F602" s="140" t="s">
        <v>45</v>
      </c>
      <c r="G602" s="138"/>
      <c r="H602" s="141">
        <v>1</v>
      </c>
      <c r="I602" s="142"/>
      <c r="J602" s="138"/>
      <c r="K602" s="138"/>
      <c r="L602" s="143"/>
      <c r="M602" s="144"/>
      <c r="N602" s="145"/>
      <c r="O602" s="145"/>
      <c r="P602" s="145"/>
      <c r="Q602" s="145"/>
      <c r="R602" s="145"/>
      <c r="S602" s="145"/>
      <c r="T602" s="146"/>
      <c r="AT602" s="147" t="s">
        <v>103</v>
      </c>
      <c r="AU602" s="147" t="s">
        <v>47</v>
      </c>
      <c r="AV602" s="8" t="s">
        <v>47</v>
      </c>
      <c r="AW602" s="8" t="s">
        <v>21</v>
      </c>
      <c r="AX602" s="8" t="s">
        <v>43</v>
      </c>
      <c r="AY602" s="147" t="s">
        <v>93</v>
      </c>
    </row>
    <row r="603" spans="2:65" s="9" customFormat="1" ht="10.199999999999999" x14ac:dyDescent="0.2">
      <c r="B603" s="148"/>
      <c r="C603" s="149"/>
      <c r="D603" s="128" t="s">
        <v>103</v>
      </c>
      <c r="E603" s="150" t="s">
        <v>16</v>
      </c>
      <c r="F603" s="151" t="s">
        <v>106</v>
      </c>
      <c r="G603" s="149"/>
      <c r="H603" s="152">
        <v>1</v>
      </c>
      <c r="I603" s="153"/>
      <c r="J603" s="149"/>
      <c r="K603" s="149"/>
      <c r="L603" s="154"/>
      <c r="M603" s="155"/>
      <c r="N603" s="156"/>
      <c r="O603" s="156"/>
      <c r="P603" s="156"/>
      <c r="Q603" s="156"/>
      <c r="R603" s="156"/>
      <c r="S603" s="156"/>
      <c r="T603" s="157"/>
      <c r="AT603" s="158" t="s">
        <v>103</v>
      </c>
      <c r="AU603" s="158" t="s">
        <v>47</v>
      </c>
      <c r="AV603" s="9" t="s">
        <v>101</v>
      </c>
      <c r="AW603" s="9" t="s">
        <v>21</v>
      </c>
      <c r="AX603" s="9" t="s">
        <v>45</v>
      </c>
      <c r="AY603" s="158" t="s">
        <v>93</v>
      </c>
    </row>
    <row r="604" spans="2:65" s="7" customFormat="1" ht="10.199999999999999" x14ac:dyDescent="0.2">
      <c r="B604" s="126"/>
      <c r="C604" s="127"/>
      <c r="D604" s="128" t="s">
        <v>103</v>
      </c>
      <c r="E604" s="129" t="s">
        <v>16</v>
      </c>
      <c r="F604" s="130" t="s">
        <v>586</v>
      </c>
      <c r="G604" s="127"/>
      <c r="H604" s="129" t="s">
        <v>16</v>
      </c>
      <c r="I604" s="131"/>
      <c r="J604" s="127"/>
      <c r="K604" s="127"/>
      <c r="L604" s="132"/>
      <c r="M604" s="133"/>
      <c r="N604" s="134"/>
      <c r="O604" s="134"/>
      <c r="P604" s="134"/>
      <c r="Q604" s="134"/>
      <c r="R604" s="134"/>
      <c r="S604" s="134"/>
      <c r="T604" s="135"/>
      <c r="AT604" s="136" t="s">
        <v>103</v>
      </c>
      <c r="AU604" s="136" t="s">
        <v>47</v>
      </c>
      <c r="AV604" s="7" t="s">
        <v>45</v>
      </c>
      <c r="AW604" s="7" t="s">
        <v>21</v>
      </c>
      <c r="AX604" s="7" t="s">
        <v>43</v>
      </c>
      <c r="AY604" s="136" t="s">
        <v>93</v>
      </c>
    </row>
    <row r="605" spans="2:65" s="1" customFormat="1" ht="16.5" customHeight="1" x14ac:dyDescent="0.2">
      <c r="B605" s="19"/>
      <c r="C605" s="161" t="s">
        <v>587</v>
      </c>
      <c r="D605" s="161" t="s">
        <v>225</v>
      </c>
      <c r="E605" s="162" t="s">
        <v>588</v>
      </c>
      <c r="F605" s="163" t="s">
        <v>589</v>
      </c>
      <c r="G605" s="164" t="s">
        <v>215</v>
      </c>
      <c r="H605" s="165">
        <v>1</v>
      </c>
      <c r="I605" s="166"/>
      <c r="J605" s="167">
        <f>ROUND(I605*H605,2)</f>
        <v>0</v>
      </c>
      <c r="K605" s="163" t="s">
        <v>170</v>
      </c>
      <c r="L605" s="168"/>
      <c r="M605" s="169" t="s">
        <v>16</v>
      </c>
      <c r="N605" s="170" t="s">
        <v>30</v>
      </c>
      <c r="O605" s="28"/>
      <c r="P605" s="123">
        <f>O605*H605</f>
        <v>0</v>
      </c>
      <c r="Q605" s="123">
        <v>3.2899999999999999E-2</v>
      </c>
      <c r="R605" s="123">
        <f>Q605*H605</f>
        <v>3.2899999999999999E-2</v>
      </c>
      <c r="S605" s="123">
        <v>0</v>
      </c>
      <c r="T605" s="124">
        <f>S605*H605</f>
        <v>0</v>
      </c>
      <c r="AR605" s="11" t="s">
        <v>228</v>
      </c>
      <c r="AT605" s="11" t="s">
        <v>225</v>
      </c>
      <c r="AU605" s="11" t="s">
        <v>47</v>
      </c>
      <c r="AY605" s="11" t="s">
        <v>93</v>
      </c>
      <c r="BE605" s="125">
        <f>IF(N605="základní",J605,0)</f>
        <v>0</v>
      </c>
      <c r="BF605" s="125">
        <f>IF(N605="snížená",J605,0)</f>
        <v>0</v>
      </c>
      <c r="BG605" s="125">
        <f>IF(N605="zákl. přenesená",J605,0)</f>
        <v>0</v>
      </c>
      <c r="BH605" s="125">
        <f>IF(N605="sníž. přenesená",J605,0)</f>
        <v>0</v>
      </c>
      <c r="BI605" s="125">
        <f>IF(N605="nulová",J605,0)</f>
        <v>0</v>
      </c>
      <c r="BJ605" s="11" t="s">
        <v>45</v>
      </c>
      <c r="BK605" s="125">
        <f>ROUND(I605*H605,2)</f>
        <v>0</v>
      </c>
      <c r="BL605" s="11" t="s">
        <v>181</v>
      </c>
      <c r="BM605" s="11" t="s">
        <v>590</v>
      </c>
    </row>
    <row r="606" spans="2:65" s="1" customFormat="1" ht="76.8" x14ac:dyDescent="0.2">
      <c r="B606" s="19"/>
      <c r="C606" s="20"/>
      <c r="D606" s="128" t="s">
        <v>186</v>
      </c>
      <c r="E606" s="20"/>
      <c r="F606" s="159" t="s">
        <v>591</v>
      </c>
      <c r="G606" s="20"/>
      <c r="H606" s="20"/>
      <c r="I606" s="43"/>
      <c r="J606" s="20"/>
      <c r="K606" s="20"/>
      <c r="L606" s="21"/>
      <c r="M606" s="160"/>
      <c r="N606" s="28"/>
      <c r="O606" s="28"/>
      <c r="P606" s="28"/>
      <c r="Q606" s="28"/>
      <c r="R606" s="28"/>
      <c r="S606" s="28"/>
      <c r="T606" s="29"/>
      <c r="AT606" s="11" t="s">
        <v>186</v>
      </c>
      <c r="AU606" s="11" t="s">
        <v>47</v>
      </c>
    </row>
    <row r="607" spans="2:65" s="1" customFormat="1" ht="22.5" customHeight="1" x14ac:dyDescent="0.2">
      <c r="B607" s="19"/>
      <c r="C607" s="114" t="s">
        <v>592</v>
      </c>
      <c r="D607" s="114" t="s">
        <v>96</v>
      </c>
      <c r="E607" s="115" t="s">
        <v>593</v>
      </c>
      <c r="F607" s="116" t="s">
        <v>594</v>
      </c>
      <c r="G607" s="117" t="s">
        <v>145</v>
      </c>
      <c r="H607" s="118">
        <v>3.3000000000000002E-2</v>
      </c>
      <c r="I607" s="119"/>
      <c r="J607" s="120">
        <f>ROUND(I607*H607,2)</f>
        <v>0</v>
      </c>
      <c r="K607" s="116" t="s">
        <v>100</v>
      </c>
      <c r="L607" s="21"/>
      <c r="M607" s="121" t="s">
        <v>16</v>
      </c>
      <c r="N607" s="122" t="s">
        <v>30</v>
      </c>
      <c r="O607" s="28"/>
      <c r="P607" s="123">
        <f>O607*H607</f>
        <v>0</v>
      </c>
      <c r="Q607" s="123">
        <v>0</v>
      </c>
      <c r="R607" s="123">
        <f>Q607*H607</f>
        <v>0</v>
      </c>
      <c r="S607" s="123">
        <v>0</v>
      </c>
      <c r="T607" s="124">
        <f>S607*H607</f>
        <v>0</v>
      </c>
      <c r="AR607" s="11" t="s">
        <v>181</v>
      </c>
      <c r="AT607" s="11" t="s">
        <v>96</v>
      </c>
      <c r="AU607" s="11" t="s">
        <v>47</v>
      </c>
      <c r="AY607" s="11" t="s">
        <v>93</v>
      </c>
      <c r="BE607" s="125">
        <f>IF(N607="základní",J607,0)</f>
        <v>0</v>
      </c>
      <c r="BF607" s="125">
        <f>IF(N607="snížená",J607,0)</f>
        <v>0</v>
      </c>
      <c r="BG607" s="125">
        <f>IF(N607="zákl. přenesená",J607,0)</f>
        <v>0</v>
      </c>
      <c r="BH607" s="125">
        <f>IF(N607="sníž. přenesená",J607,0)</f>
        <v>0</v>
      </c>
      <c r="BI607" s="125">
        <f>IF(N607="nulová",J607,0)</f>
        <v>0</v>
      </c>
      <c r="BJ607" s="11" t="s">
        <v>45</v>
      </c>
      <c r="BK607" s="125">
        <f>ROUND(I607*H607,2)</f>
        <v>0</v>
      </c>
      <c r="BL607" s="11" t="s">
        <v>181</v>
      </c>
      <c r="BM607" s="11" t="s">
        <v>595</v>
      </c>
    </row>
    <row r="608" spans="2:65" s="6" customFormat="1" ht="22.8" customHeight="1" x14ac:dyDescent="0.25">
      <c r="B608" s="98"/>
      <c r="C608" s="99"/>
      <c r="D608" s="100" t="s">
        <v>42</v>
      </c>
      <c r="E608" s="112" t="s">
        <v>596</v>
      </c>
      <c r="F608" s="112" t="s">
        <v>597</v>
      </c>
      <c r="G608" s="99"/>
      <c r="H608" s="99"/>
      <c r="I608" s="102"/>
      <c r="J608" s="113">
        <f>BK608</f>
        <v>0</v>
      </c>
      <c r="K608" s="99"/>
      <c r="L608" s="104"/>
      <c r="M608" s="105"/>
      <c r="N608" s="106"/>
      <c r="O608" s="106"/>
      <c r="P608" s="107">
        <f>SUM(P609:P614)</f>
        <v>0</v>
      </c>
      <c r="Q608" s="106"/>
      <c r="R608" s="107">
        <f>SUM(R609:R614)</f>
        <v>0</v>
      </c>
      <c r="S608" s="106"/>
      <c r="T608" s="108">
        <f>SUM(T609:T614)</f>
        <v>0</v>
      </c>
      <c r="AR608" s="109" t="s">
        <v>47</v>
      </c>
      <c r="AT608" s="110" t="s">
        <v>42</v>
      </c>
      <c r="AU608" s="110" t="s">
        <v>45</v>
      </c>
      <c r="AY608" s="109" t="s">
        <v>93</v>
      </c>
      <c r="BK608" s="111">
        <f>SUM(BK609:BK614)</f>
        <v>0</v>
      </c>
    </row>
    <row r="609" spans="2:65" s="1" customFormat="1" ht="16.5" customHeight="1" x14ac:dyDescent="0.2">
      <c r="B609" s="19"/>
      <c r="C609" s="114" t="s">
        <v>598</v>
      </c>
      <c r="D609" s="114" t="s">
        <v>96</v>
      </c>
      <c r="E609" s="115" t="s">
        <v>599</v>
      </c>
      <c r="F609" s="116" t="s">
        <v>600</v>
      </c>
      <c r="G609" s="117" t="s">
        <v>215</v>
      </c>
      <c r="H609" s="118">
        <v>1</v>
      </c>
      <c r="I609" s="119"/>
      <c r="J609" s="120">
        <f>ROUND(I609*H609,2)</f>
        <v>0</v>
      </c>
      <c r="K609" s="116" t="s">
        <v>170</v>
      </c>
      <c r="L609" s="21"/>
      <c r="M609" s="121" t="s">
        <v>16</v>
      </c>
      <c r="N609" s="122" t="s">
        <v>30</v>
      </c>
      <c r="O609" s="28"/>
      <c r="P609" s="123">
        <f>O609*H609</f>
        <v>0</v>
      </c>
      <c r="Q609" s="123">
        <v>0</v>
      </c>
      <c r="R609" s="123">
        <f>Q609*H609</f>
        <v>0</v>
      </c>
      <c r="S609" s="123">
        <v>0</v>
      </c>
      <c r="T609" s="124">
        <f>S609*H609</f>
        <v>0</v>
      </c>
      <c r="AR609" s="11" t="s">
        <v>181</v>
      </c>
      <c r="AT609" s="11" t="s">
        <v>96</v>
      </c>
      <c r="AU609" s="11" t="s">
        <v>47</v>
      </c>
      <c r="AY609" s="11" t="s">
        <v>93</v>
      </c>
      <c r="BE609" s="125">
        <f>IF(N609="základní",J609,0)</f>
        <v>0</v>
      </c>
      <c r="BF609" s="125">
        <f>IF(N609="snížená",J609,0)</f>
        <v>0</v>
      </c>
      <c r="BG609" s="125">
        <f>IF(N609="zákl. přenesená",J609,0)</f>
        <v>0</v>
      </c>
      <c r="BH609" s="125">
        <f>IF(N609="sníž. přenesená",J609,0)</f>
        <v>0</v>
      </c>
      <c r="BI609" s="125">
        <f>IF(N609="nulová",J609,0)</f>
        <v>0</v>
      </c>
      <c r="BJ609" s="11" t="s">
        <v>45</v>
      </c>
      <c r="BK609" s="125">
        <f>ROUND(I609*H609,2)</f>
        <v>0</v>
      </c>
      <c r="BL609" s="11" t="s">
        <v>181</v>
      </c>
      <c r="BM609" s="11" t="s">
        <v>601</v>
      </c>
    </row>
    <row r="610" spans="2:65" s="1" customFormat="1" ht="76.8" x14ac:dyDescent="0.2">
      <c r="B610" s="19"/>
      <c r="C610" s="20"/>
      <c r="D610" s="128" t="s">
        <v>186</v>
      </c>
      <c r="E610" s="20"/>
      <c r="F610" s="159" t="s">
        <v>602</v>
      </c>
      <c r="G610" s="20"/>
      <c r="H610" s="20"/>
      <c r="I610" s="43"/>
      <c r="J610" s="20"/>
      <c r="K610" s="20"/>
      <c r="L610" s="21"/>
      <c r="M610" s="160"/>
      <c r="N610" s="28"/>
      <c r="O610" s="28"/>
      <c r="P610" s="28"/>
      <c r="Q610" s="28"/>
      <c r="R610" s="28"/>
      <c r="S610" s="28"/>
      <c r="T610" s="29"/>
      <c r="AT610" s="11" t="s">
        <v>186</v>
      </c>
      <c r="AU610" s="11" t="s">
        <v>47</v>
      </c>
    </row>
    <row r="611" spans="2:65" s="7" customFormat="1" ht="10.199999999999999" x14ac:dyDescent="0.2">
      <c r="B611" s="126"/>
      <c r="C611" s="127"/>
      <c r="D611" s="128" t="s">
        <v>103</v>
      </c>
      <c r="E611" s="129" t="s">
        <v>16</v>
      </c>
      <c r="F611" s="130" t="s">
        <v>193</v>
      </c>
      <c r="G611" s="127"/>
      <c r="H611" s="129" t="s">
        <v>16</v>
      </c>
      <c r="I611" s="131"/>
      <c r="J611" s="127"/>
      <c r="K611" s="127"/>
      <c r="L611" s="132"/>
      <c r="M611" s="133"/>
      <c r="N611" s="134"/>
      <c r="O611" s="134"/>
      <c r="P611" s="134"/>
      <c r="Q611" s="134"/>
      <c r="R611" s="134"/>
      <c r="S611" s="134"/>
      <c r="T611" s="135"/>
      <c r="AT611" s="136" t="s">
        <v>103</v>
      </c>
      <c r="AU611" s="136" t="s">
        <v>47</v>
      </c>
      <c r="AV611" s="7" t="s">
        <v>45</v>
      </c>
      <c r="AW611" s="7" t="s">
        <v>21</v>
      </c>
      <c r="AX611" s="7" t="s">
        <v>43</v>
      </c>
      <c r="AY611" s="136" t="s">
        <v>93</v>
      </c>
    </row>
    <row r="612" spans="2:65" s="8" customFormat="1" ht="10.199999999999999" x14ac:dyDescent="0.2">
      <c r="B612" s="137"/>
      <c r="C612" s="138"/>
      <c r="D612" s="128" t="s">
        <v>103</v>
      </c>
      <c r="E612" s="139" t="s">
        <v>16</v>
      </c>
      <c r="F612" s="140" t="s">
        <v>45</v>
      </c>
      <c r="G612" s="138"/>
      <c r="H612" s="141">
        <v>1</v>
      </c>
      <c r="I612" s="142"/>
      <c r="J612" s="138"/>
      <c r="K612" s="138"/>
      <c r="L612" s="143"/>
      <c r="M612" s="144"/>
      <c r="N612" s="145"/>
      <c r="O612" s="145"/>
      <c r="P612" s="145"/>
      <c r="Q612" s="145"/>
      <c r="R612" s="145"/>
      <c r="S612" s="145"/>
      <c r="T612" s="146"/>
      <c r="AT612" s="147" t="s">
        <v>103</v>
      </c>
      <c r="AU612" s="147" t="s">
        <v>47</v>
      </c>
      <c r="AV612" s="8" t="s">
        <v>47</v>
      </c>
      <c r="AW612" s="8" t="s">
        <v>21</v>
      </c>
      <c r="AX612" s="8" t="s">
        <v>43</v>
      </c>
      <c r="AY612" s="147" t="s">
        <v>93</v>
      </c>
    </row>
    <row r="613" spans="2:65" s="9" customFormat="1" ht="10.199999999999999" x14ac:dyDescent="0.2">
      <c r="B613" s="148"/>
      <c r="C613" s="149"/>
      <c r="D613" s="128" t="s">
        <v>103</v>
      </c>
      <c r="E613" s="150" t="s">
        <v>16</v>
      </c>
      <c r="F613" s="151" t="s">
        <v>106</v>
      </c>
      <c r="G613" s="149"/>
      <c r="H613" s="152">
        <v>1</v>
      </c>
      <c r="I613" s="153"/>
      <c r="J613" s="149"/>
      <c r="K613" s="149"/>
      <c r="L613" s="154"/>
      <c r="M613" s="155"/>
      <c r="N613" s="156"/>
      <c r="O613" s="156"/>
      <c r="P613" s="156"/>
      <c r="Q613" s="156"/>
      <c r="R613" s="156"/>
      <c r="S613" s="156"/>
      <c r="T613" s="157"/>
      <c r="AT613" s="158" t="s">
        <v>103</v>
      </c>
      <c r="AU613" s="158" t="s">
        <v>47</v>
      </c>
      <c r="AV613" s="9" t="s">
        <v>101</v>
      </c>
      <c r="AW613" s="9" t="s">
        <v>21</v>
      </c>
      <c r="AX613" s="9" t="s">
        <v>45</v>
      </c>
      <c r="AY613" s="158" t="s">
        <v>93</v>
      </c>
    </row>
    <row r="614" spans="2:65" s="7" customFormat="1" ht="10.199999999999999" x14ac:dyDescent="0.2">
      <c r="B614" s="126"/>
      <c r="C614" s="127"/>
      <c r="D614" s="128" t="s">
        <v>103</v>
      </c>
      <c r="E614" s="129" t="s">
        <v>16</v>
      </c>
      <c r="F614" s="130" t="s">
        <v>586</v>
      </c>
      <c r="G614" s="127"/>
      <c r="H614" s="129" t="s">
        <v>16</v>
      </c>
      <c r="I614" s="131"/>
      <c r="J614" s="127"/>
      <c r="K614" s="127"/>
      <c r="L614" s="132"/>
      <c r="M614" s="133"/>
      <c r="N614" s="134"/>
      <c r="O614" s="134"/>
      <c r="P614" s="134"/>
      <c r="Q614" s="134"/>
      <c r="R614" s="134"/>
      <c r="S614" s="134"/>
      <c r="T614" s="135"/>
      <c r="AT614" s="136" t="s">
        <v>103</v>
      </c>
      <c r="AU614" s="136" t="s">
        <v>47</v>
      </c>
      <c r="AV614" s="7" t="s">
        <v>45</v>
      </c>
      <c r="AW614" s="7" t="s">
        <v>21</v>
      </c>
      <c r="AX614" s="7" t="s">
        <v>43</v>
      </c>
      <c r="AY614" s="136" t="s">
        <v>93</v>
      </c>
    </row>
    <row r="615" spans="2:65" s="6" customFormat="1" ht="22.8" customHeight="1" x14ac:dyDescent="0.25">
      <c r="B615" s="98"/>
      <c r="C615" s="99"/>
      <c r="D615" s="100" t="s">
        <v>42</v>
      </c>
      <c r="E615" s="112" t="s">
        <v>603</v>
      </c>
      <c r="F615" s="112" t="s">
        <v>604</v>
      </c>
      <c r="G615" s="99"/>
      <c r="H615" s="99"/>
      <c r="I615" s="102"/>
      <c r="J615" s="113">
        <f>BK615</f>
        <v>0</v>
      </c>
      <c r="K615" s="99"/>
      <c r="L615" s="104"/>
      <c r="M615" s="105"/>
      <c r="N615" s="106"/>
      <c r="O615" s="106"/>
      <c r="P615" s="107">
        <f>SUM(P616:P625)</f>
        <v>0</v>
      </c>
      <c r="Q615" s="106"/>
      <c r="R615" s="107">
        <f>SUM(R616:R625)</f>
        <v>9.8715999999999995E-4</v>
      </c>
      <c r="S615" s="106"/>
      <c r="T615" s="108">
        <f>SUM(T616:T625)</f>
        <v>0</v>
      </c>
      <c r="AR615" s="109" t="s">
        <v>47</v>
      </c>
      <c r="AT615" s="110" t="s">
        <v>42</v>
      </c>
      <c r="AU615" s="110" t="s">
        <v>45</v>
      </c>
      <c r="AY615" s="109" t="s">
        <v>93</v>
      </c>
      <c r="BK615" s="111">
        <f>SUM(BK616:BK625)</f>
        <v>0</v>
      </c>
    </row>
    <row r="616" spans="2:65" s="1" customFormat="1" ht="16.5" customHeight="1" x14ac:dyDescent="0.2">
      <c r="B616" s="19"/>
      <c r="C616" s="114" t="s">
        <v>605</v>
      </c>
      <c r="D616" s="114" t="s">
        <v>96</v>
      </c>
      <c r="E616" s="115" t="s">
        <v>606</v>
      </c>
      <c r="F616" s="116" t="s">
        <v>607</v>
      </c>
      <c r="G616" s="117" t="s">
        <v>99</v>
      </c>
      <c r="H616" s="118">
        <v>2.1459999999999999</v>
      </c>
      <c r="I616" s="119"/>
      <c r="J616" s="120">
        <f>ROUND(I616*H616,2)</f>
        <v>0</v>
      </c>
      <c r="K616" s="116" t="s">
        <v>100</v>
      </c>
      <c r="L616" s="21"/>
      <c r="M616" s="121" t="s">
        <v>16</v>
      </c>
      <c r="N616" s="122" t="s">
        <v>30</v>
      </c>
      <c r="O616" s="28"/>
      <c r="P616" s="123">
        <f>O616*H616</f>
        <v>0</v>
      </c>
      <c r="Q616" s="123">
        <v>2.0000000000000001E-4</v>
      </c>
      <c r="R616" s="123">
        <f>Q616*H616</f>
        <v>4.2920000000000002E-4</v>
      </c>
      <c r="S616" s="123">
        <v>0</v>
      </c>
      <c r="T616" s="124">
        <f>S616*H616</f>
        <v>0</v>
      </c>
      <c r="AR616" s="11" t="s">
        <v>181</v>
      </c>
      <c r="AT616" s="11" t="s">
        <v>96</v>
      </c>
      <c r="AU616" s="11" t="s">
        <v>47</v>
      </c>
      <c r="AY616" s="11" t="s">
        <v>93</v>
      </c>
      <c r="BE616" s="125">
        <f>IF(N616="základní",J616,0)</f>
        <v>0</v>
      </c>
      <c r="BF616" s="125">
        <f>IF(N616="snížená",J616,0)</f>
        <v>0</v>
      </c>
      <c r="BG616" s="125">
        <f>IF(N616="zákl. přenesená",J616,0)</f>
        <v>0</v>
      </c>
      <c r="BH616" s="125">
        <f>IF(N616="sníž. přenesená",J616,0)</f>
        <v>0</v>
      </c>
      <c r="BI616" s="125">
        <f>IF(N616="nulová",J616,0)</f>
        <v>0</v>
      </c>
      <c r="BJ616" s="11" t="s">
        <v>45</v>
      </c>
      <c r="BK616" s="125">
        <f>ROUND(I616*H616,2)</f>
        <v>0</v>
      </c>
      <c r="BL616" s="11" t="s">
        <v>181</v>
      </c>
      <c r="BM616" s="11" t="s">
        <v>608</v>
      </c>
    </row>
    <row r="617" spans="2:65" s="7" customFormat="1" ht="10.199999999999999" x14ac:dyDescent="0.2">
      <c r="B617" s="126"/>
      <c r="C617" s="127"/>
      <c r="D617" s="128" t="s">
        <v>103</v>
      </c>
      <c r="E617" s="129" t="s">
        <v>16</v>
      </c>
      <c r="F617" s="130" t="s">
        <v>104</v>
      </c>
      <c r="G617" s="127"/>
      <c r="H617" s="129" t="s">
        <v>16</v>
      </c>
      <c r="I617" s="131"/>
      <c r="J617" s="127"/>
      <c r="K617" s="127"/>
      <c r="L617" s="132"/>
      <c r="M617" s="133"/>
      <c r="N617" s="134"/>
      <c r="O617" s="134"/>
      <c r="P617" s="134"/>
      <c r="Q617" s="134"/>
      <c r="R617" s="134"/>
      <c r="S617" s="134"/>
      <c r="T617" s="135"/>
      <c r="AT617" s="136" t="s">
        <v>103</v>
      </c>
      <c r="AU617" s="136" t="s">
        <v>47</v>
      </c>
      <c r="AV617" s="7" t="s">
        <v>45</v>
      </c>
      <c r="AW617" s="7" t="s">
        <v>21</v>
      </c>
      <c r="AX617" s="7" t="s">
        <v>43</v>
      </c>
      <c r="AY617" s="136" t="s">
        <v>93</v>
      </c>
    </row>
    <row r="618" spans="2:65" s="8" customFormat="1" ht="10.199999999999999" x14ac:dyDescent="0.2">
      <c r="B618" s="137"/>
      <c r="C618" s="138"/>
      <c r="D618" s="128" t="s">
        <v>103</v>
      </c>
      <c r="E618" s="139" t="s">
        <v>16</v>
      </c>
      <c r="F618" s="140" t="s">
        <v>105</v>
      </c>
      <c r="G618" s="138"/>
      <c r="H618" s="141">
        <v>2.1459999999999999</v>
      </c>
      <c r="I618" s="142"/>
      <c r="J618" s="138"/>
      <c r="K618" s="138"/>
      <c r="L618" s="143"/>
      <c r="M618" s="144"/>
      <c r="N618" s="145"/>
      <c r="O618" s="145"/>
      <c r="P618" s="145"/>
      <c r="Q618" s="145"/>
      <c r="R618" s="145"/>
      <c r="S618" s="145"/>
      <c r="T618" s="146"/>
      <c r="AT618" s="147" t="s">
        <v>103</v>
      </c>
      <c r="AU618" s="147" t="s">
        <v>47</v>
      </c>
      <c r="AV618" s="8" t="s">
        <v>47</v>
      </c>
      <c r="AW618" s="8" t="s">
        <v>21</v>
      </c>
      <c r="AX618" s="8" t="s">
        <v>43</v>
      </c>
      <c r="AY618" s="147" t="s">
        <v>93</v>
      </c>
    </row>
    <row r="619" spans="2:65" s="9" customFormat="1" ht="10.199999999999999" x14ac:dyDescent="0.2">
      <c r="B619" s="148"/>
      <c r="C619" s="149"/>
      <c r="D619" s="128" t="s">
        <v>103</v>
      </c>
      <c r="E619" s="150" t="s">
        <v>16</v>
      </c>
      <c r="F619" s="151" t="s">
        <v>106</v>
      </c>
      <c r="G619" s="149"/>
      <c r="H619" s="152">
        <v>2.1459999999999999</v>
      </c>
      <c r="I619" s="153"/>
      <c r="J619" s="149"/>
      <c r="K619" s="149"/>
      <c r="L619" s="154"/>
      <c r="M619" s="155"/>
      <c r="N619" s="156"/>
      <c r="O619" s="156"/>
      <c r="P619" s="156"/>
      <c r="Q619" s="156"/>
      <c r="R619" s="156"/>
      <c r="S619" s="156"/>
      <c r="T619" s="157"/>
      <c r="AT619" s="158" t="s">
        <v>103</v>
      </c>
      <c r="AU619" s="158" t="s">
        <v>47</v>
      </c>
      <c r="AV619" s="9" t="s">
        <v>101</v>
      </c>
      <c r="AW619" s="9" t="s">
        <v>21</v>
      </c>
      <c r="AX619" s="9" t="s">
        <v>45</v>
      </c>
      <c r="AY619" s="158" t="s">
        <v>93</v>
      </c>
    </row>
    <row r="620" spans="2:65" s="7" customFormat="1" ht="10.199999999999999" x14ac:dyDescent="0.2">
      <c r="B620" s="126"/>
      <c r="C620" s="127"/>
      <c r="D620" s="128" t="s">
        <v>103</v>
      </c>
      <c r="E620" s="129" t="s">
        <v>16</v>
      </c>
      <c r="F620" s="130" t="s">
        <v>107</v>
      </c>
      <c r="G620" s="127"/>
      <c r="H620" s="129" t="s">
        <v>16</v>
      </c>
      <c r="I620" s="131"/>
      <c r="J620" s="127"/>
      <c r="K620" s="127"/>
      <c r="L620" s="132"/>
      <c r="M620" s="133"/>
      <c r="N620" s="134"/>
      <c r="O620" s="134"/>
      <c r="P620" s="134"/>
      <c r="Q620" s="134"/>
      <c r="R620" s="134"/>
      <c r="S620" s="134"/>
      <c r="T620" s="135"/>
      <c r="AT620" s="136" t="s">
        <v>103</v>
      </c>
      <c r="AU620" s="136" t="s">
        <v>47</v>
      </c>
      <c r="AV620" s="7" t="s">
        <v>45</v>
      </c>
      <c r="AW620" s="7" t="s">
        <v>21</v>
      </c>
      <c r="AX620" s="7" t="s">
        <v>43</v>
      </c>
      <c r="AY620" s="136" t="s">
        <v>93</v>
      </c>
    </row>
    <row r="621" spans="2:65" s="1" customFormat="1" ht="22.5" customHeight="1" x14ac:dyDescent="0.2">
      <c r="B621" s="19"/>
      <c r="C621" s="114" t="s">
        <v>609</v>
      </c>
      <c r="D621" s="114" t="s">
        <v>96</v>
      </c>
      <c r="E621" s="115" t="s">
        <v>610</v>
      </c>
      <c r="F621" s="116" t="s">
        <v>611</v>
      </c>
      <c r="G621" s="117" t="s">
        <v>99</v>
      </c>
      <c r="H621" s="118">
        <v>2.1459999999999999</v>
      </c>
      <c r="I621" s="119"/>
      <c r="J621" s="120">
        <f>ROUND(I621*H621,2)</f>
        <v>0</v>
      </c>
      <c r="K621" s="116" t="s">
        <v>100</v>
      </c>
      <c r="L621" s="21"/>
      <c r="M621" s="121" t="s">
        <v>16</v>
      </c>
      <c r="N621" s="122" t="s">
        <v>30</v>
      </c>
      <c r="O621" s="28"/>
      <c r="P621" s="123">
        <f>O621*H621</f>
        <v>0</v>
      </c>
      <c r="Q621" s="123">
        <v>2.5999999999999998E-4</v>
      </c>
      <c r="R621" s="123">
        <f>Q621*H621</f>
        <v>5.5795999999999992E-4</v>
      </c>
      <c r="S621" s="123">
        <v>0</v>
      </c>
      <c r="T621" s="124">
        <f>S621*H621</f>
        <v>0</v>
      </c>
      <c r="AR621" s="11" t="s">
        <v>181</v>
      </c>
      <c r="AT621" s="11" t="s">
        <v>96</v>
      </c>
      <c r="AU621" s="11" t="s">
        <v>47</v>
      </c>
      <c r="AY621" s="11" t="s">
        <v>93</v>
      </c>
      <c r="BE621" s="125">
        <f>IF(N621="základní",J621,0)</f>
        <v>0</v>
      </c>
      <c r="BF621" s="125">
        <f>IF(N621="snížená",J621,0)</f>
        <v>0</v>
      </c>
      <c r="BG621" s="125">
        <f>IF(N621="zákl. přenesená",J621,0)</f>
        <v>0</v>
      </c>
      <c r="BH621" s="125">
        <f>IF(N621="sníž. přenesená",J621,0)</f>
        <v>0</v>
      </c>
      <c r="BI621" s="125">
        <f>IF(N621="nulová",J621,0)</f>
        <v>0</v>
      </c>
      <c r="BJ621" s="11" t="s">
        <v>45</v>
      </c>
      <c r="BK621" s="125">
        <f>ROUND(I621*H621,2)</f>
        <v>0</v>
      </c>
      <c r="BL621" s="11" t="s">
        <v>181</v>
      </c>
      <c r="BM621" s="11" t="s">
        <v>612</v>
      </c>
    </row>
    <row r="622" spans="2:65" s="7" customFormat="1" ht="10.199999999999999" x14ac:dyDescent="0.2">
      <c r="B622" s="126"/>
      <c r="C622" s="127"/>
      <c r="D622" s="128" t="s">
        <v>103</v>
      </c>
      <c r="E622" s="129" t="s">
        <v>16</v>
      </c>
      <c r="F622" s="130" t="s">
        <v>104</v>
      </c>
      <c r="G622" s="127"/>
      <c r="H622" s="129" t="s">
        <v>16</v>
      </c>
      <c r="I622" s="131"/>
      <c r="J622" s="127"/>
      <c r="K622" s="127"/>
      <c r="L622" s="132"/>
      <c r="M622" s="133"/>
      <c r="N622" s="134"/>
      <c r="O622" s="134"/>
      <c r="P622" s="134"/>
      <c r="Q622" s="134"/>
      <c r="R622" s="134"/>
      <c r="S622" s="134"/>
      <c r="T622" s="135"/>
      <c r="AT622" s="136" t="s">
        <v>103</v>
      </c>
      <c r="AU622" s="136" t="s">
        <v>47</v>
      </c>
      <c r="AV622" s="7" t="s">
        <v>45</v>
      </c>
      <c r="AW622" s="7" t="s">
        <v>21</v>
      </c>
      <c r="AX622" s="7" t="s">
        <v>43</v>
      </c>
      <c r="AY622" s="136" t="s">
        <v>93</v>
      </c>
    </row>
    <row r="623" spans="2:65" s="8" customFormat="1" ht="10.199999999999999" x14ac:dyDescent="0.2">
      <c r="B623" s="137"/>
      <c r="C623" s="138"/>
      <c r="D623" s="128" t="s">
        <v>103</v>
      </c>
      <c r="E623" s="139" t="s">
        <v>16</v>
      </c>
      <c r="F623" s="140" t="s">
        <v>105</v>
      </c>
      <c r="G623" s="138"/>
      <c r="H623" s="141">
        <v>2.1459999999999999</v>
      </c>
      <c r="I623" s="142"/>
      <c r="J623" s="138"/>
      <c r="K623" s="138"/>
      <c r="L623" s="143"/>
      <c r="M623" s="144"/>
      <c r="N623" s="145"/>
      <c r="O623" s="145"/>
      <c r="P623" s="145"/>
      <c r="Q623" s="145"/>
      <c r="R623" s="145"/>
      <c r="S623" s="145"/>
      <c r="T623" s="146"/>
      <c r="AT623" s="147" t="s">
        <v>103</v>
      </c>
      <c r="AU623" s="147" t="s">
        <v>47</v>
      </c>
      <c r="AV623" s="8" t="s">
        <v>47</v>
      </c>
      <c r="AW623" s="8" t="s">
        <v>21</v>
      </c>
      <c r="AX623" s="8" t="s">
        <v>43</v>
      </c>
      <c r="AY623" s="147" t="s">
        <v>93</v>
      </c>
    </row>
    <row r="624" spans="2:65" s="9" customFormat="1" ht="10.199999999999999" x14ac:dyDescent="0.2">
      <c r="B624" s="148"/>
      <c r="C624" s="149"/>
      <c r="D624" s="128" t="s">
        <v>103</v>
      </c>
      <c r="E624" s="150" t="s">
        <v>16</v>
      </c>
      <c r="F624" s="151" t="s">
        <v>106</v>
      </c>
      <c r="G624" s="149"/>
      <c r="H624" s="152">
        <v>2.1459999999999999</v>
      </c>
      <c r="I624" s="153"/>
      <c r="J624" s="149"/>
      <c r="K624" s="149"/>
      <c r="L624" s="154"/>
      <c r="M624" s="155"/>
      <c r="N624" s="156"/>
      <c r="O624" s="156"/>
      <c r="P624" s="156"/>
      <c r="Q624" s="156"/>
      <c r="R624" s="156"/>
      <c r="S624" s="156"/>
      <c r="T624" s="157"/>
      <c r="AT624" s="158" t="s">
        <v>103</v>
      </c>
      <c r="AU624" s="158" t="s">
        <v>47</v>
      </c>
      <c r="AV624" s="9" t="s">
        <v>101</v>
      </c>
      <c r="AW624" s="9" t="s">
        <v>21</v>
      </c>
      <c r="AX624" s="9" t="s">
        <v>45</v>
      </c>
      <c r="AY624" s="158" t="s">
        <v>93</v>
      </c>
    </row>
    <row r="625" spans="2:65" s="7" customFormat="1" ht="10.199999999999999" x14ac:dyDescent="0.2">
      <c r="B625" s="126"/>
      <c r="C625" s="127"/>
      <c r="D625" s="128" t="s">
        <v>103</v>
      </c>
      <c r="E625" s="129" t="s">
        <v>16</v>
      </c>
      <c r="F625" s="130" t="s">
        <v>107</v>
      </c>
      <c r="G625" s="127"/>
      <c r="H625" s="129" t="s">
        <v>16</v>
      </c>
      <c r="I625" s="131"/>
      <c r="J625" s="127"/>
      <c r="K625" s="127"/>
      <c r="L625" s="132"/>
      <c r="M625" s="133"/>
      <c r="N625" s="134"/>
      <c r="O625" s="134"/>
      <c r="P625" s="134"/>
      <c r="Q625" s="134"/>
      <c r="R625" s="134"/>
      <c r="S625" s="134"/>
      <c r="T625" s="135"/>
      <c r="AT625" s="136" t="s">
        <v>103</v>
      </c>
      <c r="AU625" s="136" t="s">
        <v>47</v>
      </c>
      <c r="AV625" s="7" t="s">
        <v>45</v>
      </c>
      <c r="AW625" s="7" t="s">
        <v>21</v>
      </c>
      <c r="AX625" s="7" t="s">
        <v>43</v>
      </c>
      <c r="AY625" s="136" t="s">
        <v>93</v>
      </c>
    </row>
    <row r="626" spans="2:65" s="6" customFormat="1" ht="25.95" customHeight="1" x14ac:dyDescent="0.25">
      <c r="B626" s="98"/>
      <c r="C626" s="99"/>
      <c r="D626" s="100" t="s">
        <v>42</v>
      </c>
      <c r="E626" s="101" t="s">
        <v>225</v>
      </c>
      <c r="F626" s="101" t="s">
        <v>613</v>
      </c>
      <c r="G626" s="99"/>
      <c r="H626" s="99"/>
      <c r="I626" s="102"/>
      <c r="J626" s="103">
        <f>BK626</f>
        <v>0</v>
      </c>
      <c r="K626" s="99"/>
      <c r="L626" s="104"/>
      <c r="M626" s="105"/>
      <c r="N626" s="106"/>
      <c r="O626" s="106"/>
      <c r="P626" s="107">
        <f>P627</f>
        <v>0</v>
      </c>
      <c r="Q626" s="106"/>
      <c r="R626" s="107">
        <f>R627</f>
        <v>0</v>
      </c>
      <c r="S626" s="106"/>
      <c r="T626" s="108">
        <f>T627</f>
        <v>0</v>
      </c>
      <c r="AR626" s="109" t="s">
        <v>113</v>
      </c>
      <c r="AT626" s="110" t="s">
        <v>42</v>
      </c>
      <c r="AU626" s="110" t="s">
        <v>43</v>
      </c>
      <c r="AY626" s="109" t="s">
        <v>93</v>
      </c>
      <c r="BK626" s="111">
        <f>BK627</f>
        <v>0</v>
      </c>
    </row>
    <row r="627" spans="2:65" s="6" customFormat="1" ht="22.8" customHeight="1" x14ac:dyDescent="0.25">
      <c r="B627" s="98"/>
      <c r="C627" s="99"/>
      <c r="D627" s="100" t="s">
        <v>42</v>
      </c>
      <c r="E627" s="112" t="s">
        <v>614</v>
      </c>
      <c r="F627" s="112" t="s">
        <v>615</v>
      </c>
      <c r="G627" s="99"/>
      <c r="H627" s="99"/>
      <c r="I627" s="102"/>
      <c r="J627" s="113">
        <f>BK627</f>
        <v>0</v>
      </c>
      <c r="K627" s="99"/>
      <c r="L627" s="104"/>
      <c r="M627" s="105"/>
      <c r="N627" s="106"/>
      <c r="O627" s="106"/>
      <c r="P627" s="107">
        <f>SUM(P628:P639)</f>
        <v>0</v>
      </c>
      <c r="Q627" s="106"/>
      <c r="R627" s="107">
        <f>SUM(R628:R639)</f>
        <v>0</v>
      </c>
      <c r="S627" s="106"/>
      <c r="T627" s="108">
        <f>SUM(T628:T639)</f>
        <v>0</v>
      </c>
      <c r="AR627" s="109" t="s">
        <v>113</v>
      </c>
      <c r="AT627" s="110" t="s">
        <v>42</v>
      </c>
      <c r="AU627" s="110" t="s">
        <v>45</v>
      </c>
      <c r="AY627" s="109" t="s">
        <v>93</v>
      </c>
      <c r="BK627" s="111">
        <f>SUM(BK628:BK639)</f>
        <v>0</v>
      </c>
    </row>
    <row r="628" spans="2:65" s="1" customFormat="1" ht="16.5" customHeight="1" x14ac:dyDescent="0.2">
      <c r="B628" s="19"/>
      <c r="C628" s="114" t="s">
        <v>616</v>
      </c>
      <c r="D628" s="114" t="s">
        <v>96</v>
      </c>
      <c r="E628" s="115" t="s">
        <v>617</v>
      </c>
      <c r="F628" s="116" t="s">
        <v>618</v>
      </c>
      <c r="G628" s="117" t="s">
        <v>619</v>
      </c>
      <c r="H628" s="118">
        <v>50</v>
      </c>
      <c r="I628" s="119"/>
      <c r="J628" s="120">
        <f>ROUND(I628*H628,2)</f>
        <v>0</v>
      </c>
      <c r="K628" s="116" t="s">
        <v>170</v>
      </c>
      <c r="L628" s="21"/>
      <c r="M628" s="121" t="s">
        <v>16</v>
      </c>
      <c r="N628" s="122" t="s">
        <v>30</v>
      </c>
      <c r="O628" s="28"/>
      <c r="P628" s="123">
        <f>O628*H628</f>
        <v>0</v>
      </c>
      <c r="Q628" s="123">
        <v>0</v>
      </c>
      <c r="R628" s="123">
        <f>Q628*H628</f>
        <v>0</v>
      </c>
      <c r="S628" s="123">
        <v>0</v>
      </c>
      <c r="T628" s="124">
        <f>S628*H628</f>
        <v>0</v>
      </c>
      <c r="AR628" s="11" t="s">
        <v>101</v>
      </c>
      <c r="AT628" s="11" t="s">
        <v>96</v>
      </c>
      <c r="AU628" s="11" t="s">
        <v>47</v>
      </c>
      <c r="AY628" s="11" t="s">
        <v>93</v>
      </c>
      <c r="BE628" s="125">
        <f>IF(N628="základní",J628,0)</f>
        <v>0</v>
      </c>
      <c r="BF628" s="125">
        <f>IF(N628="snížená",J628,0)</f>
        <v>0</v>
      </c>
      <c r="BG628" s="125">
        <f>IF(N628="zákl. přenesená",J628,0)</f>
        <v>0</v>
      </c>
      <c r="BH628" s="125">
        <f>IF(N628="sníž. přenesená",J628,0)</f>
        <v>0</v>
      </c>
      <c r="BI628" s="125">
        <f>IF(N628="nulová",J628,0)</f>
        <v>0</v>
      </c>
      <c r="BJ628" s="11" t="s">
        <v>45</v>
      </c>
      <c r="BK628" s="125">
        <f>ROUND(I628*H628,2)</f>
        <v>0</v>
      </c>
      <c r="BL628" s="11" t="s">
        <v>101</v>
      </c>
      <c r="BM628" s="11" t="s">
        <v>620</v>
      </c>
    </row>
    <row r="629" spans="2:65" s="1" customFormat="1" ht="19.2" x14ac:dyDescent="0.2">
      <c r="B629" s="19"/>
      <c r="C629" s="20"/>
      <c r="D629" s="128" t="s">
        <v>186</v>
      </c>
      <c r="E629" s="20"/>
      <c r="F629" s="159" t="s">
        <v>621</v>
      </c>
      <c r="G629" s="20"/>
      <c r="H629" s="20"/>
      <c r="I629" s="43"/>
      <c r="J629" s="20"/>
      <c r="K629" s="20"/>
      <c r="L629" s="21"/>
      <c r="M629" s="160"/>
      <c r="N629" s="28"/>
      <c r="O629" s="28"/>
      <c r="P629" s="28"/>
      <c r="Q629" s="28"/>
      <c r="R629" s="28"/>
      <c r="S629" s="28"/>
      <c r="T629" s="29"/>
      <c r="AT629" s="11" t="s">
        <v>186</v>
      </c>
      <c r="AU629" s="11" t="s">
        <v>47</v>
      </c>
    </row>
    <row r="630" spans="2:65" s="7" customFormat="1" ht="10.199999999999999" x14ac:dyDescent="0.2">
      <c r="B630" s="126"/>
      <c r="C630" s="127"/>
      <c r="D630" s="128" t="s">
        <v>103</v>
      </c>
      <c r="E630" s="129" t="s">
        <v>16</v>
      </c>
      <c r="F630" s="130" t="s">
        <v>622</v>
      </c>
      <c r="G630" s="127"/>
      <c r="H630" s="129" t="s">
        <v>16</v>
      </c>
      <c r="I630" s="131"/>
      <c r="J630" s="127"/>
      <c r="K630" s="127"/>
      <c r="L630" s="132"/>
      <c r="M630" s="133"/>
      <c r="N630" s="134"/>
      <c r="O630" s="134"/>
      <c r="P630" s="134"/>
      <c r="Q630" s="134"/>
      <c r="R630" s="134"/>
      <c r="S630" s="134"/>
      <c r="T630" s="135"/>
      <c r="AT630" s="136" t="s">
        <v>103</v>
      </c>
      <c r="AU630" s="136" t="s">
        <v>47</v>
      </c>
      <c r="AV630" s="7" t="s">
        <v>45</v>
      </c>
      <c r="AW630" s="7" t="s">
        <v>21</v>
      </c>
      <c r="AX630" s="7" t="s">
        <v>43</v>
      </c>
      <c r="AY630" s="136" t="s">
        <v>93</v>
      </c>
    </row>
    <row r="631" spans="2:65" s="8" customFormat="1" ht="10.199999999999999" x14ac:dyDescent="0.2">
      <c r="B631" s="137"/>
      <c r="C631" s="138"/>
      <c r="D631" s="128" t="s">
        <v>103</v>
      </c>
      <c r="E631" s="139" t="s">
        <v>16</v>
      </c>
      <c r="F631" s="140" t="s">
        <v>385</v>
      </c>
      <c r="G631" s="138"/>
      <c r="H631" s="141">
        <v>50</v>
      </c>
      <c r="I631" s="142"/>
      <c r="J631" s="138"/>
      <c r="K631" s="138"/>
      <c r="L631" s="143"/>
      <c r="M631" s="144"/>
      <c r="N631" s="145"/>
      <c r="O631" s="145"/>
      <c r="P631" s="145"/>
      <c r="Q631" s="145"/>
      <c r="R631" s="145"/>
      <c r="S631" s="145"/>
      <c r="T631" s="146"/>
      <c r="AT631" s="147" t="s">
        <v>103</v>
      </c>
      <c r="AU631" s="147" t="s">
        <v>47</v>
      </c>
      <c r="AV631" s="8" t="s">
        <v>47</v>
      </c>
      <c r="AW631" s="8" t="s">
        <v>21</v>
      </c>
      <c r="AX631" s="8" t="s">
        <v>43</v>
      </c>
      <c r="AY631" s="147" t="s">
        <v>93</v>
      </c>
    </row>
    <row r="632" spans="2:65" s="9" customFormat="1" ht="10.199999999999999" x14ac:dyDescent="0.2">
      <c r="B632" s="148"/>
      <c r="C632" s="149"/>
      <c r="D632" s="128" t="s">
        <v>103</v>
      </c>
      <c r="E632" s="150" t="s">
        <v>16</v>
      </c>
      <c r="F632" s="151" t="s">
        <v>106</v>
      </c>
      <c r="G632" s="149"/>
      <c r="H632" s="152">
        <v>50</v>
      </c>
      <c r="I632" s="153"/>
      <c r="J632" s="149"/>
      <c r="K632" s="149"/>
      <c r="L632" s="154"/>
      <c r="M632" s="155"/>
      <c r="N632" s="156"/>
      <c r="O632" s="156"/>
      <c r="P632" s="156"/>
      <c r="Q632" s="156"/>
      <c r="R632" s="156"/>
      <c r="S632" s="156"/>
      <c r="T632" s="157"/>
      <c r="AT632" s="158" t="s">
        <v>103</v>
      </c>
      <c r="AU632" s="158" t="s">
        <v>47</v>
      </c>
      <c r="AV632" s="9" t="s">
        <v>101</v>
      </c>
      <c r="AW632" s="9" t="s">
        <v>21</v>
      </c>
      <c r="AX632" s="9" t="s">
        <v>45</v>
      </c>
      <c r="AY632" s="158" t="s">
        <v>93</v>
      </c>
    </row>
    <row r="633" spans="2:65" s="7" customFormat="1" ht="10.199999999999999" x14ac:dyDescent="0.2">
      <c r="B633" s="126"/>
      <c r="C633" s="127"/>
      <c r="D633" s="128" t="s">
        <v>103</v>
      </c>
      <c r="E633" s="129" t="s">
        <v>16</v>
      </c>
      <c r="F633" s="130" t="s">
        <v>107</v>
      </c>
      <c r="G633" s="127"/>
      <c r="H633" s="129" t="s">
        <v>16</v>
      </c>
      <c r="I633" s="131"/>
      <c r="J633" s="127"/>
      <c r="K633" s="127"/>
      <c r="L633" s="132"/>
      <c r="M633" s="133"/>
      <c r="N633" s="134"/>
      <c r="O633" s="134"/>
      <c r="P633" s="134"/>
      <c r="Q633" s="134"/>
      <c r="R633" s="134"/>
      <c r="S633" s="134"/>
      <c r="T633" s="135"/>
      <c r="AT633" s="136" t="s">
        <v>103</v>
      </c>
      <c r="AU633" s="136" t="s">
        <v>47</v>
      </c>
      <c r="AV633" s="7" t="s">
        <v>45</v>
      </c>
      <c r="AW633" s="7" t="s">
        <v>21</v>
      </c>
      <c r="AX633" s="7" t="s">
        <v>43</v>
      </c>
      <c r="AY633" s="136" t="s">
        <v>93</v>
      </c>
    </row>
    <row r="634" spans="2:65" s="1" customFormat="1" ht="16.5" customHeight="1" x14ac:dyDescent="0.2">
      <c r="B634" s="19"/>
      <c r="C634" s="114" t="s">
        <v>623</v>
      </c>
      <c r="D634" s="114" t="s">
        <v>96</v>
      </c>
      <c r="E634" s="115" t="s">
        <v>624</v>
      </c>
      <c r="F634" s="116" t="s">
        <v>625</v>
      </c>
      <c r="G634" s="117" t="s">
        <v>619</v>
      </c>
      <c r="H634" s="118">
        <v>100</v>
      </c>
      <c r="I634" s="119"/>
      <c r="J634" s="120">
        <f>ROUND(I634*H634,2)</f>
        <v>0</v>
      </c>
      <c r="K634" s="116" t="s">
        <v>170</v>
      </c>
      <c r="L634" s="21"/>
      <c r="M634" s="121" t="s">
        <v>16</v>
      </c>
      <c r="N634" s="122" t="s">
        <v>30</v>
      </c>
      <c r="O634" s="28"/>
      <c r="P634" s="123">
        <f>O634*H634</f>
        <v>0</v>
      </c>
      <c r="Q634" s="123">
        <v>0</v>
      </c>
      <c r="R634" s="123">
        <f>Q634*H634</f>
        <v>0</v>
      </c>
      <c r="S634" s="123">
        <v>0</v>
      </c>
      <c r="T634" s="124">
        <f>S634*H634</f>
        <v>0</v>
      </c>
      <c r="AR634" s="11" t="s">
        <v>101</v>
      </c>
      <c r="AT634" s="11" t="s">
        <v>96</v>
      </c>
      <c r="AU634" s="11" t="s">
        <v>47</v>
      </c>
      <c r="AY634" s="11" t="s">
        <v>93</v>
      </c>
      <c r="BE634" s="125">
        <f>IF(N634="základní",J634,0)</f>
        <v>0</v>
      </c>
      <c r="BF634" s="125">
        <f>IF(N634="snížená",J634,0)</f>
        <v>0</v>
      </c>
      <c r="BG634" s="125">
        <f>IF(N634="zákl. přenesená",J634,0)</f>
        <v>0</v>
      </c>
      <c r="BH634" s="125">
        <f>IF(N634="sníž. přenesená",J634,0)</f>
        <v>0</v>
      </c>
      <c r="BI634" s="125">
        <f>IF(N634="nulová",J634,0)</f>
        <v>0</v>
      </c>
      <c r="BJ634" s="11" t="s">
        <v>45</v>
      </c>
      <c r="BK634" s="125">
        <f>ROUND(I634*H634,2)</f>
        <v>0</v>
      </c>
      <c r="BL634" s="11" t="s">
        <v>101</v>
      </c>
      <c r="BM634" s="11" t="s">
        <v>626</v>
      </c>
    </row>
    <row r="635" spans="2:65" s="1" customFormat="1" ht="67.2" x14ac:dyDescent="0.2">
      <c r="B635" s="19"/>
      <c r="C635" s="20"/>
      <c r="D635" s="128" t="s">
        <v>186</v>
      </c>
      <c r="E635" s="20"/>
      <c r="F635" s="159" t="s">
        <v>627</v>
      </c>
      <c r="G635" s="20"/>
      <c r="H635" s="20"/>
      <c r="I635" s="43"/>
      <c r="J635" s="20"/>
      <c r="K635" s="20"/>
      <c r="L635" s="21"/>
      <c r="M635" s="160"/>
      <c r="N635" s="28"/>
      <c r="O635" s="28"/>
      <c r="P635" s="28"/>
      <c r="Q635" s="28"/>
      <c r="R635" s="28"/>
      <c r="S635" s="28"/>
      <c r="T635" s="29"/>
      <c r="AT635" s="11" t="s">
        <v>186</v>
      </c>
      <c r="AU635" s="11" t="s">
        <v>47</v>
      </c>
    </row>
    <row r="636" spans="2:65" s="7" customFormat="1" ht="10.199999999999999" x14ac:dyDescent="0.2">
      <c r="B636" s="126"/>
      <c r="C636" s="127"/>
      <c r="D636" s="128" t="s">
        <v>103</v>
      </c>
      <c r="E636" s="129" t="s">
        <v>16</v>
      </c>
      <c r="F636" s="130" t="s">
        <v>622</v>
      </c>
      <c r="G636" s="127"/>
      <c r="H636" s="129" t="s">
        <v>16</v>
      </c>
      <c r="I636" s="131"/>
      <c r="J636" s="127"/>
      <c r="K636" s="127"/>
      <c r="L636" s="132"/>
      <c r="M636" s="133"/>
      <c r="N636" s="134"/>
      <c r="O636" s="134"/>
      <c r="P636" s="134"/>
      <c r="Q636" s="134"/>
      <c r="R636" s="134"/>
      <c r="S636" s="134"/>
      <c r="T636" s="135"/>
      <c r="AT636" s="136" t="s">
        <v>103</v>
      </c>
      <c r="AU636" s="136" t="s">
        <v>47</v>
      </c>
      <c r="AV636" s="7" t="s">
        <v>45</v>
      </c>
      <c r="AW636" s="7" t="s">
        <v>21</v>
      </c>
      <c r="AX636" s="7" t="s">
        <v>43</v>
      </c>
      <c r="AY636" s="136" t="s">
        <v>93</v>
      </c>
    </row>
    <row r="637" spans="2:65" s="8" customFormat="1" ht="10.199999999999999" x14ac:dyDescent="0.2">
      <c r="B637" s="137"/>
      <c r="C637" s="138"/>
      <c r="D637" s="128" t="s">
        <v>103</v>
      </c>
      <c r="E637" s="139" t="s">
        <v>16</v>
      </c>
      <c r="F637" s="140" t="s">
        <v>628</v>
      </c>
      <c r="G637" s="138"/>
      <c r="H637" s="141">
        <v>100</v>
      </c>
      <c r="I637" s="142"/>
      <c r="J637" s="138"/>
      <c r="K637" s="138"/>
      <c r="L637" s="143"/>
      <c r="M637" s="144"/>
      <c r="N637" s="145"/>
      <c r="O637" s="145"/>
      <c r="P637" s="145"/>
      <c r="Q637" s="145"/>
      <c r="R637" s="145"/>
      <c r="S637" s="145"/>
      <c r="T637" s="146"/>
      <c r="AT637" s="147" t="s">
        <v>103</v>
      </c>
      <c r="AU637" s="147" t="s">
        <v>47</v>
      </c>
      <c r="AV637" s="8" t="s">
        <v>47</v>
      </c>
      <c r="AW637" s="8" t="s">
        <v>21</v>
      </c>
      <c r="AX637" s="8" t="s">
        <v>43</v>
      </c>
      <c r="AY637" s="147" t="s">
        <v>93</v>
      </c>
    </row>
    <row r="638" spans="2:65" s="9" customFormat="1" ht="10.199999999999999" x14ac:dyDescent="0.2">
      <c r="B638" s="148"/>
      <c r="C638" s="149"/>
      <c r="D638" s="128" t="s">
        <v>103</v>
      </c>
      <c r="E638" s="150" t="s">
        <v>16</v>
      </c>
      <c r="F638" s="151" t="s">
        <v>106</v>
      </c>
      <c r="G638" s="149"/>
      <c r="H638" s="152">
        <v>100</v>
      </c>
      <c r="I638" s="153"/>
      <c r="J638" s="149"/>
      <c r="K638" s="149"/>
      <c r="L638" s="154"/>
      <c r="M638" s="155"/>
      <c r="N638" s="156"/>
      <c r="O638" s="156"/>
      <c r="P638" s="156"/>
      <c r="Q638" s="156"/>
      <c r="R638" s="156"/>
      <c r="S638" s="156"/>
      <c r="T638" s="157"/>
      <c r="AT638" s="158" t="s">
        <v>103</v>
      </c>
      <c r="AU638" s="158" t="s">
        <v>47</v>
      </c>
      <c r="AV638" s="9" t="s">
        <v>101</v>
      </c>
      <c r="AW638" s="9" t="s">
        <v>21</v>
      </c>
      <c r="AX638" s="9" t="s">
        <v>45</v>
      </c>
      <c r="AY638" s="158" t="s">
        <v>93</v>
      </c>
    </row>
    <row r="639" spans="2:65" s="7" customFormat="1" ht="10.199999999999999" x14ac:dyDescent="0.2">
      <c r="B639" s="126"/>
      <c r="C639" s="127"/>
      <c r="D639" s="128" t="s">
        <v>103</v>
      </c>
      <c r="E639" s="129" t="s">
        <v>16</v>
      </c>
      <c r="F639" s="130" t="s">
        <v>107</v>
      </c>
      <c r="G639" s="127"/>
      <c r="H639" s="129" t="s">
        <v>16</v>
      </c>
      <c r="I639" s="131"/>
      <c r="J639" s="127"/>
      <c r="K639" s="127"/>
      <c r="L639" s="132"/>
      <c r="M639" s="133"/>
      <c r="N639" s="134"/>
      <c r="O639" s="134"/>
      <c r="P639" s="134"/>
      <c r="Q639" s="134"/>
      <c r="R639" s="134"/>
      <c r="S639" s="134"/>
      <c r="T639" s="135"/>
      <c r="AT639" s="136" t="s">
        <v>103</v>
      </c>
      <c r="AU639" s="136" t="s">
        <v>47</v>
      </c>
      <c r="AV639" s="7" t="s">
        <v>45</v>
      </c>
      <c r="AW639" s="7" t="s">
        <v>21</v>
      </c>
      <c r="AX639" s="7" t="s">
        <v>43</v>
      </c>
      <c r="AY639" s="136" t="s">
        <v>93</v>
      </c>
    </row>
    <row r="640" spans="2:65" s="6" customFormat="1" ht="25.95" customHeight="1" x14ac:dyDescent="0.25">
      <c r="B640" s="98"/>
      <c r="C640" s="99"/>
      <c r="D640" s="100" t="s">
        <v>42</v>
      </c>
      <c r="E640" s="101" t="s">
        <v>629</v>
      </c>
      <c r="F640" s="101" t="s">
        <v>630</v>
      </c>
      <c r="G640" s="99"/>
      <c r="H640" s="99"/>
      <c r="I640" s="102"/>
      <c r="J640" s="103">
        <f>BK640</f>
        <v>0</v>
      </c>
      <c r="K640" s="99"/>
      <c r="L640" s="104"/>
      <c r="M640" s="105"/>
      <c r="N640" s="106"/>
      <c r="O640" s="106"/>
      <c r="P640" s="107">
        <f>SUM(P641:P647)</f>
        <v>0</v>
      </c>
      <c r="Q640" s="106"/>
      <c r="R640" s="107">
        <f>SUM(R641:R647)</f>
        <v>0</v>
      </c>
      <c r="S640" s="106"/>
      <c r="T640" s="108">
        <f>SUM(T641:T647)</f>
        <v>0</v>
      </c>
      <c r="AR640" s="109" t="s">
        <v>101</v>
      </c>
      <c r="AT640" s="110" t="s">
        <v>42</v>
      </c>
      <c r="AU640" s="110" t="s">
        <v>43</v>
      </c>
      <c r="AY640" s="109" t="s">
        <v>93</v>
      </c>
      <c r="BK640" s="111">
        <f>SUM(BK641:BK647)</f>
        <v>0</v>
      </c>
    </row>
    <row r="641" spans="2:65" s="1" customFormat="1" ht="16.5" customHeight="1" x14ac:dyDescent="0.2">
      <c r="B641" s="19"/>
      <c r="C641" s="114" t="s">
        <v>631</v>
      </c>
      <c r="D641" s="114" t="s">
        <v>96</v>
      </c>
      <c r="E641" s="115" t="s">
        <v>632</v>
      </c>
      <c r="F641" s="116" t="s">
        <v>633</v>
      </c>
      <c r="G641" s="117" t="s">
        <v>634</v>
      </c>
      <c r="H641" s="118">
        <v>60</v>
      </c>
      <c r="I641" s="119"/>
      <c r="J641" s="120">
        <f>ROUND(I641*H641,2)</f>
        <v>0</v>
      </c>
      <c r="K641" s="116" t="s">
        <v>100</v>
      </c>
      <c r="L641" s="21"/>
      <c r="M641" s="121" t="s">
        <v>16</v>
      </c>
      <c r="N641" s="122" t="s">
        <v>30</v>
      </c>
      <c r="O641" s="28"/>
      <c r="P641" s="123">
        <f>O641*H641</f>
        <v>0</v>
      </c>
      <c r="Q641" s="123">
        <v>0</v>
      </c>
      <c r="R641" s="123">
        <f>Q641*H641</f>
        <v>0</v>
      </c>
      <c r="S641" s="123">
        <v>0</v>
      </c>
      <c r="T641" s="124">
        <f>S641*H641</f>
        <v>0</v>
      </c>
      <c r="AR641" s="11" t="s">
        <v>635</v>
      </c>
      <c r="AT641" s="11" t="s">
        <v>96</v>
      </c>
      <c r="AU641" s="11" t="s">
        <v>45</v>
      </c>
      <c r="AY641" s="11" t="s">
        <v>93</v>
      </c>
      <c r="BE641" s="125">
        <f>IF(N641="základní",J641,0)</f>
        <v>0</v>
      </c>
      <c r="BF641" s="125">
        <f>IF(N641="snížená",J641,0)</f>
        <v>0</v>
      </c>
      <c r="BG641" s="125">
        <f>IF(N641="zákl. přenesená",J641,0)</f>
        <v>0</v>
      </c>
      <c r="BH641" s="125">
        <f>IF(N641="sníž. přenesená",J641,0)</f>
        <v>0</v>
      </c>
      <c r="BI641" s="125">
        <f>IF(N641="nulová",J641,0)</f>
        <v>0</v>
      </c>
      <c r="BJ641" s="11" t="s">
        <v>45</v>
      </c>
      <c r="BK641" s="125">
        <f>ROUND(I641*H641,2)</f>
        <v>0</v>
      </c>
      <c r="BL641" s="11" t="s">
        <v>635</v>
      </c>
      <c r="BM641" s="11" t="s">
        <v>636</v>
      </c>
    </row>
    <row r="642" spans="2:65" s="7" customFormat="1" ht="10.199999999999999" x14ac:dyDescent="0.2">
      <c r="B642" s="126"/>
      <c r="C642" s="127"/>
      <c r="D642" s="128" t="s">
        <v>103</v>
      </c>
      <c r="E642" s="129" t="s">
        <v>16</v>
      </c>
      <c r="F642" s="130" t="s">
        <v>637</v>
      </c>
      <c r="G642" s="127"/>
      <c r="H642" s="129" t="s">
        <v>16</v>
      </c>
      <c r="I642" s="131"/>
      <c r="J642" s="127"/>
      <c r="K642" s="127"/>
      <c r="L642" s="132"/>
      <c r="M642" s="133"/>
      <c r="N642" s="134"/>
      <c r="O642" s="134"/>
      <c r="P642" s="134"/>
      <c r="Q642" s="134"/>
      <c r="R642" s="134"/>
      <c r="S642" s="134"/>
      <c r="T642" s="135"/>
      <c r="AT642" s="136" t="s">
        <v>103</v>
      </c>
      <c r="AU642" s="136" t="s">
        <v>45</v>
      </c>
      <c r="AV642" s="7" t="s">
        <v>45</v>
      </c>
      <c r="AW642" s="7" t="s">
        <v>21</v>
      </c>
      <c r="AX642" s="7" t="s">
        <v>43</v>
      </c>
      <c r="AY642" s="136" t="s">
        <v>93</v>
      </c>
    </row>
    <row r="643" spans="2:65" s="8" customFormat="1" ht="10.199999999999999" x14ac:dyDescent="0.2">
      <c r="B643" s="137"/>
      <c r="C643" s="138"/>
      <c r="D643" s="128" t="s">
        <v>103</v>
      </c>
      <c r="E643" s="139" t="s">
        <v>16</v>
      </c>
      <c r="F643" s="140" t="s">
        <v>638</v>
      </c>
      <c r="G643" s="138"/>
      <c r="H643" s="141">
        <v>50</v>
      </c>
      <c r="I643" s="142"/>
      <c r="J643" s="138"/>
      <c r="K643" s="138"/>
      <c r="L643" s="143"/>
      <c r="M643" s="144"/>
      <c r="N643" s="145"/>
      <c r="O643" s="145"/>
      <c r="P643" s="145"/>
      <c r="Q643" s="145"/>
      <c r="R643" s="145"/>
      <c r="S643" s="145"/>
      <c r="T643" s="146"/>
      <c r="AT643" s="147" t="s">
        <v>103</v>
      </c>
      <c r="AU643" s="147" t="s">
        <v>45</v>
      </c>
      <c r="AV643" s="8" t="s">
        <v>47</v>
      </c>
      <c r="AW643" s="8" t="s">
        <v>21</v>
      </c>
      <c r="AX643" s="8" t="s">
        <v>43</v>
      </c>
      <c r="AY643" s="147" t="s">
        <v>93</v>
      </c>
    </row>
    <row r="644" spans="2:65" s="7" customFormat="1" ht="10.199999999999999" x14ac:dyDescent="0.2">
      <c r="B644" s="126"/>
      <c r="C644" s="127"/>
      <c r="D644" s="128" t="s">
        <v>103</v>
      </c>
      <c r="E644" s="129" t="s">
        <v>16</v>
      </c>
      <c r="F644" s="130" t="s">
        <v>639</v>
      </c>
      <c r="G644" s="127"/>
      <c r="H644" s="129" t="s">
        <v>16</v>
      </c>
      <c r="I644" s="131"/>
      <c r="J644" s="127"/>
      <c r="K644" s="127"/>
      <c r="L644" s="132"/>
      <c r="M644" s="133"/>
      <c r="N644" s="134"/>
      <c r="O644" s="134"/>
      <c r="P644" s="134"/>
      <c r="Q644" s="134"/>
      <c r="R644" s="134"/>
      <c r="S644" s="134"/>
      <c r="T644" s="135"/>
      <c r="AT644" s="136" t="s">
        <v>103</v>
      </c>
      <c r="AU644" s="136" t="s">
        <v>45</v>
      </c>
      <c r="AV644" s="7" t="s">
        <v>45</v>
      </c>
      <c r="AW644" s="7" t="s">
        <v>21</v>
      </c>
      <c r="AX644" s="7" t="s">
        <v>43</v>
      </c>
      <c r="AY644" s="136" t="s">
        <v>93</v>
      </c>
    </row>
    <row r="645" spans="2:65" s="8" customFormat="1" ht="10.199999999999999" x14ac:dyDescent="0.2">
      <c r="B645" s="137"/>
      <c r="C645" s="138"/>
      <c r="D645" s="128" t="s">
        <v>103</v>
      </c>
      <c r="E645" s="139" t="s">
        <v>16</v>
      </c>
      <c r="F645" s="140" t="s">
        <v>150</v>
      </c>
      <c r="G645" s="138"/>
      <c r="H645" s="141">
        <v>10</v>
      </c>
      <c r="I645" s="142"/>
      <c r="J645" s="138"/>
      <c r="K645" s="138"/>
      <c r="L645" s="143"/>
      <c r="M645" s="144"/>
      <c r="N645" s="145"/>
      <c r="O645" s="145"/>
      <c r="P645" s="145"/>
      <c r="Q645" s="145"/>
      <c r="R645" s="145"/>
      <c r="S645" s="145"/>
      <c r="T645" s="146"/>
      <c r="AT645" s="147" t="s">
        <v>103</v>
      </c>
      <c r="AU645" s="147" t="s">
        <v>45</v>
      </c>
      <c r="AV645" s="8" t="s">
        <v>47</v>
      </c>
      <c r="AW645" s="8" t="s">
        <v>21</v>
      </c>
      <c r="AX645" s="8" t="s">
        <v>43</v>
      </c>
      <c r="AY645" s="147" t="s">
        <v>93</v>
      </c>
    </row>
    <row r="646" spans="2:65" s="9" customFormat="1" ht="10.199999999999999" x14ac:dyDescent="0.2">
      <c r="B646" s="148"/>
      <c r="C646" s="149"/>
      <c r="D646" s="128" t="s">
        <v>103</v>
      </c>
      <c r="E646" s="150" t="s">
        <v>16</v>
      </c>
      <c r="F646" s="151" t="s">
        <v>106</v>
      </c>
      <c r="G646" s="149"/>
      <c r="H646" s="152">
        <v>60</v>
      </c>
      <c r="I646" s="153"/>
      <c r="J646" s="149"/>
      <c r="K646" s="149"/>
      <c r="L646" s="154"/>
      <c r="M646" s="155"/>
      <c r="N646" s="156"/>
      <c r="O646" s="156"/>
      <c r="P646" s="156"/>
      <c r="Q646" s="156"/>
      <c r="R646" s="156"/>
      <c r="S646" s="156"/>
      <c r="T646" s="157"/>
      <c r="AT646" s="158" t="s">
        <v>103</v>
      </c>
      <c r="AU646" s="158" t="s">
        <v>45</v>
      </c>
      <c r="AV646" s="9" t="s">
        <v>101</v>
      </c>
      <c r="AW646" s="9" t="s">
        <v>21</v>
      </c>
      <c r="AX646" s="9" t="s">
        <v>45</v>
      </c>
      <c r="AY646" s="158" t="s">
        <v>93</v>
      </c>
    </row>
    <row r="647" spans="2:65" s="7" customFormat="1" ht="10.199999999999999" x14ac:dyDescent="0.2">
      <c r="B647" s="126"/>
      <c r="C647" s="127"/>
      <c r="D647" s="128" t="s">
        <v>103</v>
      </c>
      <c r="E647" s="129" t="s">
        <v>16</v>
      </c>
      <c r="F647" s="130" t="s">
        <v>478</v>
      </c>
      <c r="G647" s="127"/>
      <c r="H647" s="129" t="s">
        <v>16</v>
      </c>
      <c r="I647" s="131"/>
      <c r="J647" s="127"/>
      <c r="K647" s="127"/>
      <c r="L647" s="132"/>
      <c r="M647" s="133"/>
      <c r="N647" s="134"/>
      <c r="O647" s="134"/>
      <c r="P647" s="134"/>
      <c r="Q647" s="134"/>
      <c r="R647" s="134"/>
      <c r="S647" s="134"/>
      <c r="T647" s="135"/>
      <c r="AT647" s="136" t="s">
        <v>103</v>
      </c>
      <c r="AU647" s="136" t="s">
        <v>45</v>
      </c>
      <c r="AV647" s="7" t="s">
        <v>45</v>
      </c>
      <c r="AW647" s="7" t="s">
        <v>21</v>
      </c>
      <c r="AX647" s="7" t="s">
        <v>43</v>
      </c>
      <c r="AY647" s="136" t="s">
        <v>93</v>
      </c>
    </row>
    <row r="648" spans="2:65" s="6" customFormat="1" ht="25.95" customHeight="1" x14ac:dyDescent="0.25">
      <c r="B648" s="98"/>
      <c r="C648" s="99"/>
      <c r="D648" s="100" t="s">
        <v>42</v>
      </c>
      <c r="E648" s="101" t="s">
        <v>640</v>
      </c>
      <c r="F648" s="101" t="s">
        <v>641</v>
      </c>
      <c r="G648" s="99"/>
      <c r="H648" s="99"/>
      <c r="I648" s="102"/>
      <c r="J648" s="103">
        <f>BK648</f>
        <v>0</v>
      </c>
      <c r="K648" s="99"/>
      <c r="L648" s="104"/>
      <c r="M648" s="105"/>
      <c r="N648" s="106"/>
      <c r="O648" s="106"/>
      <c r="P648" s="107">
        <f>P649+P655+P661</f>
        <v>0</v>
      </c>
      <c r="Q648" s="106"/>
      <c r="R648" s="107">
        <f>R649+R655+R661</f>
        <v>0</v>
      </c>
      <c r="S648" s="106"/>
      <c r="T648" s="108">
        <f>T649+T655+T661</f>
        <v>0</v>
      </c>
      <c r="AR648" s="109" t="s">
        <v>123</v>
      </c>
      <c r="AT648" s="110" t="s">
        <v>42</v>
      </c>
      <c r="AU648" s="110" t="s">
        <v>43</v>
      </c>
      <c r="AY648" s="109" t="s">
        <v>93</v>
      </c>
      <c r="BK648" s="111">
        <f>BK649+BK655+BK661</f>
        <v>0</v>
      </c>
    </row>
    <row r="649" spans="2:65" s="6" customFormat="1" ht="22.8" customHeight="1" x14ac:dyDescent="0.25">
      <c r="B649" s="98"/>
      <c r="C649" s="99"/>
      <c r="D649" s="100" t="s">
        <v>42</v>
      </c>
      <c r="E649" s="112" t="s">
        <v>642</v>
      </c>
      <c r="F649" s="112" t="s">
        <v>643</v>
      </c>
      <c r="G649" s="99"/>
      <c r="H649" s="99"/>
      <c r="I649" s="102"/>
      <c r="J649" s="113">
        <f>BK649</f>
        <v>0</v>
      </c>
      <c r="K649" s="99"/>
      <c r="L649" s="104"/>
      <c r="M649" s="105"/>
      <c r="N649" s="106"/>
      <c r="O649" s="106"/>
      <c r="P649" s="107">
        <f>SUM(P650:P654)</f>
        <v>0</v>
      </c>
      <c r="Q649" s="106"/>
      <c r="R649" s="107">
        <f>SUM(R650:R654)</f>
        <v>0</v>
      </c>
      <c r="S649" s="106"/>
      <c r="T649" s="108">
        <f>SUM(T650:T654)</f>
        <v>0</v>
      </c>
      <c r="AR649" s="109" t="s">
        <v>123</v>
      </c>
      <c r="AT649" s="110" t="s">
        <v>42</v>
      </c>
      <c r="AU649" s="110" t="s">
        <v>45</v>
      </c>
      <c r="AY649" s="109" t="s">
        <v>93</v>
      </c>
      <c r="BK649" s="111">
        <f>SUM(BK650:BK654)</f>
        <v>0</v>
      </c>
    </row>
    <row r="650" spans="2:65" s="1" customFormat="1" ht="16.5" customHeight="1" x14ac:dyDescent="0.2">
      <c r="B650" s="19"/>
      <c r="C650" s="114" t="s">
        <v>644</v>
      </c>
      <c r="D650" s="114" t="s">
        <v>96</v>
      </c>
      <c r="E650" s="115" t="s">
        <v>645</v>
      </c>
      <c r="F650" s="116" t="s">
        <v>646</v>
      </c>
      <c r="G650" s="117" t="s">
        <v>647</v>
      </c>
      <c r="H650" s="118">
        <v>1</v>
      </c>
      <c r="I650" s="119"/>
      <c r="J650" s="120">
        <f>ROUND(I650*H650,2)</f>
        <v>0</v>
      </c>
      <c r="K650" s="116" t="s">
        <v>100</v>
      </c>
      <c r="L650" s="21"/>
      <c r="M650" s="121" t="s">
        <v>16</v>
      </c>
      <c r="N650" s="122" t="s">
        <v>30</v>
      </c>
      <c r="O650" s="28"/>
      <c r="P650" s="123">
        <f>O650*H650</f>
        <v>0</v>
      </c>
      <c r="Q650" s="123">
        <v>0</v>
      </c>
      <c r="R650" s="123">
        <f>Q650*H650</f>
        <v>0</v>
      </c>
      <c r="S650" s="123">
        <v>0</v>
      </c>
      <c r="T650" s="124">
        <f>S650*H650</f>
        <v>0</v>
      </c>
      <c r="AR650" s="11" t="s">
        <v>648</v>
      </c>
      <c r="AT650" s="11" t="s">
        <v>96</v>
      </c>
      <c r="AU650" s="11" t="s">
        <v>47</v>
      </c>
      <c r="AY650" s="11" t="s">
        <v>93</v>
      </c>
      <c r="BE650" s="125">
        <f>IF(N650="základní",J650,0)</f>
        <v>0</v>
      </c>
      <c r="BF650" s="125">
        <f>IF(N650="snížená",J650,0)</f>
        <v>0</v>
      </c>
      <c r="BG650" s="125">
        <f>IF(N650="zákl. přenesená",J650,0)</f>
        <v>0</v>
      </c>
      <c r="BH650" s="125">
        <f>IF(N650="sníž. přenesená",J650,0)</f>
        <v>0</v>
      </c>
      <c r="BI650" s="125">
        <f>IF(N650="nulová",J650,0)</f>
        <v>0</v>
      </c>
      <c r="BJ650" s="11" t="s">
        <v>45</v>
      </c>
      <c r="BK650" s="125">
        <f>ROUND(I650*H650,2)</f>
        <v>0</v>
      </c>
      <c r="BL650" s="11" t="s">
        <v>648</v>
      </c>
      <c r="BM650" s="11" t="s">
        <v>649</v>
      </c>
    </row>
    <row r="651" spans="2:65" s="7" customFormat="1" ht="10.199999999999999" x14ac:dyDescent="0.2">
      <c r="B651" s="126"/>
      <c r="C651" s="127"/>
      <c r="D651" s="128" t="s">
        <v>103</v>
      </c>
      <c r="E651" s="129" t="s">
        <v>16</v>
      </c>
      <c r="F651" s="130" t="s">
        <v>650</v>
      </c>
      <c r="G651" s="127"/>
      <c r="H651" s="129" t="s">
        <v>16</v>
      </c>
      <c r="I651" s="131"/>
      <c r="J651" s="127"/>
      <c r="K651" s="127"/>
      <c r="L651" s="132"/>
      <c r="M651" s="133"/>
      <c r="N651" s="134"/>
      <c r="O651" s="134"/>
      <c r="P651" s="134"/>
      <c r="Q651" s="134"/>
      <c r="R651" s="134"/>
      <c r="S651" s="134"/>
      <c r="T651" s="135"/>
      <c r="AT651" s="136" t="s">
        <v>103</v>
      </c>
      <c r="AU651" s="136" t="s">
        <v>47</v>
      </c>
      <c r="AV651" s="7" t="s">
        <v>45</v>
      </c>
      <c r="AW651" s="7" t="s">
        <v>21</v>
      </c>
      <c r="AX651" s="7" t="s">
        <v>43</v>
      </c>
      <c r="AY651" s="136" t="s">
        <v>93</v>
      </c>
    </row>
    <row r="652" spans="2:65" s="8" customFormat="1" ht="10.199999999999999" x14ac:dyDescent="0.2">
      <c r="B652" s="137"/>
      <c r="C652" s="138"/>
      <c r="D652" s="128" t="s">
        <v>103</v>
      </c>
      <c r="E652" s="139" t="s">
        <v>16</v>
      </c>
      <c r="F652" s="140" t="s">
        <v>45</v>
      </c>
      <c r="G652" s="138"/>
      <c r="H652" s="141">
        <v>1</v>
      </c>
      <c r="I652" s="142"/>
      <c r="J652" s="138"/>
      <c r="K652" s="138"/>
      <c r="L652" s="143"/>
      <c r="M652" s="144"/>
      <c r="N652" s="145"/>
      <c r="O652" s="145"/>
      <c r="P652" s="145"/>
      <c r="Q652" s="145"/>
      <c r="R652" s="145"/>
      <c r="S652" s="145"/>
      <c r="T652" s="146"/>
      <c r="AT652" s="147" t="s">
        <v>103</v>
      </c>
      <c r="AU652" s="147" t="s">
        <v>47</v>
      </c>
      <c r="AV652" s="8" t="s">
        <v>47</v>
      </c>
      <c r="AW652" s="8" t="s">
        <v>21</v>
      </c>
      <c r="AX652" s="8" t="s">
        <v>43</v>
      </c>
      <c r="AY652" s="147" t="s">
        <v>93</v>
      </c>
    </row>
    <row r="653" spans="2:65" s="9" customFormat="1" ht="10.199999999999999" x14ac:dyDescent="0.2">
      <c r="B653" s="148"/>
      <c r="C653" s="149"/>
      <c r="D653" s="128" t="s">
        <v>103</v>
      </c>
      <c r="E653" s="150" t="s">
        <v>16</v>
      </c>
      <c r="F653" s="151" t="s">
        <v>106</v>
      </c>
      <c r="G653" s="149"/>
      <c r="H653" s="152">
        <v>1</v>
      </c>
      <c r="I653" s="153"/>
      <c r="J653" s="149"/>
      <c r="K653" s="149"/>
      <c r="L653" s="154"/>
      <c r="M653" s="155"/>
      <c r="N653" s="156"/>
      <c r="O653" s="156"/>
      <c r="P653" s="156"/>
      <c r="Q653" s="156"/>
      <c r="R653" s="156"/>
      <c r="S653" s="156"/>
      <c r="T653" s="157"/>
      <c r="AT653" s="158" t="s">
        <v>103</v>
      </c>
      <c r="AU653" s="158" t="s">
        <v>47</v>
      </c>
      <c r="AV653" s="9" t="s">
        <v>101</v>
      </c>
      <c r="AW653" s="9" t="s">
        <v>21</v>
      </c>
      <c r="AX653" s="9" t="s">
        <v>45</v>
      </c>
      <c r="AY653" s="158" t="s">
        <v>93</v>
      </c>
    </row>
    <row r="654" spans="2:65" s="7" customFormat="1" ht="10.199999999999999" x14ac:dyDescent="0.2">
      <c r="B654" s="126"/>
      <c r="C654" s="127"/>
      <c r="D654" s="128" t="s">
        <v>103</v>
      </c>
      <c r="E654" s="129" t="s">
        <v>16</v>
      </c>
      <c r="F654" s="130" t="s">
        <v>651</v>
      </c>
      <c r="G654" s="127"/>
      <c r="H654" s="129" t="s">
        <v>16</v>
      </c>
      <c r="I654" s="131"/>
      <c r="J654" s="127"/>
      <c r="K654" s="127"/>
      <c r="L654" s="132"/>
      <c r="M654" s="133"/>
      <c r="N654" s="134"/>
      <c r="O654" s="134"/>
      <c r="P654" s="134"/>
      <c r="Q654" s="134"/>
      <c r="R654" s="134"/>
      <c r="S654" s="134"/>
      <c r="T654" s="135"/>
      <c r="AT654" s="136" t="s">
        <v>103</v>
      </c>
      <c r="AU654" s="136" t="s">
        <v>47</v>
      </c>
      <c r="AV654" s="7" t="s">
        <v>45</v>
      </c>
      <c r="AW654" s="7" t="s">
        <v>21</v>
      </c>
      <c r="AX654" s="7" t="s">
        <v>43</v>
      </c>
      <c r="AY654" s="136" t="s">
        <v>93</v>
      </c>
    </row>
    <row r="655" spans="2:65" s="6" customFormat="1" ht="22.8" customHeight="1" x14ac:dyDescent="0.25">
      <c r="B655" s="98"/>
      <c r="C655" s="99"/>
      <c r="D655" s="100" t="s">
        <v>42</v>
      </c>
      <c r="E655" s="112" t="s">
        <v>652</v>
      </c>
      <c r="F655" s="112" t="s">
        <v>653</v>
      </c>
      <c r="G655" s="99"/>
      <c r="H655" s="99"/>
      <c r="I655" s="102"/>
      <c r="J655" s="113">
        <f>BK655</f>
        <v>0</v>
      </c>
      <c r="K655" s="99"/>
      <c r="L655" s="104"/>
      <c r="M655" s="105"/>
      <c r="N655" s="106"/>
      <c r="O655" s="106"/>
      <c r="P655" s="107">
        <f>SUM(P656:P660)</f>
        <v>0</v>
      </c>
      <c r="Q655" s="106"/>
      <c r="R655" s="107">
        <f>SUM(R656:R660)</f>
        <v>0</v>
      </c>
      <c r="S655" s="106"/>
      <c r="T655" s="108">
        <f>SUM(T656:T660)</f>
        <v>0</v>
      </c>
      <c r="AR655" s="109" t="s">
        <v>123</v>
      </c>
      <c r="AT655" s="110" t="s">
        <v>42</v>
      </c>
      <c r="AU655" s="110" t="s">
        <v>45</v>
      </c>
      <c r="AY655" s="109" t="s">
        <v>93</v>
      </c>
      <c r="BK655" s="111">
        <f>SUM(BK656:BK660)</f>
        <v>0</v>
      </c>
    </row>
    <row r="656" spans="2:65" s="1" customFormat="1" ht="16.5" customHeight="1" x14ac:dyDescent="0.2">
      <c r="B656" s="19"/>
      <c r="C656" s="114" t="s">
        <v>654</v>
      </c>
      <c r="D656" s="114" t="s">
        <v>96</v>
      </c>
      <c r="E656" s="115" t="s">
        <v>655</v>
      </c>
      <c r="F656" s="116" t="s">
        <v>653</v>
      </c>
      <c r="G656" s="117" t="s">
        <v>647</v>
      </c>
      <c r="H656" s="118">
        <v>1</v>
      </c>
      <c r="I656" s="119"/>
      <c r="J656" s="120">
        <f>ROUND(I656*H656,2)</f>
        <v>0</v>
      </c>
      <c r="K656" s="116" t="s">
        <v>100</v>
      </c>
      <c r="L656" s="21"/>
      <c r="M656" s="121" t="s">
        <v>16</v>
      </c>
      <c r="N656" s="122" t="s">
        <v>30</v>
      </c>
      <c r="O656" s="28"/>
      <c r="P656" s="123">
        <f>O656*H656</f>
        <v>0</v>
      </c>
      <c r="Q656" s="123">
        <v>0</v>
      </c>
      <c r="R656" s="123">
        <f>Q656*H656</f>
        <v>0</v>
      </c>
      <c r="S656" s="123">
        <v>0</v>
      </c>
      <c r="T656" s="124">
        <f>S656*H656</f>
        <v>0</v>
      </c>
      <c r="AR656" s="11" t="s">
        <v>648</v>
      </c>
      <c r="AT656" s="11" t="s">
        <v>96</v>
      </c>
      <c r="AU656" s="11" t="s">
        <v>47</v>
      </c>
      <c r="AY656" s="11" t="s">
        <v>93</v>
      </c>
      <c r="BE656" s="125">
        <f>IF(N656="základní",J656,0)</f>
        <v>0</v>
      </c>
      <c r="BF656" s="125">
        <f>IF(N656="snížená",J656,0)</f>
        <v>0</v>
      </c>
      <c r="BG656" s="125">
        <f>IF(N656="zákl. přenesená",J656,0)</f>
        <v>0</v>
      </c>
      <c r="BH656" s="125">
        <f>IF(N656="sníž. přenesená",J656,0)</f>
        <v>0</v>
      </c>
      <c r="BI656" s="125">
        <f>IF(N656="nulová",J656,0)</f>
        <v>0</v>
      </c>
      <c r="BJ656" s="11" t="s">
        <v>45</v>
      </c>
      <c r="BK656" s="125">
        <f>ROUND(I656*H656,2)</f>
        <v>0</v>
      </c>
      <c r="BL656" s="11" t="s">
        <v>648</v>
      </c>
      <c r="BM656" s="11" t="s">
        <v>656</v>
      </c>
    </row>
    <row r="657" spans="2:65" s="7" customFormat="1" ht="10.199999999999999" x14ac:dyDescent="0.2">
      <c r="B657" s="126"/>
      <c r="C657" s="127"/>
      <c r="D657" s="128" t="s">
        <v>103</v>
      </c>
      <c r="E657" s="129" t="s">
        <v>16</v>
      </c>
      <c r="F657" s="130" t="s">
        <v>657</v>
      </c>
      <c r="G657" s="127"/>
      <c r="H657" s="129" t="s">
        <v>16</v>
      </c>
      <c r="I657" s="131"/>
      <c r="J657" s="127"/>
      <c r="K657" s="127"/>
      <c r="L657" s="132"/>
      <c r="M657" s="133"/>
      <c r="N657" s="134"/>
      <c r="O657" s="134"/>
      <c r="P657" s="134"/>
      <c r="Q657" s="134"/>
      <c r="R657" s="134"/>
      <c r="S657" s="134"/>
      <c r="T657" s="135"/>
      <c r="AT657" s="136" t="s">
        <v>103</v>
      </c>
      <c r="AU657" s="136" t="s">
        <v>47</v>
      </c>
      <c r="AV657" s="7" t="s">
        <v>45</v>
      </c>
      <c r="AW657" s="7" t="s">
        <v>21</v>
      </c>
      <c r="AX657" s="7" t="s">
        <v>43</v>
      </c>
      <c r="AY657" s="136" t="s">
        <v>93</v>
      </c>
    </row>
    <row r="658" spans="2:65" s="8" customFormat="1" ht="10.199999999999999" x14ac:dyDescent="0.2">
      <c r="B658" s="137"/>
      <c r="C658" s="138"/>
      <c r="D658" s="128" t="s">
        <v>103</v>
      </c>
      <c r="E658" s="139" t="s">
        <v>16</v>
      </c>
      <c r="F658" s="140" t="s">
        <v>45</v>
      </c>
      <c r="G658" s="138"/>
      <c r="H658" s="141">
        <v>1</v>
      </c>
      <c r="I658" s="142"/>
      <c r="J658" s="138"/>
      <c r="K658" s="138"/>
      <c r="L658" s="143"/>
      <c r="M658" s="144"/>
      <c r="N658" s="145"/>
      <c r="O658" s="145"/>
      <c r="P658" s="145"/>
      <c r="Q658" s="145"/>
      <c r="R658" s="145"/>
      <c r="S658" s="145"/>
      <c r="T658" s="146"/>
      <c r="AT658" s="147" t="s">
        <v>103</v>
      </c>
      <c r="AU658" s="147" t="s">
        <v>47</v>
      </c>
      <c r="AV658" s="8" t="s">
        <v>47</v>
      </c>
      <c r="AW658" s="8" t="s">
        <v>21</v>
      </c>
      <c r="AX658" s="8" t="s">
        <v>43</v>
      </c>
      <c r="AY658" s="147" t="s">
        <v>93</v>
      </c>
    </row>
    <row r="659" spans="2:65" s="9" customFormat="1" ht="10.199999999999999" x14ac:dyDescent="0.2">
      <c r="B659" s="148"/>
      <c r="C659" s="149"/>
      <c r="D659" s="128" t="s">
        <v>103</v>
      </c>
      <c r="E659" s="150" t="s">
        <v>16</v>
      </c>
      <c r="F659" s="151" t="s">
        <v>106</v>
      </c>
      <c r="G659" s="149"/>
      <c r="H659" s="152">
        <v>1</v>
      </c>
      <c r="I659" s="153"/>
      <c r="J659" s="149"/>
      <c r="K659" s="149"/>
      <c r="L659" s="154"/>
      <c r="M659" s="155"/>
      <c r="N659" s="156"/>
      <c r="O659" s="156"/>
      <c r="P659" s="156"/>
      <c r="Q659" s="156"/>
      <c r="R659" s="156"/>
      <c r="S659" s="156"/>
      <c r="T659" s="157"/>
      <c r="AT659" s="158" t="s">
        <v>103</v>
      </c>
      <c r="AU659" s="158" t="s">
        <v>47</v>
      </c>
      <c r="AV659" s="9" t="s">
        <v>101</v>
      </c>
      <c r="AW659" s="9" t="s">
        <v>21</v>
      </c>
      <c r="AX659" s="9" t="s">
        <v>45</v>
      </c>
      <c r="AY659" s="158" t="s">
        <v>93</v>
      </c>
    </row>
    <row r="660" spans="2:65" s="7" customFormat="1" ht="10.199999999999999" x14ac:dyDescent="0.2">
      <c r="B660" s="126"/>
      <c r="C660" s="127"/>
      <c r="D660" s="128" t="s">
        <v>103</v>
      </c>
      <c r="E660" s="129" t="s">
        <v>16</v>
      </c>
      <c r="F660" s="130" t="s">
        <v>651</v>
      </c>
      <c r="G660" s="127"/>
      <c r="H660" s="129" t="s">
        <v>16</v>
      </c>
      <c r="I660" s="131"/>
      <c r="J660" s="127"/>
      <c r="K660" s="127"/>
      <c r="L660" s="132"/>
      <c r="M660" s="133"/>
      <c r="N660" s="134"/>
      <c r="O660" s="134"/>
      <c r="P660" s="134"/>
      <c r="Q660" s="134"/>
      <c r="R660" s="134"/>
      <c r="S660" s="134"/>
      <c r="T660" s="135"/>
      <c r="AT660" s="136" t="s">
        <v>103</v>
      </c>
      <c r="AU660" s="136" t="s">
        <v>47</v>
      </c>
      <c r="AV660" s="7" t="s">
        <v>45</v>
      </c>
      <c r="AW660" s="7" t="s">
        <v>21</v>
      </c>
      <c r="AX660" s="7" t="s">
        <v>43</v>
      </c>
      <c r="AY660" s="136" t="s">
        <v>93</v>
      </c>
    </row>
    <row r="661" spans="2:65" s="6" customFormat="1" ht="22.8" customHeight="1" x14ac:dyDescent="0.25">
      <c r="B661" s="98"/>
      <c r="C661" s="99"/>
      <c r="D661" s="100" t="s">
        <v>42</v>
      </c>
      <c r="E661" s="112" t="s">
        <v>658</v>
      </c>
      <c r="F661" s="112" t="s">
        <v>659</v>
      </c>
      <c r="G661" s="99"/>
      <c r="H661" s="99"/>
      <c r="I661" s="102"/>
      <c r="J661" s="113">
        <f>BK661</f>
        <v>0</v>
      </c>
      <c r="K661" s="99"/>
      <c r="L661" s="104"/>
      <c r="M661" s="105"/>
      <c r="N661" s="106"/>
      <c r="O661" s="106"/>
      <c r="P661" s="107">
        <f>SUM(P662:P671)</f>
        <v>0</v>
      </c>
      <c r="Q661" s="106"/>
      <c r="R661" s="107">
        <f>SUM(R662:R671)</f>
        <v>0</v>
      </c>
      <c r="S661" s="106"/>
      <c r="T661" s="108">
        <f>SUM(T662:T671)</f>
        <v>0</v>
      </c>
      <c r="AR661" s="109" t="s">
        <v>123</v>
      </c>
      <c r="AT661" s="110" t="s">
        <v>42</v>
      </c>
      <c r="AU661" s="110" t="s">
        <v>45</v>
      </c>
      <c r="AY661" s="109" t="s">
        <v>93</v>
      </c>
      <c r="BK661" s="111">
        <f>SUM(BK662:BK671)</f>
        <v>0</v>
      </c>
    </row>
    <row r="662" spans="2:65" s="1" customFormat="1" ht="16.5" customHeight="1" x14ac:dyDescent="0.2">
      <c r="B662" s="19"/>
      <c r="C662" s="114" t="s">
        <v>660</v>
      </c>
      <c r="D662" s="114" t="s">
        <v>96</v>
      </c>
      <c r="E662" s="115" t="s">
        <v>661</v>
      </c>
      <c r="F662" s="116" t="s">
        <v>662</v>
      </c>
      <c r="G662" s="117" t="s">
        <v>647</v>
      </c>
      <c r="H662" s="118">
        <v>1</v>
      </c>
      <c r="I662" s="119"/>
      <c r="J662" s="120">
        <f>ROUND(I662*H662,2)</f>
        <v>0</v>
      </c>
      <c r="K662" s="116" t="s">
        <v>100</v>
      </c>
      <c r="L662" s="21"/>
      <c r="M662" s="121" t="s">
        <v>16</v>
      </c>
      <c r="N662" s="122" t="s">
        <v>30</v>
      </c>
      <c r="O662" s="28"/>
      <c r="P662" s="123">
        <f>O662*H662</f>
        <v>0</v>
      </c>
      <c r="Q662" s="123">
        <v>0</v>
      </c>
      <c r="R662" s="123">
        <f>Q662*H662</f>
        <v>0</v>
      </c>
      <c r="S662" s="123">
        <v>0</v>
      </c>
      <c r="T662" s="124">
        <f>S662*H662</f>
        <v>0</v>
      </c>
      <c r="AR662" s="11" t="s">
        <v>648</v>
      </c>
      <c r="AT662" s="11" t="s">
        <v>96</v>
      </c>
      <c r="AU662" s="11" t="s">
        <v>47</v>
      </c>
      <c r="AY662" s="11" t="s">
        <v>93</v>
      </c>
      <c r="BE662" s="125">
        <f>IF(N662="základní",J662,0)</f>
        <v>0</v>
      </c>
      <c r="BF662" s="125">
        <f>IF(N662="snížená",J662,0)</f>
        <v>0</v>
      </c>
      <c r="BG662" s="125">
        <f>IF(N662="zákl. přenesená",J662,0)</f>
        <v>0</v>
      </c>
      <c r="BH662" s="125">
        <f>IF(N662="sníž. přenesená",J662,0)</f>
        <v>0</v>
      </c>
      <c r="BI662" s="125">
        <f>IF(N662="nulová",J662,0)</f>
        <v>0</v>
      </c>
      <c r="BJ662" s="11" t="s">
        <v>45</v>
      </c>
      <c r="BK662" s="125">
        <f>ROUND(I662*H662,2)</f>
        <v>0</v>
      </c>
      <c r="BL662" s="11" t="s">
        <v>648</v>
      </c>
      <c r="BM662" s="11" t="s">
        <v>663</v>
      </c>
    </row>
    <row r="663" spans="2:65" s="7" customFormat="1" ht="10.199999999999999" x14ac:dyDescent="0.2">
      <c r="B663" s="126"/>
      <c r="C663" s="127"/>
      <c r="D663" s="128" t="s">
        <v>103</v>
      </c>
      <c r="E663" s="129" t="s">
        <v>16</v>
      </c>
      <c r="F663" s="130" t="s">
        <v>664</v>
      </c>
      <c r="G663" s="127"/>
      <c r="H663" s="129" t="s">
        <v>16</v>
      </c>
      <c r="I663" s="131"/>
      <c r="J663" s="127"/>
      <c r="K663" s="127"/>
      <c r="L663" s="132"/>
      <c r="M663" s="133"/>
      <c r="N663" s="134"/>
      <c r="O663" s="134"/>
      <c r="P663" s="134"/>
      <c r="Q663" s="134"/>
      <c r="R663" s="134"/>
      <c r="S663" s="134"/>
      <c r="T663" s="135"/>
      <c r="AT663" s="136" t="s">
        <v>103</v>
      </c>
      <c r="AU663" s="136" t="s">
        <v>47</v>
      </c>
      <c r="AV663" s="7" t="s">
        <v>45</v>
      </c>
      <c r="AW663" s="7" t="s">
        <v>21</v>
      </c>
      <c r="AX663" s="7" t="s">
        <v>43</v>
      </c>
      <c r="AY663" s="136" t="s">
        <v>93</v>
      </c>
    </row>
    <row r="664" spans="2:65" s="8" customFormat="1" ht="10.199999999999999" x14ac:dyDescent="0.2">
      <c r="B664" s="137"/>
      <c r="C664" s="138"/>
      <c r="D664" s="128" t="s">
        <v>103</v>
      </c>
      <c r="E664" s="139" t="s">
        <v>16</v>
      </c>
      <c r="F664" s="140" t="s">
        <v>45</v>
      </c>
      <c r="G664" s="138"/>
      <c r="H664" s="141">
        <v>1</v>
      </c>
      <c r="I664" s="142"/>
      <c r="J664" s="138"/>
      <c r="K664" s="138"/>
      <c r="L664" s="143"/>
      <c r="M664" s="144"/>
      <c r="N664" s="145"/>
      <c r="O664" s="145"/>
      <c r="P664" s="145"/>
      <c r="Q664" s="145"/>
      <c r="R664" s="145"/>
      <c r="S664" s="145"/>
      <c r="T664" s="146"/>
      <c r="AT664" s="147" t="s">
        <v>103</v>
      </c>
      <c r="AU664" s="147" t="s">
        <v>47</v>
      </c>
      <c r="AV664" s="8" t="s">
        <v>47</v>
      </c>
      <c r="AW664" s="8" t="s">
        <v>21</v>
      </c>
      <c r="AX664" s="8" t="s">
        <v>43</v>
      </c>
      <c r="AY664" s="147" t="s">
        <v>93</v>
      </c>
    </row>
    <row r="665" spans="2:65" s="9" customFormat="1" ht="10.199999999999999" x14ac:dyDescent="0.2">
      <c r="B665" s="148"/>
      <c r="C665" s="149"/>
      <c r="D665" s="128" t="s">
        <v>103</v>
      </c>
      <c r="E665" s="150" t="s">
        <v>16</v>
      </c>
      <c r="F665" s="151" t="s">
        <v>106</v>
      </c>
      <c r="G665" s="149"/>
      <c r="H665" s="152">
        <v>1</v>
      </c>
      <c r="I665" s="153"/>
      <c r="J665" s="149"/>
      <c r="K665" s="149"/>
      <c r="L665" s="154"/>
      <c r="M665" s="155"/>
      <c r="N665" s="156"/>
      <c r="O665" s="156"/>
      <c r="P665" s="156"/>
      <c r="Q665" s="156"/>
      <c r="R665" s="156"/>
      <c r="S665" s="156"/>
      <c r="T665" s="157"/>
      <c r="AT665" s="158" t="s">
        <v>103</v>
      </c>
      <c r="AU665" s="158" t="s">
        <v>47</v>
      </c>
      <c r="AV665" s="9" t="s">
        <v>101</v>
      </c>
      <c r="AW665" s="9" t="s">
        <v>21</v>
      </c>
      <c r="AX665" s="9" t="s">
        <v>45</v>
      </c>
      <c r="AY665" s="158" t="s">
        <v>93</v>
      </c>
    </row>
    <row r="666" spans="2:65" s="7" customFormat="1" ht="10.199999999999999" x14ac:dyDescent="0.2">
      <c r="B666" s="126"/>
      <c r="C666" s="127"/>
      <c r="D666" s="128" t="s">
        <v>103</v>
      </c>
      <c r="E666" s="129" t="s">
        <v>16</v>
      </c>
      <c r="F666" s="130" t="s">
        <v>651</v>
      </c>
      <c r="G666" s="127"/>
      <c r="H666" s="129" t="s">
        <v>16</v>
      </c>
      <c r="I666" s="131"/>
      <c r="J666" s="127"/>
      <c r="K666" s="127"/>
      <c r="L666" s="132"/>
      <c r="M666" s="133"/>
      <c r="N666" s="134"/>
      <c r="O666" s="134"/>
      <c r="P666" s="134"/>
      <c r="Q666" s="134"/>
      <c r="R666" s="134"/>
      <c r="S666" s="134"/>
      <c r="T666" s="135"/>
      <c r="AT666" s="136" t="s">
        <v>103</v>
      </c>
      <c r="AU666" s="136" t="s">
        <v>47</v>
      </c>
      <c r="AV666" s="7" t="s">
        <v>45</v>
      </c>
      <c r="AW666" s="7" t="s">
        <v>21</v>
      </c>
      <c r="AX666" s="7" t="s">
        <v>43</v>
      </c>
      <c r="AY666" s="136" t="s">
        <v>93</v>
      </c>
    </row>
    <row r="667" spans="2:65" s="1" customFormat="1" ht="16.5" customHeight="1" x14ac:dyDescent="0.2">
      <c r="B667" s="19"/>
      <c r="C667" s="114" t="s">
        <v>665</v>
      </c>
      <c r="D667" s="114" t="s">
        <v>96</v>
      </c>
      <c r="E667" s="115" t="s">
        <v>666</v>
      </c>
      <c r="F667" s="116" t="s">
        <v>667</v>
      </c>
      <c r="G667" s="117" t="s">
        <v>647</v>
      </c>
      <c r="H667" s="118">
        <v>1</v>
      </c>
      <c r="I667" s="119"/>
      <c r="J667" s="120">
        <f>ROUND(I667*H667,2)</f>
        <v>0</v>
      </c>
      <c r="K667" s="116" t="s">
        <v>100</v>
      </c>
      <c r="L667" s="21"/>
      <c r="M667" s="121" t="s">
        <v>16</v>
      </c>
      <c r="N667" s="122" t="s">
        <v>30</v>
      </c>
      <c r="O667" s="28"/>
      <c r="P667" s="123">
        <f>O667*H667</f>
        <v>0</v>
      </c>
      <c r="Q667" s="123">
        <v>0</v>
      </c>
      <c r="R667" s="123">
        <f>Q667*H667</f>
        <v>0</v>
      </c>
      <c r="S667" s="123">
        <v>0</v>
      </c>
      <c r="T667" s="124">
        <f>S667*H667</f>
        <v>0</v>
      </c>
      <c r="AR667" s="11" t="s">
        <v>648</v>
      </c>
      <c r="AT667" s="11" t="s">
        <v>96</v>
      </c>
      <c r="AU667" s="11" t="s">
        <v>47</v>
      </c>
      <c r="AY667" s="11" t="s">
        <v>93</v>
      </c>
      <c r="BE667" s="125">
        <f>IF(N667="základní",J667,0)</f>
        <v>0</v>
      </c>
      <c r="BF667" s="125">
        <f>IF(N667="snížená",J667,0)</f>
        <v>0</v>
      </c>
      <c r="BG667" s="125">
        <f>IF(N667="zákl. přenesená",J667,0)</f>
        <v>0</v>
      </c>
      <c r="BH667" s="125">
        <f>IF(N667="sníž. přenesená",J667,0)</f>
        <v>0</v>
      </c>
      <c r="BI667" s="125">
        <f>IF(N667="nulová",J667,0)</f>
        <v>0</v>
      </c>
      <c r="BJ667" s="11" t="s">
        <v>45</v>
      </c>
      <c r="BK667" s="125">
        <f>ROUND(I667*H667,2)</f>
        <v>0</v>
      </c>
      <c r="BL667" s="11" t="s">
        <v>648</v>
      </c>
      <c r="BM667" s="11" t="s">
        <v>668</v>
      </c>
    </row>
    <row r="668" spans="2:65" s="7" customFormat="1" ht="10.199999999999999" x14ac:dyDescent="0.2">
      <c r="B668" s="126"/>
      <c r="C668" s="127"/>
      <c r="D668" s="128" t="s">
        <v>103</v>
      </c>
      <c r="E668" s="129" t="s">
        <v>16</v>
      </c>
      <c r="F668" s="130" t="s">
        <v>669</v>
      </c>
      <c r="G668" s="127"/>
      <c r="H668" s="129" t="s">
        <v>16</v>
      </c>
      <c r="I668" s="131"/>
      <c r="J668" s="127"/>
      <c r="K668" s="127"/>
      <c r="L668" s="132"/>
      <c r="M668" s="133"/>
      <c r="N668" s="134"/>
      <c r="O668" s="134"/>
      <c r="P668" s="134"/>
      <c r="Q668" s="134"/>
      <c r="R668" s="134"/>
      <c r="S668" s="134"/>
      <c r="T668" s="135"/>
      <c r="AT668" s="136" t="s">
        <v>103</v>
      </c>
      <c r="AU668" s="136" t="s">
        <v>47</v>
      </c>
      <c r="AV668" s="7" t="s">
        <v>45</v>
      </c>
      <c r="AW668" s="7" t="s">
        <v>21</v>
      </c>
      <c r="AX668" s="7" t="s">
        <v>43</v>
      </c>
      <c r="AY668" s="136" t="s">
        <v>93</v>
      </c>
    </row>
    <row r="669" spans="2:65" s="8" customFormat="1" ht="10.199999999999999" x14ac:dyDescent="0.2">
      <c r="B669" s="137"/>
      <c r="C669" s="138"/>
      <c r="D669" s="128" t="s">
        <v>103</v>
      </c>
      <c r="E669" s="139" t="s">
        <v>16</v>
      </c>
      <c r="F669" s="140" t="s">
        <v>45</v>
      </c>
      <c r="G669" s="138"/>
      <c r="H669" s="141">
        <v>1</v>
      </c>
      <c r="I669" s="142"/>
      <c r="J669" s="138"/>
      <c r="K669" s="138"/>
      <c r="L669" s="143"/>
      <c r="M669" s="144"/>
      <c r="N669" s="145"/>
      <c r="O669" s="145"/>
      <c r="P669" s="145"/>
      <c r="Q669" s="145"/>
      <c r="R669" s="145"/>
      <c r="S669" s="145"/>
      <c r="T669" s="146"/>
      <c r="AT669" s="147" t="s">
        <v>103</v>
      </c>
      <c r="AU669" s="147" t="s">
        <v>47</v>
      </c>
      <c r="AV669" s="8" t="s">
        <v>47</v>
      </c>
      <c r="AW669" s="8" t="s">
        <v>21</v>
      </c>
      <c r="AX669" s="8" t="s">
        <v>43</v>
      </c>
      <c r="AY669" s="147" t="s">
        <v>93</v>
      </c>
    </row>
    <row r="670" spans="2:65" s="9" customFormat="1" ht="10.199999999999999" x14ac:dyDescent="0.2">
      <c r="B670" s="148"/>
      <c r="C670" s="149"/>
      <c r="D670" s="128" t="s">
        <v>103</v>
      </c>
      <c r="E670" s="150" t="s">
        <v>16</v>
      </c>
      <c r="F670" s="151" t="s">
        <v>106</v>
      </c>
      <c r="G670" s="149"/>
      <c r="H670" s="152">
        <v>1</v>
      </c>
      <c r="I670" s="153"/>
      <c r="J670" s="149"/>
      <c r="K670" s="149"/>
      <c r="L670" s="154"/>
      <c r="M670" s="155"/>
      <c r="N670" s="156"/>
      <c r="O670" s="156"/>
      <c r="P670" s="156"/>
      <c r="Q670" s="156"/>
      <c r="R670" s="156"/>
      <c r="S670" s="156"/>
      <c r="T670" s="157"/>
      <c r="AT670" s="158" t="s">
        <v>103</v>
      </c>
      <c r="AU670" s="158" t="s">
        <v>47</v>
      </c>
      <c r="AV670" s="9" t="s">
        <v>101</v>
      </c>
      <c r="AW670" s="9" t="s">
        <v>21</v>
      </c>
      <c r="AX670" s="9" t="s">
        <v>45</v>
      </c>
      <c r="AY670" s="158" t="s">
        <v>93</v>
      </c>
    </row>
    <row r="671" spans="2:65" s="7" customFormat="1" ht="10.199999999999999" x14ac:dyDescent="0.2">
      <c r="B671" s="126"/>
      <c r="C671" s="127"/>
      <c r="D671" s="128" t="s">
        <v>103</v>
      </c>
      <c r="E671" s="129" t="s">
        <v>16</v>
      </c>
      <c r="F671" s="130" t="s">
        <v>651</v>
      </c>
      <c r="G671" s="127"/>
      <c r="H671" s="129" t="s">
        <v>16</v>
      </c>
      <c r="I671" s="131"/>
      <c r="J671" s="127"/>
      <c r="K671" s="127"/>
      <c r="L671" s="132"/>
      <c r="M671" s="171"/>
      <c r="N671" s="172"/>
      <c r="O671" s="172"/>
      <c r="P671" s="172"/>
      <c r="Q671" s="172"/>
      <c r="R671" s="172"/>
      <c r="S671" s="172"/>
      <c r="T671" s="173"/>
      <c r="AT671" s="136" t="s">
        <v>103</v>
      </c>
      <c r="AU671" s="136" t="s">
        <v>47</v>
      </c>
      <c r="AV671" s="7" t="s">
        <v>45</v>
      </c>
      <c r="AW671" s="7" t="s">
        <v>21</v>
      </c>
      <c r="AX671" s="7" t="s">
        <v>43</v>
      </c>
      <c r="AY671" s="136" t="s">
        <v>93</v>
      </c>
    </row>
    <row r="672" spans="2:65" s="1" customFormat="1" ht="6.9" customHeight="1" x14ac:dyDescent="0.2">
      <c r="B672" s="22"/>
      <c r="C672" s="23"/>
      <c r="D672" s="23"/>
      <c r="E672" s="23"/>
      <c r="F672" s="23"/>
      <c r="G672" s="23"/>
      <c r="H672" s="23"/>
      <c r="I672" s="65"/>
      <c r="J672" s="23"/>
      <c r="K672" s="23"/>
      <c r="L672" s="21"/>
    </row>
  </sheetData>
  <sheetProtection algorithmName="SHA-512" hashValue="3PV6mrngrX+jaC2AYV1kXiY6QWlsji4Xc2MppJEJaEZC2Z8bknHVLydaZeEinU5usefvB3j4vrtAJeOxQXsarA==" saltValue="E6P9VGE5Cug0VChJ2tuvUpCJxrr09lQJ6UGLIV5TQz43U5TUNK1fokfP/2aWP5IR2OyE+oOnq+7yP40YEnJ9hg==" spinCount="100000" sheet="1" objects="1" scenarios="1" formatColumns="0" formatRows="0" autoFilter="0"/>
  <autoFilter ref="C101:K671"/>
  <mergeCells count="9">
    <mergeCell ref="E50:H50"/>
    <mergeCell ref="E92:H92"/>
    <mergeCell ref="E94:H9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tabSelected="1" zoomScaleNormal="100" workbookViewId="0"/>
  </sheetViews>
  <sheetFormatPr defaultRowHeight="10.199999999999999" x14ac:dyDescent="0.2"/>
  <cols>
    <col min="1" max="1" width="8.28515625" style="174" customWidth="1"/>
    <col min="2" max="2" width="1.7109375" style="174" customWidth="1"/>
    <col min="3" max="4" width="5" style="174" customWidth="1"/>
    <col min="5" max="5" width="11.7109375" style="174" customWidth="1"/>
    <col min="6" max="6" width="9.140625" style="174" customWidth="1"/>
    <col min="7" max="7" width="5" style="174" customWidth="1"/>
    <col min="8" max="8" width="77.85546875" style="174" customWidth="1"/>
    <col min="9" max="10" width="20" style="174" customWidth="1"/>
    <col min="11" max="11" width="1.7109375" style="174" customWidth="1"/>
  </cols>
  <sheetData>
    <row r="1" spans="2:11" ht="37.5" customHeight="1" x14ac:dyDescent="0.2"/>
    <row r="2" spans="2:11" ht="7.5" customHeight="1" x14ac:dyDescent="0.2">
      <c r="B2" s="175"/>
      <c r="C2" s="176"/>
      <c r="D2" s="176"/>
      <c r="E2" s="176"/>
      <c r="F2" s="176"/>
      <c r="G2" s="176"/>
      <c r="H2" s="176"/>
      <c r="I2" s="176"/>
      <c r="J2" s="176"/>
      <c r="K2" s="177"/>
    </row>
    <row r="3" spans="2:11" s="10" customFormat="1" ht="45" customHeight="1" x14ac:dyDescent="0.2">
      <c r="B3" s="178"/>
      <c r="C3" s="267" t="s">
        <v>670</v>
      </c>
      <c r="D3" s="267"/>
      <c r="E3" s="267"/>
      <c r="F3" s="267"/>
      <c r="G3" s="267"/>
      <c r="H3" s="267"/>
      <c r="I3" s="267"/>
      <c r="J3" s="267"/>
      <c r="K3" s="179"/>
    </row>
    <row r="4" spans="2:11" ht="25.5" customHeight="1" x14ac:dyDescent="0.3">
      <c r="B4" s="180"/>
      <c r="C4" s="270" t="s">
        <v>671</v>
      </c>
      <c r="D4" s="270"/>
      <c r="E4" s="270"/>
      <c r="F4" s="270"/>
      <c r="G4" s="270"/>
      <c r="H4" s="270"/>
      <c r="I4" s="270"/>
      <c r="J4" s="270"/>
      <c r="K4" s="181"/>
    </row>
    <row r="5" spans="2:11" ht="5.25" customHeight="1" x14ac:dyDescent="0.2">
      <c r="B5" s="180"/>
      <c r="C5" s="182"/>
      <c r="D5" s="182"/>
      <c r="E5" s="182"/>
      <c r="F5" s="182"/>
      <c r="G5" s="182"/>
      <c r="H5" s="182"/>
      <c r="I5" s="182"/>
      <c r="J5" s="182"/>
      <c r="K5" s="181"/>
    </row>
    <row r="6" spans="2:11" ht="15" customHeight="1" x14ac:dyDescent="0.2">
      <c r="B6" s="180"/>
      <c r="C6" s="268" t="s">
        <v>672</v>
      </c>
      <c r="D6" s="268"/>
      <c r="E6" s="268"/>
      <c r="F6" s="268"/>
      <c r="G6" s="268"/>
      <c r="H6" s="268"/>
      <c r="I6" s="268"/>
      <c r="J6" s="268"/>
      <c r="K6" s="181"/>
    </row>
    <row r="7" spans="2:11" ht="15" customHeight="1" x14ac:dyDescent="0.2">
      <c r="B7" s="184"/>
      <c r="C7" s="268" t="s">
        <v>673</v>
      </c>
      <c r="D7" s="268"/>
      <c r="E7" s="268"/>
      <c r="F7" s="268"/>
      <c r="G7" s="268"/>
      <c r="H7" s="268"/>
      <c r="I7" s="268"/>
      <c r="J7" s="268"/>
      <c r="K7" s="181"/>
    </row>
    <row r="8" spans="2:11" ht="12.75" customHeight="1" x14ac:dyDescent="0.2">
      <c r="B8" s="184"/>
      <c r="C8" s="183"/>
      <c r="D8" s="183"/>
      <c r="E8" s="183"/>
      <c r="F8" s="183"/>
      <c r="G8" s="183"/>
      <c r="H8" s="183"/>
      <c r="I8" s="183"/>
      <c r="J8" s="183"/>
      <c r="K8" s="181"/>
    </row>
    <row r="9" spans="2:11" ht="15" customHeight="1" x14ac:dyDescent="0.2">
      <c r="B9" s="184"/>
      <c r="C9" s="268" t="s">
        <v>674</v>
      </c>
      <c r="D9" s="268"/>
      <c r="E9" s="268"/>
      <c r="F9" s="268"/>
      <c r="G9" s="268"/>
      <c r="H9" s="268"/>
      <c r="I9" s="268"/>
      <c r="J9" s="268"/>
      <c r="K9" s="181"/>
    </row>
    <row r="10" spans="2:11" ht="15" customHeight="1" x14ac:dyDescent="0.2">
      <c r="B10" s="184"/>
      <c r="C10" s="183"/>
      <c r="D10" s="268" t="s">
        <v>675</v>
      </c>
      <c r="E10" s="268"/>
      <c r="F10" s="268"/>
      <c r="G10" s="268"/>
      <c r="H10" s="268"/>
      <c r="I10" s="268"/>
      <c r="J10" s="268"/>
      <c r="K10" s="181"/>
    </row>
    <row r="11" spans="2:11" ht="15" customHeight="1" x14ac:dyDescent="0.2">
      <c r="B11" s="184"/>
      <c r="C11" s="185"/>
      <c r="D11" s="268" t="s">
        <v>676</v>
      </c>
      <c r="E11" s="268"/>
      <c r="F11" s="268"/>
      <c r="G11" s="268"/>
      <c r="H11" s="268"/>
      <c r="I11" s="268"/>
      <c r="J11" s="268"/>
      <c r="K11" s="181"/>
    </row>
    <row r="12" spans="2:11" ht="15" customHeight="1" x14ac:dyDescent="0.2">
      <c r="B12" s="184"/>
      <c r="C12" s="185"/>
      <c r="D12" s="183"/>
      <c r="E12" s="183"/>
      <c r="F12" s="183"/>
      <c r="G12" s="183"/>
      <c r="H12" s="183"/>
      <c r="I12" s="183"/>
      <c r="J12" s="183"/>
      <c r="K12" s="181"/>
    </row>
    <row r="13" spans="2:11" ht="15" customHeight="1" x14ac:dyDescent="0.2">
      <c r="B13" s="184"/>
      <c r="C13" s="185"/>
      <c r="D13" s="186" t="s">
        <v>677</v>
      </c>
      <c r="E13" s="183"/>
      <c r="F13" s="183"/>
      <c r="G13" s="183"/>
      <c r="H13" s="183"/>
      <c r="I13" s="183"/>
      <c r="J13" s="183"/>
      <c r="K13" s="181"/>
    </row>
    <row r="14" spans="2:11" ht="12.75" customHeight="1" x14ac:dyDescent="0.2">
      <c r="B14" s="184"/>
      <c r="C14" s="185"/>
      <c r="D14" s="185"/>
      <c r="E14" s="185"/>
      <c r="F14" s="185"/>
      <c r="G14" s="185"/>
      <c r="H14" s="185"/>
      <c r="I14" s="185"/>
      <c r="J14" s="185"/>
      <c r="K14" s="181"/>
    </row>
    <row r="15" spans="2:11" ht="15" customHeight="1" x14ac:dyDescent="0.2">
      <c r="B15" s="184"/>
      <c r="C15" s="185"/>
      <c r="D15" s="268" t="s">
        <v>678</v>
      </c>
      <c r="E15" s="268"/>
      <c r="F15" s="268"/>
      <c r="G15" s="268"/>
      <c r="H15" s="268"/>
      <c r="I15" s="268"/>
      <c r="J15" s="268"/>
      <c r="K15" s="181"/>
    </row>
    <row r="16" spans="2:11" ht="15" customHeight="1" x14ac:dyDescent="0.2">
      <c r="B16" s="184"/>
      <c r="C16" s="185"/>
      <c r="D16" s="268" t="s">
        <v>679</v>
      </c>
      <c r="E16" s="268"/>
      <c r="F16" s="268"/>
      <c r="G16" s="268"/>
      <c r="H16" s="268"/>
      <c r="I16" s="268"/>
      <c r="J16" s="268"/>
      <c r="K16" s="181"/>
    </row>
    <row r="17" spans="2:11" ht="15" customHeight="1" x14ac:dyDescent="0.2">
      <c r="B17" s="184"/>
      <c r="C17" s="185"/>
      <c r="D17" s="268" t="s">
        <v>680</v>
      </c>
      <c r="E17" s="268"/>
      <c r="F17" s="268"/>
      <c r="G17" s="268"/>
      <c r="H17" s="268"/>
      <c r="I17" s="268"/>
      <c r="J17" s="268"/>
      <c r="K17" s="181"/>
    </row>
    <row r="18" spans="2:11" ht="15" customHeight="1" x14ac:dyDescent="0.2">
      <c r="B18" s="184"/>
      <c r="C18" s="185"/>
      <c r="D18" s="185"/>
      <c r="E18" s="187" t="s">
        <v>44</v>
      </c>
      <c r="F18" s="268" t="s">
        <v>681</v>
      </c>
      <c r="G18" s="268"/>
      <c r="H18" s="268"/>
      <c r="I18" s="268"/>
      <c r="J18" s="268"/>
      <c r="K18" s="181"/>
    </row>
    <row r="19" spans="2:11" ht="15" customHeight="1" x14ac:dyDescent="0.2">
      <c r="B19" s="184"/>
      <c r="C19" s="185"/>
      <c r="D19" s="185"/>
      <c r="E19" s="187" t="s">
        <v>682</v>
      </c>
      <c r="F19" s="268" t="s">
        <v>683</v>
      </c>
      <c r="G19" s="268"/>
      <c r="H19" s="268"/>
      <c r="I19" s="268"/>
      <c r="J19" s="268"/>
      <c r="K19" s="181"/>
    </row>
    <row r="20" spans="2:11" ht="15" customHeight="1" x14ac:dyDescent="0.2">
      <c r="B20" s="184"/>
      <c r="C20" s="185"/>
      <c r="D20" s="185"/>
      <c r="E20" s="187" t="s">
        <v>684</v>
      </c>
      <c r="F20" s="268" t="s">
        <v>685</v>
      </c>
      <c r="G20" s="268"/>
      <c r="H20" s="268"/>
      <c r="I20" s="268"/>
      <c r="J20" s="268"/>
      <c r="K20" s="181"/>
    </row>
    <row r="21" spans="2:11" ht="15" customHeight="1" x14ac:dyDescent="0.2">
      <c r="B21" s="184"/>
      <c r="C21" s="185"/>
      <c r="D21" s="185"/>
      <c r="E21" s="187" t="s">
        <v>686</v>
      </c>
      <c r="F21" s="268" t="s">
        <v>687</v>
      </c>
      <c r="G21" s="268"/>
      <c r="H21" s="268"/>
      <c r="I21" s="268"/>
      <c r="J21" s="268"/>
      <c r="K21" s="181"/>
    </row>
    <row r="22" spans="2:11" ht="15" customHeight="1" x14ac:dyDescent="0.2">
      <c r="B22" s="184"/>
      <c r="C22" s="185"/>
      <c r="D22" s="185"/>
      <c r="E22" s="187" t="s">
        <v>688</v>
      </c>
      <c r="F22" s="268" t="s">
        <v>689</v>
      </c>
      <c r="G22" s="268"/>
      <c r="H22" s="268"/>
      <c r="I22" s="268"/>
      <c r="J22" s="268"/>
      <c r="K22" s="181"/>
    </row>
    <row r="23" spans="2:11" ht="15" customHeight="1" x14ac:dyDescent="0.2">
      <c r="B23" s="184"/>
      <c r="C23" s="185"/>
      <c r="D23" s="185"/>
      <c r="E23" s="187" t="s">
        <v>690</v>
      </c>
      <c r="F23" s="268" t="s">
        <v>691</v>
      </c>
      <c r="G23" s="268"/>
      <c r="H23" s="268"/>
      <c r="I23" s="268"/>
      <c r="J23" s="268"/>
      <c r="K23" s="181"/>
    </row>
    <row r="24" spans="2:11" ht="12.75" customHeight="1" x14ac:dyDescent="0.2">
      <c r="B24" s="184"/>
      <c r="C24" s="185"/>
      <c r="D24" s="185"/>
      <c r="E24" s="185"/>
      <c r="F24" s="185"/>
      <c r="G24" s="185"/>
      <c r="H24" s="185"/>
      <c r="I24" s="185"/>
      <c r="J24" s="185"/>
      <c r="K24" s="181"/>
    </row>
    <row r="25" spans="2:11" ht="15" customHeight="1" x14ac:dyDescent="0.2">
      <c r="B25" s="184"/>
      <c r="C25" s="268" t="s">
        <v>692</v>
      </c>
      <c r="D25" s="268"/>
      <c r="E25" s="268"/>
      <c r="F25" s="268"/>
      <c r="G25" s="268"/>
      <c r="H25" s="268"/>
      <c r="I25" s="268"/>
      <c r="J25" s="268"/>
      <c r="K25" s="181"/>
    </row>
    <row r="26" spans="2:11" ht="15" customHeight="1" x14ac:dyDescent="0.2">
      <c r="B26" s="184"/>
      <c r="C26" s="268" t="s">
        <v>693</v>
      </c>
      <c r="D26" s="268"/>
      <c r="E26" s="268"/>
      <c r="F26" s="268"/>
      <c r="G26" s="268"/>
      <c r="H26" s="268"/>
      <c r="I26" s="268"/>
      <c r="J26" s="268"/>
      <c r="K26" s="181"/>
    </row>
    <row r="27" spans="2:11" ht="15" customHeight="1" x14ac:dyDescent="0.2">
      <c r="B27" s="184"/>
      <c r="C27" s="183"/>
      <c r="D27" s="268" t="s">
        <v>694</v>
      </c>
      <c r="E27" s="268"/>
      <c r="F27" s="268"/>
      <c r="G27" s="268"/>
      <c r="H27" s="268"/>
      <c r="I27" s="268"/>
      <c r="J27" s="268"/>
      <c r="K27" s="181"/>
    </row>
    <row r="28" spans="2:11" ht="15" customHeight="1" x14ac:dyDescent="0.2">
      <c r="B28" s="184"/>
      <c r="C28" s="185"/>
      <c r="D28" s="268" t="s">
        <v>695</v>
      </c>
      <c r="E28" s="268"/>
      <c r="F28" s="268"/>
      <c r="G28" s="268"/>
      <c r="H28" s="268"/>
      <c r="I28" s="268"/>
      <c r="J28" s="268"/>
      <c r="K28" s="181"/>
    </row>
    <row r="29" spans="2:11" ht="12.75" customHeight="1" x14ac:dyDescent="0.2">
      <c r="B29" s="184"/>
      <c r="C29" s="185"/>
      <c r="D29" s="185"/>
      <c r="E29" s="185"/>
      <c r="F29" s="185"/>
      <c r="G29" s="185"/>
      <c r="H29" s="185"/>
      <c r="I29" s="185"/>
      <c r="J29" s="185"/>
      <c r="K29" s="181"/>
    </row>
    <row r="30" spans="2:11" ht="15" customHeight="1" x14ac:dyDescent="0.2">
      <c r="B30" s="184"/>
      <c r="C30" s="185"/>
      <c r="D30" s="268" t="s">
        <v>696</v>
      </c>
      <c r="E30" s="268"/>
      <c r="F30" s="268"/>
      <c r="G30" s="268"/>
      <c r="H30" s="268"/>
      <c r="I30" s="268"/>
      <c r="J30" s="268"/>
      <c r="K30" s="181"/>
    </row>
    <row r="31" spans="2:11" ht="15" customHeight="1" x14ac:dyDescent="0.2">
      <c r="B31" s="184"/>
      <c r="C31" s="185"/>
      <c r="D31" s="268" t="s">
        <v>697</v>
      </c>
      <c r="E31" s="268"/>
      <c r="F31" s="268"/>
      <c r="G31" s="268"/>
      <c r="H31" s="268"/>
      <c r="I31" s="268"/>
      <c r="J31" s="268"/>
      <c r="K31" s="181"/>
    </row>
    <row r="32" spans="2:11" ht="12.75" customHeight="1" x14ac:dyDescent="0.2">
      <c r="B32" s="184"/>
      <c r="C32" s="185"/>
      <c r="D32" s="185"/>
      <c r="E32" s="185"/>
      <c r="F32" s="185"/>
      <c r="G32" s="185"/>
      <c r="H32" s="185"/>
      <c r="I32" s="185"/>
      <c r="J32" s="185"/>
      <c r="K32" s="181"/>
    </row>
    <row r="33" spans="2:11" ht="15" customHeight="1" x14ac:dyDescent="0.2">
      <c r="B33" s="184"/>
      <c r="C33" s="185"/>
      <c r="D33" s="268" t="s">
        <v>698</v>
      </c>
      <c r="E33" s="268"/>
      <c r="F33" s="268"/>
      <c r="G33" s="268"/>
      <c r="H33" s="268"/>
      <c r="I33" s="268"/>
      <c r="J33" s="268"/>
      <c r="K33" s="181"/>
    </row>
    <row r="34" spans="2:11" ht="15" customHeight="1" x14ac:dyDescent="0.2">
      <c r="B34" s="184"/>
      <c r="C34" s="185"/>
      <c r="D34" s="268" t="s">
        <v>699</v>
      </c>
      <c r="E34" s="268"/>
      <c r="F34" s="268"/>
      <c r="G34" s="268"/>
      <c r="H34" s="268"/>
      <c r="I34" s="268"/>
      <c r="J34" s="268"/>
      <c r="K34" s="181"/>
    </row>
    <row r="35" spans="2:11" ht="15" customHeight="1" x14ac:dyDescent="0.2">
      <c r="B35" s="184"/>
      <c r="C35" s="185"/>
      <c r="D35" s="268" t="s">
        <v>700</v>
      </c>
      <c r="E35" s="268"/>
      <c r="F35" s="268"/>
      <c r="G35" s="268"/>
      <c r="H35" s="268"/>
      <c r="I35" s="268"/>
      <c r="J35" s="268"/>
      <c r="K35" s="181"/>
    </row>
    <row r="36" spans="2:11" ht="15" customHeight="1" x14ac:dyDescent="0.2">
      <c r="B36" s="184"/>
      <c r="C36" s="185"/>
      <c r="D36" s="183"/>
      <c r="E36" s="186" t="s">
        <v>79</v>
      </c>
      <c r="F36" s="183"/>
      <c r="G36" s="268" t="s">
        <v>701</v>
      </c>
      <c r="H36" s="268"/>
      <c r="I36" s="268"/>
      <c r="J36" s="268"/>
      <c r="K36" s="181"/>
    </row>
    <row r="37" spans="2:11" ht="30.75" customHeight="1" x14ac:dyDescent="0.2">
      <c r="B37" s="184"/>
      <c r="C37" s="185"/>
      <c r="D37" s="183"/>
      <c r="E37" s="186" t="s">
        <v>702</v>
      </c>
      <c r="F37" s="183"/>
      <c r="G37" s="268" t="s">
        <v>703</v>
      </c>
      <c r="H37" s="268"/>
      <c r="I37" s="268"/>
      <c r="J37" s="268"/>
      <c r="K37" s="181"/>
    </row>
    <row r="38" spans="2:11" ht="15" customHeight="1" x14ac:dyDescent="0.2">
      <c r="B38" s="184"/>
      <c r="C38" s="185"/>
      <c r="D38" s="183"/>
      <c r="E38" s="186" t="s">
        <v>38</v>
      </c>
      <c r="F38" s="183"/>
      <c r="G38" s="268" t="s">
        <v>704</v>
      </c>
      <c r="H38" s="268"/>
      <c r="I38" s="268"/>
      <c r="J38" s="268"/>
      <c r="K38" s="181"/>
    </row>
    <row r="39" spans="2:11" ht="15" customHeight="1" x14ac:dyDescent="0.2">
      <c r="B39" s="184"/>
      <c r="C39" s="185"/>
      <c r="D39" s="183"/>
      <c r="E39" s="186" t="s">
        <v>39</v>
      </c>
      <c r="F39" s="183"/>
      <c r="G39" s="268" t="s">
        <v>705</v>
      </c>
      <c r="H39" s="268"/>
      <c r="I39" s="268"/>
      <c r="J39" s="268"/>
      <c r="K39" s="181"/>
    </row>
    <row r="40" spans="2:11" ht="15" customHeight="1" x14ac:dyDescent="0.2">
      <c r="B40" s="184"/>
      <c r="C40" s="185"/>
      <c r="D40" s="183"/>
      <c r="E40" s="186" t="s">
        <v>80</v>
      </c>
      <c r="F40" s="183"/>
      <c r="G40" s="268" t="s">
        <v>706</v>
      </c>
      <c r="H40" s="268"/>
      <c r="I40" s="268"/>
      <c r="J40" s="268"/>
      <c r="K40" s="181"/>
    </row>
    <row r="41" spans="2:11" ht="15" customHeight="1" x14ac:dyDescent="0.2">
      <c r="B41" s="184"/>
      <c r="C41" s="185"/>
      <c r="D41" s="183"/>
      <c r="E41" s="186" t="s">
        <v>81</v>
      </c>
      <c r="F41" s="183"/>
      <c r="G41" s="268" t="s">
        <v>707</v>
      </c>
      <c r="H41" s="268"/>
      <c r="I41" s="268"/>
      <c r="J41" s="268"/>
      <c r="K41" s="181"/>
    </row>
    <row r="42" spans="2:11" ht="15" customHeight="1" x14ac:dyDescent="0.2">
      <c r="B42" s="184"/>
      <c r="C42" s="185"/>
      <c r="D42" s="183"/>
      <c r="E42" s="186" t="s">
        <v>708</v>
      </c>
      <c r="F42" s="183"/>
      <c r="G42" s="268" t="s">
        <v>709</v>
      </c>
      <c r="H42" s="268"/>
      <c r="I42" s="268"/>
      <c r="J42" s="268"/>
      <c r="K42" s="181"/>
    </row>
    <row r="43" spans="2:11" ht="15" customHeight="1" x14ac:dyDescent="0.2">
      <c r="B43" s="184"/>
      <c r="C43" s="185"/>
      <c r="D43" s="183"/>
      <c r="E43" s="186"/>
      <c r="F43" s="183"/>
      <c r="G43" s="268" t="s">
        <v>710</v>
      </c>
      <c r="H43" s="268"/>
      <c r="I43" s="268"/>
      <c r="J43" s="268"/>
      <c r="K43" s="181"/>
    </row>
    <row r="44" spans="2:11" ht="15" customHeight="1" x14ac:dyDescent="0.2">
      <c r="B44" s="184"/>
      <c r="C44" s="185"/>
      <c r="D44" s="183"/>
      <c r="E44" s="186" t="s">
        <v>711</v>
      </c>
      <c r="F44" s="183"/>
      <c r="G44" s="268" t="s">
        <v>712</v>
      </c>
      <c r="H44" s="268"/>
      <c r="I44" s="268"/>
      <c r="J44" s="268"/>
      <c r="K44" s="181"/>
    </row>
    <row r="45" spans="2:11" ht="15" customHeight="1" x14ac:dyDescent="0.2">
      <c r="B45" s="184"/>
      <c r="C45" s="185"/>
      <c r="D45" s="183"/>
      <c r="E45" s="186" t="s">
        <v>83</v>
      </c>
      <c r="F45" s="183"/>
      <c r="G45" s="268" t="s">
        <v>713</v>
      </c>
      <c r="H45" s="268"/>
      <c r="I45" s="268"/>
      <c r="J45" s="268"/>
      <c r="K45" s="181"/>
    </row>
    <row r="46" spans="2:11" ht="12.75" customHeight="1" x14ac:dyDescent="0.2">
      <c r="B46" s="184"/>
      <c r="C46" s="185"/>
      <c r="D46" s="183"/>
      <c r="E46" s="183"/>
      <c r="F46" s="183"/>
      <c r="G46" s="183"/>
      <c r="H46" s="183"/>
      <c r="I46" s="183"/>
      <c r="J46" s="183"/>
      <c r="K46" s="181"/>
    </row>
    <row r="47" spans="2:11" ht="15" customHeight="1" x14ac:dyDescent="0.2">
      <c r="B47" s="184"/>
      <c r="C47" s="185"/>
      <c r="D47" s="268" t="s">
        <v>714</v>
      </c>
      <c r="E47" s="268"/>
      <c r="F47" s="268"/>
      <c r="G47" s="268"/>
      <c r="H47" s="268"/>
      <c r="I47" s="268"/>
      <c r="J47" s="268"/>
      <c r="K47" s="181"/>
    </row>
    <row r="48" spans="2:11" ht="15" customHeight="1" x14ac:dyDescent="0.2">
      <c r="B48" s="184"/>
      <c r="C48" s="185"/>
      <c r="D48" s="185"/>
      <c r="E48" s="268" t="s">
        <v>715</v>
      </c>
      <c r="F48" s="268"/>
      <c r="G48" s="268"/>
      <c r="H48" s="268"/>
      <c r="I48" s="268"/>
      <c r="J48" s="268"/>
      <c r="K48" s="181"/>
    </row>
    <row r="49" spans="2:11" ht="15" customHeight="1" x14ac:dyDescent="0.2">
      <c r="B49" s="184"/>
      <c r="C49" s="185"/>
      <c r="D49" s="185"/>
      <c r="E49" s="268" t="s">
        <v>716</v>
      </c>
      <c r="F49" s="268"/>
      <c r="G49" s="268"/>
      <c r="H49" s="268"/>
      <c r="I49" s="268"/>
      <c r="J49" s="268"/>
      <c r="K49" s="181"/>
    </row>
    <row r="50" spans="2:11" ht="15" customHeight="1" x14ac:dyDescent="0.2">
      <c r="B50" s="184"/>
      <c r="C50" s="185"/>
      <c r="D50" s="185"/>
      <c r="E50" s="268" t="s">
        <v>717</v>
      </c>
      <c r="F50" s="268"/>
      <c r="G50" s="268"/>
      <c r="H50" s="268"/>
      <c r="I50" s="268"/>
      <c r="J50" s="268"/>
      <c r="K50" s="181"/>
    </row>
    <row r="51" spans="2:11" ht="15" customHeight="1" x14ac:dyDescent="0.2">
      <c r="B51" s="184"/>
      <c r="C51" s="185"/>
      <c r="D51" s="268" t="s">
        <v>718</v>
      </c>
      <c r="E51" s="268"/>
      <c r="F51" s="268"/>
      <c r="G51" s="268"/>
      <c r="H51" s="268"/>
      <c r="I51" s="268"/>
      <c r="J51" s="268"/>
      <c r="K51" s="181"/>
    </row>
    <row r="52" spans="2:11" ht="25.5" customHeight="1" x14ac:dyDescent="0.3">
      <c r="B52" s="180"/>
      <c r="C52" s="270" t="s">
        <v>719</v>
      </c>
      <c r="D52" s="270"/>
      <c r="E52" s="270"/>
      <c r="F52" s="270"/>
      <c r="G52" s="270"/>
      <c r="H52" s="270"/>
      <c r="I52" s="270"/>
      <c r="J52" s="270"/>
      <c r="K52" s="181"/>
    </row>
    <row r="53" spans="2:11" ht="5.25" customHeight="1" x14ac:dyDescent="0.2">
      <c r="B53" s="180"/>
      <c r="C53" s="182"/>
      <c r="D53" s="182"/>
      <c r="E53" s="182"/>
      <c r="F53" s="182"/>
      <c r="G53" s="182"/>
      <c r="H53" s="182"/>
      <c r="I53" s="182"/>
      <c r="J53" s="182"/>
      <c r="K53" s="181"/>
    </row>
    <row r="54" spans="2:11" ht="15" customHeight="1" x14ac:dyDescent="0.2">
      <c r="B54" s="180"/>
      <c r="C54" s="268" t="s">
        <v>720</v>
      </c>
      <c r="D54" s="268"/>
      <c r="E54" s="268"/>
      <c r="F54" s="268"/>
      <c r="G54" s="268"/>
      <c r="H54" s="268"/>
      <c r="I54" s="268"/>
      <c r="J54" s="268"/>
      <c r="K54" s="181"/>
    </row>
    <row r="55" spans="2:11" ht="15" customHeight="1" x14ac:dyDescent="0.2">
      <c r="B55" s="180"/>
      <c r="C55" s="268" t="s">
        <v>721</v>
      </c>
      <c r="D55" s="268"/>
      <c r="E55" s="268"/>
      <c r="F55" s="268"/>
      <c r="G55" s="268"/>
      <c r="H55" s="268"/>
      <c r="I55" s="268"/>
      <c r="J55" s="268"/>
      <c r="K55" s="181"/>
    </row>
    <row r="56" spans="2:11" ht="12.75" customHeight="1" x14ac:dyDescent="0.2">
      <c r="B56" s="180"/>
      <c r="C56" s="183"/>
      <c r="D56" s="183"/>
      <c r="E56" s="183"/>
      <c r="F56" s="183"/>
      <c r="G56" s="183"/>
      <c r="H56" s="183"/>
      <c r="I56" s="183"/>
      <c r="J56" s="183"/>
      <c r="K56" s="181"/>
    </row>
    <row r="57" spans="2:11" ht="15" customHeight="1" x14ac:dyDescent="0.2">
      <c r="B57" s="180"/>
      <c r="C57" s="268" t="s">
        <v>722</v>
      </c>
      <c r="D57" s="268"/>
      <c r="E57" s="268"/>
      <c r="F57" s="268"/>
      <c r="G57" s="268"/>
      <c r="H57" s="268"/>
      <c r="I57" s="268"/>
      <c r="J57" s="268"/>
      <c r="K57" s="181"/>
    </row>
    <row r="58" spans="2:11" ht="15" customHeight="1" x14ac:dyDescent="0.2">
      <c r="B58" s="180"/>
      <c r="C58" s="185"/>
      <c r="D58" s="268" t="s">
        <v>723</v>
      </c>
      <c r="E58" s="268"/>
      <c r="F58" s="268"/>
      <c r="G58" s="268"/>
      <c r="H58" s="268"/>
      <c r="I58" s="268"/>
      <c r="J58" s="268"/>
      <c r="K58" s="181"/>
    </row>
    <row r="59" spans="2:11" ht="15" customHeight="1" x14ac:dyDescent="0.2">
      <c r="B59" s="180"/>
      <c r="C59" s="185"/>
      <c r="D59" s="268" t="s">
        <v>724</v>
      </c>
      <c r="E59" s="268"/>
      <c r="F59" s="268"/>
      <c r="G59" s="268"/>
      <c r="H59" s="268"/>
      <c r="I59" s="268"/>
      <c r="J59" s="268"/>
      <c r="K59" s="181"/>
    </row>
    <row r="60" spans="2:11" ht="15" customHeight="1" x14ac:dyDescent="0.2">
      <c r="B60" s="180"/>
      <c r="C60" s="185"/>
      <c r="D60" s="268" t="s">
        <v>725</v>
      </c>
      <c r="E60" s="268"/>
      <c r="F60" s="268"/>
      <c r="G60" s="268"/>
      <c r="H60" s="268"/>
      <c r="I60" s="268"/>
      <c r="J60" s="268"/>
      <c r="K60" s="181"/>
    </row>
    <row r="61" spans="2:11" ht="15" customHeight="1" x14ac:dyDescent="0.2">
      <c r="B61" s="180"/>
      <c r="C61" s="185"/>
      <c r="D61" s="268" t="s">
        <v>726</v>
      </c>
      <c r="E61" s="268"/>
      <c r="F61" s="268"/>
      <c r="G61" s="268"/>
      <c r="H61" s="268"/>
      <c r="I61" s="268"/>
      <c r="J61" s="268"/>
      <c r="K61" s="181"/>
    </row>
    <row r="62" spans="2:11" ht="15" customHeight="1" x14ac:dyDescent="0.2">
      <c r="B62" s="180"/>
      <c r="C62" s="185"/>
      <c r="D62" s="271" t="s">
        <v>727</v>
      </c>
      <c r="E62" s="271"/>
      <c r="F62" s="271"/>
      <c r="G62" s="271"/>
      <c r="H62" s="271"/>
      <c r="I62" s="271"/>
      <c r="J62" s="271"/>
      <c r="K62" s="181"/>
    </row>
    <row r="63" spans="2:11" ht="15" customHeight="1" x14ac:dyDescent="0.2">
      <c r="B63" s="180"/>
      <c r="C63" s="185"/>
      <c r="D63" s="268" t="s">
        <v>728</v>
      </c>
      <c r="E63" s="268"/>
      <c r="F63" s="268"/>
      <c r="G63" s="268"/>
      <c r="H63" s="268"/>
      <c r="I63" s="268"/>
      <c r="J63" s="268"/>
      <c r="K63" s="181"/>
    </row>
    <row r="64" spans="2:11" ht="12.75" customHeight="1" x14ac:dyDescent="0.2">
      <c r="B64" s="180"/>
      <c r="C64" s="185"/>
      <c r="D64" s="185"/>
      <c r="E64" s="188"/>
      <c r="F64" s="185"/>
      <c r="G64" s="185"/>
      <c r="H64" s="185"/>
      <c r="I64" s="185"/>
      <c r="J64" s="185"/>
      <c r="K64" s="181"/>
    </row>
    <row r="65" spans="2:11" ht="15" customHeight="1" x14ac:dyDescent="0.2">
      <c r="B65" s="180"/>
      <c r="C65" s="185"/>
      <c r="D65" s="268" t="s">
        <v>729</v>
      </c>
      <c r="E65" s="268"/>
      <c r="F65" s="268"/>
      <c r="G65" s="268"/>
      <c r="H65" s="268"/>
      <c r="I65" s="268"/>
      <c r="J65" s="268"/>
      <c r="K65" s="181"/>
    </row>
    <row r="66" spans="2:11" ht="15" customHeight="1" x14ac:dyDescent="0.2">
      <c r="B66" s="180"/>
      <c r="C66" s="185"/>
      <c r="D66" s="271" t="s">
        <v>730</v>
      </c>
      <c r="E66" s="271"/>
      <c r="F66" s="271"/>
      <c r="G66" s="271"/>
      <c r="H66" s="271"/>
      <c r="I66" s="271"/>
      <c r="J66" s="271"/>
      <c r="K66" s="181"/>
    </row>
    <row r="67" spans="2:11" ht="15" customHeight="1" x14ac:dyDescent="0.2">
      <c r="B67" s="180"/>
      <c r="C67" s="185"/>
      <c r="D67" s="268" t="s">
        <v>731</v>
      </c>
      <c r="E67" s="268"/>
      <c r="F67" s="268"/>
      <c r="G67" s="268"/>
      <c r="H67" s="268"/>
      <c r="I67" s="268"/>
      <c r="J67" s="268"/>
      <c r="K67" s="181"/>
    </row>
    <row r="68" spans="2:11" ht="15" customHeight="1" x14ac:dyDescent="0.2">
      <c r="B68" s="180"/>
      <c r="C68" s="185"/>
      <c r="D68" s="268" t="s">
        <v>732</v>
      </c>
      <c r="E68" s="268"/>
      <c r="F68" s="268"/>
      <c r="G68" s="268"/>
      <c r="H68" s="268"/>
      <c r="I68" s="268"/>
      <c r="J68" s="268"/>
      <c r="K68" s="181"/>
    </row>
    <row r="69" spans="2:11" ht="15" customHeight="1" x14ac:dyDescent="0.2">
      <c r="B69" s="180"/>
      <c r="C69" s="185"/>
      <c r="D69" s="268" t="s">
        <v>733</v>
      </c>
      <c r="E69" s="268"/>
      <c r="F69" s="268"/>
      <c r="G69" s="268"/>
      <c r="H69" s="268"/>
      <c r="I69" s="268"/>
      <c r="J69" s="268"/>
      <c r="K69" s="181"/>
    </row>
    <row r="70" spans="2:11" ht="15" customHeight="1" x14ac:dyDescent="0.2">
      <c r="B70" s="180"/>
      <c r="C70" s="185"/>
      <c r="D70" s="268" t="s">
        <v>734</v>
      </c>
      <c r="E70" s="268"/>
      <c r="F70" s="268"/>
      <c r="G70" s="268"/>
      <c r="H70" s="268"/>
      <c r="I70" s="268"/>
      <c r="J70" s="268"/>
      <c r="K70" s="181"/>
    </row>
    <row r="71" spans="2:11" ht="12.75" customHeight="1" x14ac:dyDescent="0.2">
      <c r="B71" s="189"/>
      <c r="C71" s="190"/>
      <c r="D71" s="190"/>
      <c r="E71" s="190"/>
      <c r="F71" s="190"/>
      <c r="G71" s="190"/>
      <c r="H71" s="190"/>
      <c r="I71" s="190"/>
      <c r="J71" s="190"/>
      <c r="K71" s="191"/>
    </row>
    <row r="72" spans="2:11" ht="18.75" customHeight="1" x14ac:dyDescent="0.2">
      <c r="B72" s="192"/>
      <c r="C72" s="192"/>
      <c r="D72" s="192"/>
      <c r="E72" s="192"/>
      <c r="F72" s="192"/>
      <c r="G72" s="192"/>
      <c r="H72" s="192"/>
      <c r="I72" s="192"/>
      <c r="J72" s="192"/>
      <c r="K72" s="193"/>
    </row>
    <row r="73" spans="2:11" ht="18.75" customHeight="1" x14ac:dyDescent="0.2">
      <c r="B73" s="193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2:11" ht="7.5" customHeight="1" x14ac:dyDescent="0.2">
      <c r="B74" s="194"/>
      <c r="C74" s="195"/>
      <c r="D74" s="195"/>
      <c r="E74" s="195"/>
      <c r="F74" s="195"/>
      <c r="G74" s="195"/>
      <c r="H74" s="195"/>
      <c r="I74" s="195"/>
      <c r="J74" s="195"/>
      <c r="K74" s="196"/>
    </row>
    <row r="75" spans="2:11" ht="45" customHeight="1" x14ac:dyDescent="0.2">
      <c r="B75" s="197"/>
      <c r="C75" s="269" t="s">
        <v>735</v>
      </c>
      <c r="D75" s="269"/>
      <c r="E75" s="269"/>
      <c r="F75" s="269"/>
      <c r="G75" s="269"/>
      <c r="H75" s="269"/>
      <c r="I75" s="269"/>
      <c r="J75" s="269"/>
      <c r="K75" s="198"/>
    </row>
    <row r="76" spans="2:11" ht="17.25" customHeight="1" x14ac:dyDescent="0.2">
      <c r="B76" s="197"/>
      <c r="C76" s="199" t="s">
        <v>736</v>
      </c>
      <c r="D76" s="199"/>
      <c r="E76" s="199"/>
      <c r="F76" s="199" t="s">
        <v>737</v>
      </c>
      <c r="G76" s="200"/>
      <c r="H76" s="199" t="s">
        <v>39</v>
      </c>
      <c r="I76" s="199" t="s">
        <v>40</v>
      </c>
      <c r="J76" s="199" t="s">
        <v>738</v>
      </c>
      <c r="K76" s="198"/>
    </row>
    <row r="77" spans="2:11" ht="17.25" customHeight="1" x14ac:dyDescent="0.2">
      <c r="B77" s="197"/>
      <c r="C77" s="201" t="s">
        <v>739</v>
      </c>
      <c r="D77" s="201"/>
      <c r="E77" s="201"/>
      <c r="F77" s="202" t="s">
        <v>740</v>
      </c>
      <c r="G77" s="203"/>
      <c r="H77" s="201"/>
      <c r="I77" s="201"/>
      <c r="J77" s="201" t="s">
        <v>741</v>
      </c>
      <c r="K77" s="198"/>
    </row>
    <row r="78" spans="2:11" ht="5.25" customHeight="1" x14ac:dyDescent="0.2">
      <c r="B78" s="197"/>
      <c r="C78" s="204"/>
      <c r="D78" s="204"/>
      <c r="E78" s="204"/>
      <c r="F78" s="204"/>
      <c r="G78" s="205"/>
      <c r="H78" s="204"/>
      <c r="I78" s="204"/>
      <c r="J78" s="204"/>
      <c r="K78" s="198"/>
    </row>
    <row r="79" spans="2:11" ht="15" customHeight="1" x14ac:dyDescent="0.2">
      <c r="B79" s="197"/>
      <c r="C79" s="186" t="s">
        <v>38</v>
      </c>
      <c r="D79" s="204"/>
      <c r="E79" s="204"/>
      <c r="F79" s="206" t="s">
        <v>742</v>
      </c>
      <c r="G79" s="205"/>
      <c r="H79" s="186" t="s">
        <v>743</v>
      </c>
      <c r="I79" s="186" t="s">
        <v>744</v>
      </c>
      <c r="J79" s="186">
        <v>20</v>
      </c>
      <c r="K79" s="198"/>
    </row>
    <row r="80" spans="2:11" ht="15" customHeight="1" x14ac:dyDescent="0.2">
      <c r="B80" s="197"/>
      <c r="C80" s="186" t="s">
        <v>745</v>
      </c>
      <c r="D80" s="186"/>
      <c r="E80" s="186"/>
      <c r="F80" s="206" t="s">
        <v>742</v>
      </c>
      <c r="G80" s="205"/>
      <c r="H80" s="186" t="s">
        <v>746</v>
      </c>
      <c r="I80" s="186" t="s">
        <v>744</v>
      </c>
      <c r="J80" s="186">
        <v>120</v>
      </c>
      <c r="K80" s="198"/>
    </row>
    <row r="81" spans="2:11" ht="15" customHeight="1" x14ac:dyDescent="0.2">
      <c r="B81" s="207"/>
      <c r="C81" s="186" t="s">
        <v>747</v>
      </c>
      <c r="D81" s="186"/>
      <c r="E81" s="186"/>
      <c r="F81" s="206" t="s">
        <v>748</v>
      </c>
      <c r="G81" s="205"/>
      <c r="H81" s="186" t="s">
        <v>749</v>
      </c>
      <c r="I81" s="186" t="s">
        <v>744</v>
      </c>
      <c r="J81" s="186">
        <v>50</v>
      </c>
      <c r="K81" s="198"/>
    </row>
    <row r="82" spans="2:11" ht="15" customHeight="1" x14ac:dyDescent="0.2">
      <c r="B82" s="207"/>
      <c r="C82" s="186" t="s">
        <v>750</v>
      </c>
      <c r="D82" s="186"/>
      <c r="E82" s="186"/>
      <c r="F82" s="206" t="s">
        <v>742</v>
      </c>
      <c r="G82" s="205"/>
      <c r="H82" s="186" t="s">
        <v>751</v>
      </c>
      <c r="I82" s="186" t="s">
        <v>752</v>
      </c>
      <c r="J82" s="186"/>
      <c r="K82" s="198"/>
    </row>
    <row r="83" spans="2:11" ht="15" customHeight="1" x14ac:dyDescent="0.2">
      <c r="B83" s="207"/>
      <c r="C83" s="208" t="s">
        <v>753</v>
      </c>
      <c r="D83" s="208"/>
      <c r="E83" s="208"/>
      <c r="F83" s="209" t="s">
        <v>748</v>
      </c>
      <c r="G83" s="208"/>
      <c r="H83" s="208" t="s">
        <v>754</v>
      </c>
      <c r="I83" s="208" t="s">
        <v>744</v>
      </c>
      <c r="J83" s="208">
        <v>15</v>
      </c>
      <c r="K83" s="198"/>
    </row>
    <row r="84" spans="2:11" ht="15" customHeight="1" x14ac:dyDescent="0.2">
      <c r="B84" s="207"/>
      <c r="C84" s="208" t="s">
        <v>755</v>
      </c>
      <c r="D84" s="208"/>
      <c r="E84" s="208"/>
      <c r="F84" s="209" t="s">
        <v>748</v>
      </c>
      <c r="G84" s="208"/>
      <c r="H84" s="208" t="s">
        <v>756</v>
      </c>
      <c r="I84" s="208" t="s">
        <v>744</v>
      </c>
      <c r="J84" s="208">
        <v>15</v>
      </c>
      <c r="K84" s="198"/>
    </row>
    <row r="85" spans="2:11" ht="15" customHeight="1" x14ac:dyDescent="0.2">
      <c r="B85" s="207"/>
      <c r="C85" s="208" t="s">
        <v>757</v>
      </c>
      <c r="D85" s="208"/>
      <c r="E85" s="208"/>
      <c r="F85" s="209" t="s">
        <v>748</v>
      </c>
      <c r="G85" s="208"/>
      <c r="H85" s="208" t="s">
        <v>758</v>
      </c>
      <c r="I85" s="208" t="s">
        <v>744</v>
      </c>
      <c r="J85" s="208">
        <v>20</v>
      </c>
      <c r="K85" s="198"/>
    </row>
    <row r="86" spans="2:11" ht="15" customHeight="1" x14ac:dyDescent="0.2">
      <c r="B86" s="207"/>
      <c r="C86" s="208" t="s">
        <v>759</v>
      </c>
      <c r="D86" s="208"/>
      <c r="E86" s="208"/>
      <c r="F86" s="209" t="s">
        <v>748</v>
      </c>
      <c r="G86" s="208"/>
      <c r="H86" s="208" t="s">
        <v>760</v>
      </c>
      <c r="I86" s="208" t="s">
        <v>744</v>
      </c>
      <c r="J86" s="208">
        <v>20</v>
      </c>
      <c r="K86" s="198"/>
    </row>
    <row r="87" spans="2:11" ht="15" customHeight="1" x14ac:dyDescent="0.2">
      <c r="B87" s="207"/>
      <c r="C87" s="186" t="s">
        <v>761</v>
      </c>
      <c r="D87" s="186"/>
      <c r="E87" s="186"/>
      <c r="F87" s="206" t="s">
        <v>748</v>
      </c>
      <c r="G87" s="205"/>
      <c r="H87" s="186" t="s">
        <v>762</v>
      </c>
      <c r="I87" s="186" t="s">
        <v>744</v>
      </c>
      <c r="J87" s="186">
        <v>50</v>
      </c>
      <c r="K87" s="198"/>
    </row>
    <row r="88" spans="2:11" ht="15" customHeight="1" x14ac:dyDescent="0.2">
      <c r="B88" s="207"/>
      <c r="C88" s="186" t="s">
        <v>763</v>
      </c>
      <c r="D88" s="186"/>
      <c r="E88" s="186"/>
      <c r="F88" s="206" t="s">
        <v>748</v>
      </c>
      <c r="G88" s="205"/>
      <c r="H88" s="186" t="s">
        <v>764</v>
      </c>
      <c r="I88" s="186" t="s">
        <v>744</v>
      </c>
      <c r="J88" s="186">
        <v>20</v>
      </c>
      <c r="K88" s="198"/>
    </row>
    <row r="89" spans="2:11" ht="15" customHeight="1" x14ac:dyDescent="0.2">
      <c r="B89" s="207"/>
      <c r="C89" s="186" t="s">
        <v>765</v>
      </c>
      <c r="D89" s="186"/>
      <c r="E89" s="186"/>
      <c r="F89" s="206" t="s">
        <v>748</v>
      </c>
      <c r="G89" s="205"/>
      <c r="H89" s="186" t="s">
        <v>766</v>
      </c>
      <c r="I89" s="186" t="s">
        <v>744</v>
      </c>
      <c r="J89" s="186">
        <v>20</v>
      </c>
      <c r="K89" s="198"/>
    </row>
    <row r="90" spans="2:11" ht="15" customHeight="1" x14ac:dyDescent="0.2">
      <c r="B90" s="207"/>
      <c r="C90" s="186" t="s">
        <v>767</v>
      </c>
      <c r="D90" s="186"/>
      <c r="E90" s="186"/>
      <c r="F90" s="206" t="s">
        <v>748</v>
      </c>
      <c r="G90" s="205"/>
      <c r="H90" s="186" t="s">
        <v>768</v>
      </c>
      <c r="I90" s="186" t="s">
        <v>744</v>
      </c>
      <c r="J90" s="186">
        <v>50</v>
      </c>
      <c r="K90" s="198"/>
    </row>
    <row r="91" spans="2:11" ht="15" customHeight="1" x14ac:dyDescent="0.2">
      <c r="B91" s="207"/>
      <c r="C91" s="186" t="s">
        <v>769</v>
      </c>
      <c r="D91" s="186"/>
      <c r="E91" s="186"/>
      <c r="F91" s="206" t="s">
        <v>748</v>
      </c>
      <c r="G91" s="205"/>
      <c r="H91" s="186" t="s">
        <v>769</v>
      </c>
      <c r="I91" s="186" t="s">
        <v>744</v>
      </c>
      <c r="J91" s="186">
        <v>50</v>
      </c>
      <c r="K91" s="198"/>
    </row>
    <row r="92" spans="2:11" ht="15" customHeight="1" x14ac:dyDescent="0.2">
      <c r="B92" s="207"/>
      <c r="C92" s="186" t="s">
        <v>770</v>
      </c>
      <c r="D92" s="186"/>
      <c r="E92" s="186"/>
      <c r="F92" s="206" t="s">
        <v>748</v>
      </c>
      <c r="G92" s="205"/>
      <c r="H92" s="186" t="s">
        <v>771</v>
      </c>
      <c r="I92" s="186" t="s">
        <v>744</v>
      </c>
      <c r="J92" s="186">
        <v>255</v>
      </c>
      <c r="K92" s="198"/>
    </row>
    <row r="93" spans="2:11" ht="15" customHeight="1" x14ac:dyDescent="0.2">
      <c r="B93" s="207"/>
      <c r="C93" s="186" t="s">
        <v>772</v>
      </c>
      <c r="D93" s="186"/>
      <c r="E93" s="186"/>
      <c r="F93" s="206" t="s">
        <v>742</v>
      </c>
      <c r="G93" s="205"/>
      <c r="H93" s="186" t="s">
        <v>773</v>
      </c>
      <c r="I93" s="186" t="s">
        <v>774</v>
      </c>
      <c r="J93" s="186"/>
      <c r="K93" s="198"/>
    </row>
    <row r="94" spans="2:11" ht="15" customHeight="1" x14ac:dyDescent="0.2">
      <c r="B94" s="207"/>
      <c r="C94" s="186" t="s">
        <v>775</v>
      </c>
      <c r="D94" s="186"/>
      <c r="E94" s="186"/>
      <c r="F94" s="206" t="s">
        <v>742</v>
      </c>
      <c r="G94" s="205"/>
      <c r="H94" s="186" t="s">
        <v>776</v>
      </c>
      <c r="I94" s="186" t="s">
        <v>777</v>
      </c>
      <c r="J94" s="186"/>
      <c r="K94" s="198"/>
    </row>
    <row r="95" spans="2:11" ht="15" customHeight="1" x14ac:dyDescent="0.2">
      <c r="B95" s="207"/>
      <c r="C95" s="186" t="s">
        <v>778</v>
      </c>
      <c r="D95" s="186"/>
      <c r="E95" s="186"/>
      <c r="F95" s="206" t="s">
        <v>742</v>
      </c>
      <c r="G95" s="205"/>
      <c r="H95" s="186" t="s">
        <v>778</v>
      </c>
      <c r="I95" s="186" t="s">
        <v>777</v>
      </c>
      <c r="J95" s="186"/>
      <c r="K95" s="198"/>
    </row>
    <row r="96" spans="2:11" ht="15" customHeight="1" x14ac:dyDescent="0.2">
      <c r="B96" s="207"/>
      <c r="C96" s="186" t="s">
        <v>25</v>
      </c>
      <c r="D96" s="186"/>
      <c r="E96" s="186"/>
      <c r="F96" s="206" t="s">
        <v>742</v>
      </c>
      <c r="G96" s="205"/>
      <c r="H96" s="186" t="s">
        <v>779</v>
      </c>
      <c r="I96" s="186" t="s">
        <v>777</v>
      </c>
      <c r="J96" s="186"/>
      <c r="K96" s="198"/>
    </row>
    <row r="97" spans="2:11" ht="15" customHeight="1" x14ac:dyDescent="0.2">
      <c r="B97" s="207"/>
      <c r="C97" s="186" t="s">
        <v>35</v>
      </c>
      <c r="D97" s="186"/>
      <c r="E97" s="186"/>
      <c r="F97" s="206" t="s">
        <v>742</v>
      </c>
      <c r="G97" s="205"/>
      <c r="H97" s="186" t="s">
        <v>780</v>
      </c>
      <c r="I97" s="186" t="s">
        <v>777</v>
      </c>
      <c r="J97" s="186"/>
      <c r="K97" s="198"/>
    </row>
    <row r="98" spans="2:11" ht="15" customHeight="1" x14ac:dyDescent="0.2">
      <c r="B98" s="210"/>
      <c r="C98" s="211"/>
      <c r="D98" s="211"/>
      <c r="E98" s="211"/>
      <c r="F98" s="211"/>
      <c r="G98" s="211"/>
      <c r="H98" s="211"/>
      <c r="I98" s="211"/>
      <c r="J98" s="211"/>
      <c r="K98" s="212"/>
    </row>
    <row r="99" spans="2:11" ht="18.75" customHeight="1" x14ac:dyDescent="0.2">
      <c r="B99" s="213"/>
      <c r="C99" s="214"/>
      <c r="D99" s="214"/>
      <c r="E99" s="214"/>
      <c r="F99" s="214"/>
      <c r="G99" s="214"/>
      <c r="H99" s="214"/>
      <c r="I99" s="214"/>
      <c r="J99" s="214"/>
      <c r="K99" s="213"/>
    </row>
    <row r="100" spans="2:11" ht="18.75" customHeight="1" x14ac:dyDescent="0.2">
      <c r="B100" s="193"/>
      <c r="C100" s="193"/>
      <c r="D100" s="193"/>
      <c r="E100" s="193"/>
      <c r="F100" s="193"/>
      <c r="G100" s="193"/>
      <c r="H100" s="193"/>
      <c r="I100" s="193"/>
      <c r="J100" s="193"/>
      <c r="K100" s="193"/>
    </row>
    <row r="101" spans="2:11" ht="7.5" customHeight="1" x14ac:dyDescent="0.2">
      <c r="B101" s="194"/>
      <c r="C101" s="195"/>
      <c r="D101" s="195"/>
      <c r="E101" s="195"/>
      <c r="F101" s="195"/>
      <c r="G101" s="195"/>
      <c r="H101" s="195"/>
      <c r="I101" s="195"/>
      <c r="J101" s="195"/>
      <c r="K101" s="196"/>
    </row>
    <row r="102" spans="2:11" ht="45" customHeight="1" x14ac:dyDescent="0.2">
      <c r="B102" s="197"/>
      <c r="C102" s="269" t="s">
        <v>781</v>
      </c>
      <c r="D102" s="269"/>
      <c r="E102" s="269"/>
      <c r="F102" s="269"/>
      <c r="G102" s="269"/>
      <c r="H102" s="269"/>
      <c r="I102" s="269"/>
      <c r="J102" s="269"/>
      <c r="K102" s="198"/>
    </row>
    <row r="103" spans="2:11" ht="17.25" customHeight="1" x14ac:dyDescent="0.2">
      <c r="B103" s="197"/>
      <c r="C103" s="199" t="s">
        <v>736</v>
      </c>
      <c r="D103" s="199"/>
      <c r="E103" s="199"/>
      <c r="F103" s="199" t="s">
        <v>737</v>
      </c>
      <c r="G103" s="200"/>
      <c r="H103" s="199" t="s">
        <v>39</v>
      </c>
      <c r="I103" s="199" t="s">
        <v>40</v>
      </c>
      <c r="J103" s="199" t="s">
        <v>738</v>
      </c>
      <c r="K103" s="198"/>
    </row>
    <row r="104" spans="2:11" ht="17.25" customHeight="1" x14ac:dyDescent="0.2">
      <c r="B104" s="197"/>
      <c r="C104" s="201" t="s">
        <v>739</v>
      </c>
      <c r="D104" s="201"/>
      <c r="E104" s="201"/>
      <c r="F104" s="202" t="s">
        <v>740</v>
      </c>
      <c r="G104" s="203"/>
      <c r="H104" s="201"/>
      <c r="I104" s="201"/>
      <c r="J104" s="201" t="s">
        <v>741</v>
      </c>
      <c r="K104" s="198"/>
    </row>
    <row r="105" spans="2:11" ht="5.25" customHeight="1" x14ac:dyDescent="0.2">
      <c r="B105" s="197"/>
      <c r="C105" s="199"/>
      <c r="D105" s="199"/>
      <c r="E105" s="199"/>
      <c r="F105" s="199"/>
      <c r="G105" s="215"/>
      <c r="H105" s="199"/>
      <c r="I105" s="199"/>
      <c r="J105" s="199"/>
      <c r="K105" s="198"/>
    </row>
    <row r="106" spans="2:11" ht="15" customHeight="1" x14ac:dyDescent="0.2">
      <c r="B106" s="197"/>
      <c r="C106" s="186" t="s">
        <v>38</v>
      </c>
      <c r="D106" s="204"/>
      <c r="E106" s="204"/>
      <c r="F106" s="206" t="s">
        <v>742</v>
      </c>
      <c r="G106" s="215"/>
      <c r="H106" s="186" t="s">
        <v>782</v>
      </c>
      <c r="I106" s="186" t="s">
        <v>744</v>
      </c>
      <c r="J106" s="186">
        <v>20</v>
      </c>
      <c r="K106" s="198"/>
    </row>
    <row r="107" spans="2:11" ht="15" customHeight="1" x14ac:dyDescent="0.2">
      <c r="B107" s="197"/>
      <c r="C107" s="186" t="s">
        <v>745</v>
      </c>
      <c r="D107" s="186"/>
      <c r="E107" s="186"/>
      <c r="F107" s="206" t="s">
        <v>742</v>
      </c>
      <c r="G107" s="186"/>
      <c r="H107" s="186" t="s">
        <v>782</v>
      </c>
      <c r="I107" s="186" t="s">
        <v>744</v>
      </c>
      <c r="J107" s="186">
        <v>120</v>
      </c>
      <c r="K107" s="198"/>
    </row>
    <row r="108" spans="2:11" ht="15" customHeight="1" x14ac:dyDescent="0.2">
      <c r="B108" s="207"/>
      <c r="C108" s="186" t="s">
        <v>747</v>
      </c>
      <c r="D108" s="186"/>
      <c r="E108" s="186"/>
      <c r="F108" s="206" t="s">
        <v>748</v>
      </c>
      <c r="G108" s="186"/>
      <c r="H108" s="186" t="s">
        <v>782</v>
      </c>
      <c r="I108" s="186" t="s">
        <v>744</v>
      </c>
      <c r="J108" s="186">
        <v>50</v>
      </c>
      <c r="K108" s="198"/>
    </row>
    <row r="109" spans="2:11" ht="15" customHeight="1" x14ac:dyDescent="0.2">
      <c r="B109" s="207"/>
      <c r="C109" s="186" t="s">
        <v>750</v>
      </c>
      <c r="D109" s="186"/>
      <c r="E109" s="186"/>
      <c r="F109" s="206" t="s">
        <v>742</v>
      </c>
      <c r="G109" s="186"/>
      <c r="H109" s="186" t="s">
        <v>782</v>
      </c>
      <c r="I109" s="186" t="s">
        <v>752</v>
      </c>
      <c r="J109" s="186"/>
      <c r="K109" s="198"/>
    </row>
    <row r="110" spans="2:11" ht="15" customHeight="1" x14ac:dyDescent="0.2">
      <c r="B110" s="207"/>
      <c r="C110" s="186" t="s">
        <v>761</v>
      </c>
      <c r="D110" s="186"/>
      <c r="E110" s="186"/>
      <c r="F110" s="206" t="s">
        <v>748</v>
      </c>
      <c r="G110" s="186"/>
      <c r="H110" s="186" t="s">
        <v>782</v>
      </c>
      <c r="I110" s="186" t="s">
        <v>744</v>
      </c>
      <c r="J110" s="186">
        <v>50</v>
      </c>
      <c r="K110" s="198"/>
    </row>
    <row r="111" spans="2:11" ht="15" customHeight="1" x14ac:dyDescent="0.2">
      <c r="B111" s="207"/>
      <c r="C111" s="186" t="s">
        <v>769</v>
      </c>
      <c r="D111" s="186"/>
      <c r="E111" s="186"/>
      <c r="F111" s="206" t="s">
        <v>748</v>
      </c>
      <c r="G111" s="186"/>
      <c r="H111" s="186" t="s">
        <v>782</v>
      </c>
      <c r="I111" s="186" t="s">
        <v>744</v>
      </c>
      <c r="J111" s="186">
        <v>50</v>
      </c>
      <c r="K111" s="198"/>
    </row>
    <row r="112" spans="2:11" ht="15" customHeight="1" x14ac:dyDescent="0.2">
      <c r="B112" s="207"/>
      <c r="C112" s="186" t="s">
        <v>767</v>
      </c>
      <c r="D112" s="186"/>
      <c r="E112" s="186"/>
      <c r="F112" s="206" t="s">
        <v>748</v>
      </c>
      <c r="G112" s="186"/>
      <c r="H112" s="186" t="s">
        <v>782</v>
      </c>
      <c r="I112" s="186" t="s">
        <v>744</v>
      </c>
      <c r="J112" s="186">
        <v>50</v>
      </c>
      <c r="K112" s="198"/>
    </row>
    <row r="113" spans="2:11" ht="15" customHeight="1" x14ac:dyDescent="0.2">
      <c r="B113" s="207"/>
      <c r="C113" s="186" t="s">
        <v>38</v>
      </c>
      <c r="D113" s="186"/>
      <c r="E113" s="186"/>
      <c r="F113" s="206" t="s">
        <v>742</v>
      </c>
      <c r="G113" s="186"/>
      <c r="H113" s="186" t="s">
        <v>783</v>
      </c>
      <c r="I113" s="186" t="s">
        <v>744</v>
      </c>
      <c r="J113" s="186">
        <v>20</v>
      </c>
      <c r="K113" s="198"/>
    </row>
    <row r="114" spans="2:11" ht="15" customHeight="1" x14ac:dyDescent="0.2">
      <c r="B114" s="207"/>
      <c r="C114" s="186" t="s">
        <v>784</v>
      </c>
      <c r="D114" s="186"/>
      <c r="E114" s="186"/>
      <c r="F114" s="206" t="s">
        <v>742</v>
      </c>
      <c r="G114" s="186"/>
      <c r="H114" s="186" t="s">
        <v>785</v>
      </c>
      <c r="I114" s="186" t="s">
        <v>744</v>
      </c>
      <c r="J114" s="186">
        <v>120</v>
      </c>
      <c r="K114" s="198"/>
    </row>
    <row r="115" spans="2:11" ht="15" customHeight="1" x14ac:dyDescent="0.2">
      <c r="B115" s="207"/>
      <c r="C115" s="186" t="s">
        <v>25</v>
      </c>
      <c r="D115" s="186"/>
      <c r="E115" s="186"/>
      <c r="F115" s="206" t="s">
        <v>742</v>
      </c>
      <c r="G115" s="186"/>
      <c r="H115" s="186" t="s">
        <v>786</v>
      </c>
      <c r="I115" s="186" t="s">
        <v>777</v>
      </c>
      <c r="J115" s="186"/>
      <c r="K115" s="198"/>
    </row>
    <row r="116" spans="2:11" ht="15" customHeight="1" x14ac:dyDescent="0.2">
      <c r="B116" s="207"/>
      <c r="C116" s="186" t="s">
        <v>35</v>
      </c>
      <c r="D116" s="186"/>
      <c r="E116" s="186"/>
      <c r="F116" s="206" t="s">
        <v>742</v>
      </c>
      <c r="G116" s="186"/>
      <c r="H116" s="186" t="s">
        <v>787</v>
      </c>
      <c r="I116" s="186" t="s">
        <v>777</v>
      </c>
      <c r="J116" s="186"/>
      <c r="K116" s="198"/>
    </row>
    <row r="117" spans="2:11" ht="15" customHeight="1" x14ac:dyDescent="0.2">
      <c r="B117" s="207"/>
      <c r="C117" s="186" t="s">
        <v>40</v>
      </c>
      <c r="D117" s="186"/>
      <c r="E117" s="186"/>
      <c r="F117" s="206" t="s">
        <v>742</v>
      </c>
      <c r="G117" s="186"/>
      <c r="H117" s="186" t="s">
        <v>788</v>
      </c>
      <c r="I117" s="186" t="s">
        <v>789</v>
      </c>
      <c r="J117" s="186"/>
      <c r="K117" s="198"/>
    </row>
    <row r="118" spans="2:11" ht="15" customHeight="1" x14ac:dyDescent="0.2">
      <c r="B118" s="210"/>
      <c r="C118" s="216"/>
      <c r="D118" s="216"/>
      <c r="E118" s="216"/>
      <c r="F118" s="216"/>
      <c r="G118" s="216"/>
      <c r="H118" s="216"/>
      <c r="I118" s="216"/>
      <c r="J118" s="216"/>
      <c r="K118" s="212"/>
    </row>
    <row r="119" spans="2:11" ht="18.75" customHeight="1" x14ac:dyDescent="0.2">
      <c r="B119" s="217"/>
      <c r="C119" s="183"/>
      <c r="D119" s="183"/>
      <c r="E119" s="183"/>
      <c r="F119" s="218"/>
      <c r="G119" s="183"/>
      <c r="H119" s="183"/>
      <c r="I119" s="183"/>
      <c r="J119" s="183"/>
      <c r="K119" s="217"/>
    </row>
    <row r="120" spans="2:11" ht="18.75" customHeight="1" x14ac:dyDescent="0.2">
      <c r="B120" s="193"/>
      <c r="C120" s="193"/>
      <c r="D120" s="193"/>
      <c r="E120" s="193"/>
      <c r="F120" s="193"/>
      <c r="G120" s="193"/>
      <c r="H120" s="193"/>
      <c r="I120" s="193"/>
      <c r="J120" s="193"/>
      <c r="K120" s="193"/>
    </row>
    <row r="121" spans="2:11" ht="7.5" customHeight="1" x14ac:dyDescent="0.2">
      <c r="B121" s="219"/>
      <c r="C121" s="220"/>
      <c r="D121" s="220"/>
      <c r="E121" s="220"/>
      <c r="F121" s="220"/>
      <c r="G121" s="220"/>
      <c r="H121" s="220"/>
      <c r="I121" s="220"/>
      <c r="J121" s="220"/>
      <c r="K121" s="221"/>
    </row>
    <row r="122" spans="2:11" ht="45" customHeight="1" x14ac:dyDescent="0.2">
      <c r="B122" s="222"/>
      <c r="C122" s="267" t="s">
        <v>790</v>
      </c>
      <c r="D122" s="267"/>
      <c r="E122" s="267"/>
      <c r="F122" s="267"/>
      <c r="G122" s="267"/>
      <c r="H122" s="267"/>
      <c r="I122" s="267"/>
      <c r="J122" s="267"/>
      <c r="K122" s="223"/>
    </row>
    <row r="123" spans="2:11" ht="17.25" customHeight="1" x14ac:dyDescent="0.2">
      <c r="B123" s="224"/>
      <c r="C123" s="199" t="s">
        <v>736</v>
      </c>
      <c r="D123" s="199"/>
      <c r="E123" s="199"/>
      <c r="F123" s="199" t="s">
        <v>737</v>
      </c>
      <c r="G123" s="200"/>
      <c r="H123" s="199" t="s">
        <v>39</v>
      </c>
      <c r="I123" s="199" t="s">
        <v>40</v>
      </c>
      <c r="J123" s="199" t="s">
        <v>738</v>
      </c>
      <c r="K123" s="225"/>
    </row>
    <row r="124" spans="2:11" ht="17.25" customHeight="1" x14ac:dyDescent="0.2">
      <c r="B124" s="224"/>
      <c r="C124" s="201" t="s">
        <v>739</v>
      </c>
      <c r="D124" s="201"/>
      <c r="E124" s="201"/>
      <c r="F124" s="202" t="s">
        <v>740</v>
      </c>
      <c r="G124" s="203"/>
      <c r="H124" s="201"/>
      <c r="I124" s="201"/>
      <c r="J124" s="201" t="s">
        <v>741</v>
      </c>
      <c r="K124" s="225"/>
    </row>
    <row r="125" spans="2:11" ht="5.25" customHeight="1" x14ac:dyDescent="0.2">
      <c r="B125" s="226"/>
      <c r="C125" s="204"/>
      <c r="D125" s="204"/>
      <c r="E125" s="204"/>
      <c r="F125" s="204"/>
      <c r="G125" s="186"/>
      <c r="H125" s="204"/>
      <c r="I125" s="204"/>
      <c r="J125" s="204"/>
      <c r="K125" s="227"/>
    </row>
    <row r="126" spans="2:11" ht="15" customHeight="1" x14ac:dyDescent="0.2">
      <c r="B126" s="226"/>
      <c r="C126" s="186" t="s">
        <v>745</v>
      </c>
      <c r="D126" s="204"/>
      <c r="E126" s="204"/>
      <c r="F126" s="206" t="s">
        <v>742</v>
      </c>
      <c r="G126" s="186"/>
      <c r="H126" s="186" t="s">
        <v>782</v>
      </c>
      <c r="I126" s="186" t="s">
        <v>744</v>
      </c>
      <c r="J126" s="186">
        <v>120</v>
      </c>
      <c r="K126" s="228"/>
    </row>
    <row r="127" spans="2:11" ht="15" customHeight="1" x14ac:dyDescent="0.2">
      <c r="B127" s="226"/>
      <c r="C127" s="186" t="s">
        <v>791</v>
      </c>
      <c r="D127" s="186"/>
      <c r="E127" s="186"/>
      <c r="F127" s="206" t="s">
        <v>742</v>
      </c>
      <c r="G127" s="186"/>
      <c r="H127" s="186" t="s">
        <v>792</v>
      </c>
      <c r="I127" s="186" t="s">
        <v>744</v>
      </c>
      <c r="J127" s="186" t="s">
        <v>793</v>
      </c>
      <c r="K127" s="228"/>
    </row>
    <row r="128" spans="2:11" ht="15" customHeight="1" x14ac:dyDescent="0.2">
      <c r="B128" s="226"/>
      <c r="C128" s="186" t="s">
        <v>690</v>
      </c>
      <c r="D128" s="186"/>
      <c r="E128" s="186"/>
      <c r="F128" s="206" t="s">
        <v>742</v>
      </c>
      <c r="G128" s="186"/>
      <c r="H128" s="186" t="s">
        <v>794</v>
      </c>
      <c r="I128" s="186" t="s">
        <v>744</v>
      </c>
      <c r="J128" s="186" t="s">
        <v>793</v>
      </c>
      <c r="K128" s="228"/>
    </row>
    <row r="129" spans="2:11" ht="15" customHeight="1" x14ac:dyDescent="0.2">
      <c r="B129" s="226"/>
      <c r="C129" s="186" t="s">
        <v>753</v>
      </c>
      <c r="D129" s="186"/>
      <c r="E129" s="186"/>
      <c r="F129" s="206" t="s">
        <v>748</v>
      </c>
      <c r="G129" s="186"/>
      <c r="H129" s="186" t="s">
        <v>754</v>
      </c>
      <c r="I129" s="186" t="s">
        <v>744</v>
      </c>
      <c r="J129" s="186">
        <v>15</v>
      </c>
      <c r="K129" s="228"/>
    </row>
    <row r="130" spans="2:11" ht="15" customHeight="1" x14ac:dyDescent="0.2">
      <c r="B130" s="226"/>
      <c r="C130" s="208" t="s">
        <v>755</v>
      </c>
      <c r="D130" s="208"/>
      <c r="E130" s="208"/>
      <c r="F130" s="209" t="s">
        <v>748</v>
      </c>
      <c r="G130" s="208"/>
      <c r="H130" s="208" t="s">
        <v>756</v>
      </c>
      <c r="I130" s="208" t="s">
        <v>744</v>
      </c>
      <c r="J130" s="208">
        <v>15</v>
      </c>
      <c r="K130" s="228"/>
    </row>
    <row r="131" spans="2:11" ht="15" customHeight="1" x14ac:dyDescent="0.2">
      <c r="B131" s="226"/>
      <c r="C131" s="208" t="s">
        <v>757</v>
      </c>
      <c r="D131" s="208"/>
      <c r="E131" s="208"/>
      <c r="F131" s="209" t="s">
        <v>748</v>
      </c>
      <c r="G131" s="208"/>
      <c r="H131" s="208" t="s">
        <v>758</v>
      </c>
      <c r="I131" s="208" t="s">
        <v>744</v>
      </c>
      <c r="J131" s="208">
        <v>20</v>
      </c>
      <c r="K131" s="228"/>
    </row>
    <row r="132" spans="2:11" ht="15" customHeight="1" x14ac:dyDescent="0.2">
      <c r="B132" s="226"/>
      <c r="C132" s="208" t="s">
        <v>759</v>
      </c>
      <c r="D132" s="208"/>
      <c r="E132" s="208"/>
      <c r="F132" s="209" t="s">
        <v>748</v>
      </c>
      <c r="G132" s="208"/>
      <c r="H132" s="208" t="s">
        <v>760</v>
      </c>
      <c r="I132" s="208" t="s">
        <v>744</v>
      </c>
      <c r="J132" s="208">
        <v>20</v>
      </c>
      <c r="K132" s="228"/>
    </row>
    <row r="133" spans="2:11" ht="15" customHeight="1" x14ac:dyDescent="0.2">
      <c r="B133" s="226"/>
      <c r="C133" s="186" t="s">
        <v>747</v>
      </c>
      <c r="D133" s="186"/>
      <c r="E133" s="186"/>
      <c r="F133" s="206" t="s">
        <v>748</v>
      </c>
      <c r="G133" s="186"/>
      <c r="H133" s="186" t="s">
        <v>782</v>
      </c>
      <c r="I133" s="186" t="s">
        <v>744</v>
      </c>
      <c r="J133" s="186">
        <v>50</v>
      </c>
      <c r="K133" s="228"/>
    </row>
    <row r="134" spans="2:11" ht="15" customHeight="1" x14ac:dyDescent="0.2">
      <c r="B134" s="226"/>
      <c r="C134" s="186" t="s">
        <v>761</v>
      </c>
      <c r="D134" s="186"/>
      <c r="E134" s="186"/>
      <c r="F134" s="206" t="s">
        <v>748</v>
      </c>
      <c r="G134" s="186"/>
      <c r="H134" s="186" t="s">
        <v>782</v>
      </c>
      <c r="I134" s="186" t="s">
        <v>744</v>
      </c>
      <c r="J134" s="186">
        <v>50</v>
      </c>
      <c r="K134" s="228"/>
    </row>
    <row r="135" spans="2:11" ht="15" customHeight="1" x14ac:dyDescent="0.2">
      <c r="B135" s="226"/>
      <c r="C135" s="186" t="s">
        <v>767</v>
      </c>
      <c r="D135" s="186"/>
      <c r="E135" s="186"/>
      <c r="F135" s="206" t="s">
        <v>748</v>
      </c>
      <c r="G135" s="186"/>
      <c r="H135" s="186" t="s">
        <v>782</v>
      </c>
      <c r="I135" s="186" t="s">
        <v>744</v>
      </c>
      <c r="J135" s="186">
        <v>50</v>
      </c>
      <c r="K135" s="228"/>
    </row>
    <row r="136" spans="2:11" ht="15" customHeight="1" x14ac:dyDescent="0.2">
      <c r="B136" s="226"/>
      <c r="C136" s="186" t="s">
        <v>769</v>
      </c>
      <c r="D136" s="186"/>
      <c r="E136" s="186"/>
      <c r="F136" s="206" t="s">
        <v>748</v>
      </c>
      <c r="G136" s="186"/>
      <c r="H136" s="186" t="s">
        <v>782</v>
      </c>
      <c r="I136" s="186" t="s">
        <v>744</v>
      </c>
      <c r="J136" s="186">
        <v>50</v>
      </c>
      <c r="K136" s="228"/>
    </row>
    <row r="137" spans="2:11" ht="15" customHeight="1" x14ac:dyDescent="0.2">
      <c r="B137" s="226"/>
      <c r="C137" s="186" t="s">
        <v>770</v>
      </c>
      <c r="D137" s="186"/>
      <c r="E137" s="186"/>
      <c r="F137" s="206" t="s">
        <v>748</v>
      </c>
      <c r="G137" s="186"/>
      <c r="H137" s="186" t="s">
        <v>795</v>
      </c>
      <c r="I137" s="186" t="s">
        <v>744</v>
      </c>
      <c r="J137" s="186">
        <v>255</v>
      </c>
      <c r="K137" s="228"/>
    </row>
    <row r="138" spans="2:11" ht="15" customHeight="1" x14ac:dyDescent="0.2">
      <c r="B138" s="226"/>
      <c r="C138" s="186" t="s">
        <v>772</v>
      </c>
      <c r="D138" s="186"/>
      <c r="E138" s="186"/>
      <c r="F138" s="206" t="s">
        <v>742</v>
      </c>
      <c r="G138" s="186"/>
      <c r="H138" s="186" t="s">
        <v>796</v>
      </c>
      <c r="I138" s="186" t="s">
        <v>774</v>
      </c>
      <c r="J138" s="186"/>
      <c r="K138" s="228"/>
    </row>
    <row r="139" spans="2:11" ht="15" customHeight="1" x14ac:dyDescent="0.2">
      <c r="B139" s="226"/>
      <c r="C139" s="186" t="s">
        <v>775</v>
      </c>
      <c r="D139" s="186"/>
      <c r="E139" s="186"/>
      <c r="F139" s="206" t="s">
        <v>742</v>
      </c>
      <c r="G139" s="186"/>
      <c r="H139" s="186" t="s">
        <v>797</v>
      </c>
      <c r="I139" s="186" t="s">
        <v>777</v>
      </c>
      <c r="J139" s="186"/>
      <c r="K139" s="228"/>
    </row>
    <row r="140" spans="2:11" ht="15" customHeight="1" x14ac:dyDescent="0.2">
      <c r="B140" s="226"/>
      <c r="C140" s="186" t="s">
        <v>778</v>
      </c>
      <c r="D140" s="186"/>
      <c r="E140" s="186"/>
      <c r="F140" s="206" t="s">
        <v>742</v>
      </c>
      <c r="G140" s="186"/>
      <c r="H140" s="186" t="s">
        <v>778</v>
      </c>
      <c r="I140" s="186" t="s">
        <v>777</v>
      </c>
      <c r="J140" s="186"/>
      <c r="K140" s="228"/>
    </row>
    <row r="141" spans="2:11" ht="15" customHeight="1" x14ac:dyDescent="0.2">
      <c r="B141" s="226"/>
      <c r="C141" s="186" t="s">
        <v>25</v>
      </c>
      <c r="D141" s="186"/>
      <c r="E141" s="186"/>
      <c r="F141" s="206" t="s">
        <v>742</v>
      </c>
      <c r="G141" s="186"/>
      <c r="H141" s="186" t="s">
        <v>798</v>
      </c>
      <c r="I141" s="186" t="s">
        <v>777</v>
      </c>
      <c r="J141" s="186"/>
      <c r="K141" s="228"/>
    </row>
    <row r="142" spans="2:11" ht="15" customHeight="1" x14ac:dyDescent="0.2">
      <c r="B142" s="226"/>
      <c r="C142" s="186" t="s">
        <v>799</v>
      </c>
      <c r="D142" s="186"/>
      <c r="E142" s="186"/>
      <c r="F142" s="206" t="s">
        <v>742</v>
      </c>
      <c r="G142" s="186"/>
      <c r="H142" s="186" t="s">
        <v>800</v>
      </c>
      <c r="I142" s="186" t="s">
        <v>777</v>
      </c>
      <c r="J142" s="186"/>
      <c r="K142" s="228"/>
    </row>
    <row r="143" spans="2:11" ht="15" customHeight="1" x14ac:dyDescent="0.2">
      <c r="B143" s="229"/>
      <c r="C143" s="230"/>
      <c r="D143" s="230"/>
      <c r="E143" s="230"/>
      <c r="F143" s="230"/>
      <c r="G143" s="230"/>
      <c r="H143" s="230"/>
      <c r="I143" s="230"/>
      <c r="J143" s="230"/>
      <c r="K143" s="231"/>
    </row>
    <row r="144" spans="2:11" ht="18.75" customHeight="1" x14ac:dyDescent="0.2">
      <c r="B144" s="183"/>
      <c r="C144" s="183"/>
      <c r="D144" s="183"/>
      <c r="E144" s="183"/>
      <c r="F144" s="218"/>
      <c r="G144" s="183"/>
      <c r="H144" s="183"/>
      <c r="I144" s="183"/>
      <c r="J144" s="183"/>
      <c r="K144" s="183"/>
    </row>
    <row r="145" spans="2:11" ht="18.75" customHeight="1" x14ac:dyDescent="0.2">
      <c r="B145" s="193"/>
      <c r="C145" s="193"/>
      <c r="D145" s="193"/>
      <c r="E145" s="193"/>
      <c r="F145" s="193"/>
      <c r="G145" s="193"/>
      <c r="H145" s="193"/>
      <c r="I145" s="193"/>
      <c r="J145" s="193"/>
      <c r="K145" s="193"/>
    </row>
    <row r="146" spans="2:11" ht="7.5" customHeight="1" x14ac:dyDescent="0.2">
      <c r="B146" s="194"/>
      <c r="C146" s="195"/>
      <c r="D146" s="195"/>
      <c r="E146" s="195"/>
      <c r="F146" s="195"/>
      <c r="G146" s="195"/>
      <c r="H146" s="195"/>
      <c r="I146" s="195"/>
      <c r="J146" s="195"/>
      <c r="K146" s="196"/>
    </row>
    <row r="147" spans="2:11" ht="45" customHeight="1" x14ac:dyDescent="0.2">
      <c r="B147" s="197"/>
      <c r="C147" s="269" t="s">
        <v>801</v>
      </c>
      <c r="D147" s="269"/>
      <c r="E147" s="269"/>
      <c r="F147" s="269"/>
      <c r="G147" s="269"/>
      <c r="H147" s="269"/>
      <c r="I147" s="269"/>
      <c r="J147" s="269"/>
      <c r="K147" s="198"/>
    </row>
    <row r="148" spans="2:11" ht="17.25" customHeight="1" x14ac:dyDescent="0.2">
      <c r="B148" s="197"/>
      <c r="C148" s="199" t="s">
        <v>736</v>
      </c>
      <c r="D148" s="199"/>
      <c r="E148" s="199"/>
      <c r="F148" s="199" t="s">
        <v>737</v>
      </c>
      <c r="G148" s="200"/>
      <c r="H148" s="199" t="s">
        <v>39</v>
      </c>
      <c r="I148" s="199" t="s">
        <v>40</v>
      </c>
      <c r="J148" s="199" t="s">
        <v>738</v>
      </c>
      <c r="K148" s="198"/>
    </row>
    <row r="149" spans="2:11" ht="17.25" customHeight="1" x14ac:dyDescent="0.2">
      <c r="B149" s="197"/>
      <c r="C149" s="201" t="s">
        <v>739</v>
      </c>
      <c r="D149" s="201"/>
      <c r="E149" s="201"/>
      <c r="F149" s="202" t="s">
        <v>740</v>
      </c>
      <c r="G149" s="203"/>
      <c r="H149" s="201"/>
      <c r="I149" s="201"/>
      <c r="J149" s="201" t="s">
        <v>741</v>
      </c>
      <c r="K149" s="198"/>
    </row>
    <row r="150" spans="2:11" ht="5.25" customHeight="1" x14ac:dyDescent="0.2">
      <c r="B150" s="207"/>
      <c r="C150" s="204"/>
      <c r="D150" s="204"/>
      <c r="E150" s="204"/>
      <c r="F150" s="204"/>
      <c r="G150" s="205"/>
      <c r="H150" s="204"/>
      <c r="I150" s="204"/>
      <c r="J150" s="204"/>
      <c r="K150" s="228"/>
    </row>
    <row r="151" spans="2:11" ht="15" customHeight="1" x14ac:dyDescent="0.2">
      <c r="B151" s="207"/>
      <c r="C151" s="232" t="s">
        <v>745</v>
      </c>
      <c r="D151" s="186"/>
      <c r="E151" s="186"/>
      <c r="F151" s="233" t="s">
        <v>742</v>
      </c>
      <c r="G151" s="186"/>
      <c r="H151" s="232" t="s">
        <v>782</v>
      </c>
      <c r="I151" s="232" t="s">
        <v>744</v>
      </c>
      <c r="J151" s="232">
        <v>120</v>
      </c>
      <c r="K151" s="228"/>
    </row>
    <row r="152" spans="2:11" ht="15" customHeight="1" x14ac:dyDescent="0.2">
      <c r="B152" s="207"/>
      <c r="C152" s="232" t="s">
        <v>791</v>
      </c>
      <c r="D152" s="186"/>
      <c r="E152" s="186"/>
      <c r="F152" s="233" t="s">
        <v>742</v>
      </c>
      <c r="G152" s="186"/>
      <c r="H152" s="232" t="s">
        <v>802</v>
      </c>
      <c r="I152" s="232" t="s">
        <v>744</v>
      </c>
      <c r="J152" s="232" t="s">
        <v>793</v>
      </c>
      <c r="K152" s="228"/>
    </row>
    <row r="153" spans="2:11" ht="15" customHeight="1" x14ac:dyDescent="0.2">
      <c r="B153" s="207"/>
      <c r="C153" s="232" t="s">
        <v>690</v>
      </c>
      <c r="D153" s="186"/>
      <c r="E153" s="186"/>
      <c r="F153" s="233" t="s">
        <v>742</v>
      </c>
      <c r="G153" s="186"/>
      <c r="H153" s="232" t="s">
        <v>803</v>
      </c>
      <c r="I153" s="232" t="s">
        <v>744</v>
      </c>
      <c r="J153" s="232" t="s">
        <v>793</v>
      </c>
      <c r="K153" s="228"/>
    </row>
    <row r="154" spans="2:11" ht="15" customHeight="1" x14ac:dyDescent="0.2">
      <c r="B154" s="207"/>
      <c r="C154" s="232" t="s">
        <v>747</v>
      </c>
      <c r="D154" s="186"/>
      <c r="E154" s="186"/>
      <c r="F154" s="233" t="s">
        <v>748</v>
      </c>
      <c r="G154" s="186"/>
      <c r="H154" s="232" t="s">
        <v>782</v>
      </c>
      <c r="I154" s="232" t="s">
        <v>744</v>
      </c>
      <c r="J154" s="232">
        <v>50</v>
      </c>
      <c r="K154" s="228"/>
    </row>
    <row r="155" spans="2:11" ht="15" customHeight="1" x14ac:dyDescent="0.2">
      <c r="B155" s="207"/>
      <c r="C155" s="232" t="s">
        <v>750</v>
      </c>
      <c r="D155" s="186"/>
      <c r="E155" s="186"/>
      <c r="F155" s="233" t="s">
        <v>742</v>
      </c>
      <c r="G155" s="186"/>
      <c r="H155" s="232" t="s">
        <v>782</v>
      </c>
      <c r="I155" s="232" t="s">
        <v>752</v>
      </c>
      <c r="J155" s="232"/>
      <c r="K155" s="228"/>
    </row>
    <row r="156" spans="2:11" ht="15" customHeight="1" x14ac:dyDescent="0.2">
      <c r="B156" s="207"/>
      <c r="C156" s="232" t="s">
        <v>761</v>
      </c>
      <c r="D156" s="186"/>
      <c r="E156" s="186"/>
      <c r="F156" s="233" t="s">
        <v>748</v>
      </c>
      <c r="G156" s="186"/>
      <c r="H156" s="232" t="s">
        <v>782</v>
      </c>
      <c r="I156" s="232" t="s">
        <v>744</v>
      </c>
      <c r="J156" s="232">
        <v>50</v>
      </c>
      <c r="K156" s="228"/>
    </row>
    <row r="157" spans="2:11" ht="15" customHeight="1" x14ac:dyDescent="0.2">
      <c r="B157" s="207"/>
      <c r="C157" s="232" t="s">
        <v>769</v>
      </c>
      <c r="D157" s="186"/>
      <c r="E157" s="186"/>
      <c r="F157" s="233" t="s">
        <v>748</v>
      </c>
      <c r="G157" s="186"/>
      <c r="H157" s="232" t="s">
        <v>782</v>
      </c>
      <c r="I157" s="232" t="s">
        <v>744</v>
      </c>
      <c r="J157" s="232">
        <v>50</v>
      </c>
      <c r="K157" s="228"/>
    </row>
    <row r="158" spans="2:11" ht="15" customHeight="1" x14ac:dyDescent="0.2">
      <c r="B158" s="207"/>
      <c r="C158" s="232" t="s">
        <v>767</v>
      </c>
      <c r="D158" s="186"/>
      <c r="E158" s="186"/>
      <c r="F158" s="233" t="s">
        <v>748</v>
      </c>
      <c r="G158" s="186"/>
      <c r="H158" s="232" t="s">
        <v>782</v>
      </c>
      <c r="I158" s="232" t="s">
        <v>744</v>
      </c>
      <c r="J158" s="232">
        <v>50</v>
      </c>
      <c r="K158" s="228"/>
    </row>
    <row r="159" spans="2:11" ht="15" customHeight="1" x14ac:dyDescent="0.2">
      <c r="B159" s="207"/>
      <c r="C159" s="232" t="s">
        <v>52</v>
      </c>
      <c r="D159" s="186"/>
      <c r="E159" s="186"/>
      <c r="F159" s="233" t="s">
        <v>742</v>
      </c>
      <c r="G159" s="186"/>
      <c r="H159" s="232" t="s">
        <v>804</v>
      </c>
      <c r="I159" s="232" t="s">
        <v>744</v>
      </c>
      <c r="J159" s="232" t="s">
        <v>805</v>
      </c>
      <c r="K159" s="228"/>
    </row>
    <row r="160" spans="2:11" ht="15" customHeight="1" x14ac:dyDescent="0.2">
      <c r="B160" s="207"/>
      <c r="C160" s="232" t="s">
        <v>806</v>
      </c>
      <c r="D160" s="186"/>
      <c r="E160" s="186"/>
      <c r="F160" s="233" t="s">
        <v>742</v>
      </c>
      <c r="G160" s="186"/>
      <c r="H160" s="232" t="s">
        <v>807</v>
      </c>
      <c r="I160" s="232" t="s">
        <v>777</v>
      </c>
      <c r="J160" s="232"/>
      <c r="K160" s="228"/>
    </row>
    <row r="161" spans="2:11" ht="15" customHeight="1" x14ac:dyDescent="0.2">
      <c r="B161" s="234"/>
      <c r="C161" s="216"/>
      <c r="D161" s="216"/>
      <c r="E161" s="216"/>
      <c r="F161" s="216"/>
      <c r="G161" s="216"/>
      <c r="H161" s="216"/>
      <c r="I161" s="216"/>
      <c r="J161" s="216"/>
      <c r="K161" s="235"/>
    </row>
    <row r="162" spans="2:11" ht="18.75" customHeight="1" x14ac:dyDescent="0.2">
      <c r="B162" s="183"/>
      <c r="C162" s="186"/>
      <c r="D162" s="186"/>
      <c r="E162" s="186"/>
      <c r="F162" s="206"/>
      <c r="G162" s="186"/>
      <c r="H162" s="186"/>
      <c r="I162" s="186"/>
      <c r="J162" s="186"/>
      <c r="K162" s="183"/>
    </row>
    <row r="163" spans="2:11" ht="18.75" customHeight="1" x14ac:dyDescent="0.2">
      <c r="B163" s="193"/>
      <c r="C163" s="193"/>
      <c r="D163" s="193"/>
      <c r="E163" s="193"/>
      <c r="F163" s="193"/>
      <c r="G163" s="193"/>
      <c r="H163" s="193"/>
      <c r="I163" s="193"/>
      <c r="J163" s="193"/>
      <c r="K163" s="193"/>
    </row>
    <row r="164" spans="2:11" ht="7.5" customHeight="1" x14ac:dyDescent="0.2">
      <c r="B164" s="175"/>
      <c r="C164" s="176"/>
      <c r="D164" s="176"/>
      <c r="E164" s="176"/>
      <c r="F164" s="176"/>
      <c r="G164" s="176"/>
      <c r="H164" s="176"/>
      <c r="I164" s="176"/>
      <c r="J164" s="176"/>
      <c r="K164" s="177"/>
    </row>
    <row r="165" spans="2:11" ht="45" customHeight="1" x14ac:dyDescent="0.2">
      <c r="B165" s="178"/>
      <c r="C165" s="267" t="s">
        <v>808</v>
      </c>
      <c r="D165" s="267"/>
      <c r="E165" s="267"/>
      <c r="F165" s="267"/>
      <c r="G165" s="267"/>
      <c r="H165" s="267"/>
      <c r="I165" s="267"/>
      <c r="J165" s="267"/>
      <c r="K165" s="179"/>
    </row>
    <row r="166" spans="2:11" ht="17.25" customHeight="1" x14ac:dyDescent="0.2">
      <c r="B166" s="178"/>
      <c r="C166" s="199" t="s">
        <v>736</v>
      </c>
      <c r="D166" s="199"/>
      <c r="E166" s="199"/>
      <c r="F166" s="199" t="s">
        <v>737</v>
      </c>
      <c r="G166" s="236"/>
      <c r="H166" s="237" t="s">
        <v>39</v>
      </c>
      <c r="I166" s="237" t="s">
        <v>40</v>
      </c>
      <c r="J166" s="199" t="s">
        <v>738</v>
      </c>
      <c r="K166" s="179"/>
    </row>
    <row r="167" spans="2:11" ht="17.25" customHeight="1" x14ac:dyDescent="0.2">
      <c r="B167" s="180"/>
      <c r="C167" s="201" t="s">
        <v>739</v>
      </c>
      <c r="D167" s="201"/>
      <c r="E167" s="201"/>
      <c r="F167" s="202" t="s">
        <v>740</v>
      </c>
      <c r="G167" s="238"/>
      <c r="H167" s="239"/>
      <c r="I167" s="239"/>
      <c r="J167" s="201" t="s">
        <v>741</v>
      </c>
      <c r="K167" s="181"/>
    </row>
    <row r="168" spans="2:11" ht="5.25" customHeight="1" x14ac:dyDescent="0.2">
      <c r="B168" s="207"/>
      <c r="C168" s="204"/>
      <c r="D168" s="204"/>
      <c r="E168" s="204"/>
      <c r="F168" s="204"/>
      <c r="G168" s="205"/>
      <c r="H168" s="204"/>
      <c r="I168" s="204"/>
      <c r="J168" s="204"/>
      <c r="K168" s="228"/>
    </row>
    <row r="169" spans="2:11" ht="15" customHeight="1" x14ac:dyDescent="0.2">
      <c r="B169" s="207"/>
      <c r="C169" s="186" t="s">
        <v>745</v>
      </c>
      <c r="D169" s="186"/>
      <c r="E169" s="186"/>
      <c r="F169" s="206" t="s">
        <v>742</v>
      </c>
      <c r="G169" s="186"/>
      <c r="H169" s="186" t="s">
        <v>782</v>
      </c>
      <c r="I169" s="186" t="s">
        <v>744</v>
      </c>
      <c r="J169" s="186">
        <v>120</v>
      </c>
      <c r="K169" s="228"/>
    </row>
    <row r="170" spans="2:11" ht="15" customHeight="1" x14ac:dyDescent="0.2">
      <c r="B170" s="207"/>
      <c r="C170" s="186" t="s">
        <v>791</v>
      </c>
      <c r="D170" s="186"/>
      <c r="E170" s="186"/>
      <c r="F170" s="206" t="s">
        <v>742</v>
      </c>
      <c r="G170" s="186"/>
      <c r="H170" s="186" t="s">
        <v>792</v>
      </c>
      <c r="I170" s="186" t="s">
        <v>744</v>
      </c>
      <c r="J170" s="186" t="s">
        <v>793</v>
      </c>
      <c r="K170" s="228"/>
    </row>
    <row r="171" spans="2:11" ht="15" customHeight="1" x14ac:dyDescent="0.2">
      <c r="B171" s="207"/>
      <c r="C171" s="186" t="s">
        <v>690</v>
      </c>
      <c r="D171" s="186"/>
      <c r="E171" s="186"/>
      <c r="F171" s="206" t="s">
        <v>742</v>
      </c>
      <c r="G171" s="186"/>
      <c r="H171" s="186" t="s">
        <v>809</v>
      </c>
      <c r="I171" s="186" t="s">
        <v>744</v>
      </c>
      <c r="J171" s="186" t="s">
        <v>793</v>
      </c>
      <c r="K171" s="228"/>
    </row>
    <row r="172" spans="2:11" ht="15" customHeight="1" x14ac:dyDescent="0.2">
      <c r="B172" s="207"/>
      <c r="C172" s="186" t="s">
        <v>747</v>
      </c>
      <c r="D172" s="186"/>
      <c r="E172" s="186"/>
      <c r="F172" s="206" t="s">
        <v>748</v>
      </c>
      <c r="G172" s="186"/>
      <c r="H172" s="186" t="s">
        <v>809</v>
      </c>
      <c r="I172" s="186" t="s">
        <v>744</v>
      </c>
      <c r="J172" s="186">
        <v>50</v>
      </c>
      <c r="K172" s="228"/>
    </row>
    <row r="173" spans="2:11" ht="15" customHeight="1" x14ac:dyDescent="0.2">
      <c r="B173" s="207"/>
      <c r="C173" s="186" t="s">
        <v>750</v>
      </c>
      <c r="D173" s="186"/>
      <c r="E173" s="186"/>
      <c r="F173" s="206" t="s">
        <v>742</v>
      </c>
      <c r="G173" s="186"/>
      <c r="H173" s="186" t="s">
        <v>809</v>
      </c>
      <c r="I173" s="186" t="s">
        <v>752</v>
      </c>
      <c r="J173" s="186"/>
      <c r="K173" s="228"/>
    </row>
    <row r="174" spans="2:11" ht="15" customHeight="1" x14ac:dyDescent="0.2">
      <c r="B174" s="207"/>
      <c r="C174" s="186" t="s">
        <v>761</v>
      </c>
      <c r="D174" s="186"/>
      <c r="E174" s="186"/>
      <c r="F174" s="206" t="s">
        <v>748</v>
      </c>
      <c r="G174" s="186"/>
      <c r="H174" s="186" t="s">
        <v>809</v>
      </c>
      <c r="I174" s="186" t="s">
        <v>744</v>
      </c>
      <c r="J174" s="186">
        <v>50</v>
      </c>
      <c r="K174" s="228"/>
    </row>
    <row r="175" spans="2:11" ht="15" customHeight="1" x14ac:dyDescent="0.2">
      <c r="B175" s="207"/>
      <c r="C175" s="186" t="s">
        <v>769</v>
      </c>
      <c r="D175" s="186"/>
      <c r="E175" s="186"/>
      <c r="F175" s="206" t="s">
        <v>748</v>
      </c>
      <c r="G175" s="186"/>
      <c r="H175" s="186" t="s">
        <v>809</v>
      </c>
      <c r="I175" s="186" t="s">
        <v>744</v>
      </c>
      <c r="J175" s="186">
        <v>50</v>
      </c>
      <c r="K175" s="228"/>
    </row>
    <row r="176" spans="2:11" ht="15" customHeight="1" x14ac:dyDescent="0.2">
      <c r="B176" s="207"/>
      <c r="C176" s="186" t="s">
        <v>767</v>
      </c>
      <c r="D176" s="186"/>
      <c r="E176" s="186"/>
      <c r="F176" s="206" t="s">
        <v>748</v>
      </c>
      <c r="G176" s="186"/>
      <c r="H176" s="186" t="s">
        <v>809</v>
      </c>
      <c r="I176" s="186" t="s">
        <v>744</v>
      </c>
      <c r="J176" s="186">
        <v>50</v>
      </c>
      <c r="K176" s="228"/>
    </row>
    <row r="177" spans="2:11" ht="15" customHeight="1" x14ac:dyDescent="0.2">
      <c r="B177" s="207"/>
      <c r="C177" s="186" t="s">
        <v>79</v>
      </c>
      <c r="D177" s="186"/>
      <c r="E177" s="186"/>
      <c r="F177" s="206" t="s">
        <v>742</v>
      </c>
      <c r="G177" s="186"/>
      <c r="H177" s="186" t="s">
        <v>810</v>
      </c>
      <c r="I177" s="186" t="s">
        <v>811</v>
      </c>
      <c r="J177" s="186"/>
      <c r="K177" s="228"/>
    </row>
    <row r="178" spans="2:11" ht="15" customHeight="1" x14ac:dyDescent="0.2">
      <c r="B178" s="207"/>
      <c r="C178" s="186" t="s">
        <v>40</v>
      </c>
      <c r="D178" s="186"/>
      <c r="E178" s="186"/>
      <c r="F178" s="206" t="s">
        <v>742</v>
      </c>
      <c r="G178" s="186"/>
      <c r="H178" s="186" t="s">
        <v>812</v>
      </c>
      <c r="I178" s="186" t="s">
        <v>813</v>
      </c>
      <c r="J178" s="186">
        <v>1</v>
      </c>
      <c r="K178" s="228"/>
    </row>
    <row r="179" spans="2:11" ht="15" customHeight="1" x14ac:dyDescent="0.2">
      <c r="B179" s="207"/>
      <c r="C179" s="186" t="s">
        <v>38</v>
      </c>
      <c r="D179" s="186"/>
      <c r="E179" s="186"/>
      <c r="F179" s="206" t="s">
        <v>742</v>
      </c>
      <c r="G179" s="186"/>
      <c r="H179" s="186" t="s">
        <v>814</v>
      </c>
      <c r="I179" s="186" t="s">
        <v>744</v>
      </c>
      <c r="J179" s="186">
        <v>20</v>
      </c>
      <c r="K179" s="228"/>
    </row>
    <row r="180" spans="2:11" ht="15" customHeight="1" x14ac:dyDescent="0.2">
      <c r="B180" s="207"/>
      <c r="C180" s="186" t="s">
        <v>39</v>
      </c>
      <c r="D180" s="186"/>
      <c r="E180" s="186"/>
      <c r="F180" s="206" t="s">
        <v>742</v>
      </c>
      <c r="G180" s="186"/>
      <c r="H180" s="186" t="s">
        <v>815</v>
      </c>
      <c r="I180" s="186" t="s">
        <v>744</v>
      </c>
      <c r="J180" s="186">
        <v>255</v>
      </c>
      <c r="K180" s="228"/>
    </row>
    <row r="181" spans="2:11" ht="15" customHeight="1" x14ac:dyDescent="0.2">
      <c r="B181" s="207"/>
      <c r="C181" s="186" t="s">
        <v>80</v>
      </c>
      <c r="D181" s="186"/>
      <c r="E181" s="186"/>
      <c r="F181" s="206" t="s">
        <v>742</v>
      </c>
      <c r="G181" s="186"/>
      <c r="H181" s="186" t="s">
        <v>706</v>
      </c>
      <c r="I181" s="186" t="s">
        <v>744</v>
      </c>
      <c r="J181" s="186">
        <v>10</v>
      </c>
      <c r="K181" s="228"/>
    </row>
    <row r="182" spans="2:11" ht="15" customHeight="1" x14ac:dyDescent="0.2">
      <c r="B182" s="207"/>
      <c r="C182" s="186" t="s">
        <v>81</v>
      </c>
      <c r="D182" s="186"/>
      <c r="E182" s="186"/>
      <c r="F182" s="206" t="s">
        <v>742</v>
      </c>
      <c r="G182" s="186"/>
      <c r="H182" s="186" t="s">
        <v>816</v>
      </c>
      <c r="I182" s="186" t="s">
        <v>777</v>
      </c>
      <c r="J182" s="186"/>
      <c r="K182" s="228"/>
    </row>
    <row r="183" spans="2:11" ht="15" customHeight="1" x14ac:dyDescent="0.2">
      <c r="B183" s="207"/>
      <c r="C183" s="186" t="s">
        <v>817</v>
      </c>
      <c r="D183" s="186"/>
      <c r="E183" s="186"/>
      <c r="F183" s="206" t="s">
        <v>742</v>
      </c>
      <c r="G183" s="186"/>
      <c r="H183" s="186" t="s">
        <v>818</v>
      </c>
      <c r="I183" s="186" t="s">
        <v>777</v>
      </c>
      <c r="J183" s="186"/>
      <c r="K183" s="228"/>
    </row>
    <row r="184" spans="2:11" ht="15" customHeight="1" x14ac:dyDescent="0.2">
      <c r="B184" s="207"/>
      <c r="C184" s="186" t="s">
        <v>806</v>
      </c>
      <c r="D184" s="186"/>
      <c r="E184" s="186"/>
      <c r="F184" s="206" t="s">
        <v>742</v>
      </c>
      <c r="G184" s="186"/>
      <c r="H184" s="186" t="s">
        <v>819</v>
      </c>
      <c r="I184" s="186" t="s">
        <v>777</v>
      </c>
      <c r="J184" s="186"/>
      <c r="K184" s="228"/>
    </row>
    <row r="185" spans="2:11" ht="15" customHeight="1" x14ac:dyDescent="0.2">
      <c r="B185" s="207"/>
      <c r="C185" s="186" t="s">
        <v>83</v>
      </c>
      <c r="D185" s="186"/>
      <c r="E185" s="186"/>
      <c r="F185" s="206" t="s">
        <v>748</v>
      </c>
      <c r="G185" s="186"/>
      <c r="H185" s="186" t="s">
        <v>820</v>
      </c>
      <c r="I185" s="186" t="s">
        <v>744</v>
      </c>
      <c r="J185" s="186">
        <v>50</v>
      </c>
      <c r="K185" s="228"/>
    </row>
    <row r="186" spans="2:11" ht="15" customHeight="1" x14ac:dyDescent="0.2">
      <c r="B186" s="207"/>
      <c r="C186" s="186" t="s">
        <v>821</v>
      </c>
      <c r="D186" s="186"/>
      <c r="E186" s="186"/>
      <c r="F186" s="206" t="s">
        <v>748</v>
      </c>
      <c r="G186" s="186"/>
      <c r="H186" s="186" t="s">
        <v>822</v>
      </c>
      <c r="I186" s="186" t="s">
        <v>823</v>
      </c>
      <c r="J186" s="186"/>
      <c r="K186" s="228"/>
    </row>
    <row r="187" spans="2:11" ht="15" customHeight="1" x14ac:dyDescent="0.2">
      <c r="B187" s="207"/>
      <c r="C187" s="186" t="s">
        <v>824</v>
      </c>
      <c r="D187" s="186"/>
      <c r="E187" s="186"/>
      <c r="F187" s="206" t="s">
        <v>748</v>
      </c>
      <c r="G187" s="186"/>
      <c r="H187" s="186" t="s">
        <v>825</v>
      </c>
      <c r="I187" s="186" t="s">
        <v>823</v>
      </c>
      <c r="J187" s="186"/>
      <c r="K187" s="228"/>
    </row>
    <row r="188" spans="2:11" ht="15" customHeight="1" x14ac:dyDescent="0.2">
      <c r="B188" s="207"/>
      <c r="C188" s="186" t="s">
        <v>826</v>
      </c>
      <c r="D188" s="186"/>
      <c r="E188" s="186"/>
      <c r="F188" s="206" t="s">
        <v>748</v>
      </c>
      <c r="G188" s="186"/>
      <c r="H188" s="186" t="s">
        <v>827</v>
      </c>
      <c r="I188" s="186" t="s">
        <v>823</v>
      </c>
      <c r="J188" s="186"/>
      <c r="K188" s="228"/>
    </row>
    <row r="189" spans="2:11" ht="15" customHeight="1" x14ac:dyDescent="0.2">
      <c r="B189" s="207"/>
      <c r="C189" s="240" t="s">
        <v>828</v>
      </c>
      <c r="D189" s="186"/>
      <c r="E189" s="186"/>
      <c r="F189" s="206" t="s">
        <v>748</v>
      </c>
      <c r="G189" s="186"/>
      <c r="H189" s="186" t="s">
        <v>829</v>
      </c>
      <c r="I189" s="186" t="s">
        <v>830</v>
      </c>
      <c r="J189" s="241" t="s">
        <v>831</v>
      </c>
      <c r="K189" s="228"/>
    </row>
    <row r="190" spans="2:11" ht="15" customHeight="1" x14ac:dyDescent="0.2">
      <c r="B190" s="207"/>
      <c r="C190" s="192" t="s">
        <v>29</v>
      </c>
      <c r="D190" s="186"/>
      <c r="E190" s="186"/>
      <c r="F190" s="206" t="s">
        <v>742</v>
      </c>
      <c r="G190" s="186"/>
      <c r="H190" s="183" t="s">
        <v>832</v>
      </c>
      <c r="I190" s="186" t="s">
        <v>833</v>
      </c>
      <c r="J190" s="186"/>
      <c r="K190" s="228"/>
    </row>
    <row r="191" spans="2:11" ht="15" customHeight="1" x14ac:dyDescent="0.2">
      <c r="B191" s="207"/>
      <c r="C191" s="192" t="s">
        <v>834</v>
      </c>
      <c r="D191" s="186"/>
      <c r="E191" s="186"/>
      <c r="F191" s="206" t="s">
        <v>742</v>
      </c>
      <c r="G191" s="186"/>
      <c r="H191" s="186" t="s">
        <v>835</v>
      </c>
      <c r="I191" s="186" t="s">
        <v>777</v>
      </c>
      <c r="J191" s="186"/>
      <c r="K191" s="228"/>
    </row>
    <row r="192" spans="2:11" ht="15" customHeight="1" x14ac:dyDescent="0.2">
      <c r="B192" s="207"/>
      <c r="C192" s="192" t="s">
        <v>836</v>
      </c>
      <c r="D192" s="186"/>
      <c r="E192" s="186"/>
      <c r="F192" s="206" t="s">
        <v>742</v>
      </c>
      <c r="G192" s="186"/>
      <c r="H192" s="186" t="s">
        <v>837</v>
      </c>
      <c r="I192" s="186" t="s">
        <v>777</v>
      </c>
      <c r="J192" s="186"/>
      <c r="K192" s="228"/>
    </row>
    <row r="193" spans="2:11" ht="15" customHeight="1" x14ac:dyDescent="0.2">
      <c r="B193" s="207"/>
      <c r="C193" s="192" t="s">
        <v>838</v>
      </c>
      <c r="D193" s="186"/>
      <c r="E193" s="186"/>
      <c r="F193" s="206" t="s">
        <v>748</v>
      </c>
      <c r="G193" s="186"/>
      <c r="H193" s="186" t="s">
        <v>839</v>
      </c>
      <c r="I193" s="186" t="s">
        <v>777</v>
      </c>
      <c r="J193" s="186"/>
      <c r="K193" s="228"/>
    </row>
    <row r="194" spans="2:11" ht="15" customHeight="1" x14ac:dyDescent="0.2">
      <c r="B194" s="234"/>
      <c r="C194" s="242"/>
      <c r="D194" s="216"/>
      <c r="E194" s="216"/>
      <c r="F194" s="216"/>
      <c r="G194" s="216"/>
      <c r="H194" s="216"/>
      <c r="I194" s="216"/>
      <c r="J194" s="216"/>
      <c r="K194" s="235"/>
    </row>
    <row r="195" spans="2:11" ht="18.75" customHeight="1" x14ac:dyDescent="0.2">
      <c r="B195" s="183"/>
      <c r="C195" s="186"/>
      <c r="D195" s="186"/>
      <c r="E195" s="186"/>
      <c r="F195" s="206"/>
      <c r="G195" s="186"/>
      <c r="H195" s="186"/>
      <c r="I195" s="186"/>
      <c r="J195" s="186"/>
      <c r="K195" s="183"/>
    </row>
    <row r="196" spans="2:11" ht="18.75" customHeight="1" x14ac:dyDescent="0.2">
      <c r="B196" s="183"/>
      <c r="C196" s="186"/>
      <c r="D196" s="186"/>
      <c r="E196" s="186"/>
      <c r="F196" s="206"/>
      <c r="G196" s="186"/>
      <c r="H196" s="186"/>
      <c r="I196" s="186"/>
      <c r="J196" s="186"/>
      <c r="K196" s="183"/>
    </row>
    <row r="197" spans="2:11" ht="18.75" customHeight="1" x14ac:dyDescent="0.2">
      <c r="B197" s="193"/>
      <c r="C197" s="193"/>
      <c r="D197" s="193"/>
      <c r="E197" s="193"/>
      <c r="F197" s="193"/>
      <c r="G197" s="193"/>
      <c r="H197" s="193"/>
      <c r="I197" s="193"/>
      <c r="J197" s="193"/>
      <c r="K197" s="193"/>
    </row>
    <row r="198" spans="2:11" ht="12" x14ac:dyDescent="0.2">
      <c r="B198" s="175"/>
      <c r="C198" s="176"/>
      <c r="D198" s="176"/>
      <c r="E198" s="176"/>
      <c r="F198" s="176"/>
      <c r="G198" s="176"/>
      <c r="H198" s="176"/>
      <c r="I198" s="176"/>
      <c r="J198" s="176"/>
      <c r="K198" s="177"/>
    </row>
    <row r="199" spans="2:11" ht="22.2" x14ac:dyDescent="0.2">
      <c r="B199" s="178"/>
      <c r="C199" s="267" t="s">
        <v>840</v>
      </c>
      <c r="D199" s="267"/>
      <c r="E199" s="267"/>
      <c r="F199" s="267"/>
      <c r="G199" s="267"/>
      <c r="H199" s="267"/>
      <c r="I199" s="267"/>
      <c r="J199" s="267"/>
      <c r="K199" s="179"/>
    </row>
    <row r="200" spans="2:11" ht="25.5" customHeight="1" x14ac:dyDescent="0.3">
      <c r="B200" s="178"/>
      <c r="C200" s="243" t="s">
        <v>841</v>
      </c>
      <c r="D200" s="243"/>
      <c r="E200" s="243"/>
      <c r="F200" s="243" t="s">
        <v>842</v>
      </c>
      <c r="G200" s="244"/>
      <c r="H200" s="266" t="s">
        <v>843</v>
      </c>
      <c r="I200" s="266"/>
      <c r="J200" s="266"/>
      <c r="K200" s="179"/>
    </row>
    <row r="201" spans="2:11" ht="5.25" customHeight="1" x14ac:dyDescent="0.2">
      <c r="B201" s="207"/>
      <c r="C201" s="204"/>
      <c r="D201" s="204"/>
      <c r="E201" s="204"/>
      <c r="F201" s="204"/>
      <c r="G201" s="186"/>
      <c r="H201" s="204"/>
      <c r="I201" s="204"/>
      <c r="J201" s="204"/>
      <c r="K201" s="228"/>
    </row>
    <row r="202" spans="2:11" ht="15" customHeight="1" x14ac:dyDescent="0.2">
      <c r="B202" s="207"/>
      <c r="C202" s="186" t="s">
        <v>833</v>
      </c>
      <c r="D202" s="186"/>
      <c r="E202" s="186"/>
      <c r="F202" s="206" t="s">
        <v>30</v>
      </c>
      <c r="G202" s="186"/>
      <c r="H202" s="265" t="s">
        <v>844</v>
      </c>
      <c r="I202" s="265"/>
      <c r="J202" s="265"/>
      <c r="K202" s="228"/>
    </row>
    <row r="203" spans="2:11" ht="15" customHeight="1" x14ac:dyDescent="0.2">
      <c r="B203" s="207"/>
      <c r="C203" s="213"/>
      <c r="D203" s="186"/>
      <c r="E203" s="186"/>
      <c r="F203" s="206" t="s">
        <v>31</v>
      </c>
      <c r="G203" s="186"/>
      <c r="H203" s="265" t="s">
        <v>845</v>
      </c>
      <c r="I203" s="265"/>
      <c r="J203" s="265"/>
      <c r="K203" s="228"/>
    </row>
    <row r="204" spans="2:11" ht="15" customHeight="1" x14ac:dyDescent="0.2">
      <c r="B204" s="207"/>
      <c r="C204" s="213"/>
      <c r="D204" s="186"/>
      <c r="E204" s="186"/>
      <c r="F204" s="206" t="s">
        <v>34</v>
      </c>
      <c r="G204" s="186"/>
      <c r="H204" s="265" t="s">
        <v>846</v>
      </c>
      <c r="I204" s="265"/>
      <c r="J204" s="265"/>
      <c r="K204" s="228"/>
    </row>
    <row r="205" spans="2:11" ht="15" customHeight="1" x14ac:dyDescent="0.2">
      <c r="B205" s="207"/>
      <c r="C205" s="186"/>
      <c r="D205" s="186"/>
      <c r="E205" s="186"/>
      <c r="F205" s="206" t="s">
        <v>32</v>
      </c>
      <c r="G205" s="186"/>
      <c r="H205" s="265" t="s">
        <v>847</v>
      </c>
      <c r="I205" s="265"/>
      <c r="J205" s="265"/>
      <c r="K205" s="228"/>
    </row>
    <row r="206" spans="2:11" ht="15" customHeight="1" x14ac:dyDescent="0.2">
      <c r="B206" s="207"/>
      <c r="C206" s="186"/>
      <c r="D206" s="186"/>
      <c r="E206" s="186"/>
      <c r="F206" s="206" t="s">
        <v>33</v>
      </c>
      <c r="G206" s="186"/>
      <c r="H206" s="265" t="s">
        <v>848</v>
      </c>
      <c r="I206" s="265"/>
      <c r="J206" s="265"/>
      <c r="K206" s="228"/>
    </row>
    <row r="207" spans="2:11" ht="15" customHeight="1" x14ac:dyDescent="0.2">
      <c r="B207" s="207"/>
      <c r="C207" s="186"/>
      <c r="D207" s="186"/>
      <c r="E207" s="186"/>
      <c r="F207" s="206"/>
      <c r="G207" s="186"/>
      <c r="H207" s="186"/>
      <c r="I207" s="186"/>
      <c r="J207" s="186"/>
      <c r="K207" s="228"/>
    </row>
    <row r="208" spans="2:11" ht="15" customHeight="1" x14ac:dyDescent="0.2">
      <c r="B208" s="207"/>
      <c r="C208" s="186" t="s">
        <v>789</v>
      </c>
      <c r="D208" s="186"/>
      <c r="E208" s="186"/>
      <c r="F208" s="206" t="s">
        <v>44</v>
      </c>
      <c r="G208" s="186"/>
      <c r="H208" s="265" t="s">
        <v>849</v>
      </c>
      <c r="I208" s="265"/>
      <c r="J208" s="265"/>
      <c r="K208" s="228"/>
    </row>
    <row r="209" spans="2:11" ht="15" customHeight="1" x14ac:dyDescent="0.2">
      <c r="B209" s="207"/>
      <c r="C209" s="213"/>
      <c r="D209" s="186"/>
      <c r="E209" s="186"/>
      <c r="F209" s="206" t="s">
        <v>684</v>
      </c>
      <c r="G209" s="186"/>
      <c r="H209" s="265" t="s">
        <v>685</v>
      </c>
      <c r="I209" s="265"/>
      <c r="J209" s="265"/>
      <c r="K209" s="228"/>
    </row>
    <row r="210" spans="2:11" ht="15" customHeight="1" x14ac:dyDescent="0.2">
      <c r="B210" s="207"/>
      <c r="C210" s="186"/>
      <c r="D210" s="186"/>
      <c r="E210" s="186"/>
      <c r="F210" s="206" t="s">
        <v>682</v>
      </c>
      <c r="G210" s="186"/>
      <c r="H210" s="265" t="s">
        <v>850</v>
      </c>
      <c r="I210" s="265"/>
      <c r="J210" s="265"/>
      <c r="K210" s="228"/>
    </row>
    <row r="211" spans="2:11" ht="15" customHeight="1" x14ac:dyDescent="0.2">
      <c r="B211" s="245"/>
      <c r="C211" s="213"/>
      <c r="D211" s="213"/>
      <c r="E211" s="213"/>
      <c r="F211" s="206" t="s">
        <v>686</v>
      </c>
      <c r="G211" s="192"/>
      <c r="H211" s="264" t="s">
        <v>687</v>
      </c>
      <c r="I211" s="264"/>
      <c r="J211" s="264"/>
      <c r="K211" s="246"/>
    </row>
    <row r="212" spans="2:11" ht="15" customHeight="1" x14ac:dyDescent="0.2">
      <c r="B212" s="245"/>
      <c r="C212" s="213"/>
      <c r="D212" s="213"/>
      <c r="E212" s="213"/>
      <c r="F212" s="206" t="s">
        <v>688</v>
      </c>
      <c r="G212" s="192"/>
      <c r="H212" s="264" t="s">
        <v>851</v>
      </c>
      <c r="I212" s="264"/>
      <c r="J212" s="264"/>
      <c r="K212" s="246"/>
    </row>
    <row r="213" spans="2:11" ht="15" customHeight="1" x14ac:dyDescent="0.2">
      <c r="B213" s="245"/>
      <c r="C213" s="213"/>
      <c r="D213" s="213"/>
      <c r="E213" s="213"/>
      <c r="F213" s="247"/>
      <c r="G213" s="192"/>
      <c r="H213" s="248"/>
      <c r="I213" s="248"/>
      <c r="J213" s="248"/>
      <c r="K213" s="246"/>
    </row>
    <row r="214" spans="2:11" ht="15" customHeight="1" x14ac:dyDescent="0.2">
      <c r="B214" s="245"/>
      <c r="C214" s="186" t="s">
        <v>813</v>
      </c>
      <c r="D214" s="213"/>
      <c r="E214" s="213"/>
      <c r="F214" s="206">
        <v>1</v>
      </c>
      <c r="G214" s="192"/>
      <c r="H214" s="264" t="s">
        <v>852</v>
      </c>
      <c r="I214" s="264"/>
      <c r="J214" s="264"/>
      <c r="K214" s="246"/>
    </row>
    <row r="215" spans="2:11" ht="15" customHeight="1" x14ac:dyDescent="0.2">
      <c r="B215" s="245"/>
      <c r="C215" s="213"/>
      <c r="D215" s="213"/>
      <c r="E215" s="213"/>
      <c r="F215" s="206">
        <v>2</v>
      </c>
      <c r="G215" s="192"/>
      <c r="H215" s="264" t="s">
        <v>853</v>
      </c>
      <c r="I215" s="264"/>
      <c r="J215" s="264"/>
      <c r="K215" s="246"/>
    </row>
    <row r="216" spans="2:11" ht="15" customHeight="1" x14ac:dyDescent="0.2">
      <c r="B216" s="245"/>
      <c r="C216" s="213"/>
      <c r="D216" s="213"/>
      <c r="E216" s="213"/>
      <c r="F216" s="206">
        <v>3</v>
      </c>
      <c r="G216" s="192"/>
      <c r="H216" s="264" t="s">
        <v>854</v>
      </c>
      <c r="I216" s="264"/>
      <c r="J216" s="264"/>
      <c r="K216" s="246"/>
    </row>
    <row r="217" spans="2:11" ht="15" customHeight="1" x14ac:dyDescent="0.2">
      <c r="B217" s="245"/>
      <c r="C217" s="213"/>
      <c r="D217" s="213"/>
      <c r="E217" s="213"/>
      <c r="F217" s="206">
        <v>4</v>
      </c>
      <c r="G217" s="192"/>
      <c r="H217" s="264" t="s">
        <v>855</v>
      </c>
      <c r="I217" s="264"/>
      <c r="J217" s="264"/>
      <c r="K217" s="246"/>
    </row>
    <row r="218" spans="2:11" ht="12.75" customHeight="1" x14ac:dyDescent="0.2">
      <c r="B218" s="249"/>
      <c r="C218" s="250"/>
      <c r="D218" s="250"/>
      <c r="E218" s="250"/>
      <c r="F218" s="250"/>
      <c r="G218" s="250"/>
      <c r="H218" s="250"/>
      <c r="I218" s="250"/>
      <c r="J218" s="250"/>
      <c r="K218" s="251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SO 01 - Oprava střechy ob...</vt:lpstr>
      <vt:lpstr>Pokyny pro vyplnění</vt:lpstr>
      <vt:lpstr>'SO 01 - Oprava střechy ob...'!Názvy_tisku</vt:lpstr>
      <vt:lpstr>'Pokyny pro vyplnění'!Oblast_tisku</vt:lpstr>
      <vt:lpstr>'SO 01 - Oprava střechy ob...'!Oblast_tisku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Přehnal Petr Ing.</dc:creator>
  <cp:lastModifiedBy>Killarová Jitka</cp:lastModifiedBy>
  <dcterms:created xsi:type="dcterms:W3CDTF">2019-05-13T12:46:22Z</dcterms:created>
  <dcterms:modified xsi:type="dcterms:W3CDTF">2021-02-11T11:40:24Z</dcterms:modified>
</cp:coreProperties>
</file>