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F:\Domáce úlohy - fušky\Rozpočty - Ivan Stano\V. Šariš - ŠA\2021-03-12\"/>
    </mc:Choice>
  </mc:AlternateContent>
  <bookViews>
    <workbookView xWindow="0" yWindow="0" windowWidth="0" windowHeight="0"/>
  </bookViews>
  <sheets>
    <sheet name="Rekapitulácia stavby" sheetId="1" r:id="rId1"/>
    <sheet name="06 - Obnova športového ar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'06 - Obnova športového ar...'!$C$124:$K$346</definedName>
    <definedName name="_xlnm.Print_Area" localSheetId="1">'06 - Obnova športového ar...'!$C$4:$J$76,'06 - Obnova športového ar...'!$C$114:$J$346</definedName>
    <definedName name="_xlnm.Print_Titles" localSheetId="1">'06 - Obnova športového ar...'!$124:$124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346"/>
  <c r="BH346"/>
  <c r="BG346"/>
  <c r="BE346"/>
  <c r="T346"/>
  <c r="R346"/>
  <c r="P346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39"/>
  <c r="BH339"/>
  <c r="BG339"/>
  <c r="BE339"/>
  <c r="T339"/>
  <c r="R339"/>
  <c r="P339"/>
  <c r="BI338"/>
  <c r="BH338"/>
  <c r="BG338"/>
  <c r="BE338"/>
  <c r="T338"/>
  <c r="R338"/>
  <c r="P338"/>
  <c r="BI336"/>
  <c r="BH336"/>
  <c r="BG336"/>
  <c r="BE336"/>
  <c r="T336"/>
  <c r="R336"/>
  <c r="P336"/>
  <c r="BI334"/>
  <c r="BH334"/>
  <c r="BG334"/>
  <c r="BE334"/>
  <c r="T334"/>
  <c r="R334"/>
  <c r="P334"/>
  <c r="BI332"/>
  <c r="BH332"/>
  <c r="BG332"/>
  <c r="BE332"/>
  <c r="T332"/>
  <c r="R332"/>
  <c r="P332"/>
  <c r="BI330"/>
  <c r="BH330"/>
  <c r="BG330"/>
  <c r="BE330"/>
  <c r="T330"/>
  <c r="R330"/>
  <c r="P330"/>
  <c r="BI329"/>
  <c r="BH329"/>
  <c r="BG329"/>
  <c r="BE329"/>
  <c r="T329"/>
  <c r="R329"/>
  <c r="P329"/>
  <c r="BI327"/>
  <c r="BH327"/>
  <c r="BG327"/>
  <c r="BE327"/>
  <c r="T327"/>
  <c r="R327"/>
  <c r="P327"/>
  <c r="BI325"/>
  <c r="BH325"/>
  <c r="BG325"/>
  <c r="BE325"/>
  <c r="T325"/>
  <c r="R325"/>
  <c r="P325"/>
  <c r="BI323"/>
  <c r="BH323"/>
  <c r="BG323"/>
  <c r="BE323"/>
  <c r="T323"/>
  <c r="R323"/>
  <c r="P323"/>
  <c r="BI322"/>
  <c r="BH322"/>
  <c r="BG322"/>
  <c r="BE322"/>
  <c r="T322"/>
  <c r="R322"/>
  <c r="P322"/>
  <c r="BI318"/>
  <c r="BH318"/>
  <c r="BG318"/>
  <c r="BE318"/>
  <c r="T318"/>
  <c r="R318"/>
  <c r="P318"/>
  <c r="BI316"/>
  <c r="BH316"/>
  <c r="BG316"/>
  <c r="BE316"/>
  <c r="T316"/>
  <c r="R316"/>
  <c r="P316"/>
  <c r="BI314"/>
  <c r="BH314"/>
  <c r="BG314"/>
  <c r="BE314"/>
  <c r="T314"/>
  <c r="R314"/>
  <c r="P314"/>
  <c r="BI311"/>
  <c r="BH311"/>
  <c r="BG311"/>
  <c r="BE311"/>
  <c r="T311"/>
  <c r="T310"/>
  <c r="R311"/>
  <c r="R310"/>
  <c r="P311"/>
  <c r="P310"/>
  <c r="BI308"/>
  <c r="BH308"/>
  <c r="BG308"/>
  <c r="BE308"/>
  <c r="T308"/>
  <c r="R308"/>
  <c r="P308"/>
  <c r="BI303"/>
  <c r="BH303"/>
  <c r="BG303"/>
  <c r="BE303"/>
  <c r="T303"/>
  <c r="R303"/>
  <c r="P303"/>
  <c r="BI301"/>
  <c r="BH301"/>
  <c r="BG301"/>
  <c r="BE301"/>
  <c r="T301"/>
  <c r="R301"/>
  <c r="P301"/>
  <c r="BI300"/>
  <c r="BH300"/>
  <c r="BG300"/>
  <c r="BE300"/>
  <c r="T300"/>
  <c r="R300"/>
  <c r="P300"/>
  <c r="BI291"/>
  <c r="BH291"/>
  <c r="BG291"/>
  <c r="BE291"/>
  <c r="T291"/>
  <c r="R291"/>
  <c r="P291"/>
  <c r="BI280"/>
  <c r="BH280"/>
  <c r="BG280"/>
  <c r="BE280"/>
  <c r="T280"/>
  <c r="R280"/>
  <c r="P280"/>
  <c r="BI271"/>
  <c r="BH271"/>
  <c r="BG271"/>
  <c r="BE271"/>
  <c r="T271"/>
  <c r="R271"/>
  <c r="P271"/>
  <c r="BI263"/>
  <c r="BH263"/>
  <c r="BG263"/>
  <c r="BE263"/>
  <c r="T263"/>
  <c r="R263"/>
  <c r="P263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2"/>
  <c r="BH252"/>
  <c r="BG252"/>
  <c r="BE252"/>
  <c r="T252"/>
  <c r="R252"/>
  <c r="P252"/>
  <c r="BI250"/>
  <c r="BH250"/>
  <c r="BG250"/>
  <c r="BE250"/>
  <c r="T250"/>
  <c r="R250"/>
  <c r="P250"/>
  <c r="BI248"/>
  <c r="BH248"/>
  <c r="BG248"/>
  <c r="BE248"/>
  <c r="T248"/>
  <c r="R248"/>
  <c r="P248"/>
  <c r="BI245"/>
  <c r="BH245"/>
  <c r="BG245"/>
  <c r="BE245"/>
  <c r="T245"/>
  <c r="R245"/>
  <c r="P245"/>
  <c r="BI243"/>
  <c r="BH243"/>
  <c r="BG243"/>
  <c r="BE243"/>
  <c r="T243"/>
  <c r="R243"/>
  <c r="P243"/>
  <c r="BI242"/>
  <c r="BH242"/>
  <c r="BG242"/>
  <c r="BE242"/>
  <c r="T242"/>
  <c r="R242"/>
  <c r="P242"/>
  <c r="BI236"/>
  <c r="BH236"/>
  <c r="BG236"/>
  <c r="BE236"/>
  <c r="T236"/>
  <c r="R236"/>
  <c r="P236"/>
  <c r="BI230"/>
  <c r="BH230"/>
  <c r="BG230"/>
  <c r="BE230"/>
  <c r="T230"/>
  <c r="R230"/>
  <c r="P230"/>
  <c r="BI225"/>
  <c r="BH225"/>
  <c r="BG225"/>
  <c r="BE225"/>
  <c r="T225"/>
  <c r="R225"/>
  <c r="P225"/>
  <c r="BI224"/>
  <c r="BH224"/>
  <c r="BG224"/>
  <c r="BE224"/>
  <c r="T224"/>
  <c r="R224"/>
  <c r="P224"/>
  <c r="BI219"/>
  <c r="BH219"/>
  <c r="BG219"/>
  <c r="BE219"/>
  <c r="T219"/>
  <c r="R219"/>
  <c r="P219"/>
  <c r="BI217"/>
  <c r="BH217"/>
  <c r="BG217"/>
  <c r="BE217"/>
  <c r="T217"/>
  <c r="R217"/>
  <c r="P217"/>
  <c r="BI210"/>
  <c r="BH210"/>
  <c r="BG210"/>
  <c r="BE210"/>
  <c r="T210"/>
  <c r="R210"/>
  <c r="P210"/>
  <c r="BI205"/>
  <c r="BH205"/>
  <c r="BG205"/>
  <c r="BE205"/>
  <c r="T205"/>
  <c r="R205"/>
  <c r="P205"/>
  <c r="BI200"/>
  <c r="BH200"/>
  <c r="BG200"/>
  <c r="BE200"/>
  <c r="T200"/>
  <c r="R200"/>
  <c r="P200"/>
  <c r="BI195"/>
  <c r="BH195"/>
  <c r="BG195"/>
  <c r="BE195"/>
  <c r="T195"/>
  <c r="R195"/>
  <c r="P195"/>
  <c r="BI191"/>
  <c r="BH191"/>
  <c r="BG191"/>
  <c r="BE191"/>
  <c r="T191"/>
  <c r="R191"/>
  <c r="P191"/>
  <c r="BI188"/>
  <c r="BH188"/>
  <c r="BG188"/>
  <c r="BE188"/>
  <c r="T188"/>
  <c r="R188"/>
  <c r="P188"/>
  <c r="BI181"/>
  <c r="BH181"/>
  <c r="BG181"/>
  <c r="BE181"/>
  <c r="T181"/>
  <c r="R181"/>
  <c r="P181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67"/>
  <c r="BH167"/>
  <c r="BG167"/>
  <c r="BE167"/>
  <c r="T167"/>
  <c r="R167"/>
  <c r="P167"/>
  <c r="BI165"/>
  <c r="BH165"/>
  <c r="BG165"/>
  <c r="BE165"/>
  <c r="T165"/>
  <c r="R165"/>
  <c r="P165"/>
  <c r="BI158"/>
  <c r="BH158"/>
  <c r="BG158"/>
  <c r="BE158"/>
  <c r="T158"/>
  <c r="R158"/>
  <c r="P158"/>
  <c r="BI155"/>
  <c r="BH155"/>
  <c r="BG155"/>
  <c r="BE155"/>
  <c r="T155"/>
  <c r="R155"/>
  <c r="P155"/>
  <c r="BI153"/>
  <c r="BH153"/>
  <c r="BG153"/>
  <c r="BE153"/>
  <c r="T153"/>
  <c r="R153"/>
  <c r="P153"/>
  <c r="BI145"/>
  <c r="BH145"/>
  <c r="BG145"/>
  <c r="BE145"/>
  <c r="T145"/>
  <c r="R145"/>
  <c r="P145"/>
  <c r="BI143"/>
  <c r="BH143"/>
  <c r="BG143"/>
  <c r="BE143"/>
  <c r="T143"/>
  <c r="R143"/>
  <c r="P143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8"/>
  <c r="BH128"/>
  <c r="BG128"/>
  <c r="BE128"/>
  <c r="T128"/>
  <c r="R128"/>
  <c r="P128"/>
  <c r="J122"/>
  <c r="J121"/>
  <c r="F121"/>
  <c r="F119"/>
  <c r="E117"/>
  <c r="J90"/>
  <c r="J89"/>
  <c r="F89"/>
  <c r="F87"/>
  <c r="E85"/>
  <c r="J16"/>
  <c r="E16"/>
  <c r="F122"/>
  <c r="J15"/>
  <c r="J10"/>
  <c r="J87"/>
  <c i="1" r="L90"/>
  <c r="AM90"/>
  <c r="AM89"/>
  <c r="L89"/>
  <c r="AM87"/>
  <c r="L87"/>
  <c r="L85"/>
  <c r="L84"/>
  <c i="2" r="BK342"/>
  <c r="J338"/>
  <c r="BK334"/>
  <c r="J327"/>
  <c r="J318"/>
  <c r="BK314"/>
  <c r="J311"/>
  <c r="BK303"/>
  <c r="J300"/>
  <c r="J254"/>
  <c r="J242"/>
  <c r="BK230"/>
  <c r="J224"/>
  <c r="BK210"/>
  <c r="J191"/>
  <c r="BK175"/>
  <c r="J165"/>
  <c r="BK158"/>
  <c r="J153"/>
  <c r="BK136"/>
  <c r="BK130"/>
  <c r="BK338"/>
  <c r="J334"/>
  <c r="J330"/>
  <c r="J325"/>
  <c r="BK322"/>
  <c r="BK318"/>
  <c r="BK308"/>
  <c r="J303"/>
  <c r="BK300"/>
  <c r="J271"/>
  <c r="BK255"/>
  <c r="BK254"/>
  <c r="BK250"/>
  <c r="BK242"/>
  <c r="J230"/>
  <c r="J219"/>
  <c r="BK205"/>
  <c r="J195"/>
  <c r="BK191"/>
  <c r="J181"/>
  <c r="BK177"/>
  <c r="BK167"/>
  <c r="J145"/>
  <c r="BK134"/>
  <c r="J130"/>
  <c r="J342"/>
  <c r="J339"/>
  <c r="J336"/>
  <c r="BK332"/>
  <c r="J329"/>
  <c r="J323"/>
  <c r="J322"/>
  <c r="BK316"/>
  <c r="J314"/>
  <c r="BK301"/>
  <c r="J291"/>
  <c r="BK280"/>
  <c r="BK263"/>
  <c r="J256"/>
  <c r="BK248"/>
  <c r="J245"/>
  <c r="BK236"/>
  <c r="BK225"/>
  <c r="J217"/>
  <c r="BK179"/>
  <c r="J177"/>
  <c r="J132"/>
  <c r="J346"/>
  <c r="J344"/>
  <c r="BK343"/>
  <c r="BK330"/>
  <c r="BK329"/>
  <c r="BK323"/>
  <c r="J316"/>
  <c r="BK291"/>
  <c r="BK271"/>
  <c r="J263"/>
  <c r="BK256"/>
  <c r="J252"/>
  <c r="J248"/>
  <c r="BK245"/>
  <c r="BK243"/>
  <c r="BK224"/>
  <c r="BK217"/>
  <c r="J210"/>
  <c r="J205"/>
  <c r="BK195"/>
  <c r="J188"/>
  <c r="J179"/>
  <c r="J167"/>
  <c r="BK155"/>
  <c r="BK143"/>
  <c r="J136"/>
  <c r="BK346"/>
  <c r="BK344"/>
  <c r="J343"/>
  <c r="BK339"/>
  <c r="BK336"/>
  <c r="J332"/>
  <c r="BK327"/>
  <c r="BK325"/>
  <c r="BK311"/>
  <c r="J308"/>
  <c r="J301"/>
  <c r="J280"/>
  <c r="J255"/>
  <c r="BK252"/>
  <c r="J250"/>
  <c r="J243"/>
  <c r="J236"/>
  <c r="J225"/>
  <c r="BK219"/>
  <c r="J200"/>
  <c r="BK188"/>
  <c r="BK181"/>
  <c r="J173"/>
  <c r="BK165"/>
  <c r="J158"/>
  <c r="BK153"/>
  <c r="J143"/>
  <c r="BK128"/>
  <c r="BK200"/>
  <c r="J175"/>
  <c r="BK173"/>
  <c r="BK132"/>
  <c r="J155"/>
  <c r="BK145"/>
  <c r="J134"/>
  <c r="J128"/>
  <c i="1" r="AS94"/>
  <c i="2" l="1" r="BK164"/>
  <c r="J164"/>
  <c r="J97"/>
  <c r="T180"/>
  <c r="BK127"/>
  <c r="J127"/>
  <c r="J96"/>
  <c r="T164"/>
  <c r="BK190"/>
  <c r="J190"/>
  <c r="J99"/>
  <c r="BK235"/>
  <c r="J235"/>
  <c r="J100"/>
  <c r="BK247"/>
  <c r="J247"/>
  <c r="J101"/>
  <c r="BK313"/>
  <c r="T127"/>
  <c r="BK180"/>
  <c r="J180"/>
  <c r="J98"/>
  <c r="R190"/>
  <c r="T235"/>
  <c r="R247"/>
  <c r="T313"/>
  <c r="R127"/>
  <c r="P164"/>
  <c r="P180"/>
  <c r="T190"/>
  <c r="P235"/>
  <c r="T247"/>
  <c r="R313"/>
  <c r="R312"/>
  <c r="R337"/>
  <c r="P127"/>
  <c r="R164"/>
  <c r="R180"/>
  <c r="P190"/>
  <c r="R235"/>
  <c r="P247"/>
  <c r="P313"/>
  <c r="P312"/>
  <c r="BK337"/>
  <c r="J337"/>
  <c r="J105"/>
  <c r="P337"/>
  <c r="T337"/>
  <c r="BK341"/>
  <c r="J341"/>
  <c r="J107"/>
  <c r="P341"/>
  <c r="P340"/>
  <c r="R341"/>
  <c r="R340"/>
  <c r="T341"/>
  <c r="T340"/>
  <c r="BF132"/>
  <c r="BF256"/>
  <c r="BF136"/>
  <c r="BF173"/>
  <c r="BF177"/>
  <c r="BF128"/>
  <c r="BF155"/>
  <c r="BF158"/>
  <c r="BF167"/>
  <c r="BF188"/>
  <c r="J119"/>
  <c r="BF134"/>
  <c r="BF210"/>
  <c r="BF242"/>
  <c r="BF250"/>
  <c r="BF300"/>
  <c r="BF318"/>
  <c r="BF323"/>
  <c r="BF325"/>
  <c r="BF329"/>
  <c r="BF343"/>
  <c r="BF344"/>
  <c r="BF346"/>
  <c r="BF130"/>
  <c r="BF175"/>
  <c r="BF191"/>
  <c r="BF219"/>
  <c r="BF255"/>
  <c r="BF263"/>
  <c r="BF280"/>
  <c r="BF314"/>
  <c r="BF322"/>
  <c r="BF327"/>
  <c r="BF334"/>
  <c r="F90"/>
  <c r="BF143"/>
  <c r="BF145"/>
  <c r="BF153"/>
  <c r="BF165"/>
  <c r="BF224"/>
  <c r="BF243"/>
  <c r="BF245"/>
  <c r="BF271"/>
  <c r="BF330"/>
  <c r="BF338"/>
  <c r="BF339"/>
  <c r="BF195"/>
  <c r="BF217"/>
  <c r="BF230"/>
  <c r="BF236"/>
  <c r="BF248"/>
  <c r="BF252"/>
  <c r="BF254"/>
  <c r="BF291"/>
  <c r="BF303"/>
  <c r="BF311"/>
  <c r="BF332"/>
  <c r="BF342"/>
  <c r="BF179"/>
  <c r="BF181"/>
  <c r="BF200"/>
  <c r="BF205"/>
  <c r="BF225"/>
  <c r="BF301"/>
  <c r="BF308"/>
  <c r="BF316"/>
  <c r="BF336"/>
  <c r="BK310"/>
  <c r="J310"/>
  <c r="J102"/>
  <c r="F33"/>
  <c i="1" r="BB95"/>
  <c r="BB94"/>
  <c r="W31"/>
  <c i="2" r="J31"/>
  <c i="1" r="AV95"/>
  <c i="2" r="F35"/>
  <c i="1" r="BD95"/>
  <c r="BD94"/>
  <c r="W33"/>
  <c i="2" r="F34"/>
  <c i="1" r="BC95"/>
  <c r="BC94"/>
  <c r="AY94"/>
  <c i="2" r="F31"/>
  <c i="1" r="AZ95"/>
  <c r="AZ94"/>
  <c r="W29"/>
  <c i="2" l="1" r="P126"/>
  <c r="P125"/>
  <c i="1" r="AU95"/>
  <c i="2" r="R126"/>
  <c r="R125"/>
  <c r="T312"/>
  <c r="BK312"/>
  <c r="J312"/>
  <c r="J103"/>
  <c r="T126"/>
  <c r="T125"/>
  <c r="BK126"/>
  <c r="BK125"/>
  <c r="J125"/>
  <c r="J94"/>
  <c r="J313"/>
  <c r="J104"/>
  <c r="BK340"/>
  <c r="J340"/>
  <c r="J106"/>
  <c i="1" r="AU94"/>
  <c i="2" r="J32"/>
  <c i="1" r="AW95"/>
  <c r="AT95"/>
  <c r="W32"/>
  <c r="AX94"/>
  <c r="AV94"/>
  <c r="AK29"/>
  <c i="2" r="F32"/>
  <c i="1" r="BA95"/>
  <c r="BA94"/>
  <c r="W30"/>
  <c i="2" l="1" r="J126"/>
  <c r="J95"/>
  <c i="1" r="AW94"/>
  <c r="AK30"/>
  <c i="2" r="J28"/>
  <c i="1" r="AG95"/>
  <c r="AN95"/>
  <c i="2" l="1" r="J37"/>
  <c i="1"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<sst xmlns="http://schemas.openxmlformats.org/spreadsheetml/2006/main">
  <si>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</si>
  <si>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</si>
  <si>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</si>
  <si>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</si>
  <si>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</si>
  <si>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{8e847d3b-bc95-43de-b648-38a2da34943d}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</si>
  <si>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</si>
  <si>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</si>
  <si>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</si>
  <si>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</si>
  <si>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</si>
  <si>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</si>
  <si>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</si>
  <si>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06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</si>
  <si>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</si>
  <si>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</si>
  <si>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športového areálu ZŠ Veľký Šariš</t>
  </si>
  <si>
    <t>JKSO:</t>
  </si>
  <si>
    <t>KS:</t>
  </si>
  <si>
    <t>Miesto:</t>
  </si>
  <si>
    <t>Veľký Šariš</t>
  </si>
  <si>
    <t>Dátum:</t>
  </si>
  <si>
    <t>29. 1. 2021</t>
  </si>
  <si>
    <t>Objednávateľ:</t>
  </si>
  <si>
    <t>IČO:</t>
  </si>
  <si>
    <t>Mesto Veľký Šariš</t>
  </si>
  <si>
    <t>IČ DPH:</t>
  </si>
  <si>
    <t>Zhotoviteľ:</t>
  </si>
  <si>
    <t>Vyplň údaj</t>
  </si>
  <si>
    <t>Projektant:</t>
  </si>
  <si>
    <t>FERAMI s.r.o.</t>
  </si>
  <si>
    <t>True</t>
  </si>
  <si>
    <t>Spracovateľ:</t>
  </si>
  <si>
    <t>Ing. Čurlík Ján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</si>
  <si>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</si>
  <si>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</si>
  <si>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</si>
  <si>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</si>
  <si>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</si>
  <si>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</si>
  <si>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</si>
  <si>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</si>
  <si>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</si>
  <si>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</si>
  <si>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</si>
  <si>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</si>
  <si>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</si>
  <si>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</si>
  <si>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</si>
  <si>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</si>
  <si>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</si>
  <si>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</si>
  <si>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</si>
  <si>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</si>
  <si>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</si>
  <si>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</si>
  <si>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</si>
  <si>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</si>
  <si>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</si>
  <si>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</si>
  <si>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</si>
  <si>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</si>
  <si>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</si>
  <si>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</si>
  <si>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</si>
  <si>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</si>
  <si>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</si>
  <si>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</si>
  <si>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</si>
  <si>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</si>
  <si>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</si>
  <si>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</si>
  <si>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</si>
  <si>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</si>
  <si>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</si>
  <si>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</si>
  <si>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</si>
  <si>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</si>
  <si>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</si>
  <si>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</si>
  <si>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</si>
  <si>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</si>
  <si>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</si>
  <si>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</si>
  <si>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</si>
  <si>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</si>
  <si>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</si>
  <si>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</si>
  <si>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</si>
  <si>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</si>
  <si>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</si>
  <si>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</si>
  <si>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</si>
  <si>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</si>
  <si>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</si>
  <si>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</si>
  <si>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</si>
  <si>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</si>
  <si>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 xml:space="preserve">    776 - Podlahy povlakové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</si>
  <si>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</si>
  <si>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</si>
  <si>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</si>
  <si>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</si>
  <si>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</si>
  <si>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</si>
  <si>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</si>
  <si>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</si>
  <si>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</si>
  <si>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</si>
  <si>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</si>
  <si>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</si>
  <si>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</si>
  <si>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</si>
  <si>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</si>
  <si>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</si>
  <si>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</si>
  <si>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</si>
  <si>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</si>
  <si>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113107242.S</t>
  </si>
  <si>
    <t xml:space="preserve">Odstránenie krytu asfaltového v ploche nad 200 m2, hr. nad 50 do 100 mm,  -0,18100t</t>
  </si>
  <si>
    <t>m2</t>
  </si>
  <si>
    <t>4</t>
  </si>
  <si>
    <t>2</t>
  </si>
  <si>
    <t>1139378698</t>
  </si>
  <si>
    <t>VV</t>
  </si>
  <si>
    <t>" basketbalové ihrisko " 14,2*26,5</t>
  </si>
  <si>
    <t>113206111.S</t>
  </si>
  <si>
    <t xml:space="preserve">Vytrhanie obrúb betónových, s vybúraním lôžka, z krajníkov alebo obrubníkov stojatých,  -0,14500t</t>
  </si>
  <si>
    <t>m</t>
  </si>
  <si>
    <t>-1610128543</t>
  </si>
  <si>
    <t>" obrubníky " ((49,8*2*2+22/7*(28,6*2+23,6*2))+(2,0+30,0*2+3,5+9,0*2)+(26,5*2+14,2*2))</t>
  </si>
  <si>
    <t>3</t>
  </si>
  <si>
    <t>113307222.S</t>
  </si>
  <si>
    <t xml:space="preserve">Odstránenie podkladu v ploche nad 200 m2 z kameniva hrubého drveného, hr.100 do 200 mm,  -0,23500t</t>
  </si>
  <si>
    <t>1147320645</t>
  </si>
  <si>
    <t>113307232.S</t>
  </si>
  <si>
    <t xml:space="preserve">Odstránenie podkladu v ploche nad 200 m2 z betónu prostého, hr. vrstvy nad 150 do 300 mm,  -0,50000t</t>
  </si>
  <si>
    <t>1357967814</t>
  </si>
  <si>
    <t>5</t>
  </si>
  <si>
    <t>122101102.S</t>
  </si>
  <si>
    <t>Odkopávka a prekopávka nezapažená v hornine 1 a 2, nad 100 do 1000 m3</t>
  </si>
  <si>
    <t>m3</t>
  </si>
  <si>
    <t>1559210657</t>
  </si>
  <si>
    <t xml:space="preserve">" podkladné vrstvy "  </t>
  </si>
  <si>
    <t>" atletická dráha " 0,3*5,0*(49,8*2+22/7*26,1*2)*1,1</t>
  </si>
  <si>
    <t>" sektor skoku do diaľky " 0,3*2,0*30,0*1,1+0,5*3,5*9,0*1,1</t>
  </si>
  <si>
    <t>" multifunkčné ihrisko " 0,3*(18,0*33,0+4,5*1,5*2)*1,1</t>
  </si>
  <si>
    <t>" plocha pre TEQBALL " 0,3*10,0*8,0*1,1</t>
  </si>
  <si>
    <t>Súčet</t>
  </si>
  <si>
    <t>6</t>
  </si>
  <si>
    <t>131201101.S</t>
  </si>
  <si>
    <t>Výkop nezapaženej jamy v hornine 3, do 100 m3</t>
  </si>
  <si>
    <t>1656166093</t>
  </si>
  <si>
    <t>" vsakovacia jama drenáže " 3*3*4*1,1</t>
  </si>
  <si>
    <t>7</t>
  </si>
  <si>
    <t>132101102.S</t>
  </si>
  <si>
    <t>Výkop ryhy do šírky 600 mm v horn.1a2 nad 100 m3</t>
  </si>
  <si>
    <t>-1825557590</t>
  </si>
  <si>
    <t>" základové pásy pre tribúny " 0,25*3,0*1,15*6*2*1,1</t>
  </si>
  <si>
    <t>" drenáž atletickej dráhy " 0,3*0,35*(49,8*2+22/7*28,6*2)*1,1</t>
  </si>
  <si>
    <t>" drenáž rozbehovej dráhy a doskočiska " 0,3*0,35*(30+9,0+5)*1,1</t>
  </si>
  <si>
    <t>" drenáž multifunkčného ihriska " (0,4+0,55)*0,5*0,6*(18,0*8+33,0+5)*1,1</t>
  </si>
  <si>
    <t>" drenáž plochy pre TEQBALL " 0,3*0,35*(10,0*3+8,0+5)*1,1</t>
  </si>
  <si>
    <t>" obrubníky " 0,1*0,3*((49,8*2*2+22/7*(28,6*2+23,6*2))+(2,0+30,0*2+3,5+9,0*2)+(33,0*2+18,0*2)+(10,0*2+8,0*2))*1,1</t>
  </si>
  <si>
    <t>8</t>
  </si>
  <si>
    <t>162301122.S</t>
  </si>
  <si>
    <t xml:space="preserve">Vodorovné premiestnenie výkopku po spevnenej ceste z  horniny tr.1-4, nad 100 do 1000 m3 na vzdialenosť do 1000 m</t>
  </si>
  <si>
    <t>-1034028612</t>
  </si>
  <si>
    <t>" prebytočný výkopok na skládku investora " 699,034+39,6+135,469-41,322</t>
  </si>
  <si>
    <t>9</t>
  </si>
  <si>
    <t>175101201.S</t>
  </si>
  <si>
    <t>Obsyp objektov sypaninou z vhodných hornín 1 až 4 bez prehodenia sypaniny</t>
  </si>
  <si>
    <t>567464984</t>
  </si>
  <si>
    <t xml:space="preserve">" dosypanie k obrubníkom " </t>
  </si>
  <si>
    <t xml:space="preserve"> 0,5*0,15*((49,8*2+22/7*(28,6*2))+(2,0+30,0*2+3,5+9,0*2)+(33,0*2+18,0*2)+(10,0*2+8,0*2))*1,1</t>
  </si>
  <si>
    <t>10</t>
  </si>
  <si>
    <t>181101102.S</t>
  </si>
  <si>
    <t>Úprava pláne v zárezoch v hornine 1-4 so zhutnením</t>
  </si>
  <si>
    <t>1819346919</t>
  </si>
  <si>
    <t>" atletická dráha " 5,0*(49,8*2+22/7*26,1*2)*1,1</t>
  </si>
  <si>
    <t>" sektor skoku do diaľky " 2,0*30,0*1,1+3,5*9,0*1,1</t>
  </si>
  <si>
    <t>" multifunkčné ihrisko " (18,0*33,0+4,5*1,5*2)*1,1</t>
  </si>
  <si>
    <t>" plocha pre TEQBALL " 10,0*8,0*1,1</t>
  </si>
  <si>
    <t>Zakladanie</t>
  </si>
  <si>
    <t>11</t>
  </si>
  <si>
    <t>211521111.S1</t>
  </si>
  <si>
    <t xml:space="preserve">Výplň vsakovacej jamy  kamenivom hrubým drveným frakcie 16-125</t>
  </si>
  <si>
    <t>1721900873</t>
  </si>
  <si>
    <t>12</t>
  </si>
  <si>
    <t>211561111.S1</t>
  </si>
  <si>
    <t>Výplň odvodňovacieho rebra alebo trativodu do rýh kamenivom hrubým drveným frakcie 16-32 mm</t>
  </si>
  <si>
    <t>-1580412615</t>
  </si>
  <si>
    <t>13</t>
  </si>
  <si>
    <t>271573001.S</t>
  </si>
  <si>
    <t>Násyp pod základové konštrukcie so zhutnením zo štrkopiesku fr.0-32 mm</t>
  </si>
  <si>
    <t>-232871417</t>
  </si>
  <si>
    <t>" základové pásy pre tribúny " 0,25*3,0*0,15*6*2*1,1</t>
  </si>
  <si>
    <t>14</t>
  </si>
  <si>
    <t>274313711.S</t>
  </si>
  <si>
    <t>Betón základových pásov, prostý tr. C 25/30</t>
  </si>
  <si>
    <t>961181484</t>
  </si>
  <si>
    <t>" základové pásy pre tribúny " 0,25*3,0*1,0*6*2</t>
  </si>
  <si>
    <t>15</t>
  </si>
  <si>
    <t>274351215.S</t>
  </si>
  <si>
    <t>Debnenie stien základových pásov, zhotovenie-dielce</t>
  </si>
  <si>
    <t>245344500</t>
  </si>
  <si>
    <t>" základové pásy pre tribúny " (0,25+3,0)*2*0,15*6*2</t>
  </si>
  <si>
    <t>16</t>
  </si>
  <si>
    <t>274351216.S</t>
  </si>
  <si>
    <t>Debnenie stien základových pásov, odstránenie-dielce</t>
  </si>
  <si>
    <t>-886688952</t>
  </si>
  <si>
    <t>Vodorovné konštrukcie</t>
  </si>
  <si>
    <t>17</t>
  </si>
  <si>
    <t>461991111.S</t>
  </si>
  <si>
    <t>Zhotovenie ochran. opevnenia dna a svahov melior. kanálov z geotext., fólie alebo sieťoviny</t>
  </si>
  <si>
    <t>-1294532910</t>
  </si>
  <si>
    <t>" drenáž atletickej dráhy " (0,3+0,35*2)*(49,8*2+22/7*28,6*2)*1,1</t>
  </si>
  <si>
    <t>" drenáž rozbehovej dráhy a doskočiska " (0,3+0,35*2)*(30+9,0+5)*1,1</t>
  </si>
  <si>
    <t>" drenáž multifunkčného ihriska " (0,4+0,6*2)*(18,0*8+33,0+5)*1,1</t>
  </si>
  <si>
    <t>" drenáž plochy pre TEQBALL " (0,3+0,35*2)*(10,0*3+8,0+5)*1,1</t>
  </si>
  <si>
    <t>" vsakovacia jama drenáže " (3*4*4+3*3*2)*1,1</t>
  </si>
  <si>
    <t>18</t>
  </si>
  <si>
    <t>M</t>
  </si>
  <si>
    <t>693110004500.S</t>
  </si>
  <si>
    <t>Geotextília polypropylénová netkaná 300 g/m2</t>
  </si>
  <si>
    <t>883807099</t>
  </si>
  <si>
    <t>795,929*1,02 'Prepočítané koeficientom množstva</t>
  </si>
  <si>
    <t>Komunikácie</t>
  </si>
  <si>
    <t>19</t>
  </si>
  <si>
    <t>564281111.S1</t>
  </si>
  <si>
    <t xml:space="preserve">Podklad alebo podsyp z piesku fr. 0-4 mm ,  hr. 500 mm</t>
  </si>
  <si>
    <t>-1053576607</t>
  </si>
  <si>
    <t xml:space="preserve">" ŠP fr.  0-4 mm "</t>
  </si>
  <si>
    <t>" sektor skoku do diaľky " 3,5*9,0</t>
  </si>
  <si>
    <t>564801111.S1</t>
  </si>
  <si>
    <t>Podklad zo štrkodrviny s rozprestretím a zhutnením, po zhutnení hr. 30 mm</t>
  </si>
  <si>
    <t>47835474</t>
  </si>
  <si>
    <t xml:space="preserve">" ŠD fr.  0-4 mm "</t>
  </si>
  <si>
    <t>" multifunkčné ihrisko " (18,0*33,0+4,5*1,5*2)</t>
  </si>
  <si>
    <t>" plocha pre TEQBALL " 10,0*8,0</t>
  </si>
  <si>
    <t>21</t>
  </si>
  <si>
    <t>564821111.S1</t>
  </si>
  <si>
    <t>Podklad zo štrkodrviny s rozprestretím a zhutnením, po zhutnení hr. 80 mm</t>
  </si>
  <si>
    <t>-783236979</t>
  </si>
  <si>
    <t xml:space="preserve">" ŠD fr.  0-22 mm "</t>
  </si>
  <si>
    <t>" atletická dráha " 5,0*(49,8*2+22/7*26,1*2)</t>
  </si>
  <si>
    <t>" sektor skoku do diaľky " 2,0*30,0</t>
  </si>
  <si>
    <t>22</t>
  </si>
  <si>
    <t>564831111.S1</t>
  </si>
  <si>
    <t>Podklad zo štrkodrviny s rozprestretím a zhutnením, po zhutnení hr. 100 mm</t>
  </si>
  <si>
    <t>-626926559</t>
  </si>
  <si>
    <t xml:space="preserve">" ŠD fr.  0-32 mm "</t>
  </si>
  <si>
    <t>23</t>
  </si>
  <si>
    <t>564851111.S1</t>
  </si>
  <si>
    <t>Podklad zo štrkodrviny s rozprestretím a zhutnením, po zhutnení hr. 150 mm</t>
  </si>
  <si>
    <t>1014398153</t>
  </si>
  <si>
    <t xml:space="preserve">" ŠD fr.  32-63 mm "</t>
  </si>
  <si>
    <t>24</t>
  </si>
  <si>
    <t>589100006.S</t>
  </si>
  <si>
    <t>Položenie umelej trávy na viacúčelové povrchy</t>
  </si>
  <si>
    <t>-1060077454</t>
  </si>
  <si>
    <t>25</t>
  </si>
  <si>
    <t>284170005300.S1</t>
  </si>
  <si>
    <t>Umelá tráva viacúčelová, výška vlasu 15 mm ± 2 mm</t>
  </si>
  <si>
    <t>-1922971717</t>
  </si>
  <si>
    <t xml:space="preserve">" povrch Juta Fast Track 15, nosná pogum. tkanina hrúbky 2 mm s vtkanými fibrilovanými PE   trávnymi vlasmi s dĺžkou 15 mm "</t>
  </si>
  <si>
    <t xml:space="preserve">"  hodnotou dtex 6600, hustota vpichov je 44 094 na m2, vsyp vsyp kremičitým pieskom zr.0,3 – 0,8 mm, v množstve cca 20 kg / m2 "</t>
  </si>
  <si>
    <t>26</t>
  </si>
  <si>
    <t>589116115.S1</t>
  </si>
  <si>
    <t xml:space="preserve">D+M odrazovej dosky skoku do diaľky , dl. 2,0 m </t>
  </si>
  <si>
    <t>ks</t>
  </si>
  <si>
    <t>1323920150</t>
  </si>
  <si>
    <t>27</t>
  </si>
  <si>
    <t>589160031.S</t>
  </si>
  <si>
    <t>Podklad pod športové povrchy športovísk odpružený z gumoasfaltu hrúbky 35 mm</t>
  </si>
  <si>
    <t>-1155145734</t>
  </si>
  <si>
    <t>28</t>
  </si>
  <si>
    <t>589170021.S</t>
  </si>
  <si>
    <t>Športový povrch atletický z SBR 10 mm a EPDM 3 mm</t>
  </si>
  <si>
    <t>-907046331</t>
  </si>
  <si>
    <t>Rúrové vedenie</t>
  </si>
  <si>
    <t>29</t>
  </si>
  <si>
    <t>871218113.S</t>
  </si>
  <si>
    <t>Ukladanie drenážneho potrubia do pripravenej ryhy z flexibilného PVC priemeru do 65 mm</t>
  </si>
  <si>
    <t>49697160</t>
  </si>
  <si>
    <t>" drenáž atletickej dráhy " (49,8*2+22/7*28,6*2)*1,05</t>
  </si>
  <si>
    <t>" drenáž rozbehovej dráhy a doskočiska " (30+9,0+5)*1,05</t>
  </si>
  <si>
    <t>" drenáž multifunkčného ihriska " (18,0*8+33,0+5)*1,05</t>
  </si>
  <si>
    <t>" drenáž plochy pre TEQBALL " (10,0*3+8,0+5)*1,05</t>
  </si>
  <si>
    <t>30</t>
  </si>
  <si>
    <t>286110014800.S</t>
  </si>
  <si>
    <t>Flexibilná drenážna PVC-U rúra DN 65, perforovaná</t>
  </si>
  <si>
    <t>-1764880856</t>
  </si>
  <si>
    <t>31</t>
  </si>
  <si>
    <t>899661313.S1</t>
  </si>
  <si>
    <t>Zhotovenie filtračného obalu drenážnych rúrok proti zarastaniu koreňmi DN do 130 z geotaxtílie</t>
  </si>
  <si>
    <t>-1027140452</t>
  </si>
  <si>
    <t>575,79</t>
  </si>
  <si>
    <t>32</t>
  </si>
  <si>
    <t>-1115415520</t>
  </si>
  <si>
    <t>575,79*22/7*0,065*1,5</t>
  </si>
  <si>
    <t>Ostatné konštrukcie a práce-búranie</t>
  </si>
  <si>
    <t>33</t>
  </si>
  <si>
    <t>916561211.S</t>
  </si>
  <si>
    <t>Osadenie záhonového alebo parkového obrubníka betónového, do lôžka zo suchého betónu tr. C 12/15 s bočnou oporou</t>
  </si>
  <si>
    <t>-1790769742</t>
  </si>
  <si>
    <t>" obrubníky " ((49,8*2*2+22/7*(28,6*2+23,6*2))+(2,0+30,0*2+3,5+9,0*2)+(33,0*2+18,0*2+1,5*2*2)+(10,0*2+8,0*2))</t>
  </si>
  <si>
    <t>34</t>
  </si>
  <si>
    <t>592170001500.S1</t>
  </si>
  <si>
    <t>Obrubník parkový, lxšxv 1000x80x250 mm</t>
  </si>
  <si>
    <t>-1540957557</t>
  </si>
  <si>
    <t>754,814*1,01 'Prepočítané koeficientom množstva</t>
  </si>
  <si>
    <t>35</t>
  </si>
  <si>
    <t>918101112.S</t>
  </si>
  <si>
    <t>Lôžko pod obrubníky, krajníky alebo obruby z dlažobných kociek z betónu prostého tr. C 16/20</t>
  </si>
  <si>
    <t>-507617063</t>
  </si>
  <si>
    <t>" obrubníky " 0,2*0,3*((49,8*2*2+22/7*(28,6*2+23,6*2))+(2,0+30,0*2+3,5+9,0*2)+(33,0*2+18,0*2+1,5*2*2)+(10,0*2+8,0*2))</t>
  </si>
  <si>
    <t>36</t>
  </si>
  <si>
    <t>936106212.S1</t>
  </si>
  <si>
    <t xml:space="preserve">D+M  4 radovej tribúny pre divákov , 67 miest na sedenie , kotvené skrutkami na pevný podklad</t>
  </si>
  <si>
    <t>súb.</t>
  </si>
  <si>
    <t>-187493350</t>
  </si>
  <si>
    <t>37</t>
  </si>
  <si>
    <t>936106212.S2</t>
  </si>
  <si>
    <t xml:space="preserve">D+M  stola ONE pre TEQBALL </t>
  </si>
  <si>
    <t>-903521495</t>
  </si>
  <si>
    <t>38</t>
  </si>
  <si>
    <t>936106212.S3</t>
  </si>
  <si>
    <t xml:space="preserve">D+M  futbalovej bránky so sieťou a montážnymi púzdrami</t>
  </si>
  <si>
    <t>591372883</t>
  </si>
  <si>
    <t xml:space="preserve">" v cene sú zahrnuté dodávka a montáž : " </t>
  </si>
  <si>
    <t xml:space="preserve">" Futbalové bránky 4x2m s oválnym hliníkovým profilom 120/100cm, montované do montážnych puzdier, hĺbka bránky 120cm dole, 100cm hore " </t>
  </si>
  <si>
    <t xml:space="preserve">" sada je vrátane montážnych puzdier, certifikát bezpečnosti = B" </t>
  </si>
  <si>
    <t>" Sieť na futbalovu branku 4x2m / hlbka 100x120cm, sieť PPHF veľkosť oka 50x50/3mm "</t>
  </si>
  <si>
    <t>39</t>
  </si>
  <si>
    <t>936106212.S4</t>
  </si>
  <si>
    <t xml:space="preserve">D+M  Basketbalovej konštrukcie jednostĺpovej s doskou epoxidovou 90x120 cm , rameno = 1,2 m</t>
  </si>
  <si>
    <t>-471108484</t>
  </si>
  <si>
    <t xml:space="preserve">" Basketbalová obruč pozinkovaná, 12 úchytiek na pripevnenie sieťky retiazkovej, certifikát bezpečnosti =B " </t>
  </si>
  <si>
    <t>" Basketbalová sieťka 12 -retiazková, pozinkovaná "</t>
  </si>
  <si>
    <t>" Basketbalová epoxidová doska o rozmeroch 90x120 cm, uložená v kovovom ráme, certifikovaná v súlade s predpismi FIBA."</t>
  </si>
  <si>
    <t xml:space="preserve">" Konštrukcia jednostĺpová - pozinkovaná , rameno 1,2 m , osadenie zabétonovaním na pevno, pre veľkosť tabule 90 cm x 120 cm, certifikát bezp.= B " </t>
  </si>
  <si>
    <t>40</t>
  </si>
  <si>
    <t>936106212.S5</t>
  </si>
  <si>
    <t xml:space="preserve">D+M  Volejbalovej súpravy</t>
  </si>
  <si>
    <t>182958734</t>
  </si>
  <si>
    <t xml:space="preserve">" Viacúčelové oceľové stĺpy na volejbal s kľukou na napínanie siete a reguláciou výšky, certifikát bezpečnosti = B " </t>
  </si>
  <si>
    <t xml:space="preserve">" Montážne puzdrá na  viacúčelové oceľové stĺpy "</t>
  </si>
  <si>
    <t>" Kryt na otvor montážneho puzdra oceľového stĺpu na vonkajšie ihrisko "</t>
  </si>
  <si>
    <t xml:space="preserve">" Volejbalová sieť čierna s anténkami, zosilnená vrchná časť " </t>
  </si>
  <si>
    <t xml:space="preserve">" vešiak na siete " </t>
  </si>
  <si>
    <t>41</t>
  </si>
  <si>
    <t>936106212.S6</t>
  </si>
  <si>
    <t xml:space="preserve">D+M  Tenisovej súpravy</t>
  </si>
  <si>
    <t>1876322284</t>
  </si>
  <si>
    <t xml:space="preserve">" Profesionálne oceľové tenisové stĺpy s vnútorným napínaním siete certifikát bezpečnosti = B " </t>
  </si>
  <si>
    <t xml:space="preserve">" Montážne puzdrá na  oceľové stĺpy "</t>
  </si>
  <si>
    <t xml:space="preserve">" Tenisová sieť čierna " </t>
  </si>
  <si>
    <t>" Stredová páska na tenis so závažím "</t>
  </si>
  <si>
    <t>" Podporné tyčky na tenis hliníkové "</t>
  </si>
  <si>
    <t>42</t>
  </si>
  <si>
    <t>936106212.S7</t>
  </si>
  <si>
    <t xml:space="preserve">D+M  Mantinelového systému</t>
  </si>
  <si>
    <t>-2088590785</t>
  </si>
  <si>
    <t xml:space="preserve">" v cene sú zahrnuté dodávka a montáž := 94 m  " </t>
  </si>
  <si>
    <t xml:space="preserve">" Mantinelový systém na multifunkčné ihrisko 33x18m, vyrobený z vysokoodolného polyetylénu PE 300, s UV stabilizátorom, s hrúbkou 10mm, farba biela " </t>
  </si>
  <si>
    <t xml:space="preserve">"  výška mantinelov 1m, vrchné madlá sú z totožného materiálu, konštrukcia mantinelov je z pozink. jaklových profilov (profil 40/40/2mm a 80/80/2 mm "</t>
  </si>
  <si>
    <t>" polyetylénové dosky sú uchytené k nosnej oceľovej konštrukcii mantinelov za pomoci nitov, 1 x vstup na ihrisko "</t>
  </si>
  <si>
    <t xml:space="preserve">" mantinely sú vyrábané a dodávané: 2,5m modul / 32ks, 3m modul / 3ks, 1,83m modul / 4ks, 2m modul / 1ks, 1m modul / 1ks " </t>
  </si>
  <si>
    <t xml:space="preserve">" stĺpy 80/80mm, výška 1m / 16ks, jednotlivé moduly budú kotvené do nosných stĺpových konštrukcií 80/80/2mm podľa inštrukcií výrobcu " </t>
  </si>
  <si>
    <t>43</t>
  </si>
  <si>
    <t>979081111.S</t>
  </si>
  <si>
    <t>Odvoz sutiny a vybúraných hmôt na skládku do 1 km</t>
  </si>
  <si>
    <t>t</t>
  </si>
  <si>
    <t>-417489664</t>
  </si>
  <si>
    <t>44</t>
  </si>
  <si>
    <t>979081121.S</t>
  </si>
  <si>
    <t>Odvoz sutiny a vybúraných hmôt na skládku za každý ďalší 1 km</t>
  </si>
  <si>
    <t>-1750788353</t>
  </si>
  <si>
    <t>445,062*9 'Prepočítané koeficientom množstva</t>
  </si>
  <si>
    <t>45</t>
  </si>
  <si>
    <t>979089012.S</t>
  </si>
  <si>
    <t>Poplatok za skladovanie - betón, tehly, dlaždice (17 01) ostatné</t>
  </si>
  <si>
    <t>1179988325</t>
  </si>
  <si>
    <t>" basketbalové ihrisko = betónový podklad " 14,2*26,5*0,5</t>
  </si>
  <si>
    <t xml:space="preserve">" basketbalové ihrisko = kamenný  podklad " 14,2*26,5*0,235</t>
  </si>
  <si>
    <t>" obrubníky " ((49,8*2*2+22/7*(28,6*2+23,6*2))+(2,0+30,0*2+3,5+9,0*2)+(26,5*2+14,2*2))*0,145</t>
  </si>
  <si>
    <t>46</t>
  </si>
  <si>
    <t>979089212.S</t>
  </si>
  <si>
    <t>Poplatok za skladovanie - bitúmenové zmesi, uholný decht, dechtové výrobky (17 03 ), ostatné</t>
  </si>
  <si>
    <t>-2039902782</t>
  </si>
  <si>
    <t xml:space="preserve">" basketbalové ihrisko  = asfaltové vrstvy " 14,2*26,5*0,181</t>
  </si>
  <si>
    <t>99</t>
  </si>
  <si>
    <t>Presun hmôt HSV</t>
  </si>
  <si>
    <t>47</t>
  </si>
  <si>
    <t>998222012.S</t>
  </si>
  <si>
    <t>Presun hmôt na spevnených plochách s krytom z kameniva (8233, 8235) pre akékoľvek dľžky</t>
  </si>
  <si>
    <t>226356585</t>
  </si>
  <si>
    <t>PSV</t>
  </si>
  <si>
    <t>Práce a dodávky PSV</t>
  </si>
  <si>
    <t>767</t>
  </si>
  <si>
    <t>Konštrukcie doplnkové kovové</t>
  </si>
  <si>
    <t>48</t>
  </si>
  <si>
    <t>767914160.S1</t>
  </si>
  <si>
    <t>Montáž ochrannej siete z PP vlákna</t>
  </si>
  <si>
    <t>-915310141</t>
  </si>
  <si>
    <t>3*33*2+3*7*2*2+4*2*2</t>
  </si>
  <si>
    <t>49</t>
  </si>
  <si>
    <t>709210000200.S1</t>
  </si>
  <si>
    <t xml:space="preserve">PPHF ochranná sieť </t>
  </si>
  <si>
    <t>1497294337</t>
  </si>
  <si>
    <t>" PPHF ochranná sieť, oko 50 x 50 mm, hrúbka vlákna 3mm, farba zelená, vrátane súčiastok na uchytenie =oceľové laná, svorky, karabínky, ... " 298</t>
  </si>
  <si>
    <t>50</t>
  </si>
  <si>
    <t>767916560.S</t>
  </si>
  <si>
    <t>Osadenie stĺpika oceľového plotového výšky nad 2 m na oceľovú platňu</t>
  </si>
  <si>
    <t>-828835770</t>
  </si>
  <si>
    <t>" stĺpiky 80x80 mm , dl. = 4,0 m " 21</t>
  </si>
  <si>
    <t>" stĺpiky 80x80 mm , dl. = 6,0 m s výložníkom " 4</t>
  </si>
  <si>
    <t>51</t>
  </si>
  <si>
    <t>553510009830.S1</t>
  </si>
  <si>
    <t>Pätka stĺpika 80x80 mm plotová, pozinkovaná</t>
  </si>
  <si>
    <t>-1968302298</t>
  </si>
  <si>
    <t>52</t>
  </si>
  <si>
    <t>553510022000.S1</t>
  </si>
  <si>
    <t>Stĺpik, 80x80 mm, výška 4,0 m vč. konečnej povrch. úpravy a PVC čiapočky</t>
  </si>
  <si>
    <t>1075252526</t>
  </si>
  <si>
    <t>53</t>
  </si>
  <si>
    <t>553510022000.S2</t>
  </si>
  <si>
    <t xml:space="preserve">Stĺpik, 80x80 mm, výška 6,0 m , s výložníkom pre 2x  LED svietidlo vč. konečnej povrch. úpravy a PVC čiapočky</t>
  </si>
  <si>
    <t>-371153798</t>
  </si>
  <si>
    <t>54</t>
  </si>
  <si>
    <t>767916590.S</t>
  </si>
  <si>
    <t>Osadenie vzpery oceľovej plotovej na oceľovú platňu</t>
  </si>
  <si>
    <t>274810270</t>
  </si>
  <si>
    <t>" vzpera 80x80 mm , dl. = 5,0 m " 10</t>
  </si>
  <si>
    <t>55</t>
  </si>
  <si>
    <t>553510009830.S2</t>
  </si>
  <si>
    <t>Pätka vzpery 80x80 mm plotová, pozinkovaná</t>
  </si>
  <si>
    <t>19418079</t>
  </si>
  <si>
    <t>56</t>
  </si>
  <si>
    <t>553510022000.S3</t>
  </si>
  <si>
    <t xml:space="preserve">Vzpera  80x80 mm, výška 5,0 m vč. konečnej povrch. úpravy , kotviacej objímky a PVC čiapočky</t>
  </si>
  <si>
    <t>-1396035097</t>
  </si>
  <si>
    <t>57</t>
  </si>
  <si>
    <t>767920020.S</t>
  </si>
  <si>
    <t>Montáž vrát a vrátok k panelovému oploteniu osadzovaných na stĺpiky oceľové, s plochou jednotlivo nad 2 do 4 m2</t>
  </si>
  <si>
    <t>2033795020</t>
  </si>
  <si>
    <t xml:space="preserve">" vstupná brána 100x210 cm , so zámkom  " 1</t>
  </si>
  <si>
    <t>58</t>
  </si>
  <si>
    <t>553510011110.S1</t>
  </si>
  <si>
    <t xml:space="preserve">Bránka jednokrídlová, šxv 1,0 x2,1 m, úprava Zn+PVC </t>
  </si>
  <si>
    <t>-532365446</t>
  </si>
  <si>
    <t>59</t>
  </si>
  <si>
    <t>998767201.S</t>
  </si>
  <si>
    <t>Presun hmôt pre kovové stavebné doplnkové konštrukcie v objektoch výšky do 6 m</t>
  </si>
  <si>
    <t>%</t>
  </si>
  <si>
    <t>948209364</t>
  </si>
  <si>
    <t>776</t>
  </si>
  <si>
    <t>Podlahy povlakové</t>
  </si>
  <si>
    <t>60</t>
  </si>
  <si>
    <t>776591020.S1</t>
  </si>
  <si>
    <t>Vyznačenie čiar na povlakových povrchoch PU farbou</t>
  </si>
  <si>
    <t>-1381087735</t>
  </si>
  <si>
    <t>61</t>
  </si>
  <si>
    <t>998776201.S</t>
  </si>
  <si>
    <t>Presun hmôt pre podlahy povlakové v objektoch výšky do 6 m</t>
  </si>
  <si>
    <t>-1916471599</t>
  </si>
  <si>
    <t>Práce a dodávky M</t>
  </si>
  <si>
    <t>21-M</t>
  </si>
  <si>
    <t>Elektromontáže</t>
  </si>
  <si>
    <t>62</t>
  </si>
  <si>
    <t>210201430</t>
  </si>
  <si>
    <t>Zapojenie svietidla 1x svetelný zdroj, parkového a záhradného na stĺp LED</t>
  </si>
  <si>
    <t>64</t>
  </si>
  <si>
    <t>-634980373</t>
  </si>
  <si>
    <t>63</t>
  </si>
  <si>
    <t>3483700006001</t>
  </si>
  <si>
    <t>Svietidlo vonkajšie parkové LED SMD na stĺp 1x100 W, 4680 lm, IP=65, D=515 mm, EVG</t>
  </si>
  <si>
    <t>128</t>
  </si>
  <si>
    <t>228425889</t>
  </si>
  <si>
    <t>210800107.S</t>
  </si>
  <si>
    <t>Kábel medený uložený voľne CYKY 450/750 V 3x1,5</t>
  </si>
  <si>
    <t>-352024631</t>
  </si>
  <si>
    <t>4*15</t>
  </si>
  <si>
    <t>65</t>
  </si>
  <si>
    <t>341110000700.S</t>
  </si>
  <si>
    <t>Kábel medený CYKY 3x1,5 mm2</t>
  </si>
  <si>
    <t>1281207263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</si>
</sst>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34" fillId="2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7.863281" style="1" customWidth="1"/>
    <col min="2" max="2" width="1.574219" style="1" customWidth="1"/>
    <col min="3" max="3" width="4.011719" style="1" customWidth="1"/>
    <col min="4" max="4" width="2.582031" style="1" customWidth="1"/>
    <col min="5" max="5" width="2.582031" style="1" customWidth="1"/>
    <col min="6" max="6" width="2.582031" style="1" customWidth="1"/>
    <col min="7" max="7" width="2.582031" style="1" customWidth="1"/>
    <col min="8" max="8" width="2.582031" style="1" customWidth="1"/>
    <col min="9" max="9" width="2.582031" style="1" customWidth="1"/>
    <col min="10" max="10" width="2.582031" style="1" customWidth="1"/>
    <col min="11" max="11" width="2.582031" style="1" customWidth="1"/>
    <col min="12" max="12" width="2.582031" style="1" customWidth="1"/>
    <col min="13" max="13" width="2.582031" style="1" customWidth="1"/>
    <col min="14" max="14" width="2.582031" style="1" customWidth="1"/>
    <col min="15" max="15" width="2.582031" style="1" customWidth="1"/>
    <col min="16" max="16" width="2.582031" style="1" customWidth="1"/>
    <col min="17" max="17" width="2.582031" style="1" customWidth="1"/>
    <col min="18" max="18" width="2.582031" style="1" customWidth="1"/>
    <col min="19" max="19" width="2.582031" style="1" customWidth="1"/>
    <col min="20" max="20" width="2.582031" style="1" customWidth="1"/>
    <col min="21" max="21" width="2.582031" style="1" customWidth="1"/>
    <col min="22" max="22" width="2.582031" style="1" customWidth="1"/>
    <col min="23" max="23" width="2.582031" style="1" customWidth="1"/>
    <col min="24" max="24" width="2.582031" style="1" customWidth="1"/>
    <col min="25" max="25" width="2.582031" style="1" customWidth="1"/>
    <col min="26" max="26" width="2.582031" style="1" customWidth="1"/>
    <col min="27" max="27" width="2.582031" style="1" customWidth="1"/>
    <col min="28" max="28" width="2.582031" style="1" customWidth="1"/>
    <col min="29" max="29" width="2.582031" style="1" customWidth="1"/>
    <col min="30" max="30" width="2.582031" style="1" customWidth="1"/>
    <col min="31" max="31" width="2.582031" style="1" customWidth="1"/>
    <col min="32" max="32" width="2.582031" style="1" customWidth="1"/>
    <col min="33" max="33" width="2.582031" style="1" customWidth="1"/>
    <col min="34" max="34" width="3.152344" style="1" customWidth="1"/>
    <col min="35" max="35" width="33.15234" style="1" customWidth="1"/>
    <col min="36" max="36" width="2.292969" style="1" customWidth="1"/>
    <col min="37" max="37" width="2.292969" style="1" customWidth="1"/>
    <col min="38" max="38" width="7.863281" style="1" customWidth="1"/>
    <col min="39" max="39" width="3.152344" style="1" customWidth="1"/>
    <col min="40" max="40" width="12.58203" style="1" customWidth="1"/>
    <col min="41" max="41" width="7.011719" style="1" customWidth="1"/>
    <col min="42" max="42" width="4.011719" style="1" customWidth="1"/>
    <col min="43" max="43" width="14.86328" style="1" hidden="1" customWidth="1"/>
    <col min="44" max="44" width="12.86328" style="1" customWidth="1"/>
    <col min="45" max="45" width="24.43359" style="1" hidden="1" customWidth="1"/>
    <col min="46" max="46" width="24.43359" style="1" hidden="1" customWidth="1"/>
    <col min="47" max="47" width="24.43359" style="1" hidden="1" customWidth="1"/>
    <col min="48" max="48" width="20.43359" style="1" hidden="1" customWidth="1"/>
    <col min="49" max="49" width="20.43359" style="1" hidden="1" customWidth="1"/>
    <col min="50" max="50" width="23.58203" style="1" hidden="1" customWidth="1"/>
    <col min="51" max="51" width="23.58203" style="1" hidden="1" customWidth="1"/>
    <col min="52" max="52" width="20.43359" style="1" hidden="1" customWidth="1"/>
    <col min="53" max="53" width="18.15234" style="1" hidden="1" customWidth="1"/>
    <col min="54" max="54" width="23.58203" style="1" hidden="1" customWidth="1"/>
    <col min="55" max="55" width="20.43359" style="1" hidden="1" customWidth="1"/>
    <col min="56" max="56" width="18.15234" style="1" hidden="1" customWidth="1"/>
    <col min="57" max="57" width="62.86328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30189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0.20000000000000001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12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06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15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Obnova športového areálu ZŠ Veľký Šariš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Veľký Šariš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79" t="str">
        <f>IF(AN8= "","",AN8)</f>
        <v>29. 1. 2021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30566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Mesto Veľký Šariš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>FERAMI s.r.o.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30566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0" t="str">
        <f>IF(E20="","",E20)</f>
        <v>Ing. Čurlík Ján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74</v>
      </c>
      <c r="BT94" s="117" t="s">
        <v>75</v>
      </c>
      <c r="BV94" s="117" t="s">
        <v>76</v>
      </c>
      <c r="BW94" s="117" t="s">
        <v>5</v>
      </c>
      <c r="BX94" s="117" t="s">
        <v>77</v>
      </c>
      <c r="CL94" s="117" t="s">
        <v>1</v>
      </c>
    </row>
    <row r="95" s="7" customFormat="1" ht="16.30189" customHeight="1">
      <c r="A95" s="118" t="s">
        <v>78</v>
      </c>
      <c r="B95" s="119"/>
      <c r="C95" s="120"/>
      <c r="D95" s="121" t="s">
        <v>13</v>
      </c>
      <c r="E95" s="121"/>
      <c r="F95" s="121"/>
      <c r="G95" s="121"/>
      <c r="H95" s="121"/>
      <c r="I95" s="122"/>
      <c r="J95" s="121" t="s">
        <v>16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'06 - Obnova športového ar...'!J28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79</v>
      </c>
      <c r="AR95" s="125"/>
      <c r="AS95" s="126">
        <v>0</v>
      </c>
      <c r="AT95" s="127">
        <f>ROUND(SUM(AV95:AW95),2)</f>
        <v>0</v>
      </c>
      <c r="AU95" s="128">
        <f>'06 - Obnova športového ar...'!P125</f>
        <v>0</v>
      </c>
      <c r="AV95" s="127">
        <f>'06 - Obnova športového ar...'!J31</f>
        <v>0</v>
      </c>
      <c r="AW95" s="127">
        <f>'06 - Obnova športového ar...'!J32</f>
        <v>0</v>
      </c>
      <c r="AX95" s="127">
        <f>'06 - Obnova športového ar...'!J33</f>
        <v>0</v>
      </c>
      <c r="AY95" s="127">
        <f>'06 - Obnova športového ar...'!J34</f>
        <v>0</v>
      </c>
      <c r="AZ95" s="127">
        <f>'06 - Obnova športového ar...'!F31</f>
        <v>0</v>
      </c>
      <c r="BA95" s="127">
        <f>'06 - Obnova športového ar...'!F32</f>
        <v>0</v>
      </c>
      <c r="BB95" s="127">
        <f>'06 - Obnova športového ar...'!F33</f>
        <v>0</v>
      </c>
      <c r="BC95" s="127">
        <f>'06 - Obnova športového ar...'!F34</f>
        <v>0</v>
      </c>
      <c r="BD95" s="129">
        <f>'06 - Obnova športového ar...'!F35</f>
        <v>0</v>
      </c>
      <c r="BE95" s="7"/>
      <c r="BT95" s="130" t="s">
        <v>80</v>
      </c>
      <c r="BU95" s="130" t="s">
        <v>81</v>
      </c>
      <c r="BV95" s="130" t="s">
        <v>76</v>
      </c>
      <c r="BW95" s="130" t="s">
        <v>5</v>
      </c>
      <c r="BX95" s="130" t="s">
        <v>77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4RkNGaG+7ajhrCXc8EBfaSQ/Knb+mIRjhCcTUItAi2ok1PjxQWx/fyv2NuNhf/zk9OaW0epdted6jKg0po42yA==" hashValue="fKoHHynDhpNT/DAAJkZ763v7Le9vKKY6czCbY7t1fp2XXI5dw1/oLS8puVnqI2uEBVmXT8RKwafq1MECuDohU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6 - Obnova športového a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0"/>
      <c r="AT3" s="17" t="s">
        <v>75</v>
      </c>
    </row>
    <row r="4" s="1" customFormat="1" ht="24.96" customHeight="1">
      <c r="B4" s="20"/>
      <c r="D4" s="133" t="s">
        <v>82</v>
      </c>
      <c r="L4" s="20"/>
      <c r="M4" s="134" t="s">
        <v>9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5" t="s">
        <v>15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30189" customHeight="1">
      <c r="A7" s="38"/>
      <c r="B7" s="44"/>
      <c r="C7" s="38"/>
      <c r="D7" s="38"/>
      <c r="E7" s="136" t="s">
        <v>16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5" t="s">
        <v>17</v>
      </c>
      <c r="E9" s="38"/>
      <c r="F9" s="137" t="s">
        <v>1</v>
      </c>
      <c r="G9" s="38"/>
      <c r="H9" s="38"/>
      <c r="I9" s="135" t="s">
        <v>18</v>
      </c>
      <c r="J9" s="137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5" t="s">
        <v>19</v>
      </c>
      <c r="E10" s="38"/>
      <c r="F10" s="137" t="s">
        <v>20</v>
      </c>
      <c r="G10" s="38"/>
      <c r="H10" s="38"/>
      <c r="I10" s="135" t="s">
        <v>21</v>
      </c>
      <c r="J10" s="138" t="str">
        <f>'Rekapitulácia stavby'!AN8</f>
        <v>29. 1. 2021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5" t="s">
        <v>23</v>
      </c>
      <c r="E12" s="38"/>
      <c r="F12" s="38"/>
      <c r="G12" s="38"/>
      <c r="H12" s="38"/>
      <c r="I12" s="135" t="s">
        <v>24</v>
      </c>
      <c r="J12" s="137" t="s">
        <v>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7" t="s">
        <v>25</v>
      </c>
      <c r="F13" s="38"/>
      <c r="G13" s="38"/>
      <c r="H13" s="38"/>
      <c r="I13" s="135" t="s">
        <v>26</v>
      </c>
      <c r="J13" s="137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5" t="s">
        <v>27</v>
      </c>
      <c r="E15" s="38"/>
      <c r="F15" s="38"/>
      <c r="G15" s="38"/>
      <c r="H15" s="38"/>
      <c r="I15" s="135" t="s">
        <v>24</v>
      </c>
      <c r="J15" s="33" t="str">
        <f>'Rekapitulácia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'Rekapitulácia stavby'!E14</f>
        <v>Vyplň údaj</v>
      </c>
      <c r="F16" s="137"/>
      <c r="G16" s="137"/>
      <c r="H16" s="137"/>
      <c r="I16" s="135" t="s">
        <v>26</v>
      </c>
      <c r="J16" s="33" t="str">
        <f>'Rekapitulácia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5" t="s">
        <v>29</v>
      </c>
      <c r="E18" s="38"/>
      <c r="F18" s="38"/>
      <c r="G18" s="38"/>
      <c r="H18" s="38"/>
      <c r="I18" s="135" t="s">
        <v>24</v>
      </c>
      <c r="J18" s="137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7" t="s">
        <v>30</v>
      </c>
      <c r="F19" s="38"/>
      <c r="G19" s="38"/>
      <c r="H19" s="38"/>
      <c r="I19" s="135" t="s">
        <v>26</v>
      </c>
      <c r="J19" s="137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5" t="s">
        <v>32</v>
      </c>
      <c r="E21" s="38"/>
      <c r="F21" s="38"/>
      <c r="G21" s="38"/>
      <c r="H21" s="38"/>
      <c r="I21" s="135" t="s">
        <v>24</v>
      </c>
      <c r="J21" s="137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7" t="s">
        <v>33</v>
      </c>
      <c r="F22" s="38"/>
      <c r="G22" s="38"/>
      <c r="H22" s="38"/>
      <c r="I22" s="135" t="s">
        <v>26</v>
      </c>
      <c r="J22" s="137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5" t="s">
        <v>34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30189" customHeight="1">
      <c r="A25" s="139"/>
      <c r="B25" s="140"/>
      <c r="C25" s="139"/>
      <c r="D25" s="139"/>
      <c r="E25" s="141" t="s">
        <v>1</v>
      </c>
      <c r="F25" s="141"/>
      <c r="G25" s="141"/>
      <c r="H25" s="141"/>
      <c r="I25" s="139"/>
      <c r="J25" s="139"/>
      <c r="K25" s="139"/>
      <c r="L25" s="14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3"/>
      <c r="E27" s="143"/>
      <c r="F27" s="143"/>
      <c r="G27" s="143"/>
      <c r="H27" s="143"/>
      <c r="I27" s="143"/>
      <c r="J27" s="143"/>
      <c r="K27" s="143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4" t="s">
        <v>35</v>
      </c>
      <c r="E28" s="38"/>
      <c r="F28" s="38"/>
      <c r="G28" s="38"/>
      <c r="H28" s="38"/>
      <c r="I28" s="38"/>
      <c r="J28" s="145">
        <f>ROUND(J125,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3"/>
      <c r="E29" s="143"/>
      <c r="F29" s="143"/>
      <c r="G29" s="143"/>
      <c r="H29" s="143"/>
      <c r="I29" s="143"/>
      <c r="J29" s="143"/>
      <c r="K29" s="143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6" t="s">
        <v>37</v>
      </c>
      <c r="G30" s="38"/>
      <c r="H30" s="38"/>
      <c r="I30" s="146" t="s">
        <v>36</v>
      </c>
      <c r="J30" s="146" t="s">
        <v>38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7" t="s">
        <v>39</v>
      </c>
      <c r="E31" s="135" t="s">
        <v>40</v>
      </c>
      <c r="F31" s="148">
        <f>ROUND((SUM(BE125:BE346)),  2)</f>
        <v>0</v>
      </c>
      <c r="G31" s="38"/>
      <c r="H31" s="38"/>
      <c r="I31" s="149">
        <v>0.20000000000000001</v>
      </c>
      <c r="J31" s="148">
        <f>ROUND(((SUM(BE125:BE346))*I31), 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5" t="s">
        <v>41</v>
      </c>
      <c r="F32" s="148">
        <f>ROUND((SUM(BF125:BF346)),  2)</f>
        <v>0</v>
      </c>
      <c r="G32" s="38"/>
      <c r="H32" s="38"/>
      <c r="I32" s="149">
        <v>0.20000000000000001</v>
      </c>
      <c r="J32" s="148">
        <f>ROUND(((SUM(BF125:BF346))*I32), 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5" t="s">
        <v>42</v>
      </c>
      <c r="F33" s="148">
        <f>ROUND((SUM(BG125:BG346)),  2)</f>
        <v>0</v>
      </c>
      <c r="G33" s="38"/>
      <c r="H33" s="38"/>
      <c r="I33" s="149">
        <v>0.20000000000000001</v>
      </c>
      <c r="J33" s="148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5" t="s">
        <v>43</v>
      </c>
      <c r="F34" s="148">
        <f>ROUND((SUM(BH125:BH346)),  2)</f>
        <v>0</v>
      </c>
      <c r="G34" s="38"/>
      <c r="H34" s="38"/>
      <c r="I34" s="149">
        <v>0.20000000000000001</v>
      </c>
      <c r="J34" s="148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5" t="s">
        <v>44</v>
      </c>
      <c r="F35" s="148">
        <f>ROUND((SUM(BI125:BI346)),  2)</f>
        <v>0</v>
      </c>
      <c r="G35" s="38"/>
      <c r="H35" s="38"/>
      <c r="I35" s="149">
        <v>0</v>
      </c>
      <c r="J35" s="148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0"/>
      <c r="D37" s="151" t="s">
        <v>45</v>
      </c>
      <c r="E37" s="152"/>
      <c r="F37" s="152"/>
      <c r="G37" s="153" t="s">
        <v>46</v>
      </c>
      <c r="H37" s="154" t="s">
        <v>47</v>
      </c>
      <c r="I37" s="152"/>
      <c r="J37" s="155">
        <f>SUM(J28:J35)</f>
        <v>0</v>
      </c>
      <c r="K37" s="156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7" t="s">
        <v>48</v>
      </c>
      <c r="E50" s="158"/>
      <c r="F50" s="158"/>
      <c r="G50" s="157" t="s">
        <v>49</v>
      </c>
      <c r="H50" s="158"/>
      <c r="I50" s="158"/>
      <c r="J50" s="158"/>
      <c r="K50" s="158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59" t="s">
        <v>50</v>
      </c>
      <c r="E61" s="160"/>
      <c r="F61" s="161" t="s">
        <v>51</v>
      </c>
      <c r="G61" s="159" t="s">
        <v>50</v>
      </c>
      <c r="H61" s="160"/>
      <c r="I61" s="160"/>
      <c r="J61" s="162" t="s">
        <v>51</v>
      </c>
      <c r="K61" s="160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7" t="s">
        <v>52</v>
      </c>
      <c r="E65" s="163"/>
      <c r="F65" s="163"/>
      <c r="G65" s="157" t="s">
        <v>53</v>
      </c>
      <c r="H65" s="163"/>
      <c r="I65" s="163"/>
      <c r="J65" s="163"/>
      <c r="K65" s="163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59" t="s">
        <v>50</v>
      </c>
      <c r="E76" s="160"/>
      <c r="F76" s="161" t="s">
        <v>51</v>
      </c>
      <c r="G76" s="159" t="s">
        <v>50</v>
      </c>
      <c r="H76" s="160"/>
      <c r="I76" s="160"/>
      <c r="J76" s="162" t="s">
        <v>51</v>
      </c>
      <c r="K76" s="160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hidden="1" s="2" customFormat="1" ht="6.96" customHeight="1">
      <c r="A81" s="38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83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30189" customHeight="1">
      <c r="A85" s="38"/>
      <c r="B85" s="39"/>
      <c r="C85" s="40"/>
      <c r="D85" s="40"/>
      <c r="E85" s="76" t="str">
        <f>E7</f>
        <v>Obnova športového areálu ZŠ Veľký Šariš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2" customHeight="1">
      <c r="A87" s="38"/>
      <c r="B87" s="39"/>
      <c r="C87" s="32" t="s">
        <v>19</v>
      </c>
      <c r="D87" s="40"/>
      <c r="E87" s="40"/>
      <c r="F87" s="27" t="str">
        <f>F10</f>
        <v>Veľký Šariš</v>
      </c>
      <c r="G87" s="40"/>
      <c r="H87" s="40"/>
      <c r="I87" s="32" t="s">
        <v>21</v>
      </c>
      <c r="J87" s="79" t="str">
        <f>IF(J10="","",J10)</f>
        <v>29. 1. 2021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5.30566" customHeight="1">
      <c r="A89" s="38"/>
      <c r="B89" s="39"/>
      <c r="C89" s="32" t="s">
        <v>23</v>
      </c>
      <c r="D89" s="40"/>
      <c r="E89" s="40"/>
      <c r="F89" s="27" t="str">
        <f>E13</f>
        <v>Mesto Veľký Šariš</v>
      </c>
      <c r="G89" s="40"/>
      <c r="H89" s="40"/>
      <c r="I89" s="32" t="s">
        <v>29</v>
      </c>
      <c r="J89" s="36" t="str">
        <f>E19</f>
        <v>FERAMI s.r.o.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15.30566" customHeight="1">
      <c r="A90" s="38"/>
      <c r="B90" s="39"/>
      <c r="C90" s="32" t="s">
        <v>27</v>
      </c>
      <c r="D90" s="40"/>
      <c r="E90" s="40"/>
      <c r="F90" s="27" t="str">
        <f>IF(E16="","",E16)</f>
        <v>Vyplň údaj</v>
      </c>
      <c r="G90" s="40"/>
      <c r="H90" s="40"/>
      <c r="I90" s="32" t="s">
        <v>32</v>
      </c>
      <c r="J90" s="36" t="str">
        <f>E22</f>
        <v>Ing. Čurlík Ján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29.28" customHeight="1">
      <c r="A92" s="38"/>
      <c r="B92" s="39"/>
      <c r="C92" s="168" t="s">
        <v>84</v>
      </c>
      <c r="D92" s="169"/>
      <c r="E92" s="169"/>
      <c r="F92" s="169"/>
      <c r="G92" s="169"/>
      <c r="H92" s="169"/>
      <c r="I92" s="169"/>
      <c r="J92" s="170" t="s">
        <v>85</v>
      </c>
      <c r="K92" s="169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2.8" customHeight="1">
      <c r="A94" s="38"/>
      <c r="B94" s="39"/>
      <c r="C94" s="171" t="s">
        <v>86</v>
      </c>
      <c r="D94" s="40"/>
      <c r="E94" s="40"/>
      <c r="F94" s="40"/>
      <c r="G94" s="40"/>
      <c r="H94" s="40"/>
      <c r="I94" s="40"/>
      <c r="J94" s="110">
        <f>J125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87</v>
      </c>
    </row>
    <row r="95" hidden="1" s="9" customFormat="1" ht="24.96" customHeight="1">
      <c r="A95" s="9"/>
      <c r="B95" s="172"/>
      <c r="C95" s="173"/>
      <c r="D95" s="174" t="s">
        <v>88</v>
      </c>
      <c r="E95" s="175"/>
      <c r="F95" s="175"/>
      <c r="G95" s="175"/>
      <c r="H95" s="175"/>
      <c r="I95" s="175"/>
      <c r="J95" s="176">
        <f>J126</f>
        <v>0</v>
      </c>
      <c r="K95" s="173"/>
      <c r="L95" s="177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78"/>
      <c r="C96" s="179"/>
      <c r="D96" s="180" t="s">
        <v>89</v>
      </c>
      <c r="E96" s="181"/>
      <c r="F96" s="181"/>
      <c r="G96" s="181"/>
      <c r="H96" s="181"/>
      <c r="I96" s="181"/>
      <c r="J96" s="182">
        <f>J127</f>
        <v>0</v>
      </c>
      <c r="K96" s="179"/>
      <c r="L96" s="183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78"/>
      <c r="C97" s="179"/>
      <c r="D97" s="180" t="s">
        <v>90</v>
      </c>
      <c r="E97" s="181"/>
      <c r="F97" s="181"/>
      <c r="G97" s="181"/>
      <c r="H97" s="181"/>
      <c r="I97" s="181"/>
      <c r="J97" s="182">
        <f>J164</f>
        <v>0</v>
      </c>
      <c r="K97" s="179"/>
      <c r="L97" s="183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78"/>
      <c r="C98" s="179"/>
      <c r="D98" s="180" t="s">
        <v>91</v>
      </c>
      <c r="E98" s="181"/>
      <c r="F98" s="181"/>
      <c r="G98" s="181"/>
      <c r="H98" s="181"/>
      <c r="I98" s="181"/>
      <c r="J98" s="182">
        <f>J180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78"/>
      <c r="C99" s="179"/>
      <c r="D99" s="180" t="s">
        <v>92</v>
      </c>
      <c r="E99" s="181"/>
      <c r="F99" s="181"/>
      <c r="G99" s="181"/>
      <c r="H99" s="181"/>
      <c r="I99" s="181"/>
      <c r="J99" s="182">
        <f>J190</f>
        <v>0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78"/>
      <c r="C100" s="179"/>
      <c r="D100" s="180" t="s">
        <v>93</v>
      </c>
      <c r="E100" s="181"/>
      <c r="F100" s="181"/>
      <c r="G100" s="181"/>
      <c r="H100" s="181"/>
      <c r="I100" s="181"/>
      <c r="J100" s="182">
        <f>J235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78"/>
      <c r="C101" s="179"/>
      <c r="D101" s="180" t="s">
        <v>94</v>
      </c>
      <c r="E101" s="181"/>
      <c r="F101" s="181"/>
      <c r="G101" s="181"/>
      <c r="H101" s="181"/>
      <c r="I101" s="181"/>
      <c r="J101" s="182">
        <f>J247</f>
        <v>0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78"/>
      <c r="C102" s="179"/>
      <c r="D102" s="180" t="s">
        <v>95</v>
      </c>
      <c r="E102" s="181"/>
      <c r="F102" s="181"/>
      <c r="G102" s="181"/>
      <c r="H102" s="181"/>
      <c r="I102" s="181"/>
      <c r="J102" s="182">
        <f>J310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72"/>
      <c r="C103" s="173"/>
      <c r="D103" s="174" t="s">
        <v>96</v>
      </c>
      <c r="E103" s="175"/>
      <c r="F103" s="175"/>
      <c r="G103" s="175"/>
      <c r="H103" s="175"/>
      <c r="I103" s="175"/>
      <c r="J103" s="176">
        <f>J312</f>
        <v>0</v>
      </c>
      <c r="K103" s="173"/>
      <c r="L103" s="17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78"/>
      <c r="C104" s="179"/>
      <c r="D104" s="180" t="s">
        <v>97</v>
      </c>
      <c r="E104" s="181"/>
      <c r="F104" s="181"/>
      <c r="G104" s="181"/>
      <c r="H104" s="181"/>
      <c r="I104" s="181"/>
      <c r="J104" s="182">
        <f>J313</f>
        <v>0</v>
      </c>
      <c r="K104" s="179"/>
      <c r="L104" s="18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78"/>
      <c r="C105" s="179"/>
      <c r="D105" s="180" t="s">
        <v>98</v>
      </c>
      <c r="E105" s="181"/>
      <c r="F105" s="181"/>
      <c r="G105" s="181"/>
      <c r="H105" s="181"/>
      <c r="I105" s="181"/>
      <c r="J105" s="182">
        <f>J337</f>
        <v>0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9" customFormat="1" ht="24.96" customHeight="1">
      <c r="A106" s="9"/>
      <c r="B106" s="172"/>
      <c r="C106" s="173"/>
      <c r="D106" s="174" t="s">
        <v>99</v>
      </c>
      <c r="E106" s="175"/>
      <c r="F106" s="175"/>
      <c r="G106" s="175"/>
      <c r="H106" s="175"/>
      <c r="I106" s="175"/>
      <c r="J106" s="176">
        <f>J340</f>
        <v>0</v>
      </c>
      <c r="K106" s="173"/>
      <c r="L106" s="177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hidden="1" s="10" customFormat="1" ht="19.92" customHeight="1">
      <c r="A107" s="10"/>
      <c r="B107" s="178"/>
      <c r="C107" s="179"/>
      <c r="D107" s="180" t="s">
        <v>100</v>
      </c>
      <c r="E107" s="181"/>
      <c r="F107" s="181"/>
      <c r="G107" s="181"/>
      <c r="H107" s="181"/>
      <c r="I107" s="181"/>
      <c r="J107" s="182">
        <f>J341</f>
        <v>0</v>
      </c>
      <c r="K107" s="179"/>
      <c r="L107" s="18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hidden="1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hidden="1"/>
    <row r="111" hidden="1"/>
    <row r="112" hidden="1"/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101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15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30189" customHeight="1">
      <c r="A117" s="38"/>
      <c r="B117" s="39"/>
      <c r="C117" s="40"/>
      <c r="D117" s="40"/>
      <c r="E117" s="76" t="str">
        <f>E7</f>
        <v>Obnova športového areálu ZŠ Veľký Šariš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19</v>
      </c>
      <c r="D119" s="40"/>
      <c r="E119" s="40"/>
      <c r="F119" s="27" t="str">
        <f>F10</f>
        <v>Veľký Šariš</v>
      </c>
      <c r="G119" s="40"/>
      <c r="H119" s="40"/>
      <c r="I119" s="32" t="s">
        <v>21</v>
      </c>
      <c r="J119" s="79" t="str">
        <f>IF(J10="","",J10)</f>
        <v>29. 1. 2021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30566" customHeight="1">
      <c r="A121" s="38"/>
      <c r="B121" s="39"/>
      <c r="C121" s="32" t="s">
        <v>23</v>
      </c>
      <c r="D121" s="40"/>
      <c r="E121" s="40"/>
      <c r="F121" s="27" t="str">
        <f>E13</f>
        <v>Mesto Veľký Šariš</v>
      </c>
      <c r="G121" s="40"/>
      <c r="H121" s="40"/>
      <c r="I121" s="32" t="s">
        <v>29</v>
      </c>
      <c r="J121" s="36" t="str">
        <f>E19</f>
        <v>FERAMI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30566" customHeight="1">
      <c r="A122" s="38"/>
      <c r="B122" s="39"/>
      <c r="C122" s="32" t="s">
        <v>27</v>
      </c>
      <c r="D122" s="40"/>
      <c r="E122" s="40"/>
      <c r="F122" s="27" t="str">
        <f>IF(E16="","",E16)</f>
        <v>Vyplň údaj</v>
      </c>
      <c r="G122" s="40"/>
      <c r="H122" s="40"/>
      <c r="I122" s="32" t="s">
        <v>32</v>
      </c>
      <c r="J122" s="36" t="str">
        <f>E22</f>
        <v>Ing. Čurlík Ján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84"/>
      <c r="B124" s="185"/>
      <c r="C124" s="186" t="s">
        <v>102</v>
      </c>
      <c r="D124" s="187" t="s">
        <v>60</v>
      </c>
      <c r="E124" s="187" t="s">
        <v>56</v>
      </c>
      <c r="F124" s="187" t="s">
        <v>57</v>
      </c>
      <c r="G124" s="187" t="s">
        <v>103</v>
      </c>
      <c r="H124" s="187" t="s">
        <v>104</v>
      </c>
      <c r="I124" s="187" t="s">
        <v>105</v>
      </c>
      <c r="J124" s="188" t="s">
        <v>85</v>
      </c>
      <c r="K124" s="189" t="s">
        <v>106</v>
      </c>
      <c r="L124" s="190"/>
      <c r="M124" s="100" t="s">
        <v>1</v>
      </c>
      <c r="N124" s="101" t="s">
        <v>39</v>
      </c>
      <c r="O124" s="101" t="s">
        <v>107</v>
      </c>
      <c r="P124" s="101" t="s">
        <v>108</v>
      </c>
      <c r="Q124" s="101" t="s">
        <v>109</v>
      </c>
      <c r="R124" s="101" t="s">
        <v>110</v>
      </c>
      <c r="S124" s="101" t="s">
        <v>111</v>
      </c>
      <c r="T124" s="102" t="s">
        <v>112</v>
      </c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</row>
    <row r="125" s="2" customFormat="1" ht="22.8" customHeight="1">
      <c r="A125" s="38"/>
      <c r="B125" s="39"/>
      <c r="C125" s="107" t="s">
        <v>86</v>
      </c>
      <c r="D125" s="40"/>
      <c r="E125" s="40"/>
      <c r="F125" s="40"/>
      <c r="G125" s="40"/>
      <c r="H125" s="40"/>
      <c r="I125" s="40"/>
      <c r="J125" s="191">
        <f>BK125</f>
        <v>0</v>
      </c>
      <c r="K125" s="40"/>
      <c r="L125" s="44"/>
      <c r="M125" s="103"/>
      <c r="N125" s="192"/>
      <c r="O125" s="104"/>
      <c r="P125" s="193">
        <f>P126+P312+P340</f>
        <v>0</v>
      </c>
      <c r="Q125" s="104"/>
      <c r="R125" s="193">
        <f>R126+R312+R340</f>
        <v>1449.5454513299999</v>
      </c>
      <c r="S125" s="104"/>
      <c r="T125" s="194">
        <f>T126+T312+T340</f>
        <v>445.06183000000004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74</v>
      </c>
      <c r="AU125" s="17" t="s">
        <v>87</v>
      </c>
      <c r="BK125" s="195">
        <f>BK126+BK312+BK340</f>
        <v>0</v>
      </c>
    </row>
    <row r="126" s="12" customFormat="1" ht="25.92" customHeight="1">
      <c r="A126" s="12"/>
      <c r="B126" s="196"/>
      <c r="C126" s="197"/>
      <c r="D126" s="198" t="s">
        <v>74</v>
      </c>
      <c r="E126" s="199" t="s">
        <v>113</v>
      </c>
      <c r="F126" s="199" t="s">
        <v>114</v>
      </c>
      <c r="G126" s="197"/>
      <c r="H126" s="197"/>
      <c r="I126" s="200"/>
      <c r="J126" s="201">
        <f>BK126</f>
        <v>0</v>
      </c>
      <c r="K126" s="197"/>
      <c r="L126" s="202"/>
      <c r="M126" s="203"/>
      <c r="N126" s="204"/>
      <c r="O126" s="204"/>
      <c r="P126" s="205">
        <f>P127+P164+P180+P190+P235+P247+P310</f>
        <v>0</v>
      </c>
      <c r="Q126" s="204"/>
      <c r="R126" s="205">
        <f>R127+R164+R180+R190+R235+R247+R310</f>
        <v>1448.98570133</v>
      </c>
      <c r="S126" s="204"/>
      <c r="T126" s="206">
        <f>T127+T164+T180+T190+T235+T247+T310</f>
        <v>445.06183000000004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7" t="s">
        <v>80</v>
      </c>
      <c r="AT126" s="208" t="s">
        <v>74</v>
      </c>
      <c r="AU126" s="208" t="s">
        <v>75</v>
      </c>
      <c r="AY126" s="207" t="s">
        <v>115</v>
      </c>
      <c r="BK126" s="209">
        <f>BK127+BK164+BK180+BK190+BK235+BK247+BK310</f>
        <v>0</v>
      </c>
    </row>
    <row r="127" s="12" customFormat="1" ht="22.8" customHeight="1">
      <c r="A127" s="12"/>
      <c r="B127" s="196"/>
      <c r="C127" s="197"/>
      <c r="D127" s="198" t="s">
        <v>74</v>
      </c>
      <c r="E127" s="210" t="s">
        <v>80</v>
      </c>
      <c r="F127" s="210" t="s">
        <v>116</v>
      </c>
      <c r="G127" s="197"/>
      <c r="H127" s="197"/>
      <c r="I127" s="200"/>
      <c r="J127" s="211">
        <f>BK127</f>
        <v>0</v>
      </c>
      <c r="K127" s="197"/>
      <c r="L127" s="202"/>
      <c r="M127" s="203"/>
      <c r="N127" s="204"/>
      <c r="O127" s="204"/>
      <c r="P127" s="205">
        <f>SUM(P128:P163)</f>
        <v>0</v>
      </c>
      <c r="Q127" s="204"/>
      <c r="R127" s="205">
        <f>SUM(R128:R163)</f>
        <v>0</v>
      </c>
      <c r="S127" s="204"/>
      <c r="T127" s="206">
        <f>SUM(T128:T163)</f>
        <v>445.06183000000004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7" t="s">
        <v>80</v>
      </c>
      <c r="AT127" s="208" t="s">
        <v>74</v>
      </c>
      <c r="AU127" s="208" t="s">
        <v>80</v>
      </c>
      <c r="AY127" s="207" t="s">
        <v>115</v>
      </c>
      <c r="BK127" s="209">
        <f>SUM(BK128:BK163)</f>
        <v>0</v>
      </c>
    </row>
    <row r="128" s="2" customFormat="1" ht="21.0566" customHeight="1">
      <c r="A128" s="38"/>
      <c r="B128" s="39"/>
      <c r="C128" s="212" t="s">
        <v>80</v>
      </c>
      <c r="D128" s="212" t="s">
        <v>117</v>
      </c>
      <c r="E128" s="213" t="s">
        <v>118</v>
      </c>
      <c r="F128" s="214" t="s">
        <v>119</v>
      </c>
      <c r="G128" s="215" t="s">
        <v>120</v>
      </c>
      <c r="H128" s="216">
        <v>376.30000000000001</v>
      </c>
      <c r="I128" s="217"/>
      <c r="J128" s="218">
        <f>ROUND(I128*H128,2)</f>
        <v>0</v>
      </c>
      <c r="K128" s="219"/>
      <c r="L128" s="44"/>
      <c r="M128" s="220" t="s">
        <v>1</v>
      </c>
      <c r="N128" s="221" t="s">
        <v>41</v>
      </c>
      <c r="O128" s="91"/>
      <c r="P128" s="222">
        <f>O128*H128</f>
        <v>0</v>
      </c>
      <c r="Q128" s="222">
        <v>0</v>
      </c>
      <c r="R128" s="222">
        <f>Q128*H128</f>
        <v>0</v>
      </c>
      <c r="S128" s="222">
        <v>0.18099999999999999</v>
      </c>
      <c r="T128" s="223">
        <f>S128*H128</f>
        <v>68.110299999999995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4" t="s">
        <v>121</v>
      </c>
      <c r="AT128" s="224" t="s">
        <v>117</v>
      </c>
      <c r="AU128" s="224" t="s">
        <v>122</v>
      </c>
      <c r="AY128" s="17" t="s">
        <v>115</v>
      </c>
      <c r="BE128" s="225">
        <f>IF(N128="základná",J128,0)</f>
        <v>0</v>
      </c>
      <c r="BF128" s="225">
        <f>IF(N128="znížená",J128,0)</f>
        <v>0</v>
      </c>
      <c r="BG128" s="225">
        <f>IF(N128="zákl. prenesená",J128,0)</f>
        <v>0</v>
      </c>
      <c r="BH128" s="225">
        <f>IF(N128="zníž. prenesená",J128,0)</f>
        <v>0</v>
      </c>
      <c r="BI128" s="225">
        <f>IF(N128="nulová",J128,0)</f>
        <v>0</v>
      </c>
      <c r="BJ128" s="17" t="s">
        <v>122</v>
      </c>
      <c r="BK128" s="225">
        <f>ROUND(I128*H128,2)</f>
        <v>0</v>
      </c>
      <c r="BL128" s="17" t="s">
        <v>121</v>
      </c>
      <c r="BM128" s="224" t="s">
        <v>123</v>
      </c>
    </row>
    <row r="129" s="13" customFormat="1">
      <c r="A129" s="13"/>
      <c r="B129" s="226"/>
      <c r="C129" s="227"/>
      <c r="D129" s="228" t="s">
        <v>124</v>
      </c>
      <c r="E129" s="229" t="s">
        <v>1</v>
      </c>
      <c r="F129" s="230" t="s">
        <v>125</v>
      </c>
      <c r="G129" s="227"/>
      <c r="H129" s="231">
        <v>376.30000000000001</v>
      </c>
      <c r="I129" s="232"/>
      <c r="J129" s="227"/>
      <c r="K129" s="227"/>
      <c r="L129" s="233"/>
      <c r="M129" s="234"/>
      <c r="N129" s="235"/>
      <c r="O129" s="235"/>
      <c r="P129" s="235"/>
      <c r="Q129" s="235"/>
      <c r="R129" s="235"/>
      <c r="S129" s="235"/>
      <c r="T129" s="23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7" t="s">
        <v>124</v>
      </c>
      <c r="AU129" s="237" t="s">
        <v>122</v>
      </c>
      <c r="AV129" s="13" t="s">
        <v>122</v>
      </c>
      <c r="AW129" s="13" t="s">
        <v>31</v>
      </c>
      <c r="AX129" s="13" t="s">
        <v>80</v>
      </c>
      <c r="AY129" s="237" t="s">
        <v>115</v>
      </c>
    </row>
    <row r="130" s="2" customFormat="1" ht="21.0566" customHeight="1">
      <c r="A130" s="38"/>
      <c r="B130" s="39"/>
      <c r="C130" s="212" t="s">
        <v>122</v>
      </c>
      <c r="D130" s="212" t="s">
        <v>117</v>
      </c>
      <c r="E130" s="213" t="s">
        <v>126</v>
      </c>
      <c r="F130" s="214" t="s">
        <v>127</v>
      </c>
      <c r="G130" s="215" t="s">
        <v>128</v>
      </c>
      <c r="H130" s="216">
        <v>692.21400000000006</v>
      </c>
      <c r="I130" s="217"/>
      <c r="J130" s="218">
        <f>ROUND(I130*H130,2)</f>
        <v>0</v>
      </c>
      <c r="K130" s="219"/>
      <c r="L130" s="44"/>
      <c r="M130" s="220" t="s">
        <v>1</v>
      </c>
      <c r="N130" s="221" t="s">
        <v>41</v>
      </c>
      <c r="O130" s="91"/>
      <c r="P130" s="222">
        <f>O130*H130</f>
        <v>0</v>
      </c>
      <c r="Q130" s="222">
        <v>0</v>
      </c>
      <c r="R130" s="222">
        <f>Q130*H130</f>
        <v>0</v>
      </c>
      <c r="S130" s="222">
        <v>0.14499999999999999</v>
      </c>
      <c r="T130" s="223">
        <f>S130*H130</f>
        <v>100.37103000000001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4" t="s">
        <v>121</v>
      </c>
      <c r="AT130" s="224" t="s">
        <v>117</v>
      </c>
      <c r="AU130" s="224" t="s">
        <v>122</v>
      </c>
      <c r="AY130" s="17" t="s">
        <v>115</v>
      </c>
      <c r="BE130" s="225">
        <f>IF(N130="základná",J130,0)</f>
        <v>0</v>
      </c>
      <c r="BF130" s="225">
        <f>IF(N130="znížená",J130,0)</f>
        <v>0</v>
      </c>
      <c r="BG130" s="225">
        <f>IF(N130="zákl. prenesená",J130,0)</f>
        <v>0</v>
      </c>
      <c r="BH130" s="225">
        <f>IF(N130="zníž. prenesená",J130,0)</f>
        <v>0</v>
      </c>
      <c r="BI130" s="225">
        <f>IF(N130="nulová",J130,0)</f>
        <v>0</v>
      </c>
      <c r="BJ130" s="17" t="s">
        <v>122</v>
      </c>
      <c r="BK130" s="225">
        <f>ROUND(I130*H130,2)</f>
        <v>0</v>
      </c>
      <c r="BL130" s="17" t="s">
        <v>121</v>
      </c>
      <c r="BM130" s="224" t="s">
        <v>129</v>
      </c>
    </row>
    <row r="131" s="13" customFormat="1">
      <c r="A131" s="13"/>
      <c r="B131" s="226"/>
      <c r="C131" s="227"/>
      <c r="D131" s="228" t="s">
        <v>124</v>
      </c>
      <c r="E131" s="229" t="s">
        <v>1</v>
      </c>
      <c r="F131" s="230" t="s">
        <v>130</v>
      </c>
      <c r="G131" s="227"/>
      <c r="H131" s="231">
        <v>692.21400000000006</v>
      </c>
      <c r="I131" s="232"/>
      <c r="J131" s="227"/>
      <c r="K131" s="227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124</v>
      </c>
      <c r="AU131" s="237" t="s">
        <v>122</v>
      </c>
      <c r="AV131" s="13" t="s">
        <v>122</v>
      </c>
      <c r="AW131" s="13" t="s">
        <v>31</v>
      </c>
      <c r="AX131" s="13" t="s">
        <v>80</v>
      </c>
      <c r="AY131" s="237" t="s">
        <v>115</v>
      </c>
    </row>
    <row r="132" s="2" customFormat="1" ht="31.92453" customHeight="1">
      <c r="A132" s="38"/>
      <c r="B132" s="39"/>
      <c r="C132" s="212" t="s">
        <v>131</v>
      </c>
      <c r="D132" s="212" t="s">
        <v>117</v>
      </c>
      <c r="E132" s="213" t="s">
        <v>132</v>
      </c>
      <c r="F132" s="214" t="s">
        <v>133</v>
      </c>
      <c r="G132" s="215" t="s">
        <v>120</v>
      </c>
      <c r="H132" s="216">
        <v>376.30000000000001</v>
      </c>
      <c r="I132" s="217"/>
      <c r="J132" s="218">
        <f>ROUND(I132*H132,2)</f>
        <v>0</v>
      </c>
      <c r="K132" s="219"/>
      <c r="L132" s="44"/>
      <c r="M132" s="220" t="s">
        <v>1</v>
      </c>
      <c r="N132" s="221" t="s">
        <v>41</v>
      </c>
      <c r="O132" s="91"/>
      <c r="P132" s="222">
        <f>O132*H132</f>
        <v>0</v>
      </c>
      <c r="Q132" s="222">
        <v>0</v>
      </c>
      <c r="R132" s="222">
        <f>Q132*H132</f>
        <v>0</v>
      </c>
      <c r="S132" s="222">
        <v>0.23499999999999999</v>
      </c>
      <c r="T132" s="223">
        <f>S132*H132</f>
        <v>88.430499999999995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4" t="s">
        <v>121</v>
      </c>
      <c r="AT132" s="224" t="s">
        <v>117</v>
      </c>
      <c r="AU132" s="224" t="s">
        <v>122</v>
      </c>
      <c r="AY132" s="17" t="s">
        <v>115</v>
      </c>
      <c r="BE132" s="225">
        <f>IF(N132="základná",J132,0)</f>
        <v>0</v>
      </c>
      <c r="BF132" s="225">
        <f>IF(N132="znížená",J132,0)</f>
        <v>0</v>
      </c>
      <c r="BG132" s="225">
        <f>IF(N132="zákl. prenesená",J132,0)</f>
        <v>0</v>
      </c>
      <c r="BH132" s="225">
        <f>IF(N132="zníž. prenesená",J132,0)</f>
        <v>0</v>
      </c>
      <c r="BI132" s="225">
        <f>IF(N132="nulová",J132,0)</f>
        <v>0</v>
      </c>
      <c r="BJ132" s="17" t="s">
        <v>122</v>
      </c>
      <c r="BK132" s="225">
        <f>ROUND(I132*H132,2)</f>
        <v>0</v>
      </c>
      <c r="BL132" s="17" t="s">
        <v>121</v>
      </c>
      <c r="BM132" s="224" t="s">
        <v>134</v>
      </c>
    </row>
    <row r="133" s="13" customFormat="1">
      <c r="A133" s="13"/>
      <c r="B133" s="226"/>
      <c r="C133" s="227"/>
      <c r="D133" s="228" t="s">
        <v>124</v>
      </c>
      <c r="E133" s="229" t="s">
        <v>1</v>
      </c>
      <c r="F133" s="230" t="s">
        <v>125</v>
      </c>
      <c r="G133" s="227"/>
      <c r="H133" s="231">
        <v>376.30000000000001</v>
      </c>
      <c r="I133" s="232"/>
      <c r="J133" s="227"/>
      <c r="K133" s="227"/>
      <c r="L133" s="233"/>
      <c r="M133" s="234"/>
      <c r="N133" s="235"/>
      <c r="O133" s="235"/>
      <c r="P133" s="235"/>
      <c r="Q133" s="235"/>
      <c r="R133" s="235"/>
      <c r="S133" s="235"/>
      <c r="T133" s="23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7" t="s">
        <v>124</v>
      </c>
      <c r="AU133" s="237" t="s">
        <v>122</v>
      </c>
      <c r="AV133" s="13" t="s">
        <v>122</v>
      </c>
      <c r="AW133" s="13" t="s">
        <v>31</v>
      </c>
      <c r="AX133" s="13" t="s">
        <v>80</v>
      </c>
      <c r="AY133" s="237" t="s">
        <v>115</v>
      </c>
    </row>
    <row r="134" s="2" customFormat="1" ht="31.92453" customHeight="1">
      <c r="A134" s="38"/>
      <c r="B134" s="39"/>
      <c r="C134" s="212" t="s">
        <v>121</v>
      </c>
      <c r="D134" s="212" t="s">
        <v>117</v>
      </c>
      <c r="E134" s="213" t="s">
        <v>135</v>
      </c>
      <c r="F134" s="214" t="s">
        <v>136</v>
      </c>
      <c r="G134" s="215" t="s">
        <v>120</v>
      </c>
      <c r="H134" s="216">
        <v>376.30000000000001</v>
      </c>
      <c r="I134" s="217"/>
      <c r="J134" s="218">
        <f>ROUND(I134*H134,2)</f>
        <v>0</v>
      </c>
      <c r="K134" s="219"/>
      <c r="L134" s="44"/>
      <c r="M134" s="220" t="s">
        <v>1</v>
      </c>
      <c r="N134" s="221" t="s">
        <v>41</v>
      </c>
      <c r="O134" s="91"/>
      <c r="P134" s="222">
        <f>O134*H134</f>
        <v>0</v>
      </c>
      <c r="Q134" s="222">
        <v>0</v>
      </c>
      <c r="R134" s="222">
        <f>Q134*H134</f>
        <v>0</v>
      </c>
      <c r="S134" s="222">
        <v>0.5</v>
      </c>
      <c r="T134" s="223">
        <f>S134*H134</f>
        <v>188.15000000000001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4" t="s">
        <v>121</v>
      </c>
      <c r="AT134" s="224" t="s">
        <v>117</v>
      </c>
      <c r="AU134" s="224" t="s">
        <v>122</v>
      </c>
      <c r="AY134" s="17" t="s">
        <v>115</v>
      </c>
      <c r="BE134" s="225">
        <f>IF(N134="základná",J134,0)</f>
        <v>0</v>
      </c>
      <c r="BF134" s="225">
        <f>IF(N134="znížená",J134,0)</f>
        <v>0</v>
      </c>
      <c r="BG134" s="225">
        <f>IF(N134="zákl. prenesená",J134,0)</f>
        <v>0</v>
      </c>
      <c r="BH134" s="225">
        <f>IF(N134="zníž. prenesená",J134,0)</f>
        <v>0</v>
      </c>
      <c r="BI134" s="225">
        <f>IF(N134="nulová",J134,0)</f>
        <v>0</v>
      </c>
      <c r="BJ134" s="17" t="s">
        <v>122</v>
      </c>
      <c r="BK134" s="225">
        <f>ROUND(I134*H134,2)</f>
        <v>0</v>
      </c>
      <c r="BL134" s="17" t="s">
        <v>121</v>
      </c>
      <c r="BM134" s="224" t="s">
        <v>137</v>
      </c>
    </row>
    <row r="135" s="13" customFormat="1">
      <c r="A135" s="13"/>
      <c r="B135" s="226"/>
      <c r="C135" s="227"/>
      <c r="D135" s="228" t="s">
        <v>124</v>
      </c>
      <c r="E135" s="229" t="s">
        <v>1</v>
      </c>
      <c r="F135" s="230" t="s">
        <v>125</v>
      </c>
      <c r="G135" s="227"/>
      <c r="H135" s="231">
        <v>376.30000000000001</v>
      </c>
      <c r="I135" s="232"/>
      <c r="J135" s="227"/>
      <c r="K135" s="227"/>
      <c r="L135" s="233"/>
      <c r="M135" s="234"/>
      <c r="N135" s="235"/>
      <c r="O135" s="235"/>
      <c r="P135" s="235"/>
      <c r="Q135" s="235"/>
      <c r="R135" s="235"/>
      <c r="S135" s="235"/>
      <c r="T135" s="23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7" t="s">
        <v>124</v>
      </c>
      <c r="AU135" s="237" t="s">
        <v>122</v>
      </c>
      <c r="AV135" s="13" t="s">
        <v>122</v>
      </c>
      <c r="AW135" s="13" t="s">
        <v>31</v>
      </c>
      <c r="AX135" s="13" t="s">
        <v>80</v>
      </c>
      <c r="AY135" s="237" t="s">
        <v>115</v>
      </c>
    </row>
    <row r="136" s="2" customFormat="1" ht="21.0566" customHeight="1">
      <c r="A136" s="38"/>
      <c r="B136" s="39"/>
      <c r="C136" s="212" t="s">
        <v>138</v>
      </c>
      <c r="D136" s="212" t="s">
        <v>117</v>
      </c>
      <c r="E136" s="213" t="s">
        <v>139</v>
      </c>
      <c r="F136" s="214" t="s">
        <v>140</v>
      </c>
      <c r="G136" s="215" t="s">
        <v>141</v>
      </c>
      <c r="H136" s="216">
        <v>699.03399999999999</v>
      </c>
      <c r="I136" s="217"/>
      <c r="J136" s="218">
        <f>ROUND(I136*H136,2)</f>
        <v>0</v>
      </c>
      <c r="K136" s="219"/>
      <c r="L136" s="44"/>
      <c r="M136" s="220" t="s">
        <v>1</v>
      </c>
      <c r="N136" s="221" t="s">
        <v>41</v>
      </c>
      <c r="O136" s="91"/>
      <c r="P136" s="222">
        <f>O136*H136</f>
        <v>0</v>
      </c>
      <c r="Q136" s="222">
        <v>0</v>
      </c>
      <c r="R136" s="222">
        <f>Q136*H136</f>
        <v>0</v>
      </c>
      <c r="S136" s="222">
        <v>0</v>
      </c>
      <c r="T136" s="223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4" t="s">
        <v>121</v>
      </c>
      <c r="AT136" s="224" t="s">
        <v>117</v>
      </c>
      <c r="AU136" s="224" t="s">
        <v>122</v>
      </c>
      <c r="AY136" s="17" t="s">
        <v>115</v>
      </c>
      <c r="BE136" s="225">
        <f>IF(N136="základná",J136,0)</f>
        <v>0</v>
      </c>
      <c r="BF136" s="225">
        <f>IF(N136="znížená",J136,0)</f>
        <v>0</v>
      </c>
      <c r="BG136" s="225">
        <f>IF(N136="zákl. prenesená",J136,0)</f>
        <v>0</v>
      </c>
      <c r="BH136" s="225">
        <f>IF(N136="zníž. prenesená",J136,0)</f>
        <v>0</v>
      </c>
      <c r="BI136" s="225">
        <f>IF(N136="nulová",J136,0)</f>
        <v>0</v>
      </c>
      <c r="BJ136" s="17" t="s">
        <v>122</v>
      </c>
      <c r="BK136" s="225">
        <f>ROUND(I136*H136,2)</f>
        <v>0</v>
      </c>
      <c r="BL136" s="17" t="s">
        <v>121</v>
      </c>
      <c r="BM136" s="224" t="s">
        <v>142</v>
      </c>
    </row>
    <row r="137" s="14" customFormat="1">
      <c r="A137" s="14"/>
      <c r="B137" s="238"/>
      <c r="C137" s="239"/>
      <c r="D137" s="228" t="s">
        <v>124</v>
      </c>
      <c r="E137" s="240" t="s">
        <v>1</v>
      </c>
      <c r="F137" s="241" t="s">
        <v>143</v>
      </c>
      <c r="G137" s="239"/>
      <c r="H137" s="240" t="s">
        <v>1</v>
      </c>
      <c r="I137" s="242"/>
      <c r="J137" s="239"/>
      <c r="K137" s="239"/>
      <c r="L137" s="243"/>
      <c r="M137" s="244"/>
      <c r="N137" s="245"/>
      <c r="O137" s="245"/>
      <c r="P137" s="245"/>
      <c r="Q137" s="245"/>
      <c r="R137" s="245"/>
      <c r="S137" s="245"/>
      <c r="T137" s="24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7" t="s">
        <v>124</v>
      </c>
      <c r="AU137" s="247" t="s">
        <v>122</v>
      </c>
      <c r="AV137" s="14" t="s">
        <v>80</v>
      </c>
      <c r="AW137" s="14" t="s">
        <v>31</v>
      </c>
      <c r="AX137" s="14" t="s">
        <v>75</v>
      </c>
      <c r="AY137" s="247" t="s">
        <v>115</v>
      </c>
    </row>
    <row r="138" s="13" customFormat="1">
      <c r="A138" s="13"/>
      <c r="B138" s="226"/>
      <c r="C138" s="227"/>
      <c r="D138" s="228" t="s">
        <v>124</v>
      </c>
      <c r="E138" s="229" t="s">
        <v>1</v>
      </c>
      <c r="F138" s="230" t="s">
        <v>144</v>
      </c>
      <c r="G138" s="227"/>
      <c r="H138" s="231">
        <v>435.03399999999999</v>
      </c>
      <c r="I138" s="232"/>
      <c r="J138" s="227"/>
      <c r="K138" s="227"/>
      <c r="L138" s="233"/>
      <c r="M138" s="234"/>
      <c r="N138" s="235"/>
      <c r="O138" s="235"/>
      <c r="P138" s="235"/>
      <c r="Q138" s="235"/>
      <c r="R138" s="235"/>
      <c r="S138" s="235"/>
      <c r="T138" s="23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7" t="s">
        <v>124</v>
      </c>
      <c r="AU138" s="237" t="s">
        <v>122</v>
      </c>
      <c r="AV138" s="13" t="s">
        <v>122</v>
      </c>
      <c r="AW138" s="13" t="s">
        <v>31</v>
      </c>
      <c r="AX138" s="13" t="s">
        <v>75</v>
      </c>
      <c r="AY138" s="237" t="s">
        <v>115</v>
      </c>
    </row>
    <row r="139" s="13" customFormat="1">
      <c r="A139" s="13"/>
      <c r="B139" s="226"/>
      <c r="C139" s="227"/>
      <c r="D139" s="228" t="s">
        <v>124</v>
      </c>
      <c r="E139" s="229" t="s">
        <v>1</v>
      </c>
      <c r="F139" s="230" t="s">
        <v>145</v>
      </c>
      <c r="G139" s="227"/>
      <c r="H139" s="231">
        <v>37.125</v>
      </c>
      <c r="I139" s="232"/>
      <c r="J139" s="227"/>
      <c r="K139" s="227"/>
      <c r="L139" s="233"/>
      <c r="M139" s="234"/>
      <c r="N139" s="235"/>
      <c r="O139" s="235"/>
      <c r="P139" s="235"/>
      <c r="Q139" s="235"/>
      <c r="R139" s="235"/>
      <c r="S139" s="235"/>
      <c r="T139" s="23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7" t="s">
        <v>124</v>
      </c>
      <c r="AU139" s="237" t="s">
        <v>122</v>
      </c>
      <c r="AV139" s="13" t="s">
        <v>122</v>
      </c>
      <c r="AW139" s="13" t="s">
        <v>31</v>
      </c>
      <c r="AX139" s="13" t="s">
        <v>75</v>
      </c>
      <c r="AY139" s="237" t="s">
        <v>115</v>
      </c>
    </row>
    <row r="140" s="13" customFormat="1">
      <c r="A140" s="13"/>
      <c r="B140" s="226"/>
      <c r="C140" s="227"/>
      <c r="D140" s="228" t="s">
        <v>124</v>
      </c>
      <c r="E140" s="229" t="s">
        <v>1</v>
      </c>
      <c r="F140" s="230" t="s">
        <v>146</v>
      </c>
      <c r="G140" s="227"/>
      <c r="H140" s="231">
        <v>200.47499999999999</v>
      </c>
      <c r="I140" s="232"/>
      <c r="J140" s="227"/>
      <c r="K140" s="227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124</v>
      </c>
      <c r="AU140" s="237" t="s">
        <v>122</v>
      </c>
      <c r="AV140" s="13" t="s">
        <v>122</v>
      </c>
      <c r="AW140" s="13" t="s">
        <v>31</v>
      </c>
      <c r="AX140" s="13" t="s">
        <v>75</v>
      </c>
      <c r="AY140" s="237" t="s">
        <v>115</v>
      </c>
    </row>
    <row r="141" s="13" customFormat="1">
      <c r="A141" s="13"/>
      <c r="B141" s="226"/>
      <c r="C141" s="227"/>
      <c r="D141" s="228" t="s">
        <v>124</v>
      </c>
      <c r="E141" s="229" t="s">
        <v>1</v>
      </c>
      <c r="F141" s="230" t="s">
        <v>147</v>
      </c>
      <c r="G141" s="227"/>
      <c r="H141" s="231">
        <v>26.399999999999999</v>
      </c>
      <c r="I141" s="232"/>
      <c r="J141" s="227"/>
      <c r="K141" s="227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124</v>
      </c>
      <c r="AU141" s="237" t="s">
        <v>122</v>
      </c>
      <c r="AV141" s="13" t="s">
        <v>122</v>
      </c>
      <c r="AW141" s="13" t="s">
        <v>31</v>
      </c>
      <c r="AX141" s="13" t="s">
        <v>75</v>
      </c>
      <c r="AY141" s="237" t="s">
        <v>115</v>
      </c>
    </row>
    <row r="142" s="15" customFormat="1">
      <c r="A142" s="15"/>
      <c r="B142" s="248"/>
      <c r="C142" s="249"/>
      <c r="D142" s="228" t="s">
        <v>124</v>
      </c>
      <c r="E142" s="250" t="s">
        <v>1</v>
      </c>
      <c r="F142" s="251" t="s">
        <v>148</v>
      </c>
      <c r="G142" s="249"/>
      <c r="H142" s="252">
        <v>699.03399999999999</v>
      </c>
      <c r="I142" s="253"/>
      <c r="J142" s="249"/>
      <c r="K142" s="249"/>
      <c r="L142" s="254"/>
      <c r="M142" s="255"/>
      <c r="N142" s="256"/>
      <c r="O142" s="256"/>
      <c r="P142" s="256"/>
      <c r="Q142" s="256"/>
      <c r="R142" s="256"/>
      <c r="S142" s="256"/>
      <c r="T142" s="257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8" t="s">
        <v>124</v>
      </c>
      <c r="AU142" s="258" t="s">
        <v>122</v>
      </c>
      <c r="AV142" s="15" t="s">
        <v>121</v>
      </c>
      <c r="AW142" s="15" t="s">
        <v>31</v>
      </c>
      <c r="AX142" s="15" t="s">
        <v>80</v>
      </c>
      <c r="AY142" s="258" t="s">
        <v>115</v>
      </c>
    </row>
    <row r="143" s="2" customFormat="1" ht="21.0566" customHeight="1">
      <c r="A143" s="38"/>
      <c r="B143" s="39"/>
      <c r="C143" s="212" t="s">
        <v>149</v>
      </c>
      <c r="D143" s="212" t="s">
        <v>117</v>
      </c>
      <c r="E143" s="213" t="s">
        <v>150</v>
      </c>
      <c r="F143" s="214" t="s">
        <v>151</v>
      </c>
      <c r="G143" s="215" t="s">
        <v>141</v>
      </c>
      <c r="H143" s="216">
        <v>39.600000000000001</v>
      </c>
      <c r="I143" s="217"/>
      <c r="J143" s="218">
        <f>ROUND(I143*H143,2)</f>
        <v>0</v>
      </c>
      <c r="K143" s="219"/>
      <c r="L143" s="44"/>
      <c r="M143" s="220" t="s">
        <v>1</v>
      </c>
      <c r="N143" s="221" t="s">
        <v>41</v>
      </c>
      <c r="O143" s="91"/>
      <c r="P143" s="222">
        <f>O143*H143</f>
        <v>0</v>
      </c>
      <c r="Q143" s="222">
        <v>0</v>
      </c>
      <c r="R143" s="222">
        <f>Q143*H143</f>
        <v>0</v>
      </c>
      <c r="S143" s="222">
        <v>0</v>
      </c>
      <c r="T143" s="223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4" t="s">
        <v>121</v>
      </c>
      <c r="AT143" s="224" t="s">
        <v>117</v>
      </c>
      <c r="AU143" s="224" t="s">
        <v>122</v>
      </c>
      <c r="AY143" s="17" t="s">
        <v>115</v>
      </c>
      <c r="BE143" s="225">
        <f>IF(N143="základná",J143,0)</f>
        <v>0</v>
      </c>
      <c r="BF143" s="225">
        <f>IF(N143="znížená",J143,0)</f>
        <v>0</v>
      </c>
      <c r="BG143" s="225">
        <f>IF(N143="zákl. prenesená",J143,0)</f>
        <v>0</v>
      </c>
      <c r="BH143" s="225">
        <f>IF(N143="zníž. prenesená",J143,0)</f>
        <v>0</v>
      </c>
      <c r="BI143" s="225">
        <f>IF(N143="nulová",J143,0)</f>
        <v>0</v>
      </c>
      <c r="BJ143" s="17" t="s">
        <v>122</v>
      </c>
      <c r="BK143" s="225">
        <f>ROUND(I143*H143,2)</f>
        <v>0</v>
      </c>
      <c r="BL143" s="17" t="s">
        <v>121</v>
      </c>
      <c r="BM143" s="224" t="s">
        <v>152</v>
      </c>
    </row>
    <row r="144" s="13" customFormat="1">
      <c r="A144" s="13"/>
      <c r="B144" s="226"/>
      <c r="C144" s="227"/>
      <c r="D144" s="228" t="s">
        <v>124</v>
      </c>
      <c r="E144" s="229" t="s">
        <v>1</v>
      </c>
      <c r="F144" s="230" t="s">
        <v>153</v>
      </c>
      <c r="G144" s="227"/>
      <c r="H144" s="231">
        <v>39.600000000000001</v>
      </c>
      <c r="I144" s="232"/>
      <c r="J144" s="227"/>
      <c r="K144" s="227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124</v>
      </c>
      <c r="AU144" s="237" t="s">
        <v>122</v>
      </c>
      <c r="AV144" s="13" t="s">
        <v>122</v>
      </c>
      <c r="AW144" s="13" t="s">
        <v>31</v>
      </c>
      <c r="AX144" s="13" t="s">
        <v>80</v>
      </c>
      <c r="AY144" s="237" t="s">
        <v>115</v>
      </c>
    </row>
    <row r="145" s="2" customFormat="1" ht="21.0566" customHeight="1">
      <c r="A145" s="38"/>
      <c r="B145" s="39"/>
      <c r="C145" s="212" t="s">
        <v>154</v>
      </c>
      <c r="D145" s="212" t="s">
        <v>117</v>
      </c>
      <c r="E145" s="213" t="s">
        <v>155</v>
      </c>
      <c r="F145" s="214" t="s">
        <v>156</v>
      </c>
      <c r="G145" s="215" t="s">
        <v>141</v>
      </c>
      <c r="H145" s="216">
        <v>135.46899999999999</v>
      </c>
      <c r="I145" s="217"/>
      <c r="J145" s="218">
        <f>ROUND(I145*H145,2)</f>
        <v>0</v>
      </c>
      <c r="K145" s="219"/>
      <c r="L145" s="44"/>
      <c r="M145" s="220" t="s">
        <v>1</v>
      </c>
      <c r="N145" s="221" t="s">
        <v>41</v>
      </c>
      <c r="O145" s="91"/>
      <c r="P145" s="222">
        <f>O145*H145</f>
        <v>0</v>
      </c>
      <c r="Q145" s="222">
        <v>0</v>
      </c>
      <c r="R145" s="222">
        <f>Q145*H145</f>
        <v>0</v>
      </c>
      <c r="S145" s="222">
        <v>0</v>
      </c>
      <c r="T145" s="223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4" t="s">
        <v>121</v>
      </c>
      <c r="AT145" s="224" t="s">
        <v>117</v>
      </c>
      <c r="AU145" s="224" t="s">
        <v>122</v>
      </c>
      <c r="AY145" s="17" t="s">
        <v>115</v>
      </c>
      <c r="BE145" s="225">
        <f>IF(N145="základná",J145,0)</f>
        <v>0</v>
      </c>
      <c r="BF145" s="225">
        <f>IF(N145="znížená",J145,0)</f>
        <v>0</v>
      </c>
      <c r="BG145" s="225">
        <f>IF(N145="zákl. prenesená",J145,0)</f>
        <v>0</v>
      </c>
      <c r="BH145" s="225">
        <f>IF(N145="zníž. prenesená",J145,0)</f>
        <v>0</v>
      </c>
      <c r="BI145" s="225">
        <f>IF(N145="nulová",J145,0)</f>
        <v>0</v>
      </c>
      <c r="BJ145" s="17" t="s">
        <v>122</v>
      </c>
      <c r="BK145" s="225">
        <f>ROUND(I145*H145,2)</f>
        <v>0</v>
      </c>
      <c r="BL145" s="17" t="s">
        <v>121</v>
      </c>
      <c r="BM145" s="224" t="s">
        <v>157</v>
      </c>
    </row>
    <row r="146" s="13" customFormat="1">
      <c r="A146" s="13"/>
      <c r="B146" s="226"/>
      <c r="C146" s="227"/>
      <c r="D146" s="228" t="s">
        <v>124</v>
      </c>
      <c r="E146" s="229" t="s">
        <v>1</v>
      </c>
      <c r="F146" s="230" t="s">
        <v>158</v>
      </c>
      <c r="G146" s="227"/>
      <c r="H146" s="231">
        <v>11.385</v>
      </c>
      <c r="I146" s="232"/>
      <c r="J146" s="227"/>
      <c r="K146" s="227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124</v>
      </c>
      <c r="AU146" s="237" t="s">
        <v>122</v>
      </c>
      <c r="AV146" s="13" t="s">
        <v>122</v>
      </c>
      <c r="AW146" s="13" t="s">
        <v>31</v>
      </c>
      <c r="AX146" s="13" t="s">
        <v>75</v>
      </c>
      <c r="AY146" s="237" t="s">
        <v>115</v>
      </c>
    </row>
    <row r="147" s="13" customFormat="1">
      <c r="A147" s="13"/>
      <c r="B147" s="226"/>
      <c r="C147" s="227"/>
      <c r="D147" s="228" t="s">
        <v>124</v>
      </c>
      <c r="E147" s="229" t="s">
        <v>1</v>
      </c>
      <c r="F147" s="230" t="s">
        <v>159</v>
      </c>
      <c r="G147" s="227"/>
      <c r="H147" s="231">
        <v>32.267000000000003</v>
      </c>
      <c r="I147" s="232"/>
      <c r="J147" s="227"/>
      <c r="K147" s="227"/>
      <c r="L147" s="233"/>
      <c r="M147" s="234"/>
      <c r="N147" s="235"/>
      <c r="O147" s="235"/>
      <c r="P147" s="235"/>
      <c r="Q147" s="235"/>
      <c r="R147" s="235"/>
      <c r="S147" s="235"/>
      <c r="T147" s="23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7" t="s">
        <v>124</v>
      </c>
      <c r="AU147" s="237" t="s">
        <v>122</v>
      </c>
      <c r="AV147" s="13" t="s">
        <v>122</v>
      </c>
      <c r="AW147" s="13" t="s">
        <v>31</v>
      </c>
      <c r="AX147" s="13" t="s">
        <v>75</v>
      </c>
      <c r="AY147" s="237" t="s">
        <v>115</v>
      </c>
    </row>
    <row r="148" s="13" customFormat="1">
      <c r="A148" s="13"/>
      <c r="B148" s="226"/>
      <c r="C148" s="227"/>
      <c r="D148" s="228" t="s">
        <v>124</v>
      </c>
      <c r="E148" s="229" t="s">
        <v>1</v>
      </c>
      <c r="F148" s="230" t="s">
        <v>160</v>
      </c>
      <c r="G148" s="227"/>
      <c r="H148" s="231">
        <v>5.0819999999999999</v>
      </c>
      <c r="I148" s="232"/>
      <c r="J148" s="227"/>
      <c r="K148" s="227"/>
      <c r="L148" s="233"/>
      <c r="M148" s="234"/>
      <c r="N148" s="235"/>
      <c r="O148" s="235"/>
      <c r="P148" s="235"/>
      <c r="Q148" s="235"/>
      <c r="R148" s="235"/>
      <c r="S148" s="235"/>
      <c r="T148" s="23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124</v>
      </c>
      <c r="AU148" s="237" t="s">
        <v>122</v>
      </c>
      <c r="AV148" s="13" t="s">
        <v>122</v>
      </c>
      <c r="AW148" s="13" t="s">
        <v>31</v>
      </c>
      <c r="AX148" s="13" t="s">
        <v>75</v>
      </c>
      <c r="AY148" s="237" t="s">
        <v>115</v>
      </c>
    </row>
    <row r="149" s="13" customFormat="1">
      <c r="A149" s="13"/>
      <c r="B149" s="226"/>
      <c r="C149" s="227"/>
      <c r="D149" s="228" t="s">
        <v>124</v>
      </c>
      <c r="E149" s="229" t="s">
        <v>1</v>
      </c>
      <c r="F149" s="230" t="s">
        <v>161</v>
      </c>
      <c r="G149" s="227"/>
      <c r="H149" s="231">
        <v>57.057000000000002</v>
      </c>
      <c r="I149" s="232"/>
      <c r="J149" s="227"/>
      <c r="K149" s="227"/>
      <c r="L149" s="233"/>
      <c r="M149" s="234"/>
      <c r="N149" s="235"/>
      <c r="O149" s="235"/>
      <c r="P149" s="235"/>
      <c r="Q149" s="235"/>
      <c r="R149" s="235"/>
      <c r="S149" s="235"/>
      <c r="T149" s="23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7" t="s">
        <v>124</v>
      </c>
      <c r="AU149" s="237" t="s">
        <v>122</v>
      </c>
      <c r="AV149" s="13" t="s">
        <v>122</v>
      </c>
      <c r="AW149" s="13" t="s">
        <v>31</v>
      </c>
      <c r="AX149" s="13" t="s">
        <v>75</v>
      </c>
      <c r="AY149" s="237" t="s">
        <v>115</v>
      </c>
    </row>
    <row r="150" s="13" customFormat="1">
      <c r="A150" s="13"/>
      <c r="B150" s="226"/>
      <c r="C150" s="227"/>
      <c r="D150" s="228" t="s">
        <v>124</v>
      </c>
      <c r="E150" s="229" t="s">
        <v>1</v>
      </c>
      <c r="F150" s="230" t="s">
        <v>162</v>
      </c>
      <c r="G150" s="227"/>
      <c r="H150" s="231">
        <v>4.9669999999999996</v>
      </c>
      <c r="I150" s="232"/>
      <c r="J150" s="227"/>
      <c r="K150" s="227"/>
      <c r="L150" s="233"/>
      <c r="M150" s="234"/>
      <c r="N150" s="235"/>
      <c r="O150" s="235"/>
      <c r="P150" s="235"/>
      <c r="Q150" s="235"/>
      <c r="R150" s="235"/>
      <c r="S150" s="235"/>
      <c r="T150" s="23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124</v>
      </c>
      <c r="AU150" s="237" t="s">
        <v>122</v>
      </c>
      <c r="AV150" s="13" t="s">
        <v>122</v>
      </c>
      <c r="AW150" s="13" t="s">
        <v>31</v>
      </c>
      <c r="AX150" s="13" t="s">
        <v>75</v>
      </c>
      <c r="AY150" s="237" t="s">
        <v>115</v>
      </c>
    </row>
    <row r="151" s="13" customFormat="1">
      <c r="A151" s="13"/>
      <c r="B151" s="226"/>
      <c r="C151" s="227"/>
      <c r="D151" s="228" t="s">
        <v>124</v>
      </c>
      <c r="E151" s="229" t="s">
        <v>1</v>
      </c>
      <c r="F151" s="230" t="s">
        <v>163</v>
      </c>
      <c r="G151" s="227"/>
      <c r="H151" s="231">
        <v>24.710999999999999</v>
      </c>
      <c r="I151" s="232"/>
      <c r="J151" s="227"/>
      <c r="K151" s="227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124</v>
      </c>
      <c r="AU151" s="237" t="s">
        <v>122</v>
      </c>
      <c r="AV151" s="13" t="s">
        <v>122</v>
      </c>
      <c r="AW151" s="13" t="s">
        <v>31</v>
      </c>
      <c r="AX151" s="13" t="s">
        <v>75</v>
      </c>
      <c r="AY151" s="237" t="s">
        <v>115</v>
      </c>
    </row>
    <row r="152" s="15" customFormat="1">
      <c r="A152" s="15"/>
      <c r="B152" s="248"/>
      <c r="C152" s="249"/>
      <c r="D152" s="228" t="s">
        <v>124</v>
      </c>
      <c r="E152" s="250" t="s">
        <v>1</v>
      </c>
      <c r="F152" s="251" t="s">
        <v>148</v>
      </c>
      <c r="G152" s="249"/>
      <c r="H152" s="252">
        <v>135.46899999999999</v>
      </c>
      <c r="I152" s="253"/>
      <c r="J152" s="249"/>
      <c r="K152" s="249"/>
      <c r="L152" s="254"/>
      <c r="M152" s="255"/>
      <c r="N152" s="256"/>
      <c r="O152" s="256"/>
      <c r="P152" s="256"/>
      <c r="Q152" s="256"/>
      <c r="R152" s="256"/>
      <c r="S152" s="256"/>
      <c r="T152" s="257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58" t="s">
        <v>124</v>
      </c>
      <c r="AU152" s="258" t="s">
        <v>122</v>
      </c>
      <c r="AV152" s="15" t="s">
        <v>121</v>
      </c>
      <c r="AW152" s="15" t="s">
        <v>31</v>
      </c>
      <c r="AX152" s="15" t="s">
        <v>80</v>
      </c>
      <c r="AY152" s="258" t="s">
        <v>115</v>
      </c>
    </row>
    <row r="153" s="2" customFormat="1" ht="31.92453" customHeight="1">
      <c r="A153" s="38"/>
      <c r="B153" s="39"/>
      <c r="C153" s="212" t="s">
        <v>164</v>
      </c>
      <c r="D153" s="212" t="s">
        <v>117</v>
      </c>
      <c r="E153" s="213" t="s">
        <v>165</v>
      </c>
      <c r="F153" s="214" t="s">
        <v>166</v>
      </c>
      <c r="G153" s="215" t="s">
        <v>141</v>
      </c>
      <c r="H153" s="216">
        <v>832.78099999999995</v>
      </c>
      <c r="I153" s="217"/>
      <c r="J153" s="218">
        <f>ROUND(I153*H153,2)</f>
        <v>0</v>
      </c>
      <c r="K153" s="219"/>
      <c r="L153" s="44"/>
      <c r="M153" s="220" t="s">
        <v>1</v>
      </c>
      <c r="N153" s="221" t="s">
        <v>41</v>
      </c>
      <c r="O153" s="91"/>
      <c r="P153" s="222">
        <f>O153*H153</f>
        <v>0</v>
      </c>
      <c r="Q153" s="222">
        <v>0</v>
      </c>
      <c r="R153" s="222">
        <f>Q153*H153</f>
        <v>0</v>
      </c>
      <c r="S153" s="222">
        <v>0</v>
      </c>
      <c r="T153" s="223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4" t="s">
        <v>121</v>
      </c>
      <c r="AT153" s="224" t="s">
        <v>117</v>
      </c>
      <c r="AU153" s="224" t="s">
        <v>122</v>
      </c>
      <c r="AY153" s="17" t="s">
        <v>115</v>
      </c>
      <c r="BE153" s="225">
        <f>IF(N153="základná",J153,0)</f>
        <v>0</v>
      </c>
      <c r="BF153" s="225">
        <f>IF(N153="znížená",J153,0)</f>
        <v>0</v>
      </c>
      <c r="BG153" s="225">
        <f>IF(N153="zákl. prenesená",J153,0)</f>
        <v>0</v>
      </c>
      <c r="BH153" s="225">
        <f>IF(N153="zníž. prenesená",J153,0)</f>
        <v>0</v>
      </c>
      <c r="BI153" s="225">
        <f>IF(N153="nulová",J153,0)</f>
        <v>0</v>
      </c>
      <c r="BJ153" s="17" t="s">
        <v>122</v>
      </c>
      <c r="BK153" s="225">
        <f>ROUND(I153*H153,2)</f>
        <v>0</v>
      </c>
      <c r="BL153" s="17" t="s">
        <v>121</v>
      </c>
      <c r="BM153" s="224" t="s">
        <v>167</v>
      </c>
    </row>
    <row r="154" s="13" customFormat="1">
      <c r="A154" s="13"/>
      <c r="B154" s="226"/>
      <c r="C154" s="227"/>
      <c r="D154" s="228" t="s">
        <v>124</v>
      </c>
      <c r="E154" s="229" t="s">
        <v>1</v>
      </c>
      <c r="F154" s="230" t="s">
        <v>168</v>
      </c>
      <c r="G154" s="227"/>
      <c r="H154" s="231">
        <v>832.78099999999995</v>
      </c>
      <c r="I154" s="232"/>
      <c r="J154" s="227"/>
      <c r="K154" s="227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124</v>
      </c>
      <c r="AU154" s="237" t="s">
        <v>122</v>
      </c>
      <c r="AV154" s="13" t="s">
        <v>122</v>
      </c>
      <c r="AW154" s="13" t="s">
        <v>31</v>
      </c>
      <c r="AX154" s="13" t="s">
        <v>80</v>
      </c>
      <c r="AY154" s="237" t="s">
        <v>115</v>
      </c>
    </row>
    <row r="155" s="2" customFormat="1" ht="21.0566" customHeight="1">
      <c r="A155" s="38"/>
      <c r="B155" s="39"/>
      <c r="C155" s="212" t="s">
        <v>169</v>
      </c>
      <c r="D155" s="212" t="s">
        <v>117</v>
      </c>
      <c r="E155" s="213" t="s">
        <v>170</v>
      </c>
      <c r="F155" s="214" t="s">
        <v>171</v>
      </c>
      <c r="G155" s="215" t="s">
        <v>141</v>
      </c>
      <c r="H155" s="216">
        <v>41.322000000000003</v>
      </c>
      <c r="I155" s="217"/>
      <c r="J155" s="218">
        <f>ROUND(I155*H155,2)</f>
        <v>0</v>
      </c>
      <c r="K155" s="219"/>
      <c r="L155" s="44"/>
      <c r="M155" s="220" t="s">
        <v>1</v>
      </c>
      <c r="N155" s="221" t="s">
        <v>41</v>
      </c>
      <c r="O155" s="91"/>
      <c r="P155" s="222">
        <f>O155*H155</f>
        <v>0</v>
      </c>
      <c r="Q155" s="222">
        <v>0</v>
      </c>
      <c r="R155" s="222">
        <f>Q155*H155</f>
        <v>0</v>
      </c>
      <c r="S155" s="222">
        <v>0</v>
      </c>
      <c r="T155" s="223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4" t="s">
        <v>121</v>
      </c>
      <c r="AT155" s="224" t="s">
        <v>117</v>
      </c>
      <c r="AU155" s="224" t="s">
        <v>122</v>
      </c>
      <c r="AY155" s="17" t="s">
        <v>115</v>
      </c>
      <c r="BE155" s="225">
        <f>IF(N155="základná",J155,0)</f>
        <v>0</v>
      </c>
      <c r="BF155" s="225">
        <f>IF(N155="znížená",J155,0)</f>
        <v>0</v>
      </c>
      <c r="BG155" s="225">
        <f>IF(N155="zákl. prenesená",J155,0)</f>
        <v>0</v>
      </c>
      <c r="BH155" s="225">
        <f>IF(N155="zníž. prenesená",J155,0)</f>
        <v>0</v>
      </c>
      <c r="BI155" s="225">
        <f>IF(N155="nulová",J155,0)</f>
        <v>0</v>
      </c>
      <c r="BJ155" s="17" t="s">
        <v>122</v>
      </c>
      <c r="BK155" s="225">
        <f>ROUND(I155*H155,2)</f>
        <v>0</v>
      </c>
      <c r="BL155" s="17" t="s">
        <v>121</v>
      </c>
      <c r="BM155" s="224" t="s">
        <v>172</v>
      </c>
    </row>
    <row r="156" s="14" customFormat="1">
      <c r="A156" s="14"/>
      <c r="B156" s="238"/>
      <c r="C156" s="239"/>
      <c r="D156" s="228" t="s">
        <v>124</v>
      </c>
      <c r="E156" s="240" t="s">
        <v>1</v>
      </c>
      <c r="F156" s="241" t="s">
        <v>173</v>
      </c>
      <c r="G156" s="239"/>
      <c r="H156" s="240" t="s">
        <v>1</v>
      </c>
      <c r="I156" s="242"/>
      <c r="J156" s="239"/>
      <c r="K156" s="239"/>
      <c r="L156" s="243"/>
      <c r="M156" s="244"/>
      <c r="N156" s="245"/>
      <c r="O156" s="245"/>
      <c r="P156" s="245"/>
      <c r="Q156" s="245"/>
      <c r="R156" s="245"/>
      <c r="S156" s="245"/>
      <c r="T156" s="24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7" t="s">
        <v>124</v>
      </c>
      <c r="AU156" s="247" t="s">
        <v>122</v>
      </c>
      <c r="AV156" s="14" t="s">
        <v>80</v>
      </c>
      <c r="AW156" s="14" t="s">
        <v>31</v>
      </c>
      <c r="AX156" s="14" t="s">
        <v>75</v>
      </c>
      <c r="AY156" s="247" t="s">
        <v>115</v>
      </c>
    </row>
    <row r="157" s="13" customFormat="1">
      <c r="A157" s="13"/>
      <c r="B157" s="226"/>
      <c r="C157" s="227"/>
      <c r="D157" s="228" t="s">
        <v>124</v>
      </c>
      <c r="E157" s="229" t="s">
        <v>1</v>
      </c>
      <c r="F157" s="230" t="s">
        <v>174</v>
      </c>
      <c r="G157" s="227"/>
      <c r="H157" s="231">
        <v>41.322000000000003</v>
      </c>
      <c r="I157" s="232"/>
      <c r="J157" s="227"/>
      <c r="K157" s="227"/>
      <c r="L157" s="233"/>
      <c r="M157" s="234"/>
      <c r="N157" s="235"/>
      <c r="O157" s="235"/>
      <c r="P157" s="235"/>
      <c r="Q157" s="235"/>
      <c r="R157" s="235"/>
      <c r="S157" s="235"/>
      <c r="T157" s="23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7" t="s">
        <v>124</v>
      </c>
      <c r="AU157" s="237" t="s">
        <v>122</v>
      </c>
      <c r="AV157" s="13" t="s">
        <v>122</v>
      </c>
      <c r="AW157" s="13" t="s">
        <v>31</v>
      </c>
      <c r="AX157" s="13" t="s">
        <v>80</v>
      </c>
      <c r="AY157" s="237" t="s">
        <v>115</v>
      </c>
    </row>
    <row r="158" s="2" customFormat="1" ht="21.0566" customHeight="1">
      <c r="A158" s="38"/>
      <c r="B158" s="39"/>
      <c r="C158" s="212" t="s">
        <v>175</v>
      </c>
      <c r="D158" s="212" t="s">
        <v>117</v>
      </c>
      <c r="E158" s="213" t="s">
        <v>176</v>
      </c>
      <c r="F158" s="214" t="s">
        <v>177</v>
      </c>
      <c r="G158" s="215" t="s">
        <v>120</v>
      </c>
      <c r="H158" s="216">
        <v>2307.0140000000001</v>
      </c>
      <c r="I158" s="217"/>
      <c r="J158" s="218">
        <f>ROUND(I158*H158,2)</f>
        <v>0</v>
      </c>
      <c r="K158" s="219"/>
      <c r="L158" s="44"/>
      <c r="M158" s="220" t="s">
        <v>1</v>
      </c>
      <c r="N158" s="221" t="s">
        <v>41</v>
      </c>
      <c r="O158" s="91"/>
      <c r="P158" s="222">
        <f>O158*H158</f>
        <v>0</v>
      </c>
      <c r="Q158" s="222">
        <v>0</v>
      </c>
      <c r="R158" s="222">
        <f>Q158*H158</f>
        <v>0</v>
      </c>
      <c r="S158" s="222">
        <v>0</v>
      </c>
      <c r="T158" s="223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4" t="s">
        <v>121</v>
      </c>
      <c r="AT158" s="224" t="s">
        <v>117</v>
      </c>
      <c r="AU158" s="224" t="s">
        <v>122</v>
      </c>
      <c r="AY158" s="17" t="s">
        <v>115</v>
      </c>
      <c r="BE158" s="225">
        <f>IF(N158="základná",J158,0)</f>
        <v>0</v>
      </c>
      <c r="BF158" s="225">
        <f>IF(N158="znížená",J158,0)</f>
        <v>0</v>
      </c>
      <c r="BG158" s="225">
        <f>IF(N158="zákl. prenesená",J158,0)</f>
        <v>0</v>
      </c>
      <c r="BH158" s="225">
        <f>IF(N158="zníž. prenesená",J158,0)</f>
        <v>0</v>
      </c>
      <c r="BI158" s="225">
        <f>IF(N158="nulová",J158,0)</f>
        <v>0</v>
      </c>
      <c r="BJ158" s="17" t="s">
        <v>122</v>
      </c>
      <c r="BK158" s="225">
        <f>ROUND(I158*H158,2)</f>
        <v>0</v>
      </c>
      <c r="BL158" s="17" t="s">
        <v>121</v>
      </c>
      <c r="BM158" s="224" t="s">
        <v>178</v>
      </c>
    </row>
    <row r="159" s="13" customFormat="1">
      <c r="A159" s="13"/>
      <c r="B159" s="226"/>
      <c r="C159" s="227"/>
      <c r="D159" s="228" t="s">
        <v>124</v>
      </c>
      <c r="E159" s="229" t="s">
        <v>1</v>
      </c>
      <c r="F159" s="230" t="s">
        <v>179</v>
      </c>
      <c r="G159" s="227"/>
      <c r="H159" s="231">
        <v>1450.114</v>
      </c>
      <c r="I159" s="232"/>
      <c r="J159" s="227"/>
      <c r="K159" s="227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124</v>
      </c>
      <c r="AU159" s="237" t="s">
        <v>122</v>
      </c>
      <c r="AV159" s="13" t="s">
        <v>122</v>
      </c>
      <c r="AW159" s="13" t="s">
        <v>31</v>
      </c>
      <c r="AX159" s="13" t="s">
        <v>75</v>
      </c>
      <c r="AY159" s="237" t="s">
        <v>115</v>
      </c>
    </row>
    <row r="160" s="13" customFormat="1">
      <c r="A160" s="13"/>
      <c r="B160" s="226"/>
      <c r="C160" s="227"/>
      <c r="D160" s="228" t="s">
        <v>124</v>
      </c>
      <c r="E160" s="229" t="s">
        <v>1</v>
      </c>
      <c r="F160" s="230" t="s">
        <v>180</v>
      </c>
      <c r="G160" s="227"/>
      <c r="H160" s="231">
        <v>100.65000000000001</v>
      </c>
      <c r="I160" s="232"/>
      <c r="J160" s="227"/>
      <c r="K160" s="227"/>
      <c r="L160" s="233"/>
      <c r="M160" s="234"/>
      <c r="N160" s="235"/>
      <c r="O160" s="235"/>
      <c r="P160" s="235"/>
      <c r="Q160" s="235"/>
      <c r="R160" s="235"/>
      <c r="S160" s="235"/>
      <c r="T160" s="23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7" t="s">
        <v>124</v>
      </c>
      <c r="AU160" s="237" t="s">
        <v>122</v>
      </c>
      <c r="AV160" s="13" t="s">
        <v>122</v>
      </c>
      <c r="AW160" s="13" t="s">
        <v>31</v>
      </c>
      <c r="AX160" s="13" t="s">
        <v>75</v>
      </c>
      <c r="AY160" s="237" t="s">
        <v>115</v>
      </c>
    </row>
    <row r="161" s="13" customFormat="1">
      <c r="A161" s="13"/>
      <c r="B161" s="226"/>
      <c r="C161" s="227"/>
      <c r="D161" s="228" t="s">
        <v>124</v>
      </c>
      <c r="E161" s="229" t="s">
        <v>1</v>
      </c>
      <c r="F161" s="230" t="s">
        <v>181</v>
      </c>
      <c r="G161" s="227"/>
      <c r="H161" s="231">
        <v>668.25</v>
      </c>
      <c r="I161" s="232"/>
      <c r="J161" s="227"/>
      <c r="K161" s="227"/>
      <c r="L161" s="233"/>
      <c r="M161" s="234"/>
      <c r="N161" s="235"/>
      <c r="O161" s="235"/>
      <c r="P161" s="235"/>
      <c r="Q161" s="235"/>
      <c r="R161" s="235"/>
      <c r="S161" s="235"/>
      <c r="T161" s="23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7" t="s">
        <v>124</v>
      </c>
      <c r="AU161" s="237" t="s">
        <v>122</v>
      </c>
      <c r="AV161" s="13" t="s">
        <v>122</v>
      </c>
      <c r="AW161" s="13" t="s">
        <v>31</v>
      </c>
      <c r="AX161" s="13" t="s">
        <v>75</v>
      </c>
      <c r="AY161" s="237" t="s">
        <v>115</v>
      </c>
    </row>
    <row r="162" s="13" customFormat="1">
      <c r="A162" s="13"/>
      <c r="B162" s="226"/>
      <c r="C162" s="227"/>
      <c r="D162" s="228" t="s">
        <v>124</v>
      </c>
      <c r="E162" s="229" t="s">
        <v>1</v>
      </c>
      <c r="F162" s="230" t="s">
        <v>182</v>
      </c>
      <c r="G162" s="227"/>
      <c r="H162" s="231">
        <v>88</v>
      </c>
      <c r="I162" s="232"/>
      <c r="J162" s="227"/>
      <c r="K162" s="227"/>
      <c r="L162" s="233"/>
      <c r="M162" s="234"/>
      <c r="N162" s="235"/>
      <c r="O162" s="235"/>
      <c r="P162" s="235"/>
      <c r="Q162" s="235"/>
      <c r="R162" s="235"/>
      <c r="S162" s="235"/>
      <c r="T162" s="23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7" t="s">
        <v>124</v>
      </c>
      <c r="AU162" s="237" t="s">
        <v>122</v>
      </c>
      <c r="AV162" s="13" t="s">
        <v>122</v>
      </c>
      <c r="AW162" s="13" t="s">
        <v>31</v>
      </c>
      <c r="AX162" s="13" t="s">
        <v>75</v>
      </c>
      <c r="AY162" s="237" t="s">
        <v>115</v>
      </c>
    </row>
    <row r="163" s="15" customFormat="1">
      <c r="A163" s="15"/>
      <c r="B163" s="248"/>
      <c r="C163" s="249"/>
      <c r="D163" s="228" t="s">
        <v>124</v>
      </c>
      <c r="E163" s="250" t="s">
        <v>1</v>
      </c>
      <c r="F163" s="251" t="s">
        <v>148</v>
      </c>
      <c r="G163" s="249"/>
      <c r="H163" s="252">
        <v>2307.0140000000001</v>
      </c>
      <c r="I163" s="253"/>
      <c r="J163" s="249"/>
      <c r="K163" s="249"/>
      <c r="L163" s="254"/>
      <c r="M163" s="255"/>
      <c r="N163" s="256"/>
      <c r="O163" s="256"/>
      <c r="P163" s="256"/>
      <c r="Q163" s="256"/>
      <c r="R163" s="256"/>
      <c r="S163" s="256"/>
      <c r="T163" s="257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58" t="s">
        <v>124</v>
      </c>
      <c r="AU163" s="258" t="s">
        <v>122</v>
      </c>
      <c r="AV163" s="15" t="s">
        <v>121</v>
      </c>
      <c r="AW163" s="15" t="s">
        <v>31</v>
      </c>
      <c r="AX163" s="15" t="s">
        <v>80</v>
      </c>
      <c r="AY163" s="258" t="s">
        <v>115</v>
      </c>
    </row>
    <row r="164" s="12" customFormat="1" ht="22.8" customHeight="1">
      <c r="A164" s="12"/>
      <c r="B164" s="196"/>
      <c r="C164" s="197"/>
      <c r="D164" s="198" t="s">
        <v>74</v>
      </c>
      <c r="E164" s="210" t="s">
        <v>122</v>
      </c>
      <c r="F164" s="210" t="s">
        <v>183</v>
      </c>
      <c r="G164" s="197"/>
      <c r="H164" s="197"/>
      <c r="I164" s="200"/>
      <c r="J164" s="211">
        <f>BK164</f>
        <v>0</v>
      </c>
      <c r="K164" s="197"/>
      <c r="L164" s="202"/>
      <c r="M164" s="203"/>
      <c r="N164" s="204"/>
      <c r="O164" s="204"/>
      <c r="P164" s="205">
        <f>SUM(P165:P179)</f>
        <v>0</v>
      </c>
      <c r="Q164" s="204"/>
      <c r="R164" s="205">
        <f>SUM(R165:R179)</f>
        <v>254.827314</v>
      </c>
      <c r="S164" s="204"/>
      <c r="T164" s="206">
        <f>SUM(T165:T179)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7" t="s">
        <v>80</v>
      </c>
      <c r="AT164" s="208" t="s">
        <v>74</v>
      </c>
      <c r="AU164" s="208" t="s">
        <v>80</v>
      </c>
      <c r="AY164" s="207" t="s">
        <v>115</v>
      </c>
      <c r="BK164" s="209">
        <f>SUM(BK165:BK179)</f>
        <v>0</v>
      </c>
    </row>
    <row r="165" s="2" customFormat="1" ht="21.0566" customHeight="1">
      <c r="A165" s="38"/>
      <c r="B165" s="39"/>
      <c r="C165" s="212" t="s">
        <v>184</v>
      </c>
      <c r="D165" s="212" t="s">
        <v>117</v>
      </c>
      <c r="E165" s="213" t="s">
        <v>185</v>
      </c>
      <c r="F165" s="214" t="s">
        <v>186</v>
      </c>
      <c r="G165" s="215" t="s">
        <v>141</v>
      </c>
      <c r="H165" s="216">
        <v>39.600000000000001</v>
      </c>
      <c r="I165" s="217"/>
      <c r="J165" s="218">
        <f>ROUND(I165*H165,2)</f>
        <v>0</v>
      </c>
      <c r="K165" s="219"/>
      <c r="L165" s="44"/>
      <c r="M165" s="220" t="s">
        <v>1</v>
      </c>
      <c r="N165" s="221" t="s">
        <v>41</v>
      </c>
      <c r="O165" s="91"/>
      <c r="P165" s="222">
        <f>O165*H165</f>
        <v>0</v>
      </c>
      <c r="Q165" s="222">
        <v>1.6299999999999999</v>
      </c>
      <c r="R165" s="222">
        <f>Q165*H165</f>
        <v>64.548000000000002</v>
      </c>
      <c r="S165" s="222">
        <v>0</v>
      </c>
      <c r="T165" s="223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4" t="s">
        <v>121</v>
      </c>
      <c r="AT165" s="224" t="s">
        <v>117</v>
      </c>
      <c r="AU165" s="224" t="s">
        <v>122</v>
      </c>
      <c r="AY165" s="17" t="s">
        <v>115</v>
      </c>
      <c r="BE165" s="225">
        <f>IF(N165="základná",J165,0)</f>
        <v>0</v>
      </c>
      <c r="BF165" s="225">
        <f>IF(N165="znížená",J165,0)</f>
        <v>0</v>
      </c>
      <c r="BG165" s="225">
        <f>IF(N165="zákl. prenesená",J165,0)</f>
        <v>0</v>
      </c>
      <c r="BH165" s="225">
        <f>IF(N165="zníž. prenesená",J165,0)</f>
        <v>0</v>
      </c>
      <c r="BI165" s="225">
        <f>IF(N165="nulová",J165,0)</f>
        <v>0</v>
      </c>
      <c r="BJ165" s="17" t="s">
        <v>122</v>
      </c>
      <c r="BK165" s="225">
        <f>ROUND(I165*H165,2)</f>
        <v>0</v>
      </c>
      <c r="BL165" s="17" t="s">
        <v>121</v>
      </c>
      <c r="BM165" s="224" t="s">
        <v>187</v>
      </c>
    </row>
    <row r="166" s="13" customFormat="1">
      <c r="A166" s="13"/>
      <c r="B166" s="226"/>
      <c r="C166" s="227"/>
      <c r="D166" s="228" t="s">
        <v>124</v>
      </c>
      <c r="E166" s="229" t="s">
        <v>1</v>
      </c>
      <c r="F166" s="230" t="s">
        <v>153</v>
      </c>
      <c r="G166" s="227"/>
      <c r="H166" s="231">
        <v>39.600000000000001</v>
      </c>
      <c r="I166" s="232"/>
      <c r="J166" s="227"/>
      <c r="K166" s="227"/>
      <c r="L166" s="233"/>
      <c r="M166" s="234"/>
      <c r="N166" s="235"/>
      <c r="O166" s="235"/>
      <c r="P166" s="235"/>
      <c r="Q166" s="235"/>
      <c r="R166" s="235"/>
      <c r="S166" s="235"/>
      <c r="T166" s="23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7" t="s">
        <v>124</v>
      </c>
      <c r="AU166" s="237" t="s">
        <v>122</v>
      </c>
      <c r="AV166" s="13" t="s">
        <v>122</v>
      </c>
      <c r="AW166" s="13" t="s">
        <v>31</v>
      </c>
      <c r="AX166" s="13" t="s">
        <v>80</v>
      </c>
      <c r="AY166" s="237" t="s">
        <v>115</v>
      </c>
    </row>
    <row r="167" s="2" customFormat="1" ht="31.92453" customHeight="1">
      <c r="A167" s="38"/>
      <c r="B167" s="39"/>
      <c r="C167" s="212" t="s">
        <v>188</v>
      </c>
      <c r="D167" s="212" t="s">
        <v>117</v>
      </c>
      <c r="E167" s="213" t="s">
        <v>189</v>
      </c>
      <c r="F167" s="214" t="s">
        <v>190</v>
      </c>
      <c r="G167" s="215" t="s">
        <v>141</v>
      </c>
      <c r="H167" s="216">
        <v>99.373000000000005</v>
      </c>
      <c r="I167" s="217"/>
      <c r="J167" s="218">
        <f>ROUND(I167*H167,2)</f>
        <v>0</v>
      </c>
      <c r="K167" s="219"/>
      <c r="L167" s="44"/>
      <c r="M167" s="220" t="s">
        <v>1</v>
      </c>
      <c r="N167" s="221" t="s">
        <v>41</v>
      </c>
      <c r="O167" s="91"/>
      <c r="P167" s="222">
        <f>O167*H167</f>
        <v>0</v>
      </c>
      <c r="Q167" s="222">
        <v>1.665</v>
      </c>
      <c r="R167" s="222">
        <f>Q167*H167</f>
        <v>165.45604500000002</v>
      </c>
      <c r="S167" s="222">
        <v>0</v>
      </c>
      <c r="T167" s="223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4" t="s">
        <v>121</v>
      </c>
      <c r="AT167" s="224" t="s">
        <v>117</v>
      </c>
      <c r="AU167" s="224" t="s">
        <v>122</v>
      </c>
      <c r="AY167" s="17" t="s">
        <v>115</v>
      </c>
      <c r="BE167" s="225">
        <f>IF(N167="základná",J167,0)</f>
        <v>0</v>
      </c>
      <c r="BF167" s="225">
        <f>IF(N167="znížená",J167,0)</f>
        <v>0</v>
      </c>
      <c r="BG167" s="225">
        <f>IF(N167="zákl. prenesená",J167,0)</f>
        <v>0</v>
      </c>
      <c r="BH167" s="225">
        <f>IF(N167="zníž. prenesená",J167,0)</f>
        <v>0</v>
      </c>
      <c r="BI167" s="225">
        <f>IF(N167="nulová",J167,0)</f>
        <v>0</v>
      </c>
      <c r="BJ167" s="17" t="s">
        <v>122</v>
      </c>
      <c r="BK167" s="225">
        <f>ROUND(I167*H167,2)</f>
        <v>0</v>
      </c>
      <c r="BL167" s="17" t="s">
        <v>121</v>
      </c>
      <c r="BM167" s="224" t="s">
        <v>191</v>
      </c>
    </row>
    <row r="168" s="13" customFormat="1">
      <c r="A168" s="13"/>
      <c r="B168" s="226"/>
      <c r="C168" s="227"/>
      <c r="D168" s="228" t="s">
        <v>124</v>
      </c>
      <c r="E168" s="229" t="s">
        <v>1</v>
      </c>
      <c r="F168" s="230" t="s">
        <v>159</v>
      </c>
      <c r="G168" s="227"/>
      <c r="H168" s="231">
        <v>32.267000000000003</v>
      </c>
      <c r="I168" s="232"/>
      <c r="J168" s="227"/>
      <c r="K168" s="227"/>
      <c r="L168" s="233"/>
      <c r="M168" s="234"/>
      <c r="N168" s="235"/>
      <c r="O168" s="235"/>
      <c r="P168" s="235"/>
      <c r="Q168" s="235"/>
      <c r="R168" s="235"/>
      <c r="S168" s="235"/>
      <c r="T168" s="23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124</v>
      </c>
      <c r="AU168" s="237" t="s">
        <v>122</v>
      </c>
      <c r="AV168" s="13" t="s">
        <v>122</v>
      </c>
      <c r="AW168" s="13" t="s">
        <v>31</v>
      </c>
      <c r="AX168" s="13" t="s">
        <v>75</v>
      </c>
      <c r="AY168" s="237" t="s">
        <v>115</v>
      </c>
    </row>
    <row r="169" s="13" customFormat="1">
      <c r="A169" s="13"/>
      <c r="B169" s="226"/>
      <c r="C169" s="227"/>
      <c r="D169" s="228" t="s">
        <v>124</v>
      </c>
      <c r="E169" s="229" t="s">
        <v>1</v>
      </c>
      <c r="F169" s="230" t="s">
        <v>160</v>
      </c>
      <c r="G169" s="227"/>
      <c r="H169" s="231">
        <v>5.0819999999999999</v>
      </c>
      <c r="I169" s="232"/>
      <c r="J169" s="227"/>
      <c r="K169" s="227"/>
      <c r="L169" s="233"/>
      <c r="M169" s="234"/>
      <c r="N169" s="235"/>
      <c r="O169" s="235"/>
      <c r="P169" s="235"/>
      <c r="Q169" s="235"/>
      <c r="R169" s="235"/>
      <c r="S169" s="235"/>
      <c r="T169" s="23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7" t="s">
        <v>124</v>
      </c>
      <c r="AU169" s="237" t="s">
        <v>122</v>
      </c>
      <c r="AV169" s="13" t="s">
        <v>122</v>
      </c>
      <c r="AW169" s="13" t="s">
        <v>31</v>
      </c>
      <c r="AX169" s="13" t="s">
        <v>75</v>
      </c>
      <c r="AY169" s="237" t="s">
        <v>115</v>
      </c>
    </row>
    <row r="170" s="13" customFormat="1">
      <c r="A170" s="13"/>
      <c r="B170" s="226"/>
      <c r="C170" s="227"/>
      <c r="D170" s="228" t="s">
        <v>124</v>
      </c>
      <c r="E170" s="229" t="s">
        <v>1</v>
      </c>
      <c r="F170" s="230" t="s">
        <v>161</v>
      </c>
      <c r="G170" s="227"/>
      <c r="H170" s="231">
        <v>57.057000000000002</v>
      </c>
      <c r="I170" s="232"/>
      <c r="J170" s="227"/>
      <c r="K170" s="227"/>
      <c r="L170" s="233"/>
      <c r="M170" s="234"/>
      <c r="N170" s="235"/>
      <c r="O170" s="235"/>
      <c r="P170" s="235"/>
      <c r="Q170" s="235"/>
      <c r="R170" s="235"/>
      <c r="S170" s="235"/>
      <c r="T170" s="23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7" t="s">
        <v>124</v>
      </c>
      <c r="AU170" s="237" t="s">
        <v>122</v>
      </c>
      <c r="AV170" s="13" t="s">
        <v>122</v>
      </c>
      <c r="AW170" s="13" t="s">
        <v>31</v>
      </c>
      <c r="AX170" s="13" t="s">
        <v>75</v>
      </c>
      <c r="AY170" s="237" t="s">
        <v>115</v>
      </c>
    </row>
    <row r="171" s="13" customFormat="1">
      <c r="A171" s="13"/>
      <c r="B171" s="226"/>
      <c r="C171" s="227"/>
      <c r="D171" s="228" t="s">
        <v>124</v>
      </c>
      <c r="E171" s="229" t="s">
        <v>1</v>
      </c>
      <c r="F171" s="230" t="s">
        <v>162</v>
      </c>
      <c r="G171" s="227"/>
      <c r="H171" s="231">
        <v>4.9669999999999996</v>
      </c>
      <c r="I171" s="232"/>
      <c r="J171" s="227"/>
      <c r="K171" s="227"/>
      <c r="L171" s="233"/>
      <c r="M171" s="234"/>
      <c r="N171" s="235"/>
      <c r="O171" s="235"/>
      <c r="P171" s="235"/>
      <c r="Q171" s="235"/>
      <c r="R171" s="235"/>
      <c r="S171" s="235"/>
      <c r="T171" s="23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7" t="s">
        <v>124</v>
      </c>
      <c r="AU171" s="237" t="s">
        <v>122</v>
      </c>
      <c r="AV171" s="13" t="s">
        <v>122</v>
      </c>
      <c r="AW171" s="13" t="s">
        <v>31</v>
      </c>
      <c r="AX171" s="13" t="s">
        <v>75</v>
      </c>
      <c r="AY171" s="237" t="s">
        <v>115</v>
      </c>
    </row>
    <row r="172" s="15" customFormat="1">
      <c r="A172" s="15"/>
      <c r="B172" s="248"/>
      <c r="C172" s="249"/>
      <c r="D172" s="228" t="s">
        <v>124</v>
      </c>
      <c r="E172" s="250" t="s">
        <v>1</v>
      </c>
      <c r="F172" s="251" t="s">
        <v>148</v>
      </c>
      <c r="G172" s="249"/>
      <c r="H172" s="252">
        <v>99.373000000000005</v>
      </c>
      <c r="I172" s="253"/>
      <c r="J172" s="249"/>
      <c r="K172" s="249"/>
      <c r="L172" s="254"/>
      <c r="M172" s="255"/>
      <c r="N172" s="256"/>
      <c r="O172" s="256"/>
      <c r="P172" s="256"/>
      <c r="Q172" s="256"/>
      <c r="R172" s="256"/>
      <c r="S172" s="256"/>
      <c r="T172" s="257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58" t="s">
        <v>124</v>
      </c>
      <c r="AU172" s="258" t="s">
        <v>122</v>
      </c>
      <c r="AV172" s="15" t="s">
        <v>121</v>
      </c>
      <c r="AW172" s="15" t="s">
        <v>31</v>
      </c>
      <c r="AX172" s="15" t="s">
        <v>80</v>
      </c>
      <c r="AY172" s="258" t="s">
        <v>115</v>
      </c>
    </row>
    <row r="173" s="2" customFormat="1" ht="21.0566" customHeight="1">
      <c r="A173" s="38"/>
      <c r="B173" s="39"/>
      <c r="C173" s="212" t="s">
        <v>192</v>
      </c>
      <c r="D173" s="212" t="s">
        <v>117</v>
      </c>
      <c r="E173" s="213" t="s">
        <v>193</v>
      </c>
      <c r="F173" s="214" t="s">
        <v>194</v>
      </c>
      <c r="G173" s="215" t="s">
        <v>141</v>
      </c>
      <c r="H173" s="216">
        <v>1.4850000000000001</v>
      </c>
      <c r="I173" s="217"/>
      <c r="J173" s="218">
        <f>ROUND(I173*H173,2)</f>
        <v>0</v>
      </c>
      <c r="K173" s="219"/>
      <c r="L173" s="44"/>
      <c r="M173" s="220" t="s">
        <v>1</v>
      </c>
      <c r="N173" s="221" t="s">
        <v>41</v>
      </c>
      <c r="O173" s="91"/>
      <c r="P173" s="222">
        <f>O173*H173</f>
        <v>0</v>
      </c>
      <c r="Q173" s="222">
        <v>2.0699999999999998</v>
      </c>
      <c r="R173" s="222">
        <f>Q173*H173</f>
        <v>3.07395</v>
      </c>
      <c r="S173" s="222">
        <v>0</v>
      </c>
      <c r="T173" s="223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4" t="s">
        <v>121</v>
      </c>
      <c r="AT173" s="224" t="s">
        <v>117</v>
      </c>
      <c r="AU173" s="224" t="s">
        <v>122</v>
      </c>
      <c r="AY173" s="17" t="s">
        <v>115</v>
      </c>
      <c r="BE173" s="225">
        <f>IF(N173="základná",J173,0)</f>
        <v>0</v>
      </c>
      <c r="BF173" s="225">
        <f>IF(N173="znížená",J173,0)</f>
        <v>0</v>
      </c>
      <c r="BG173" s="225">
        <f>IF(N173="zákl. prenesená",J173,0)</f>
        <v>0</v>
      </c>
      <c r="BH173" s="225">
        <f>IF(N173="zníž. prenesená",J173,0)</f>
        <v>0</v>
      </c>
      <c r="BI173" s="225">
        <f>IF(N173="nulová",J173,0)</f>
        <v>0</v>
      </c>
      <c r="BJ173" s="17" t="s">
        <v>122</v>
      </c>
      <c r="BK173" s="225">
        <f>ROUND(I173*H173,2)</f>
        <v>0</v>
      </c>
      <c r="BL173" s="17" t="s">
        <v>121</v>
      </c>
      <c r="BM173" s="224" t="s">
        <v>195</v>
      </c>
    </row>
    <row r="174" s="13" customFormat="1">
      <c r="A174" s="13"/>
      <c r="B174" s="226"/>
      <c r="C174" s="227"/>
      <c r="D174" s="228" t="s">
        <v>124</v>
      </c>
      <c r="E174" s="229" t="s">
        <v>1</v>
      </c>
      <c r="F174" s="230" t="s">
        <v>196</v>
      </c>
      <c r="G174" s="227"/>
      <c r="H174" s="231">
        <v>1.4850000000000001</v>
      </c>
      <c r="I174" s="232"/>
      <c r="J174" s="227"/>
      <c r="K174" s="227"/>
      <c r="L174" s="233"/>
      <c r="M174" s="234"/>
      <c r="N174" s="235"/>
      <c r="O174" s="235"/>
      <c r="P174" s="235"/>
      <c r="Q174" s="235"/>
      <c r="R174" s="235"/>
      <c r="S174" s="235"/>
      <c r="T174" s="23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124</v>
      </c>
      <c r="AU174" s="237" t="s">
        <v>122</v>
      </c>
      <c r="AV174" s="13" t="s">
        <v>122</v>
      </c>
      <c r="AW174" s="13" t="s">
        <v>31</v>
      </c>
      <c r="AX174" s="13" t="s">
        <v>80</v>
      </c>
      <c r="AY174" s="237" t="s">
        <v>115</v>
      </c>
    </row>
    <row r="175" s="2" customFormat="1" ht="16.30189" customHeight="1">
      <c r="A175" s="38"/>
      <c r="B175" s="39"/>
      <c r="C175" s="212" t="s">
        <v>197</v>
      </c>
      <c r="D175" s="212" t="s">
        <v>117</v>
      </c>
      <c r="E175" s="213" t="s">
        <v>198</v>
      </c>
      <c r="F175" s="214" t="s">
        <v>199</v>
      </c>
      <c r="G175" s="215" t="s">
        <v>141</v>
      </c>
      <c r="H175" s="216">
        <v>9</v>
      </c>
      <c r="I175" s="217"/>
      <c r="J175" s="218">
        <f>ROUND(I175*H175,2)</f>
        <v>0</v>
      </c>
      <c r="K175" s="219"/>
      <c r="L175" s="44"/>
      <c r="M175" s="220" t="s">
        <v>1</v>
      </c>
      <c r="N175" s="221" t="s">
        <v>41</v>
      </c>
      <c r="O175" s="91"/>
      <c r="P175" s="222">
        <f>O175*H175</f>
        <v>0</v>
      </c>
      <c r="Q175" s="222">
        <v>2.4157199999999999</v>
      </c>
      <c r="R175" s="222">
        <f>Q175*H175</f>
        <v>21.741479999999999</v>
      </c>
      <c r="S175" s="222">
        <v>0</v>
      </c>
      <c r="T175" s="223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4" t="s">
        <v>121</v>
      </c>
      <c r="AT175" s="224" t="s">
        <v>117</v>
      </c>
      <c r="AU175" s="224" t="s">
        <v>122</v>
      </c>
      <c r="AY175" s="17" t="s">
        <v>115</v>
      </c>
      <c r="BE175" s="225">
        <f>IF(N175="základná",J175,0)</f>
        <v>0</v>
      </c>
      <c r="BF175" s="225">
        <f>IF(N175="znížená",J175,0)</f>
        <v>0</v>
      </c>
      <c r="BG175" s="225">
        <f>IF(N175="zákl. prenesená",J175,0)</f>
        <v>0</v>
      </c>
      <c r="BH175" s="225">
        <f>IF(N175="zníž. prenesená",J175,0)</f>
        <v>0</v>
      </c>
      <c r="BI175" s="225">
        <f>IF(N175="nulová",J175,0)</f>
        <v>0</v>
      </c>
      <c r="BJ175" s="17" t="s">
        <v>122</v>
      </c>
      <c r="BK175" s="225">
        <f>ROUND(I175*H175,2)</f>
        <v>0</v>
      </c>
      <c r="BL175" s="17" t="s">
        <v>121</v>
      </c>
      <c r="BM175" s="224" t="s">
        <v>200</v>
      </c>
    </row>
    <row r="176" s="13" customFormat="1">
      <c r="A176" s="13"/>
      <c r="B176" s="226"/>
      <c r="C176" s="227"/>
      <c r="D176" s="228" t="s">
        <v>124</v>
      </c>
      <c r="E176" s="229" t="s">
        <v>1</v>
      </c>
      <c r="F176" s="230" t="s">
        <v>201</v>
      </c>
      <c r="G176" s="227"/>
      <c r="H176" s="231">
        <v>9</v>
      </c>
      <c r="I176" s="232"/>
      <c r="J176" s="227"/>
      <c r="K176" s="227"/>
      <c r="L176" s="233"/>
      <c r="M176" s="234"/>
      <c r="N176" s="235"/>
      <c r="O176" s="235"/>
      <c r="P176" s="235"/>
      <c r="Q176" s="235"/>
      <c r="R176" s="235"/>
      <c r="S176" s="235"/>
      <c r="T176" s="23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7" t="s">
        <v>124</v>
      </c>
      <c r="AU176" s="237" t="s">
        <v>122</v>
      </c>
      <c r="AV176" s="13" t="s">
        <v>122</v>
      </c>
      <c r="AW176" s="13" t="s">
        <v>31</v>
      </c>
      <c r="AX176" s="13" t="s">
        <v>80</v>
      </c>
      <c r="AY176" s="237" t="s">
        <v>115</v>
      </c>
    </row>
    <row r="177" s="2" customFormat="1" ht="21.0566" customHeight="1">
      <c r="A177" s="38"/>
      <c r="B177" s="39"/>
      <c r="C177" s="212" t="s">
        <v>202</v>
      </c>
      <c r="D177" s="212" t="s">
        <v>117</v>
      </c>
      <c r="E177" s="213" t="s">
        <v>203</v>
      </c>
      <c r="F177" s="214" t="s">
        <v>204</v>
      </c>
      <c r="G177" s="215" t="s">
        <v>120</v>
      </c>
      <c r="H177" s="216">
        <v>11.699999999999999</v>
      </c>
      <c r="I177" s="217"/>
      <c r="J177" s="218">
        <f>ROUND(I177*H177,2)</f>
        <v>0</v>
      </c>
      <c r="K177" s="219"/>
      <c r="L177" s="44"/>
      <c r="M177" s="220" t="s">
        <v>1</v>
      </c>
      <c r="N177" s="221" t="s">
        <v>41</v>
      </c>
      <c r="O177" s="91"/>
      <c r="P177" s="222">
        <f>O177*H177</f>
        <v>0</v>
      </c>
      <c r="Q177" s="222">
        <v>0.00067000000000000002</v>
      </c>
      <c r="R177" s="222">
        <f>Q177*H177</f>
        <v>0.0078390000000000005</v>
      </c>
      <c r="S177" s="222">
        <v>0</v>
      </c>
      <c r="T177" s="223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4" t="s">
        <v>121</v>
      </c>
      <c r="AT177" s="224" t="s">
        <v>117</v>
      </c>
      <c r="AU177" s="224" t="s">
        <v>122</v>
      </c>
      <c r="AY177" s="17" t="s">
        <v>115</v>
      </c>
      <c r="BE177" s="225">
        <f>IF(N177="základná",J177,0)</f>
        <v>0</v>
      </c>
      <c r="BF177" s="225">
        <f>IF(N177="znížená",J177,0)</f>
        <v>0</v>
      </c>
      <c r="BG177" s="225">
        <f>IF(N177="zákl. prenesená",J177,0)</f>
        <v>0</v>
      </c>
      <c r="BH177" s="225">
        <f>IF(N177="zníž. prenesená",J177,0)</f>
        <v>0</v>
      </c>
      <c r="BI177" s="225">
        <f>IF(N177="nulová",J177,0)</f>
        <v>0</v>
      </c>
      <c r="BJ177" s="17" t="s">
        <v>122</v>
      </c>
      <c r="BK177" s="225">
        <f>ROUND(I177*H177,2)</f>
        <v>0</v>
      </c>
      <c r="BL177" s="17" t="s">
        <v>121</v>
      </c>
      <c r="BM177" s="224" t="s">
        <v>205</v>
      </c>
    </row>
    <row r="178" s="13" customFormat="1">
      <c r="A178" s="13"/>
      <c r="B178" s="226"/>
      <c r="C178" s="227"/>
      <c r="D178" s="228" t="s">
        <v>124</v>
      </c>
      <c r="E178" s="229" t="s">
        <v>1</v>
      </c>
      <c r="F178" s="230" t="s">
        <v>206</v>
      </c>
      <c r="G178" s="227"/>
      <c r="H178" s="231">
        <v>11.699999999999999</v>
      </c>
      <c r="I178" s="232"/>
      <c r="J178" s="227"/>
      <c r="K178" s="227"/>
      <c r="L178" s="233"/>
      <c r="M178" s="234"/>
      <c r="N178" s="235"/>
      <c r="O178" s="235"/>
      <c r="P178" s="235"/>
      <c r="Q178" s="235"/>
      <c r="R178" s="235"/>
      <c r="S178" s="235"/>
      <c r="T178" s="23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124</v>
      </c>
      <c r="AU178" s="237" t="s">
        <v>122</v>
      </c>
      <c r="AV178" s="13" t="s">
        <v>122</v>
      </c>
      <c r="AW178" s="13" t="s">
        <v>31</v>
      </c>
      <c r="AX178" s="13" t="s">
        <v>80</v>
      </c>
      <c r="AY178" s="237" t="s">
        <v>115</v>
      </c>
    </row>
    <row r="179" s="2" customFormat="1" ht="21.0566" customHeight="1">
      <c r="A179" s="38"/>
      <c r="B179" s="39"/>
      <c r="C179" s="212" t="s">
        <v>207</v>
      </c>
      <c r="D179" s="212" t="s">
        <v>117</v>
      </c>
      <c r="E179" s="213" t="s">
        <v>208</v>
      </c>
      <c r="F179" s="214" t="s">
        <v>209</v>
      </c>
      <c r="G179" s="215" t="s">
        <v>120</v>
      </c>
      <c r="H179" s="216">
        <v>11.699999999999999</v>
      </c>
      <c r="I179" s="217"/>
      <c r="J179" s="218">
        <f>ROUND(I179*H179,2)</f>
        <v>0</v>
      </c>
      <c r="K179" s="219"/>
      <c r="L179" s="44"/>
      <c r="M179" s="220" t="s">
        <v>1</v>
      </c>
      <c r="N179" s="221" t="s">
        <v>41</v>
      </c>
      <c r="O179" s="91"/>
      <c r="P179" s="222">
        <f>O179*H179</f>
        <v>0</v>
      </c>
      <c r="Q179" s="222">
        <v>0</v>
      </c>
      <c r="R179" s="222">
        <f>Q179*H179</f>
        <v>0</v>
      </c>
      <c r="S179" s="222">
        <v>0</v>
      </c>
      <c r="T179" s="223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4" t="s">
        <v>121</v>
      </c>
      <c r="AT179" s="224" t="s">
        <v>117</v>
      </c>
      <c r="AU179" s="224" t="s">
        <v>122</v>
      </c>
      <c r="AY179" s="17" t="s">
        <v>115</v>
      </c>
      <c r="BE179" s="225">
        <f>IF(N179="základná",J179,0)</f>
        <v>0</v>
      </c>
      <c r="BF179" s="225">
        <f>IF(N179="znížená",J179,0)</f>
        <v>0</v>
      </c>
      <c r="BG179" s="225">
        <f>IF(N179="zákl. prenesená",J179,0)</f>
        <v>0</v>
      </c>
      <c r="BH179" s="225">
        <f>IF(N179="zníž. prenesená",J179,0)</f>
        <v>0</v>
      </c>
      <c r="BI179" s="225">
        <f>IF(N179="nulová",J179,0)</f>
        <v>0</v>
      </c>
      <c r="BJ179" s="17" t="s">
        <v>122</v>
      </c>
      <c r="BK179" s="225">
        <f>ROUND(I179*H179,2)</f>
        <v>0</v>
      </c>
      <c r="BL179" s="17" t="s">
        <v>121</v>
      </c>
      <c r="BM179" s="224" t="s">
        <v>210</v>
      </c>
    </row>
    <row r="180" s="12" customFormat="1" ht="22.8" customHeight="1">
      <c r="A180" s="12"/>
      <c r="B180" s="196"/>
      <c r="C180" s="197"/>
      <c r="D180" s="198" t="s">
        <v>74</v>
      </c>
      <c r="E180" s="210" t="s">
        <v>121</v>
      </c>
      <c r="F180" s="210" t="s">
        <v>211</v>
      </c>
      <c r="G180" s="197"/>
      <c r="H180" s="197"/>
      <c r="I180" s="200"/>
      <c r="J180" s="211">
        <f>BK180</f>
        <v>0</v>
      </c>
      <c r="K180" s="197"/>
      <c r="L180" s="202"/>
      <c r="M180" s="203"/>
      <c r="N180" s="204"/>
      <c r="O180" s="204"/>
      <c r="P180" s="205">
        <f>SUM(P181:P189)</f>
        <v>0</v>
      </c>
      <c r="Q180" s="204"/>
      <c r="R180" s="205">
        <f>SUM(R181:R189)</f>
        <v>1.0394834</v>
      </c>
      <c r="S180" s="204"/>
      <c r="T180" s="206">
        <f>SUM(T181:T189)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7" t="s">
        <v>80</v>
      </c>
      <c r="AT180" s="208" t="s">
        <v>74</v>
      </c>
      <c r="AU180" s="208" t="s">
        <v>80</v>
      </c>
      <c r="AY180" s="207" t="s">
        <v>115</v>
      </c>
      <c r="BK180" s="209">
        <f>SUM(BK181:BK189)</f>
        <v>0</v>
      </c>
    </row>
    <row r="181" s="2" customFormat="1" ht="21.0566" customHeight="1">
      <c r="A181" s="38"/>
      <c r="B181" s="39"/>
      <c r="C181" s="212" t="s">
        <v>212</v>
      </c>
      <c r="D181" s="212" t="s">
        <v>117</v>
      </c>
      <c r="E181" s="213" t="s">
        <v>213</v>
      </c>
      <c r="F181" s="214" t="s">
        <v>214</v>
      </c>
      <c r="G181" s="215" t="s">
        <v>120</v>
      </c>
      <c r="H181" s="216">
        <v>795.92899999999997</v>
      </c>
      <c r="I181" s="217"/>
      <c r="J181" s="218">
        <f>ROUND(I181*H181,2)</f>
        <v>0</v>
      </c>
      <c r="K181" s="219"/>
      <c r="L181" s="44"/>
      <c r="M181" s="220" t="s">
        <v>1</v>
      </c>
      <c r="N181" s="221" t="s">
        <v>41</v>
      </c>
      <c r="O181" s="91"/>
      <c r="P181" s="222">
        <f>O181*H181</f>
        <v>0</v>
      </c>
      <c r="Q181" s="222">
        <v>0.001</v>
      </c>
      <c r="R181" s="222">
        <f>Q181*H181</f>
        <v>0.795929</v>
      </c>
      <c r="S181" s="222">
        <v>0</v>
      </c>
      <c r="T181" s="223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4" t="s">
        <v>121</v>
      </c>
      <c r="AT181" s="224" t="s">
        <v>117</v>
      </c>
      <c r="AU181" s="224" t="s">
        <v>122</v>
      </c>
      <c r="AY181" s="17" t="s">
        <v>115</v>
      </c>
      <c r="BE181" s="225">
        <f>IF(N181="základná",J181,0)</f>
        <v>0</v>
      </c>
      <c r="BF181" s="225">
        <f>IF(N181="znížená",J181,0)</f>
        <v>0</v>
      </c>
      <c r="BG181" s="225">
        <f>IF(N181="zákl. prenesená",J181,0)</f>
        <v>0</v>
      </c>
      <c r="BH181" s="225">
        <f>IF(N181="zníž. prenesená",J181,0)</f>
        <v>0</v>
      </c>
      <c r="BI181" s="225">
        <f>IF(N181="nulová",J181,0)</f>
        <v>0</v>
      </c>
      <c r="BJ181" s="17" t="s">
        <v>122</v>
      </c>
      <c r="BK181" s="225">
        <f>ROUND(I181*H181,2)</f>
        <v>0</v>
      </c>
      <c r="BL181" s="17" t="s">
        <v>121</v>
      </c>
      <c r="BM181" s="224" t="s">
        <v>215</v>
      </c>
    </row>
    <row r="182" s="13" customFormat="1">
      <c r="A182" s="13"/>
      <c r="B182" s="226"/>
      <c r="C182" s="227"/>
      <c r="D182" s="228" t="s">
        <v>124</v>
      </c>
      <c r="E182" s="229" t="s">
        <v>1</v>
      </c>
      <c r="F182" s="230" t="s">
        <v>216</v>
      </c>
      <c r="G182" s="227"/>
      <c r="H182" s="231">
        <v>307.30900000000003</v>
      </c>
      <c r="I182" s="232"/>
      <c r="J182" s="227"/>
      <c r="K182" s="227"/>
      <c r="L182" s="233"/>
      <c r="M182" s="234"/>
      <c r="N182" s="235"/>
      <c r="O182" s="235"/>
      <c r="P182" s="235"/>
      <c r="Q182" s="235"/>
      <c r="R182" s="235"/>
      <c r="S182" s="235"/>
      <c r="T182" s="23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7" t="s">
        <v>124</v>
      </c>
      <c r="AU182" s="237" t="s">
        <v>122</v>
      </c>
      <c r="AV182" s="13" t="s">
        <v>122</v>
      </c>
      <c r="AW182" s="13" t="s">
        <v>31</v>
      </c>
      <c r="AX182" s="13" t="s">
        <v>75</v>
      </c>
      <c r="AY182" s="237" t="s">
        <v>115</v>
      </c>
    </row>
    <row r="183" s="13" customFormat="1">
      <c r="A183" s="13"/>
      <c r="B183" s="226"/>
      <c r="C183" s="227"/>
      <c r="D183" s="228" t="s">
        <v>124</v>
      </c>
      <c r="E183" s="229" t="s">
        <v>1</v>
      </c>
      <c r="F183" s="230" t="s">
        <v>217</v>
      </c>
      <c r="G183" s="227"/>
      <c r="H183" s="231">
        <v>48.399999999999999</v>
      </c>
      <c r="I183" s="232"/>
      <c r="J183" s="227"/>
      <c r="K183" s="227"/>
      <c r="L183" s="233"/>
      <c r="M183" s="234"/>
      <c r="N183" s="235"/>
      <c r="O183" s="235"/>
      <c r="P183" s="235"/>
      <c r="Q183" s="235"/>
      <c r="R183" s="235"/>
      <c r="S183" s="235"/>
      <c r="T183" s="23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7" t="s">
        <v>124</v>
      </c>
      <c r="AU183" s="237" t="s">
        <v>122</v>
      </c>
      <c r="AV183" s="13" t="s">
        <v>122</v>
      </c>
      <c r="AW183" s="13" t="s">
        <v>31</v>
      </c>
      <c r="AX183" s="13" t="s">
        <v>75</v>
      </c>
      <c r="AY183" s="237" t="s">
        <v>115</v>
      </c>
    </row>
    <row r="184" s="13" customFormat="1">
      <c r="A184" s="13"/>
      <c r="B184" s="226"/>
      <c r="C184" s="227"/>
      <c r="D184" s="228" t="s">
        <v>124</v>
      </c>
      <c r="E184" s="229" t="s">
        <v>1</v>
      </c>
      <c r="F184" s="230" t="s">
        <v>218</v>
      </c>
      <c r="G184" s="227"/>
      <c r="H184" s="231">
        <v>320.31999999999999</v>
      </c>
      <c r="I184" s="232"/>
      <c r="J184" s="227"/>
      <c r="K184" s="227"/>
      <c r="L184" s="233"/>
      <c r="M184" s="234"/>
      <c r="N184" s="235"/>
      <c r="O184" s="235"/>
      <c r="P184" s="235"/>
      <c r="Q184" s="235"/>
      <c r="R184" s="235"/>
      <c r="S184" s="235"/>
      <c r="T184" s="23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7" t="s">
        <v>124</v>
      </c>
      <c r="AU184" s="237" t="s">
        <v>122</v>
      </c>
      <c r="AV184" s="13" t="s">
        <v>122</v>
      </c>
      <c r="AW184" s="13" t="s">
        <v>31</v>
      </c>
      <c r="AX184" s="13" t="s">
        <v>75</v>
      </c>
      <c r="AY184" s="237" t="s">
        <v>115</v>
      </c>
    </row>
    <row r="185" s="13" customFormat="1">
      <c r="A185" s="13"/>
      <c r="B185" s="226"/>
      <c r="C185" s="227"/>
      <c r="D185" s="228" t="s">
        <v>124</v>
      </c>
      <c r="E185" s="229" t="s">
        <v>1</v>
      </c>
      <c r="F185" s="230" t="s">
        <v>219</v>
      </c>
      <c r="G185" s="227"/>
      <c r="H185" s="231">
        <v>47.299999999999997</v>
      </c>
      <c r="I185" s="232"/>
      <c r="J185" s="227"/>
      <c r="K185" s="227"/>
      <c r="L185" s="233"/>
      <c r="M185" s="234"/>
      <c r="N185" s="235"/>
      <c r="O185" s="235"/>
      <c r="P185" s="235"/>
      <c r="Q185" s="235"/>
      <c r="R185" s="235"/>
      <c r="S185" s="235"/>
      <c r="T185" s="23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7" t="s">
        <v>124</v>
      </c>
      <c r="AU185" s="237" t="s">
        <v>122</v>
      </c>
      <c r="AV185" s="13" t="s">
        <v>122</v>
      </c>
      <c r="AW185" s="13" t="s">
        <v>31</v>
      </c>
      <c r="AX185" s="13" t="s">
        <v>75</v>
      </c>
      <c r="AY185" s="237" t="s">
        <v>115</v>
      </c>
    </row>
    <row r="186" s="13" customFormat="1">
      <c r="A186" s="13"/>
      <c r="B186" s="226"/>
      <c r="C186" s="227"/>
      <c r="D186" s="228" t="s">
        <v>124</v>
      </c>
      <c r="E186" s="229" t="s">
        <v>1</v>
      </c>
      <c r="F186" s="230" t="s">
        <v>220</v>
      </c>
      <c r="G186" s="227"/>
      <c r="H186" s="231">
        <v>72.599999999999994</v>
      </c>
      <c r="I186" s="232"/>
      <c r="J186" s="227"/>
      <c r="K186" s="227"/>
      <c r="L186" s="233"/>
      <c r="M186" s="234"/>
      <c r="N186" s="235"/>
      <c r="O186" s="235"/>
      <c r="P186" s="235"/>
      <c r="Q186" s="235"/>
      <c r="R186" s="235"/>
      <c r="S186" s="235"/>
      <c r="T186" s="23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7" t="s">
        <v>124</v>
      </c>
      <c r="AU186" s="237" t="s">
        <v>122</v>
      </c>
      <c r="AV186" s="13" t="s">
        <v>122</v>
      </c>
      <c r="AW186" s="13" t="s">
        <v>31</v>
      </c>
      <c r="AX186" s="13" t="s">
        <v>75</v>
      </c>
      <c r="AY186" s="237" t="s">
        <v>115</v>
      </c>
    </row>
    <row r="187" s="15" customFormat="1">
      <c r="A187" s="15"/>
      <c r="B187" s="248"/>
      <c r="C187" s="249"/>
      <c r="D187" s="228" t="s">
        <v>124</v>
      </c>
      <c r="E187" s="250" t="s">
        <v>1</v>
      </c>
      <c r="F187" s="251" t="s">
        <v>148</v>
      </c>
      <c r="G187" s="249"/>
      <c r="H187" s="252">
        <v>795.92899999999997</v>
      </c>
      <c r="I187" s="253"/>
      <c r="J187" s="249"/>
      <c r="K187" s="249"/>
      <c r="L187" s="254"/>
      <c r="M187" s="255"/>
      <c r="N187" s="256"/>
      <c r="O187" s="256"/>
      <c r="P187" s="256"/>
      <c r="Q187" s="256"/>
      <c r="R187" s="256"/>
      <c r="S187" s="256"/>
      <c r="T187" s="257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58" t="s">
        <v>124</v>
      </c>
      <c r="AU187" s="258" t="s">
        <v>122</v>
      </c>
      <c r="AV187" s="15" t="s">
        <v>121</v>
      </c>
      <c r="AW187" s="15" t="s">
        <v>31</v>
      </c>
      <c r="AX187" s="15" t="s">
        <v>80</v>
      </c>
      <c r="AY187" s="258" t="s">
        <v>115</v>
      </c>
    </row>
    <row r="188" s="2" customFormat="1" ht="16.30189" customHeight="1">
      <c r="A188" s="38"/>
      <c r="B188" s="39"/>
      <c r="C188" s="259" t="s">
        <v>221</v>
      </c>
      <c r="D188" s="259" t="s">
        <v>222</v>
      </c>
      <c r="E188" s="260" t="s">
        <v>223</v>
      </c>
      <c r="F188" s="261" t="s">
        <v>224</v>
      </c>
      <c r="G188" s="262" t="s">
        <v>120</v>
      </c>
      <c r="H188" s="263">
        <v>811.84799999999996</v>
      </c>
      <c r="I188" s="264"/>
      <c r="J188" s="265">
        <f>ROUND(I188*H188,2)</f>
        <v>0</v>
      </c>
      <c r="K188" s="266"/>
      <c r="L188" s="267"/>
      <c r="M188" s="268" t="s">
        <v>1</v>
      </c>
      <c r="N188" s="269" t="s">
        <v>41</v>
      </c>
      <c r="O188" s="91"/>
      <c r="P188" s="222">
        <f>O188*H188</f>
        <v>0</v>
      </c>
      <c r="Q188" s="222">
        <v>0.00029999999999999997</v>
      </c>
      <c r="R188" s="222">
        <f>Q188*H188</f>
        <v>0.24355439999999998</v>
      </c>
      <c r="S188" s="222">
        <v>0</v>
      </c>
      <c r="T188" s="223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4" t="s">
        <v>164</v>
      </c>
      <c r="AT188" s="224" t="s">
        <v>222</v>
      </c>
      <c r="AU188" s="224" t="s">
        <v>122</v>
      </c>
      <c r="AY188" s="17" t="s">
        <v>115</v>
      </c>
      <c r="BE188" s="225">
        <f>IF(N188="základná",J188,0)</f>
        <v>0</v>
      </c>
      <c r="BF188" s="225">
        <f>IF(N188="znížená",J188,0)</f>
        <v>0</v>
      </c>
      <c r="BG188" s="225">
        <f>IF(N188="zákl. prenesená",J188,0)</f>
        <v>0</v>
      </c>
      <c r="BH188" s="225">
        <f>IF(N188="zníž. prenesená",J188,0)</f>
        <v>0</v>
      </c>
      <c r="BI188" s="225">
        <f>IF(N188="nulová",J188,0)</f>
        <v>0</v>
      </c>
      <c r="BJ188" s="17" t="s">
        <v>122</v>
      </c>
      <c r="BK188" s="225">
        <f>ROUND(I188*H188,2)</f>
        <v>0</v>
      </c>
      <c r="BL188" s="17" t="s">
        <v>121</v>
      </c>
      <c r="BM188" s="224" t="s">
        <v>225</v>
      </c>
    </row>
    <row r="189" s="13" customFormat="1">
      <c r="A189" s="13"/>
      <c r="B189" s="226"/>
      <c r="C189" s="227"/>
      <c r="D189" s="228" t="s">
        <v>124</v>
      </c>
      <c r="E189" s="227"/>
      <c r="F189" s="230" t="s">
        <v>226</v>
      </c>
      <c r="G189" s="227"/>
      <c r="H189" s="231">
        <v>811.84799999999996</v>
      </c>
      <c r="I189" s="232"/>
      <c r="J189" s="227"/>
      <c r="K189" s="227"/>
      <c r="L189" s="233"/>
      <c r="M189" s="234"/>
      <c r="N189" s="235"/>
      <c r="O189" s="235"/>
      <c r="P189" s="235"/>
      <c r="Q189" s="235"/>
      <c r="R189" s="235"/>
      <c r="S189" s="235"/>
      <c r="T189" s="23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7" t="s">
        <v>124</v>
      </c>
      <c r="AU189" s="237" t="s">
        <v>122</v>
      </c>
      <c r="AV189" s="13" t="s">
        <v>122</v>
      </c>
      <c r="AW189" s="13" t="s">
        <v>4</v>
      </c>
      <c r="AX189" s="13" t="s">
        <v>80</v>
      </c>
      <c r="AY189" s="237" t="s">
        <v>115</v>
      </c>
    </row>
    <row r="190" s="12" customFormat="1" ht="22.8" customHeight="1">
      <c r="A190" s="12"/>
      <c r="B190" s="196"/>
      <c r="C190" s="197"/>
      <c r="D190" s="198" t="s">
        <v>74</v>
      </c>
      <c r="E190" s="210" t="s">
        <v>138</v>
      </c>
      <c r="F190" s="210" t="s">
        <v>227</v>
      </c>
      <c r="G190" s="197"/>
      <c r="H190" s="197"/>
      <c r="I190" s="200"/>
      <c r="J190" s="211">
        <f>BK190</f>
        <v>0</v>
      </c>
      <c r="K190" s="197"/>
      <c r="L190" s="202"/>
      <c r="M190" s="203"/>
      <c r="N190" s="204"/>
      <c r="O190" s="204"/>
      <c r="P190" s="205">
        <f>SUM(P191:P234)</f>
        <v>0</v>
      </c>
      <c r="Q190" s="204"/>
      <c r="R190" s="205">
        <f>SUM(R191:R234)</f>
        <v>1000.0916603600001</v>
      </c>
      <c r="S190" s="204"/>
      <c r="T190" s="206">
        <f>SUM(T191:T234)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7" t="s">
        <v>80</v>
      </c>
      <c r="AT190" s="208" t="s">
        <v>74</v>
      </c>
      <c r="AU190" s="208" t="s">
        <v>80</v>
      </c>
      <c r="AY190" s="207" t="s">
        <v>115</v>
      </c>
      <c r="BK190" s="209">
        <f>SUM(BK191:BK234)</f>
        <v>0</v>
      </c>
    </row>
    <row r="191" s="2" customFormat="1" ht="21.0566" customHeight="1">
      <c r="A191" s="38"/>
      <c r="B191" s="39"/>
      <c r="C191" s="212" t="s">
        <v>228</v>
      </c>
      <c r="D191" s="212" t="s">
        <v>117</v>
      </c>
      <c r="E191" s="213" t="s">
        <v>229</v>
      </c>
      <c r="F191" s="214" t="s">
        <v>230</v>
      </c>
      <c r="G191" s="215" t="s">
        <v>120</v>
      </c>
      <c r="H191" s="216">
        <v>31.5</v>
      </c>
      <c r="I191" s="217"/>
      <c r="J191" s="218">
        <f>ROUND(I191*H191,2)</f>
        <v>0</v>
      </c>
      <c r="K191" s="219"/>
      <c r="L191" s="44"/>
      <c r="M191" s="220" t="s">
        <v>1</v>
      </c>
      <c r="N191" s="221" t="s">
        <v>41</v>
      </c>
      <c r="O191" s="91"/>
      <c r="P191" s="222">
        <f>O191*H191</f>
        <v>0</v>
      </c>
      <c r="Q191" s="222">
        <v>1.0120400000000001</v>
      </c>
      <c r="R191" s="222">
        <f>Q191*H191</f>
        <v>31.879260000000002</v>
      </c>
      <c r="S191" s="222">
        <v>0</v>
      </c>
      <c r="T191" s="223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4" t="s">
        <v>121</v>
      </c>
      <c r="AT191" s="224" t="s">
        <v>117</v>
      </c>
      <c r="AU191" s="224" t="s">
        <v>122</v>
      </c>
      <c r="AY191" s="17" t="s">
        <v>115</v>
      </c>
      <c r="BE191" s="225">
        <f>IF(N191="základná",J191,0)</f>
        <v>0</v>
      </c>
      <c r="BF191" s="225">
        <f>IF(N191="znížená",J191,0)</f>
        <v>0</v>
      </c>
      <c r="BG191" s="225">
        <f>IF(N191="zákl. prenesená",J191,0)</f>
        <v>0</v>
      </c>
      <c r="BH191" s="225">
        <f>IF(N191="zníž. prenesená",J191,0)</f>
        <v>0</v>
      </c>
      <c r="BI191" s="225">
        <f>IF(N191="nulová",J191,0)</f>
        <v>0</v>
      </c>
      <c r="BJ191" s="17" t="s">
        <v>122</v>
      </c>
      <c r="BK191" s="225">
        <f>ROUND(I191*H191,2)</f>
        <v>0</v>
      </c>
      <c r="BL191" s="17" t="s">
        <v>121</v>
      </c>
      <c r="BM191" s="224" t="s">
        <v>231</v>
      </c>
    </row>
    <row r="192" s="14" customFormat="1">
      <c r="A192" s="14"/>
      <c r="B192" s="238"/>
      <c r="C192" s="239"/>
      <c r="D192" s="228" t="s">
        <v>124</v>
      </c>
      <c r="E192" s="240" t="s">
        <v>1</v>
      </c>
      <c r="F192" s="241" t="s">
        <v>232</v>
      </c>
      <c r="G192" s="239"/>
      <c r="H192" s="240" t="s">
        <v>1</v>
      </c>
      <c r="I192" s="242"/>
      <c r="J192" s="239"/>
      <c r="K192" s="239"/>
      <c r="L192" s="243"/>
      <c r="M192" s="244"/>
      <c r="N192" s="245"/>
      <c r="O192" s="245"/>
      <c r="P192" s="245"/>
      <c r="Q192" s="245"/>
      <c r="R192" s="245"/>
      <c r="S192" s="245"/>
      <c r="T192" s="24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7" t="s">
        <v>124</v>
      </c>
      <c r="AU192" s="247" t="s">
        <v>122</v>
      </c>
      <c r="AV192" s="14" t="s">
        <v>80</v>
      </c>
      <c r="AW192" s="14" t="s">
        <v>31</v>
      </c>
      <c r="AX192" s="14" t="s">
        <v>75</v>
      </c>
      <c r="AY192" s="247" t="s">
        <v>115</v>
      </c>
    </row>
    <row r="193" s="13" customFormat="1">
      <c r="A193" s="13"/>
      <c r="B193" s="226"/>
      <c r="C193" s="227"/>
      <c r="D193" s="228" t="s">
        <v>124</v>
      </c>
      <c r="E193" s="229" t="s">
        <v>1</v>
      </c>
      <c r="F193" s="230" t="s">
        <v>233</v>
      </c>
      <c r="G193" s="227"/>
      <c r="H193" s="231">
        <v>31.5</v>
      </c>
      <c r="I193" s="232"/>
      <c r="J193" s="227"/>
      <c r="K193" s="227"/>
      <c r="L193" s="233"/>
      <c r="M193" s="234"/>
      <c r="N193" s="235"/>
      <c r="O193" s="235"/>
      <c r="P193" s="235"/>
      <c r="Q193" s="235"/>
      <c r="R193" s="235"/>
      <c r="S193" s="235"/>
      <c r="T193" s="23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7" t="s">
        <v>124</v>
      </c>
      <c r="AU193" s="237" t="s">
        <v>122</v>
      </c>
      <c r="AV193" s="13" t="s">
        <v>122</v>
      </c>
      <c r="AW193" s="13" t="s">
        <v>31</v>
      </c>
      <c r="AX193" s="13" t="s">
        <v>75</v>
      </c>
      <c r="AY193" s="237" t="s">
        <v>115</v>
      </c>
    </row>
    <row r="194" s="15" customFormat="1">
      <c r="A194" s="15"/>
      <c r="B194" s="248"/>
      <c r="C194" s="249"/>
      <c r="D194" s="228" t="s">
        <v>124</v>
      </c>
      <c r="E194" s="250" t="s">
        <v>1</v>
      </c>
      <c r="F194" s="251" t="s">
        <v>148</v>
      </c>
      <c r="G194" s="249"/>
      <c r="H194" s="252">
        <v>31.5</v>
      </c>
      <c r="I194" s="253"/>
      <c r="J194" s="249"/>
      <c r="K194" s="249"/>
      <c r="L194" s="254"/>
      <c r="M194" s="255"/>
      <c r="N194" s="256"/>
      <c r="O194" s="256"/>
      <c r="P194" s="256"/>
      <c r="Q194" s="256"/>
      <c r="R194" s="256"/>
      <c r="S194" s="256"/>
      <c r="T194" s="257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58" t="s">
        <v>124</v>
      </c>
      <c r="AU194" s="258" t="s">
        <v>122</v>
      </c>
      <c r="AV194" s="15" t="s">
        <v>121</v>
      </c>
      <c r="AW194" s="15" t="s">
        <v>31</v>
      </c>
      <c r="AX194" s="15" t="s">
        <v>80</v>
      </c>
      <c r="AY194" s="258" t="s">
        <v>115</v>
      </c>
    </row>
    <row r="195" s="2" customFormat="1" ht="21.0566" customHeight="1">
      <c r="A195" s="38"/>
      <c r="B195" s="39"/>
      <c r="C195" s="212" t="s">
        <v>7</v>
      </c>
      <c r="D195" s="212" t="s">
        <v>117</v>
      </c>
      <c r="E195" s="213" t="s">
        <v>234</v>
      </c>
      <c r="F195" s="214" t="s">
        <v>235</v>
      </c>
      <c r="G195" s="215" t="s">
        <v>120</v>
      </c>
      <c r="H195" s="216">
        <v>687.5</v>
      </c>
      <c r="I195" s="217"/>
      <c r="J195" s="218">
        <f>ROUND(I195*H195,2)</f>
        <v>0</v>
      </c>
      <c r="K195" s="219"/>
      <c r="L195" s="44"/>
      <c r="M195" s="220" t="s">
        <v>1</v>
      </c>
      <c r="N195" s="221" t="s">
        <v>41</v>
      </c>
      <c r="O195" s="91"/>
      <c r="P195" s="222">
        <f>O195*H195</f>
        <v>0</v>
      </c>
      <c r="Q195" s="222">
        <v>0.061850000000000002</v>
      </c>
      <c r="R195" s="222">
        <f>Q195*H195</f>
        <v>42.521875000000001</v>
      </c>
      <c r="S195" s="222">
        <v>0</v>
      </c>
      <c r="T195" s="223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4" t="s">
        <v>121</v>
      </c>
      <c r="AT195" s="224" t="s">
        <v>117</v>
      </c>
      <c r="AU195" s="224" t="s">
        <v>122</v>
      </c>
      <c r="AY195" s="17" t="s">
        <v>115</v>
      </c>
      <c r="BE195" s="225">
        <f>IF(N195="základná",J195,0)</f>
        <v>0</v>
      </c>
      <c r="BF195" s="225">
        <f>IF(N195="znížená",J195,0)</f>
        <v>0</v>
      </c>
      <c r="BG195" s="225">
        <f>IF(N195="zákl. prenesená",J195,0)</f>
        <v>0</v>
      </c>
      <c r="BH195" s="225">
        <f>IF(N195="zníž. prenesená",J195,0)</f>
        <v>0</v>
      </c>
      <c r="BI195" s="225">
        <f>IF(N195="nulová",J195,0)</f>
        <v>0</v>
      </c>
      <c r="BJ195" s="17" t="s">
        <v>122</v>
      </c>
      <c r="BK195" s="225">
        <f>ROUND(I195*H195,2)</f>
        <v>0</v>
      </c>
      <c r="BL195" s="17" t="s">
        <v>121</v>
      </c>
      <c r="BM195" s="224" t="s">
        <v>236</v>
      </c>
    </row>
    <row r="196" s="14" customFormat="1">
      <c r="A196" s="14"/>
      <c r="B196" s="238"/>
      <c r="C196" s="239"/>
      <c r="D196" s="228" t="s">
        <v>124</v>
      </c>
      <c r="E196" s="240" t="s">
        <v>1</v>
      </c>
      <c r="F196" s="241" t="s">
        <v>237</v>
      </c>
      <c r="G196" s="239"/>
      <c r="H196" s="240" t="s">
        <v>1</v>
      </c>
      <c r="I196" s="242"/>
      <c r="J196" s="239"/>
      <c r="K196" s="239"/>
      <c r="L196" s="243"/>
      <c r="M196" s="244"/>
      <c r="N196" s="245"/>
      <c r="O196" s="245"/>
      <c r="P196" s="245"/>
      <c r="Q196" s="245"/>
      <c r="R196" s="245"/>
      <c r="S196" s="245"/>
      <c r="T196" s="24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7" t="s">
        <v>124</v>
      </c>
      <c r="AU196" s="247" t="s">
        <v>122</v>
      </c>
      <c r="AV196" s="14" t="s">
        <v>80</v>
      </c>
      <c r="AW196" s="14" t="s">
        <v>31</v>
      </c>
      <c r="AX196" s="14" t="s">
        <v>75</v>
      </c>
      <c r="AY196" s="247" t="s">
        <v>115</v>
      </c>
    </row>
    <row r="197" s="13" customFormat="1">
      <c r="A197" s="13"/>
      <c r="B197" s="226"/>
      <c r="C197" s="227"/>
      <c r="D197" s="228" t="s">
        <v>124</v>
      </c>
      <c r="E197" s="229" t="s">
        <v>1</v>
      </c>
      <c r="F197" s="230" t="s">
        <v>238</v>
      </c>
      <c r="G197" s="227"/>
      <c r="H197" s="231">
        <v>607.5</v>
      </c>
      <c r="I197" s="232"/>
      <c r="J197" s="227"/>
      <c r="K197" s="227"/>
      <c r="L197" s="233"/>
      <c r="M197" s="234"/>
      <c r="N197" s="235"/>
      <c r="O197" s="235"/>
      <c r="P197" s="235"/>
      <c r="Q197" s="235"/>
      <c r="R197" s="235"/>
      <c r="S197" s="235"/>
      <c r="T197" s="23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7" t="s">
        <v>124</v>
      </c>
      <c r="AU197" s="237" t="s">
        <v>122</v>
      </c>
      <c r="AV197" s="13" t="s">
        <v>122</v>
      </c>
      <c r="AW197" s="13" t="s">
        <v>31</v>
      </c>
      <c r="AX197" s="13" t="s">
        <v>75</v>
      </c>
      <c r="AY197" s="237" t="s">
        <v>115</v>
      </c>
    </row>
    <row r="198" s="13" customFormat="1">
      <c r="A198" s="13"/>
      <c r="B198" s="226"/>
      <c r="C198" s="227"/>
      <c r="D198" s="228" t="s">
        <v>124</v>
      </c>
      <c r="E198" s="229" t="s">
        <v>1</v>
      </c>
      <c r="F198" s="230" t="s">
        <v>239</v>
      </c>
      <c r="G198" s="227"/>
      <c r="H198" s="231">
        <v>80</v>
      </c>
      <c r="I198" s="232"/>
      <c r="J198" s="227"/>
      <c r="K198" s="227"/>
      <c r="L198" s="233"/>
      <c r="M198" s="234"/>
      <c r="N198" s="235"/>
      <c r="O198" s="235"/>
      <c r="P198" s="235"/>
      <c r="Q198" s="235"/>
      <c r="R198" s="235"/>
      <c r="S198" s="235"/>
      <c r="T198" s="23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7" t="s">
        <v>124</v>
      </c>
      <c r="AU198" s="237" t="s">
        <v>122</v>
      </c>
      <c r="AV198" s="13" t="s">
        <v>122</v>
      </c>
      <c r="AW198" s="13" t="s">
        <v>31</v>
      </c>
      <c r="AX198" s="13" t="s">
        <v>75</v>
      </c>
      <c r="AY198" s="237" t="s">
        <v>115</v>
      </c>
    </row>
    <row r="199" s="15" customFormat="1">
      <c r="A199" s="15"/>
      <c r="B199" s="248"/>
      <c r="C199" s="249"/>
      <c r="D199" s="228" t="s">
        <v>124</v>
      </c>
      <c r="E199" s="250" t="s">
        <v>1</v>
      </c>
      <c r="F199" s="251" t="s">
        <v>148</v>
      </c>
      <c r="G199" s="249"/>
      <c r="H199" s="252">
        <v>687.5</v>
      </c>
      <c r="I199" s="253"/>
      <c r="J199" s="249"/>
      <c r="K199" s="249"/>
      <c r="L199" s="254"/>
      <c r="M199" s="255"/>
      <c r="N199" s="256"/>
      <c r="O199" s="256"/>
      <c r="P199" s="256"/>
      <c r="Q199" s="256"/>
      <c r="R199" s="256"/>
      <c r="S199" s="256"/>
      <c r="T199" s="257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58" t="s">
        <v>124</v>
      </c>
      <c r="AU199" s="258" t="s">
        <v>122</v>
      </c>
      <c r="AV199" s="15" t="s">
        <v>121</v>
      </c>
      <c r="AW199" s="15" t="s">
        <v>31</v>
      </c>
      <c r="AX199" s="15" t="s">
        <v>80</v>
      </c>
      <c r="AY199" s="258" t="s">
        <v>115</v>
      </c>
    </row>
    <row r="200" s="2" customFormat="1" ht="21.0566" customHeight="1">
      <c r="A200" s="38"/>
      <c r="B200" s="39"/>
      <c r="C200" s="212" t="s">
        <v>240</v>
      </c>
      <c r="D200" s="212" t="s">
        <v>117</v>
      </c>
      <c r="E200" s="213" t="s">
        <v>241</v>
      </c>
      <c r="F200" s="214" t="s">
        <v>242</v>
      </c>
      <c r="G200" s="215" t="s">
        <v>120</v>
      </c>
      <c r="H200" s="216">
        <v>1378.2860000000001</v>
      </c>
      <c r="I200" s="217"/>
      <c r="J200" s="218">
        <f>ROUND(I200*H200,2)</f>
        <v>0</v>
      </c>
      <c r="K200" s="219"/>
      <c r="L200" s="44"/>
      <c r="M200" s="220" t="s">
        <v>1</v>
      </c>
      <c r="N200" s="221" t="s">
        <v>41</v>
      </c>
      <c r="O200" s="91"/>
      <c r="P200" s="222">
        <f>O200*H200</f>
        <v>0</v>
      </c>
      <c r="Q200" s="222">
        <v>0.15272</v>
      </c>
      <c r="R200" s="222">
        <f>Q200*H200</f>
        <v>210.49183792</v>
      </c>
      <c r="S200" s="222">
        <v>0</v>
      </c>
      <c r="T200" s="223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4" t="s">
        <v>121</v>
      </c>
      <c r="AT200" s="224" t="s">
        <v>117</v>
      </c>
      <c r="AU200" s="224" t="s">
        <v>122</v>
      </c>
      <c r="AY200" s="17" t="s">
        <v>115</v>
      </c>
      <c r="BE200" s="225">
        <f>IF(N200="základná",J200,0)</f>
        <v>0</v>
      </c>
      <c r="BF200" s="225">
        <f>IF(N200="znížená",J200,0)</f>
        <v>0</v>
      </c>
      <c r="BG200" s="225">
        <f>IF(N200="zákl. prenesená",J200,0)</f>
        <v>0</v>
      </c>
      <c r="BH200" s="225">
        <f>IF(N200="zníž. prenesená",J200,0)</f>
        <v>0</v>
      </c>
      <c r="BI200" s="225">
        <f>IF(N200="nulová",J200,0)</f>
        <v>0</v>
      </c>
      <c r="BJ200" s="17" t="s">
        <v>122</v>
      </c>
      <c r="BK200" s="225">
        <f>ROUND(I200*H200,2)</f>
        <v>0</v>
      </c>
      <c r="BL200" s="17" t="s">
        <v>121</v>
      </c>
      <c r="BM200" s="224" t="s">
        <v>243</v>
      </c>
    </row>
    <row r="201" s="14" customFormat="1">
      <c r="A201" s="14"/>
      <c r="B201" s="238"/>
      <c r="C201" s="239"/>
      <c r="D201" s="228" t="s">
        <v>124</v>
      </c>
      <c r="E201" s="240" t="s">
        <v>1</v>
      </c>
      <c r="F201" s="241" t="s">
        <v>244</v>
      </c>
      <c r="G201" s="239"/>
      <c r="H201" s="240" t="s">
        <v>1</v>
      </c>
      <c r="I201" s="242"/>
      <c r="J201" s="239"/>
      <c r="K201" s="239"/>
      <c r="L201" s="243"/>
      <c r="M201" s="244"/>
      <c r="N201" s="245"/>
      <c r="O201" s="245"/>
      <c r="P201" s="245"/>
      <c r="Q201" s="245"/>
      <c r="R201" s="245"/>
      <c r="S201" s="245"/>
      <c r="T201" s="24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7" t="s">
        <v>124</v>
      </c>
      <c r="AU201" s="247" t="s">
        <v>122</v>
      </c>
      <c r="AV201" s="14" t="s">
        <v>80</v>
      </c>
      <c r="AW201" s="14" t="s">
        <v>31</v>
      </c>
      <c r="AX201" s="14" t="s">
        <v>75</v>
      </c>
      <c r="AY201" s="247" t="s">
        <v>115</v>
      </c>
    </row>
    <row r="202" s="13" customFormat="1">
      <c r="A202" s="13"/>
      <c r="B202" s="226"/>
      <c r="C202" s="227"/>
      <c r="D202" s="228" t="s">
        <v>124</v>
      </c>
      <c r="E202" s="229" t="s">
        <v>1</v>
      </c>
      <c r="F202" s="230" t="s">
        <v>245</v>
      </c>
      <c r="G202" s="227"/>
      <c r="H202" s="231">
        <v>1318.2860000000001</v>
      </c>
      <c r="I202" s="232"/>
      <c r="J202" s="227"/>
      <c r="K202" s="227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124</v>
      </c>
      <c r="AU202" s="237" t="s">
        <v>122</v>
      </c>
      <c r="AV202" s="13" t="s">
        <v>122</v>
      </c>
      <c r="AW202" s="13" t="s">
        <v>31</v>
      </c>
      <c r="AX202" s="13" t="s">
        <v>75</v>
      </c>
      <c r="AY202" s="237" t="s">
        <v>115</v>
      </c>
    </row>
    <row r="203" s="13" customFormat="1">
      <c r="A203" s="13"/>
      <c r="B203" s="226"/>
      <c r="C203" s="227"/>
      <c r="D203" s="228" t="s">
        <v>124</v>
      </c>
      <c r="E203" s="229" t="s">
        <v>1</v>
      </c>
      <c r="F203" s="230" t="s">
        <v>246</v>
      </c>
      <c r="G203" s="227"/>
      <c r="H203" s="231">
        <v>60</v>
      </c>
      <c r="I203" s="232"/>
      <c r="J203" s="227"/>
      <c r="K203" s="227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124</v>
      </c>
      <c r="AU203" s="237" t="s">
        <v>122</v>
      </c>
      <c r="AV203" s="13" t="s">
        <v>122</v>
      </c>
      <c r="AW203" s="13" t="s">
        <v>31</v>
      </c>
      <c r="AX203" s="13" t="s">
        <v>75</v>
      </c>
      <c r="AY203" s="237" t="s">
        <v>115</v>
      </c>
    </row>
    <row r="204" s="15" customFormat="1">
      <c r="A204" s="15"/>
      <c r="B204" s="248"/>
      <c r="C204" s="249"/>
      <c r="D204" s="228" t="s">
        <v>124</v>
      </c>
      <c r="E204" s="250" t="s">
        <v>1</v>
      </c>
      <c r="F204" s="251" t="s">
        <v>148</v>
      </c>
      <c r="G204" s="249"/>
      <c r="H204" s="252">
        <v>1378.2860000000001</v>
      </c>
      <c r="I204" s="253"/>
      <c r="J204" s="249"/>
      <c r="K204" s="249"/>
      <c r="L204" s="254"/>
      <c r="M204" s="255"/>
      <c r="N204" s="256"/>
      <c r="O204" s="256"/>
      <c r="P204" s="256"/>
      <c r="Q204" s="256"/>
      <c r="R204" s="256"/>
      <c r="S204" s="256"/>
      <c r="T204" s="257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58" t="s">
        <v>124</v>
      </c>
      <c r="AU204" s="258" t="s">
        <v>122</v>
      </c>
      <c r="AV204" s="15" t="s">
        <v>121</v>
      </c>
      <c r="AW204" s="15" t="s">
        <v>31</v>
      </c>
      <c r="AX204" s="15" t="s">
        <v>80</v>
      </c>
      <c r="AY204" s="258" t="s">
        <v>115</v>
      </c>
    </row>
    <row r="205" s="2" customFormat="1" ht="21.0566" customHeight="1">
      <c r="A205" s="38"/>
      <c r="B205" s="39"/>
      <c r="C205" s="212" t="s">
        <v>247</v>
      </c>
      <c r="D205" s="212" t="s">
        <v>117</v>
      </c>
      <c r="E205" s="213" t="s">
        <v>248</v>
      </c>
      <c r="F205" s="214" t="s">
        <v>249</v>
      </c>
      <c r="G205" s="215" t="s">
        <v>120</v>
      </c>
      <c r="H205" s="216">
        <v>687.5</v>
      </c>
      <c r="I205" s="217"/>
      <c r="J205" s="218">
        <f>ROUND(I205*H205,2)</f>
        <v>0</v>
      </c>
      <c r="K205" s="219"/>
      <c r="L205" s="44"/>
      <c r="M205" s="220" t="s">
        <v>1</v>
      </c>
      <c r="N205" s="221" t="s">
        <v>41</v>
      </c>
      <c r="O205" s="91"/>
      <c r="P205" s="222">
        <f>O205*H205</f>
        <v>0</v>
      </c>
      <c r="Q205" s="222">
        <v>0.18906999999999999</v>
      </c>
      <c r="R205" s="222">
        <f>Q205*H205</f>
        <v>129.985625</v>
      </c>
      <c r="S205" s="222">
        <v>0</v>
      </c>
      <c r="T205" s="223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4" t="s">
        <v>121</v>
      </c>
      <c r="AT205" s="224" t="s">
        <v>117</v>
      </c>
      <c r="AU205" s="224" t="s">
        <v>122</v>
      </c>
      <c r="AY205" s="17" t="s">
        <v>115</v>
      </c>
      <c r="BE205" s="225">
        <f>IF(N205="základná",J205,0)</f>
        <v>0</v>
      </c>
      <c r="BF205" s="225">
        <f>IF(N205="znížená",J205,0)</f>
        <v>0</v>
      </c>
      <c r="BG205" s="225">
        <f>IF(N205="zákl. prenesená",J205,0)</f>
        <v>0</v>
      </c>
      <c r="BH205" s="225">
        <f>IF(N205="zníž. prenesená",J205,0)</f>
        <v>0</v>
      </c>
      <c r="BI205" s="225">
        <f>IF(N205="nulová",J205,0)</f>
        <v>0</v>
      </c>
      <c r="BJ205" s="17" t="s">
        <v>122</v>
      </c>
      <c r="BK205" s="225">
        <f>ROUND(I205*H205,2)</f>
        <v>0</v>
      </c>
      <c r="BL205" s="17" t="s">
        <v>121</v>
      </c>
      <c r="BM205" s="224" t="s">
        <v>250</v>
      </c>
    </row>
    <row r="206" s="14" customFormat="1">
      <c r="A206" s="14"/>
      <c r="B206" s="238"/>
      <c r="C206" s="239"/>
      <c r="D206" s="228" t="s">
        <v>124</v>
      </c>
      <c r="E206" s="240" t="s">
        <v>1</v>
      </c>
      <c r="F206" s="241" t="s">
        <v>251</v>
      </c>
      <c r="G206" s="239"/>
      <c r="H206" s="240" t="s">
        <v>1</v>
      </c>
      <c r="I206" s="242"/>
      <c r="J206" s="239"/>
      <c r="K206" s="239"/>
      <c r="L206" s="243"/>
      <c r="M206" s="244"/>
      <c r="N206" s="245"/>
      <c r="O206" s="245"/>
      <c r="P206" s="245"/>
      <c r="Q206" s="245"/>
      <c r="R206" s="245"/>
      <c r="S206" s="245"/>
      <c r="T206" s="24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7" t="s">
        <v>124</v>
      </c>
      <c r="AU206" s="247" t="s">
        <v>122</v>
      </c>
      <c r="AV206" s="14" t="s">
        <v>80</v>
      </c>
      <c r="AW206" s="14" t="s">
        <v>31</v>
      </c>
      <c r="AX206" s="14" t="s">
        <v>75</v>
      </c>
      <c r="AY206" s="247" t="s">
        <v>115</v>
      </c>
    </row>
    <row r="207" s="13" customFormat="1">
      <c r="A207" s="13"/>
      <c r="B207" s="226"/>
      <c r="C207" s="227"/>
      <c r="D207" s="228" t="s">
        <v>124</v>
      </c>
      <c r="E207" s="229" t="s">
        <v>1</v>
      </c>
      <c r="F207" s="230" t="s">
        <v>238</v>
      </c>
      <c r="G207" s="227"/>
      <c r="H207" s="231">
        <v>607.5</v>
      </c>
      <c r="I207" s="232"/>
      <c r="J207" s="227"/>
      <c r="K207" s="227"/>
      <c r="L207" s="233"/>
      <c r="M207" s="234"/>
      <c r="N207" s="235"/>
      <c r="O207" s="235"/>
      <c r="P207" s="235"/>
      <c r="Q207" s="235"/>
      <c r="R207" s="235"/>
      <c r="S207" s="235"/>
      <c r="T207" s="23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7" t="s">
        <v>124</v>
      </c>
      <c r="AU207" s="237" t="s">
        <v>122</v>
      </c>
      <c r="AV207" s="13" t="s">
        <v>122</v>
      </c>
      <c r="AW207" s="13" t="s">
        <v>31</v>
      </c>
      <c r="AX207" s="13" t="s">
        <v>75</v>
      </c>
      <c r="AY207" s="237" t="s">
        <v>115</v>
      </c>
    </row>
    <row r="208" s="13" customFormat="1">
      <c r="A208" s="13"/>
      <c r="B208" s="226"/>
      <c r="C208" s="227"/>
      <c r="D208" s="228" t="s">
        <v>124</v>
      </c>
      <c r="E208" s="229" t="s">
        <v>1</v>
      </c>
      <c r="F208" s="230" t="s">
        <v>239</v>
      </c>
      <c r="G208" s="227"/>
      <c r="H208" s="231">
        <v>80</v>
      </c>
      <c r="I208" s="232"/>
      <c r="J208" s="227"/>
      <c r="K208" s="227"/>
      <c r="L208" s="233"/>
      <c r="M208" s="234"/>
      <c r="N208" s="235"/>
      <c r="O208" s="235"/>
      <c r="P208" s="235"/>
      <c r="Q208" s="235"/>
      <c r="R208" s="235"/>
      <c r="S208" s="235"/>
      <c r="T208" s="23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7" t="s">
        <v>124</v>
      </c>
      <c r="AU208" s="237" t="s">
        <v>122</v>
      </c>
      <c r="AV208" s="13" t="s">
        <v>122</v>
      </c>
      <c r="AW208" s="13" t="s">
        <v>31</v>
      </c>
      <c r="AX208" s="13" t="s">
        <v>75</v>
      </c>
      <c r="AY208" s="237" t="s">
        <v>115</v>
      </c>
    </row>
    <row r="209" s="15" customFormat="1">
      <c r="A209" s="15"/>
      <c r="B209" s="248"/>
      <c r="C209" s="249"/>
      <c r="D209" s="228" t="s">
        <v>124</v>
      </c>
      <c r="E209" s="250" t="s">
        <v>1</v>
      </c>
      <c r="F209" s="251" t="s">
        <v>148</v>
      </c>
      <c r="G209" s="249"/>
      <c r="H209" s="252">
        <v>687.5</v>
      </c>
      <c r="I209" s="253"/>
      <c r="J209" s="249"/>
      <c r="K209" s="249"/>
      <c r="L209" s="254"/>
      <c r="M209" s="255"/>
      <c r="N209" s="256"/>
      <c r="O209" s="256"/>
      <c r="P209" s="256"/>
      <c r="Q209" s="256"/>
      <c r="R209" s="256"/>
      <c r="S209" s="256"/>
      <c r="T209" s="257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58" t="s">
        <v>124</v>
      </c>
      <c r="AU209" s="258" t="s">
        <v>122</v>
      </c>
      <c r="AV209" s="15" t="s">
        <v>121</v>
      </c>
      <c r="AW209" s="15" t="s">
        <v>31</v>
      </c>
      <c r="AX209" s="15" t="s">
        <v>80</v>
      </c>
      <c r="AY209" s="258" t="s">
        <v>115</v>
      </c>
    </row>
    <row r="210" s="2" customFormat="1" ht="21.0566" customHeight="1">
      <c r="A210" s="38"/>
      <c r="B210" s="39"/>
      <c r="C210" s="212" t="s">
        <v>252</v>
      </c>
      <c r="D210" s="212" t="s">
        <v>117</v>
      </c>
      <c r="E210" s="213" t="s">
        <v>253</v>
      </c>
      <c r="F210" s="214" t="s">
        <v>254</v>
      </c>
      <c r="G210" s="215" t="s">
        <v>120</v>
      </c>
      <c r="H210" s="216">
        <v>2065.7860000000001</v>
      </c>
      <c r="I210" s="217"/>
      <c r="J210" s="218">
        <f>ROUND(I210*H210,2)</f>
        <v>0</v>
      </c>
      <c r="K210" s="219"/>
      <c r="L210" s="44"/>
      <c r="M210" s="220" t="s">
        <v>1</v>
      </c>
      <c r="N210" s="221" t="s">
        <v>41</v>
      </c>
      <c r="O210" s="91"/>
      <c r="P210" s="222">
        <f>O210*H210</f>
        <v>0</v>
      </c>
      <c r="Q210" s="222">
        <v>0.27994000000000002</v>
      </c>
      <c r="R210" s="222">
        <f>Q210*H210</f>
        <v>578.29613284000004</v>
      </c>
      <c r="S210" s="222">
        <v>0</v>
      </c>
      <c r="T210" s="223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4" t="s">
        <v>121</v>
      </c>
      <c r="AT210" s="224" t="s">
        <v>117</v>
      </c>
      <c r="AU210" s="224" t="s">
        <v>122</v>
      </c>
      <c r="AY210" s="17" t="s">
        <v>115</v>
      </c>
      <c r="BE210" s="225">
        <f>IF(N210="základná",J210,0)</f>
        <v>0</v>
      </c>
      <c r="BF210" s="225">
        <f>IF(N210="znížená",J210,0)</f>
        <v>0</v>
      </c>
      <c r="BG210" s="225">
        <f>IF(N210="zákl. prenesená",J210,0)</f>
        <v>0</v>
      </c>
      <c r="BH210" s="225">
        <f>IF(N210="zníž. prenesená",J210,0)</f>
        <v>0</v>
      </c>
      <c r="BI210" s="225">
        <f>IF(N210="nulová",J210,0)</f>
        <v>0</v>
      </c>
      <c r="BJ210" s="17" t="s">
        <v>122</v>
      </c>
      <c r="BK210" s="225">
        <f>ROUND(I210*H210,2)</f>
        <v>0</v>
      </c>
      <c r="BL210" s="17" t="s">
        <v>121</v>
      </c>
      <c r="BM210" s="224" t="s">
        <v>255</v>
      </c>
    </row>
    <row r="211" s="14" customFormat="1">
      <c r="A211" s="14"/>
      <c r="B211" s="238"/>
      <c r="C211" s="239"/>
      <c r="D211" s="228" t="s">
        <v>124</v>
      </c>
      <c r="E211" s="240" t="s">
        <v>1</v>
      </c>
      <c r="F211" s="241" t="s">
        <v>256</v>
      </c>
      <c r="G211" s="239"/>
      <c r="H211" s="240" t="s">
        <v>1</v>
      </c>
      <c r="I211" s="242"/>
      <c r="J211" s="239"/>
      <c r="K211" s="239"/>
      <c r="L211" s="243"/>
      <c r="M211" s="244"/>
      <c r="N211" s="245"/>
      <c r="O211" s="245"/>
      <c r="P211" s="245"/>
      <c r="Q211" s="245"/>
      <c r="R211" s="245"/>
      <c r="S211" s="245"/>
      <c r="T211" s="24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7" t="s">
        <v>124</v>
      </c>
      <c r="AU211" s="247" t="s">
        <v>122</v>
      </c>
      <c r="AV211" s="14" t="s">
        <v>80</v>
      </c>
      <c r="AW211" s="14" t="s">
        <v>31</v>
      </c>
      <c r="AX211" s="14" t="s">
        <v>75</v>
      </c>
      <c r="AY211" s="247" t="s">
        <v>115</v>
      </c>
    </row>
    <row r="212" s="13" customFormat="1">
      <c r="A212" s="13"/>
      <c r="B212" s="226"/>
      <c r="C212" s="227"/>
      <c r="D212" s="228" t="s">
        <v>124</v>
      </c>
      <c r="E212" s="229" t="s">
        <v>1</v>
      </c>
      <c r="F212" s="230" t="s">
        <v>245</v>
      </c>
      <c r="G212" s="227"/>
      <c r="H212" s="231">
        <v>1318.2860000000001</v>
      </c>
      <c r="I212" s="232"/>
      <c r="J212" s="227"/>
      <c r="K212" s="227"/>
      <c r="L212" s="233"/>
      <c r="M212" s="234"/>
      <c r="N212" s="235"/>
      <c r="O212" s="235"/>
      <c r="P212" s="235"/>
      <c r="Q212" s="235"/>
      <c r="R212" s="235"/>
      <c r="S212" s="235"/>
      <c r="T212" s="23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7" t="s">
        <v>124</v>
      </c>
      <c r="AU212" s="237" t="s">
        <v>122</v>
      </c>
      <c r="AV212" s="13" t="s">
        <v>122</v>
      </c>
      <c r="AW212" s="13" t="s">
        <v>31</v>
      </c>
      <c r="AX212" s="13" t="s">
        <v>75</v>
      </c>
      <c r="AY212" s="237" t="s">
        <v>115</v>
      </c>
    </row>
    <row r="213" s="13" customFormat="1">
      <c r="A213" s="13"/>
      <c r="B213" s="226"/>
      <c r="C213" s="227"/>
      <c r="D213" s="228" t="s">
        <v>124</v>
      </c>
      <c r="E213" s="229" t="s">
        <v>1</v>
      </c>
      <c r="F213" s="230" t="s">
        <v>246</v>
      </c>
      <c r="G213" s="227"/>
      <c r="H213" s="231">
        <v>60</v>
      </c>
      <c r="I213" s="232"/>
      <c r="J213" s="227"/>
      <c r="K213" s="227"/>
      <c r="L213" s="233"/>
      <c r="M213" s="234"/>
      <c r="N213" s="235"/>
      <c r="O213" s="235"/>
      <c r="P213" s="235"/>
      <c r="Q213" s="235"/>
      <c r="R213" s="235"/>
      <c r="S213" s="235"/>
      <c r="T213" s="23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7" t="s">
        <v>124</v>
      </c>
      <c r="AU213" s="237" t="s">
        <v>122</v>
      </c>
      <c r="AV213" s="13" t="s">
        <v>122</v>
      </c>
      <c r="AW213" s="13" t="s">
        <v>31</v>
      </c>
      <c r="AX213" s="13" t="s">
        <v>75</v>
      </c>
      <c r="AY213" s="237" t="s">
        <v>115</v>
      </c>
    </row>
    <row r="214" s="13" customFormat="1">
      <c r="A214" s="13"/>
      <c r="B214" s="226"/>
      <c r="C214" s="227"/>
      <c r="D214" s="228" t="s">
        <v>124</v>
      </c>
      <c r="E214" s="229" t="s">
        <v>1</v>
      </c>
      <c r="F214" s="230" t="s">
        <v>238</v>
      </c>
      <c r="G214" s="227"/>
      <c r="H214" s="231">
        <v>607.5</v>
      </c>
      <c r="I214" s="232"/>
      <c r="J214" s="227"/>
      <c r="K214" s="227"/>
      <c r="L214" s="233"/>
      <c r="M214" s="234"/>
      <c r="N214" s="235"/>
      <c r="O214" s="235"/>
      <c r="P214" s="235"/>
      <c r="Q214" s="235"/>
      <c r="R214" s="235"/>
      <c r="S214" s="235"/>
      <c r="T214" s="23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7" t="s">
        <v>124</v>
      </c>
      <c r="AU214" s="237" t="s">
        <v>122</v>
      </c>
      <c r="AV214" s="13" t="s">
        <v>122</v>
      </c>
      <c r="AW214" s="13" t="s">
        <v>31</v>
      </c>
      <c r="AX214" s="13" t="s">
        <v>75</v>
      </c>
      <c r="AY214" s="237" t="s">
        <v>115</v>
      </c>
    </row>
    <row r="215" s="13" customFormat="1">
      <c r="A215" s="13"/>
      <c r="B215" s="226"/>
      <c r="C215" s="227"/>
      <c r="D215" s="228" t="s">
        <v>124</v>
      </c>
      <c r="E215" s="229" t="s">
        <v>1</v>
      </c>
      <c r="F215" s="230" t="s">
        <v>239</v>
      </c>
      <c r="G215" s="227"/>
      <c r="H215" s="231">
        <v>80</v>
      </c>
      <c r="I215" s="232"/>
      <c r="J215" s="227"/>
      <c r="K215" s="227"/>
      <c r="L215" s="233"/>
      <c r="M215" s="234"/>
      <c r="N215" s="235"/>
      <c r="O215" s="235"/>
      <c r="P215" s="235"/>
      <c r="Q215" s="235"/>
      <c r="R215" s="235"/>
      <c r="S215" s="235"/>
      <c r="T215" s="23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7" t="s">
        <v>124</v>
      </c>
      <c r="AU215" s="237" t="s">
        <v>122</v>
      </c>
      <c r="AV215" s="13" t="s">
        <v>122</v>
      </c>
      <c r="AW215" s="13" t="s">
        <v>31</v>
      </c>
      <c r="AX215" s="13" t="s">
        <v>75</v>
      </c>
      <c r="AY215" s="237" t="s">
        <v>115</v>
      </c>
    </row>
    <row r="216" s="15" customFormat="1">
      <c r="A216" s="15"/>
      <c r="B216" s="248"/>
      <c r="C216" s="249"/>
      <c r="D216" s="228" t="s">
        <v>124</v>
      </c>
      <c r="E216" s="250" t="s">
        <v>1</v>
      </c>
      <c r="F216" s="251" t="s">
        <v>148</v>
      </c>
      <c r="G216" s="249"/>
      <c r="H216" s="252">
        <v>2065.7860000000001</v>
      </c>
      <c r="I216" s="253"/>
      <c r="J216" s="249"/>
      <c r="K216" s="249"/>
      <c r="L216" s="254"/>
      <c r="M216" s="255"/>
      <c r="N216" s="256"/>
      <c r="O216" s="256"/>
      <c r="P216" s="256"/>
      <c r="Q216" s="256"/>
      <c r="R216" s="256"/>
      <c r="S216" s="256"/>
      <c r="T216" s="257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58" t="s">
        <v>124</v>
      </c>
      <c r="AU216" s="258" t="s">
        <v>122</v>
      </c>
      <c r="AV216" s="15" t="s">
        <v>121</v>
      </c>
      <c r="AW216" s="15" t="s">
        <v>31</v>
      </c>
      <c r="AX216" s="15" t="s">
        <v>80</v>
      </c>
      <c r="AY216" s="258" t="s">
        <v>115</v>
      </c>
    </row>
    <row r="217" s="2" customFormat="1" ht="16.30189" customHeight="1">
      <c r="A217" s="38"/>
      <c r="B217" s="39"/>
      <c r="C217" s="212" t="s">
        <v>257</v>
      </c>
      <c r="D217" s="212" t="s">
        <v>117</v>
      </c>
      <c r="E217" s="213" t="s">
        <v>258</v>
      </c>
      <c r="F217" s="214" t="s">
        <v>259</v>
      </c>
      <c r="G217" s="215" t="s">
        <v>120</v>
      </c>
      <c r="H217" s="216">
        <v>607.5</v>
      </c>
      <c r="I217" s="217"/>
      <c r="J217" s="218">
        <f>ROUND(I217*H217,2)</f>
        <v>0</v>
      </c>
      <c r="K217" s="219"/>
      <c r="L217" s="44"/>
      <c r="M217" s="220" t="s">
        <v>1</v>
      </c>
      <c r="N217" s="221" t="s">
        <v>41</v>
      </c>
      <c r="O217" s="91"/>
      <c r="P217" s="222">
        <f>O217*H217</f>
        <v>0</v>
      </c>
      <c r="Q217" s="222">
        <v>0.00027</v>
      </c>
      <c r="R217" s="222">
        <f>Q217*H217</f>
        <v>0.164025</v>
      </c>
      <c r="S217" s="222">
        <v>0</v>
      </c>
      <c r="T217" s="223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4" t="s">
        <v>121</v>
      </c>
      <c r="AT217" s="224" t="s">
        <v>117</v>
      </c>
      <c r="AU217" s="224" t="s">
        <v>122</v>
      </c>
      <c r="AY217" s="17" t="s">
        <v>115</v>
      </c>
      <c r="BE217" s="225">
        <f>IF(N217="základná",J217,0)</f>
        <v>0</v>
      </c>
      <c r="BF217" s="225">
        <f>IF(N217="znížená",J217,0)</f>
        <v>0</v>
      </c>
      <c r="BG217" s="225">
        <f>IF(N217="zákl. prenesená",J217,0)</f>
        <v>0</v>
      </c>
      <c r="BH217" s="225">
        <f>IF(N217="zníž. prenesená",J217,0)</f>
        <v>0</v>
      </c>
      <c r="BI217" s="225">
        <f>IF(N217="nulová",J217,0)</f>
        <v>0</v>
      </c>
      <c r="BJ217" s="17" t="s">
        <v>122</v>
      </c>
      <c r="BK217" s="225">
        <f>ROUND(I217*H217,2)</f>
        <v>0</v>
      </c>
      <c r="BL217" s="17" t="s">
        <v>121</v>
      </c>
      <c r="BM217" s="224" t="s">
        <v>260</v>
      </c>
    </row>
    <row r="218" s="13" customFormat="1">
      <c r="A218" s="13"/>
      <c r="B218" s="226"/>
      <c r="C218" s="227"/>
      <c r="D218" s="228" t="s">
        <v>124</v>
      </c>
      <c r="E218" s="229" t="s">
        <v>1</v>
      </c>
      <c r="F218" s="230" t="s">
        <v>238</v>
      </c>
      <c r="G218" s="227"/>
      <c r="H218" s="231">
        <v>607.5</v>
      </c>
      <c r="I218" s="232"/>
      <c r="J218" s="227"/>
      <c r="K218" s="227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124</v>
      </c>
      <c r="AU218" s="237" t="s">
        <v>122</v>
      </c>
      <c r="AV218" s="13" t="s">
        <v>122</v>
      </c>
      <c r="AW218" s="13" t="s">
        <v>31</v>
      </c>
      <c r="AX218" s="13" t="s">
        <v>80</v>
      </c>
      <c r="AY218" s="237" t="s">
        <v>115</v>
      </c>
    </row>
    <row r="219" s="2" customFormat="1" ht="21.0566" customHeight="1">
      <c r="A219" s="38"/>
      <c r="B219" s="39"/>
      <c r="C219" s="259" t="s">
        <v>261</v>
      </c>
      <c r="D219" s="259" t="s">
        <v>222</v>
      </c>
      <c r="E219" s="260" t="s">
        <v>262</v>
      </c>
      <c r="F219" s="261" t="s">
        <v>263</v>
      </c>
      <c r="G219" s="262" t="s">
        <v>120</v>
      </c>
      <c r="H219" s="263">
        <v>607.5</v>
      </c>
      <c r="I219" s="264"/>
      <c r="J219" s="265">
        <f>ROUND(I219*H219,2)</f>
        <v>0</v>
      </c>
      <c r="K219" s="266"/>
      <c r="L219" s="267"/>
      <c r="M219" s="268" t="s">
        <v>1</v>
      </c>
      <c r="N219" s="269" t="s">
        <v>41</v>
      </c>
      <c r="O219" s="91"/>
      <c r="P219" s="222">
        <f>O219*H219</f>
        <v>0</v>
      </c>
      <c r="Q219" s="222">
        <v>0.0022499999999999998</v>
      </c>
      <c r="R219" s="222">
        <f>Q219*H219</f>
        <v>1.3668749999999998</v>
      </c>
      <c r="S219" s="222">
        <v>0</v>
      </c>
      <c r="T219" s="223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4" t="s">
        <v>164</v>
      </c>
      <c r="AT219" s="224" t="s">
        <v>222</v>
      </c>
      <c r="AU219" s="224" t="s">
        <v>122</v>
      </c>
      <c r="AY219" s="17" t="s">
        <v>115</v>
      </c>
      <c r="BE219" s="225">
        <f>IF(N219="základná",J219,0)</f>
        <v>0</v>
      </c>
      <c r="BF219" s="225">
        <f>IF(N219="znížená",J219,0)</f>
        <v>0</v>
      </c>
      <c r="BG219" s="225">
        <f>IF(N219="zákl. prenesená",J219,0)</f>
        <v>0</v>
      </c>
      <c r="BH219" s="225">
        <f>IF(N219="zníž. prenesená",J219,0)</f>
        <v>0</v>
      </c>
      <c r="BI219" s="225">
        <f>IF(N219="nulová",J219,0)</f>
        <v>0</v>
      </c>
      <c r="BJ219" s="17" t="s">
        <v>122</v>
      </c>
      <c r="BK219" s="225">
        <f>ROUND(I219*H219,2)</f>
        <v>0</v>
      </c>
      <c r="BL219" s="17" t="s">
        <v>121</v>
      </c>
      <c r="BM219" s="224" t="s">
        <v>264</v>
      </c>
    </row>
    <row r="220" s="13" customFormat="1">
      <c r="A220" s="13"/>
      <c r="B220" s="226"/>
      <c r="C220" s="227"/>
      <c r="D220" s="228" t="s">
        <v>124</v>
      </c>
      <c r="E220" s="229" t="s">
        <v>1</v>
      </c>
      <c r="F220" s="230" t="s">
        <v>238</v>
      </c>
      <c r="G220" s="227"/>
      <c r="H220" s="231">
        <v>607.5</v>
      </c>
      <c r="I220" s="232"/>
      <c r="J220" s="227"/>
      <c r="K220" s="227"/>
      <c r="L220" s="233"/>
      <c r="M220" s="234"/>
      <c r="N220" s="235"/>
      <c r="O220" s="235"/>
      <c r="P220" s="235"/>
      <c r="Q220" s="235"/>
      <c r="R220" s="235"/>
      <c r="S220" s="235"/>
      <c r="T220" s="23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7" t="s">
        <v>124</v>
      </c>
      <c r="AU220" s="237" t="s">
        <v>122</v>
      </c>
      <c r="AV220" s="13" t="s">
        <v>122</v>
      </c>
      <c r="AW220" s="13" t="s">
        <v>31</v>
      </c>
      <c r="AX220" s="13" t="s">
        <v>75</v>
      </c>
      <c r="AY220" s="237" t="s">
        <v>115</v>
      </c>
    </row>
    <row r="221" s="14" customFormat="1">
      <c r="A221" s="14"/>
      <c r="B221" s="238"/>
      <c r="C221" s="239"/>
      <c r="D221" s="228" t="s">
        <v>124</v>
      </c>
      <c r="E221" s="240" t="s">
        <v>1</v>
      </c>
      <c r="F221" s="241" t="s">
        <v>265</v>
      </c>
      <c r="G221" s="239"/>
      <c r="H221" s="240" t="s">
        <v>1</v>
      </c>
      <c r="I221" s="242"/>
      <c r="J221" s="239"/>
      <c r="K221" s="239"/>
      <c r="L221" s="243"/>
      <c r="M221" s="244"/>
      <c r="N221" s="245"/>
      <c r="O221" s="245"/>
      <c r="P221" s="245"/>
      <c r="Q221" s="245"/>
      <c r="R221" s="245"/>
      <c r="S221" s="245"/>
      <c r="T221" s="24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7" t="s">
        <v>124</v>
      </c>
      <c r="AU221" s="247" t="s">
        <v>122</v>
      </c>
      <c r="AV221" s="14" t="s">
        <v>80</v>
      </c>
      <c r="AW221" s="14" t="s">
        <v>31</v>
      </c>
      <c r="AX221" s="14" t="s">
        <v>75</v>
      </c>
      <c r="AY221" s="247" t="s">
        <v>115</v>
      </c>
    </row>
    <row r="222" s="14" customFormat="1">
      <c r="A222" s="14"/>
      <c r="B222" s="238"/>
      <c r="C222" s="239"/>
      <c r="D222" s="228" t="s">
        <v>124</v>
      </c>
      <c r="E222" s="240" t="s">
        <v>1</v>
      </c>
      <c r="F222" s="241" t="s">
        <v>266</v>
      </c>
      <c r="G222" s="239"/>
      <c r="H222" s="240" t="s">
        <v>1</v>
      </c>
      <c r="I222" s="242"/>
      <c r="J222" s="239"/>
      <c r="K222" s="239"/>
      <c r="L222" s="243"/>
      <c r="M222" s="244"/>
      <c r="N222" s="245"/>
      <c r="O222" s="245"/>
      <c r="P222" s="245"/>
      <c r="Q222" s="245"/>
      <c r="R222" s="245"/>
      <c r="S222" s="245"/>
      <c r="T222" s="24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7" t="s">
        <v>124</v>
      </c>
      <c r="AU222" s="247" t="s">
        <v>122</v>
      </c>
      <c r="AV222" s="14" t="s">
        <v>80</v>
      </c>
      <c r="AW222" s="14" t="s">
        <v>31</v>
      </c>
      <c r="AX222" s="14" t="s">
        <v>75</v>
      </c>
      <c r="AY222" s="247" t="s">
        <v>115</v>
      </c>
    </row>
    <row r="223" s="15" customFormat="1">
      <c r="A223" s="15"/>
      <c r="B223" s="248"/>
      <c r="C223" s="249"/>
      <c r="D223" s="228" t="s">
        <v>124</v>
      </c>
      <c r="E223" s="250" t="s">
        <v>1</v>
      </c>
      <c r="F223" s="251" t="s">
        <v>148</v>
      </c>
      <c r="G223" s="249"/>
      <c r="H223" s="252">
        <v>607.5</v>
      </c>
      <c r="I223" s="253"/>
      <c r="J223" s="249"/>
      <c r="K223" s="249"/>
      <c r="L223" s="254"/>
      <c r="M223" s="255"/>
      <c r="N223" s="256"/>
      <c r="O223" s="256"/>
      <c r="P223" s="256"/>
      <c r="Q223" s="256"/>
      <c r="R223" s="256"/>
      <c r="S223" s="256"/>
      <c r="T223" s="257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58" t="s">
        <v>124</v>
      </c>
      <c r="AU223" s="258" t="s">
        <v>122</v>
      </c>
      <c r="AV223" s="15" t="s">
        <v>121</v>
      </c>
      <c r="AW223" s="15" t="s">
        <v>31</v>
      </c>
      <c r="AX223" s="15" t="s">
        <v>80</v>
      </c>
      <c r="AY223" s="258" t="s">
        <v>115</v>
      </c>
    </row>
    <row r="224" s="2" customFormat="1" ht="21.0566" customHeight="1">
      <c r="A224" s="38"/>
      <c r="B224" s="39"/>
      <c r="C224" s="212" t="s">
        <v>267</v>
      </c>
      <c r="D224" s="212" t="s">
        <v>117</v>
      </c>
      <c r="E224" s="213" t="s">
        <v>268</v>
      </c>
      <c r="F224" s="214" t="s">
        <v>269</v>
      </c>
      <c r="G224" s="215" t="s">
        <v>270</v>
      </c>
      <c r="H224" s="216">
        <v>1</v>
      </c>
      <c r="I224" s="217"/>
      <c r="J224" s="218">
        <f>ROUND(I224*H224,2)</f>
        <v>0</v>
      </c>
      <c r="K224" s="219"/>
      <c r="L224" s="44"/>
      <c r="M224" s="220" t="s">
        <v>1</v>
      </c>
      <c r="N224" s="221" t="s">
        <v>41</v>
      </c>
      <c r="O224" s="91"/>
      <c r="P224" s="222">
        <f>O224*H224</f>
        <v>0</v>
      </c>
      <c r="Q224" s="222">
        <v>0.13619999999999999</v>
      </c>
      <c r="R224" s="222">
        <f>Q224*H224</f>
        <v>0.13619999999999999</v>
      </c>
      <c r="S224" s="222">
        <v>0</v>
      </c>
      <c r="T224" s="223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4" t="s">
        <v>121</v>
      </c>
      <c r="AT224" s="224" t="s">
        <v>117</v>
      </c>
      <c r="AU224" s="224" t="s">
        <v>122</v>
      </c>
      <c r="AY224" s="17" t="s">
        <v>115</v>
      </c>
      <c r="BE224" s="225">
        <f>IF(N224="základná",J224,0)</f>
        <v>0</v>
      </c>
      <c r="BF224" s="225">
        <f>IF(N224="znížená",J224,0)</f>
        <v>0</v>
      </c>
      <c r="BG224" s="225">
        <f>IF(N224="zákl. prenesená",J224,0)</f>
        <v>0</v>
      </c>
      <c r="BH224" s="225">
        <f>IF(N224="zníž. prenesená",J224,0)</f>
        <v>0</v>
      </c>
      <c r="BI224" s="225">
        <f>IF(N224="nulová",J224,0)</f>
        <v>0</v>
      </c>
      <c r="BJ224" s="17" t="s">
        <v>122</v>
      </c>
      <c r="BK224" s="225">
        <f>ROUND(I224*H224,2)</f>
        <v>0</v>
      </c>
      <c r="BL224" s="17" t="s">
        <v>121</v>
      </c>
      <c r="BM224" s="224" t="s">
        <v>271</v>
      </c>
    </row>
    <row r="225" s="2" customFormat="1" ht="21.0566" customHeight="1">
      <c r="A225" s="38"/>
      <c r="B225" s="39"/>
      <c r="C225" s="212" t="s">
        <v>272</v>
      </c>
      <c r="D225" s="212" t="s">
        <v>117</v>
      </c>
      <c r="E225" s="213" t="s">
        <v>273</v>
      </c>
      <c r="F225" s="214" t="s">
        <v>274</v>
      </c>
      <c r="G225" s="215" t="s">
        <v>120</v>
      </c>
      <c r="H225" s="216">
        <v>1458.2860000000001</v>
      </c>
      <c r="I225" s="217"/>
      <c r="J225" s="218">
        <f>ROUND(I225*H225,2)</f>
        <v>0</v>
      </c>
      <c r="K225" s="219"/>
      <c r="L225" s="44"/>
      <c r="M225" s="220" t="s">
        <v>1</v>
      </c>
      <c r="N225" s="221" t="s">
        <v>41</v>
      </c>
      <c r="O225" s="91"/>
      <c r="P225" s="222">
        <f>O225*H225</f>
        <v>0</v>
      </c>
      <c r="Q225" s="222">
        <v>0.00175</v>
      </c>
      <c r="R225" s="222">
        <f>Q225*H225</f>
        <v>2.5520005000000001</v>
      </c>
      <c r="S225" s="222">
        <v>0</v>
      </c>
      <c r="T225" s="223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4" t="s">
        <v>121</v>
      </c>
      <c r="AT225" s="224" t="s">
        <v>117</v>
      </c>
      <c r="AU225" s="224" t="s">
        <v>122</v>
      </c>
      <c r="AY225" s="17" t="s">
        <v>115</v>
      </c>
      <c r="BE225" s="225">
        <f>IF(N225="základná",J225,0)</f>
        <v>0</v>
      </c>
      <c r="BF225" s="225">
        <f>IF(N225="znížená",J225,0)</f>
        <v>0</v>
      </c>
      <c r="BG225" s="225">
        <f>IF(N225="zákl. prenesená",J225,0)</f>
        <v>0</v>
      </c>
      <c r="BH225" s="225">
        <f>IF(N225="zníž. prenesená",J225,0)</f>
        <v>0</v>
      </c>
      <c r="BI225" s="225">
        <f>IF(N225="nulová",J225,0)</f>
        <v>0</v>
      </c>
      <c r="BJ225" s="17" t="s">
        <v>122</v>
      </c>
      <c r="BK225" s="225">
        <f>ROUND(I225*H225,2)</f>
        <v>0</v>
      </c>
      <c r="BL225" s="17" t="s">
        <v>121</v>
      </c>
      <c r="BM225" s="224" t="s">
        <v>275</v>
      </c>
    </row>
    <row r="226" s="13" customFormat="1">
      <c r="A226" s="13"/>
      <c r="B226" s="226"/>
      <c r="C226" s="227"/>
      <c r="D226" s="228" t="s">
        <v>124</v>
      </c>
      <c r="E226" s="229" t="s">
        <v>1</v>
      </c>
      <c r="F226" s="230" t="s">
        <v>245</v>
      </c>
      <c r="G226" s="227"/>
      <c r="H226" s="231">
        <v>1318.2860000000001</v>
      </c>
      <c r="I226" s="232"/>
      <c r="J226" s="227"/>
      <c r="K226" s="227"/>
      <c r="L226" s="233"/>
      <c r="M226" s="234"/>
      <c r="N226" s="235"/>
      <c r="O226" s="235"/>
      <c r="P226" s="235"/>
      <c r="Q226" s="235"/>
      <c r="R226" s="235"/>
      <c r="S226" s="235"/>
      <c r="T226" s="23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7" t="s">
        <v>124</v>
      </c>
      <c r="AU226" s="237" t="s">
        <v>122</v>
      </c>
      <c r="AV226" s="13" t="s">
        <v>122</v>
      </c>
      <c r="AW226" s="13" t="s">
        <v>31</v>
      </c>
      <c r="AX226" s="13" t="s">
        <v>75</v>
      </c>
      <c r="AY226" s="237" t="s">
        <v>115</v>
      </c>
    </row>
    <row r="227" s="13" customFormat="1">
      <c r="A227" s="13"/>
      <c r="B227" s="226"/>
      <c r="C227" s="227"/>
      <c r="D227" s="228" t="s">
        <v>124</v>
      </c>
      <c r="E227" s="229" t="s">
        <v>1</v>
      </c>
      <c r="F227" s="230" t="s">
        <v>246</v>
      </c>
      <c r="G227" s="227"/>
      <c r="H227" s="231">
        <v>60</v>
      </c>
      <c r="I227" s="232"/>
      <c r="J227" s="227"/>
      <c r="K227" s="227"/>
      <c r="L227" s="233"/>
      <c r="M227" s="234"/>
      <c r="N227" s="235"/>
      <c r="O227" s="235"/>
      <c r="P227" s="235"/>
      <c r="Q227" s="235"/>
      <c r="R227" s="235"/>
      <c r="S227" s="235"/>
      <c r="T227" s="23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7" t="s">
        <v>124</v>
      </c>
      <c r="AU227" s="237" t="s">
        <v>122</v>
      </c>
      <c r="AV227" s="13" t="s">
        <v>122</v>
      </c>
      <c r="AW227" s="13" t="s">
        <v>31</v>
      </c>
      <c r="AX227" s="13" t="s">
        <v>75</v>
      </c>
      <c r="AY227" s="237" t="s">
        <v>115</v>
      </c>
    </row>
    <row r="228" s="13" customFormat="1">
      <c r="A228" s="13"/>
      <c r="B228" s="226"/>
      <c r="C228" s="227"/>
      <c r="D228" s="228" t="s">
        <v>124</v>
      </c>
      <c r="E228" s="229" t="s">
        <v>1</v>
      </c>
      <c r="F228" s="230" t="s">
        <v>239</v>
      </c>
      <c r="G228" s="227"/>
      <c r="H228" s="231">
        <v>80</v>
      </c>
      <c r="I228" s="232"/>
      <c r="J228" s="227"/>
      <c r="K228" s="227"/>
      <c r="L228" s="233"/>
      <c r="M228" s="234"/>
      <c r="N228" s="235"/>
      <c r="O228" s="235"/>
      <c r="P228" s="235"/>
      <c r="Q228" s="235"/>
      <c r="R228" s="235"/>
      <c r="S228" s="235"/>
      <c r="T228" s="23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7" t="s">
        <v>124</v>
      </c>
      <c r="AU228" s="237" t="s">
        <v>122</v>
      </c>
      <c r="AV228" s="13" t="s">
        <v>122</v>
      </c>
      <c r="AW228" s="13" t="s">
        <v>31</v>
      </c>
      <c r="AX228" s="13" t="s">
        <v>75</v>
      </c>
      <c r="AY228" s="237" t="s">
        <v>115</v>
      </c>
    </row>
    <row r="229" s="15" customFormat="1">
      <c r="A229" s="15"/>
      <c r="B229" s="248"/>
      <c r="C229" s="249"/>
      <c r="D229" s="228" t="s">
        <v>124</v>
      </c>
      <c r="E229" s="250" t="s">
        <v>1</v>
      </c>
      <c r="F229" s="251" t="s">
        <v>148</v>
      </c>
      <c r="G229" s="249"/>
      <c r="H229" s="252">
        <v>1458.2860000000001</v>
      </c>
      <c r="I229" s="253"/>
      <c r="J229" s="249"/>
      <c r="K229" s="249"/>
      <c r="L229" s="254"/>
      <c r="M229" s="255"/>
      <c r="N229" s="256"/>
      <c r="O229" s="256"/>
      <c r="P229" s="256"/>
      <c r="Q229" s="256"/>
      <c r="R229" s="256"/>
      <c r="S229" s="256"/>
      <c r="T229" s="257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58" t="s">
        <v>124</v>
      </c>
      <c r="AU229" s="258" t="s">
        <v>122</v>
      </c>
      <c r="AV229" s="15" t="s">
        <v>121</v>
      </c>
      <c r="AW229" s="15" t="s">
        <v>31</v>
      </c>
      <c r="AX229" s="15" t="s">
        <v>80</v>
      </c>
      <c r="AY229" s="258" t="s">
        <v>115</v>
      </c>
    </row>
    <row r="230" s="2" customFormat="1" ht="21.0566" customHeight="1">
      <c r="A230" s="38"/>
      <c r="B230" s="39"/>
      <c r="C230" s="212" t="s">
        <v>276</v>
      </c>
      <c r="D230" s="212" t="s">
        <v>117</v>
      </c>
      <c r="E230" s="213" t="s">
        <v>277</v>
      </c>
      <c r="F230" s="214" t="s">
        <v>278</v>
      </c>
      <c r="G230" s="215" t="s">
        <v>120</v>
      </c>
      <c r="H230" s="216">
        <v>1458.2860000000001</v>
      </c>
      <c r="I230" s="217"/>
      <c r="J230" s="218">
        <f>ROUND(I230*H230,2)</f>
        <v>0</v>
      </c>
      <c r="K230" s="219"/>
      <c r="L230" s="44"/>
      <c r="M230" s="220" t="s">
        <v>1</v>
      </c>
      <c r="N230" s="221" t="s">
        <v>41</v>
      </c>
      <c r="O230" s="91"/>
      <c r="P230" s="222">
        <f>O230*H230</f>
        <v>0</v>
      </c>
      <c r="Q230" s="222">
        <v>0.0018500000000000001</v>
      </c>
      <c r="R230" s="222">
        <f>Q230*H230</f>
        <v>2.6978291000000003</v>
      </c>
      <c r="S230" s="222">
        <v>0</v>
      </c>
      <c r="T230" s="223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4" t="s">
        <v>121</v>
      </c>
      <c r="AT230" s="224" t="s">
        <v>117</v>
      </c>
      <c r="AU230" s="224" t="s">
        <v>122</v>
      </c>
      <c r="AY230" s="17" t="s">
        <v>115</v>
      </c>
      <c r="BE230" s="225">
        <f>IF(N230="základná",J230,0)</f>
        <v>0</v>
      </c>
      <c r="BF230" s="225">
        <f>IF(N230="znížená",J230,0)</f>
        <v>0</v>
      </c>
      <c r="BG230" s="225">
        <f>IF(N230="zákl. prenesená",J230,0)</f>
        <v>0</v>
      </c>
      <c r="BH230" s="225">
        <f>IF(N230="zníž. prenesená",J230,0)</f>
        <v>0</v>
      </c>
      <c r="BI230" s="225">
        <f>IF(N230="nulová",J230,0)</f>
        <v>0</v>
      </c>
      <c r="BJ230" s="17" t="s">
        <v>122</v>
      </c>
      <c r="BK230" s="225">
        <f>ROUND(I230*H230,2)</f>
        <v>0</v>
      </c>
      <c r="BL230" s="17" t="s">
        <v>121</v>
      </c>
      <c r="BM230" s="224" t="s">
        <v>279</v>
      </c>
    </row>
    <row r="231" s="13" customFormat="1">
      <c r="A231" s="13"/>
      <c r="B231" s="226"/>
      <c r="C231" s="227"/>
      <c r="D231" s="228" t="s">
        <v>124</v>
      </c>
      <c r="E231" s="229" t="s">
        <v>1</v>
      </c>
      <c r="F231" s="230" t="s">
        <v>245</v>
      </c>
      <c r="G231" s="227"/>
      <c r="H231" s="231">
        <v>1318.2860000000001</v>
      </c>
      <c r="I231" s="232"/>
      <c r="J231" s="227"/>
      <c r="K231" s="227"/>
      <c r="L231" s="233"/>
      <c r="M231" s="234"/>
      <c r="N231" s="235"/>
      <c r="O231" s="235"/>
      <c r="P231" s="235"/>
      <c r="Q231" s="235"/>
      <c r="R231" s="235"/>
      <c r="S231" s="235"/>
      <c r="T231" s="23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7" t="s">
        <v>124</v>
      </c>
      <c r="AU231" s="237" t="s">
        <v>122</v>
      </c>
      <c r="AV231" s="13" t="s">
        <v>122</v>
      </c>
      <c r="AW231" s="13" t="s">
        <v>31</v>
      </c>
      <c r="AX231" s="13" t="s">
        <v>75</v>
      </c>
      <c r="AY231" s="237" t="s">
        <v>115</v>
      </c>
    </row>
    <row r="232" s="13" customFormat="1">
      <c r="A232" s="13"/>
      <c r="B232" s="226"/>
      <c r="C232" s="227"/>
      <c r="D232" s="228" t="s">
        <v>124</v>
      </c>
      <c r="E232" s="229" t="s">
        <v>1</v>
      </c>
      <c r="F232" s="230" t="s">
        <v>246</v>
      </c>
      <c r="G232" s="227"/>
      <c r="H232" s="231">
        <v>60</v>
      </c>
      <c r="I232" s="232"/>
      <c r="J232" s="227"/>
      <c r="K232" s="227"/>
      <c r="L232" s="233"/>
      <c r="M232" s="234"/>
      <c r="N232" s="235"/>
      <c r="O232" s="235"/>
      <c r="P232" s="235"/>
      <c r="Q232" s="235"/>
      <c r="R232" s="235"/>
      <c r="S232" s="235"/>
      <c r="T232" s="23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124</v>
      </c>
      <c r="AU232" s="237" t="s">
        <v>122</v>
      </c>
      <c r="AV232" s="13" t="s">
        <v>122</v>
      </c>
      <c r="AW232" s="13" t="s">
        <v>31</v>
      </c>
      <c r="AX232" s="13" t="s">
        <v>75</v>
      </c>
      <c r="AY232" s="237" t="s">
        <v>115</v>
      </c>
    </row>
    <row r="233" s="13" customFormat="1">
      <c r="A233" s="13"/>
      <c r="B233" s="226"/>
      <c r="C233" s="227"/>
      <c r="D233" s="228" t="s">
        <v>124</v>
      </c>
      <c r="E233" s="229" t="s">
        <v>1</v>
      </c>
      <c r="F233" s="230" t="s">
        <v>239</v>
      </c>
      <c r="G233" s="227"/>
      <c r="H233" s="231">
        <v>80</v>
      </c>
      <c r="I233" s="232"/>
      <c r="J233" s="227"/>
      <c r="K233" s="227"/>
      <c r="L233" s="233"/>
      <c r="M233" s="234"/>
      <c r="N233" s="235"/>
      <c r="O233" s="235"/>
      <c r="P233" s="235"/>
      <c r="Q233" s="235"/>
      <c r="R233" s="235"/>
      <c r="S233" s="235"/>
      <c r="T233" s="23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7" t="s">
        <v>124</v>
      </c>
      <c r="AU233" s="237" t="s">
        <v>122</v>
      </c>
      <c r="AV233" s="13" t="s">
        <v>122</v>
      </c>
      <c r="AW233" s="13" t="s">
        <v>31</v>
      </c>
      <c r="AX233" s="13" t="s">
        <v>75</v>
      </c>
      <c r="AY233" s="237" t="s">
        <v>115</v>
      </c>
    </row>
    <row r="234" s="15" customFormat="1">
      <c r="A234" s="15"/>
      <c r="B234" s="248"/>
      <c r="C234" s="249"/>
      <c r="D234" s="228" t="s">
        <v>124</v>
      </c>
      <c r="E234" s="250" t="s">
        <v>1</v>
      </c>
      <c r="F234" s="251" t="s">
        <v>148</v>
      </c>
      <c r="G234" s="249"/>
      <c r="H234" s="252">
        <v>1458.2860000000001</v>
      </c>
      <c r="I234" s="253"/>
      <c r="J234" s="249"/>
      <c r="K234" s="249"/>
      <c r="L234" s="254"/>
      <c r="M234" s="255"/>
      <c r="N234" s="256"/>
      <c r="O234" s="256"/>
      <c r="P234" s="256"/>
      <c r="Q234" s="256"/>
      <c r="R234" s="256"/>
      <c r="S234" s="256"/>
      <c r="T234" s="257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58" t="s">
        <v>124</v>
      </c>
      <c r="AU234" s="258" t="s">
        <v>122</v>
      </c>
      <c r="AV234" s="15" t="s">
        <v>121</v>
      </c>
      <c r="AW234" s="15" t="s">
        <v>31</v>
      </c>
      <c r="AX234" s="15" t="s">
        <v>80</v>
      </c>
      <c r="AY234" s="258" t="s">
        <v>115</v>
      </c>
    </row>
    <row r="235" s="12" customFormat="1" ht="22.8" customHeight="1">
      <c r="A235" s="12"/>
      <c r="B235" s="196"/>
      <c r="C235" s="197"/>
      <c r="D235" s="198" t="s">
        <v>74</v>
      </c>
      <c r="E235" s="210" t="s">
        <v>164</v>
      </c>
      <c r="F235" s="210" t="s">
        <v>280</v>
      </c>
      <c r="G235" s="197"/>
      <c r="H235" s="197"/>
      <c r="I235" s="200"/>
      <c r="J235" s="211">
        <f>BK235</f>
        <v>0</v>
      </c>
      <c r="K235" s="197"/>
      <c r="L235" s="202"/>
      <c r="M235" s="203"/>
      <c r="N235" s="204"/>
      <c r="O235" s="204"/>
      <c r="P235" s="205">
        <f>SUM(P236:P246)</f>
        <v>0</v>
      </c>
      <c r="Q235" s="204"/>
      <c r="R235" s="205">
        <f>SUM(R236:R246)</f>
        <v>0.1796055</v>
      </c>
      <c r="S235" s="204"/>
      <c r="T235" s="206">
        <f>SUM(T236:T246)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7" t="s">
        <v>80</v>
      </c>
      <c r="AT235" s="208" t="s">
        <v>74</v>
      </c>
      <c r="AU235" s="208" t="s">
        <v>80</v>
      </c>
      <c r="AY235" s="207" t="s">
        <v>115</v>
      </c>
      <c r="BK235" s="209">
        <f>SUM(BK236:BK246)</f>
        <v>0</v>
      </c>
    </row>
    <row r="236" s="2" customFormat="1" ht="21.0566" customHeight="1">
      <c r="A236" s="38"/>
      <c r="B236" s="39"/>
      <c r="C236" s="212" t="s">
        <v>281</v>
      </c>
      <c r="D236" s="212" t="s">
        <v>117</v>
      </c>
      <c r="E236" s="213" t="s">
        <v>282</v>
      </c>
      <c r="F236" s="214" t="s">
        <v>283</v>
      </c>
      <c r="G236" s="215" t="s">
        <v>128</v>
      </c>
      <c r="H236" s="216">
        <v>575.78999999999996</v>
      </c>
      <c r="I236" s="217"/>
      <c r="J236" s="218">
        <f>ROUND(I236*H236,2)</f>
        <v>0</v>
      </c>
      <c r="K236" s="219"/>
      <c r="L236" s="44"/>
      <c r="M236" s="220" t="s">
        <v>1</v>
      </c>
      <c r="N236" s="221" t="s">
        <v>41</v>
      </c>
      <c r="O236" s="91"/>
      <c r="P236" s="222">
        <f>O236*H236</f>
        <v>0</v>
      </c>
      <c r="Q236" s="222">
        <v>0</v>
      </c>
      <c r="R236" s="222">
        <f>Q236*H236</f>
        <v>0</v>
      </c>
      <c r="S236" s="222">
        <v>0</v>
      </c>
      <c r="T236" s="223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4" t="s">
        <v>121</v>
      </c>
      <c r="AT236" s="224" t="s">
        <v>117</v>
      </c>
      <c r="AU236" s="224" t="s">
        <v>122</v>
      </c>
      <c r="AY236" s="17" t="s">
        <v>115</v>
      </c>
      <c r="BE236" s="225">
        <f>IF(N236="základná",J236,0)</f>
        <v>0</v>
      </c>
      <c r="BF236" s="225">
        <f>IF(N236="znížená",J236,0)</f>
        <v>0</v>
      </c>
      <c r="BG236" s="225">
        <f>IF(N236="zákl. prenesená",J236,0)</f>
        <v>0</v>
      </c>
      <c r="BH236" s="225">
        <f>IF(N236="zníž. prenesená",J236,0)</f>
        <v>0</v>
      </c>
      <c r="BI236" s="225">
        <f>IF(N236="nulová",J236,0)</f>
        <v>0</v>
      </c>
      <c r="BJ236" s="17" t="s">
        <v>122</v>
      </c>
      <c r="BK236" s="225">
        <f>ROUND(I236*H236,2)</f>
        <v>0</v>
      </c>
      <c r="BL236" s="17" t="s">
        <v>121</v>
      </c>
      <c r="BM236" s="224" t="s">
        <v>284</v>
      </c>
    </row>
    <row r="237" s="13" customFormat="1">
      <c r="A237" s="13"/>
      <c r="B237" s="226"/>
      <c r="C237" s="227"/>
      <c r="D237" s="228" t="s">
        <v>124</v>
      </c>
      <c r="E237" s="229" t="s">
        <v>1</v>
      </c>
      <c r="F237" s="230" t="s">
        <v>285</v>
      </c>
      <c r="G237" s="227"/>
      <c r="H237" s="231">
        <v>293.33999999999997</v>
      </c>
      <c r="I237" s="232"/>
      <c r="J237" s="227"/>
      <c r="K237" s="227"/>
      <c r="L237" s="233"/>
      <c r="M237" s="234"/>
      <c r="N237" s="235"/>
      <c r="O237" s="235"/>
      <c r="P237" s="235"/>
      <c r="Q237" s="235"/>
      <c r="R237" s="235"/>
      <c r="S237" s="235"/>
      <c r="T237" s="23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7" t="s">
        <v>124</v>
      </c>
      <c r="AU237" s="237" t="s">
        <v>122</v>
      </c>
      <c r="AV237" s="13" t="s">
        <v>122</v>
      </c>
      <c r="AW237" s="13" t="s">
        <v>31</v>
      </c>
      <c r="AX237" s="13" t="s">
        <v>75</v>
      </c>
      <c r="AY237" s="237" t="s">
        <v>115</v>
      </c>
    </row>
    <row r="238" s="13" customFormat="1">
      <c r="A238" s="13"/>
      <c r="B238" s="226"/>
      <c r="C238" s="227"/>
      <c r="D238" s="228" t="s">
        <v>124</v>
      </c>
      <c r="E238" s="229" t="s">
        <v>1</v>
      </c>
      <c r="F238" s="230" t="s">
        <v>286</v>
      </c>
      <c r="G238" s="227"/>
      <c r="H238" s="231">
        <v>46.200000000000003</v>
      </c>
      <c r="I238" s="232"/>
      <c r="J238" s="227"/>
      <c r="K238" s="227"/>
      <c r="L238" s="233"/>
      <c r="M238" s="234"/>
      <c r="N238" s="235"/>
      <c r="O238" s="235"/>
      <c r="P238" s="235"/>
      <c r="Q238" s="235"/>
      <c r="R238" s="235"/>
      <c r="S238" s="235"/>
      <c r="T238" s="23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7" t="s">
        <v>124</v>
      </c>
      <c r="AU238" s="237" t="s">
        <v>122</v>
      </c>
      <c r="AV238" s="13" t="s">
        <v>122</v>
      </c>
      <c r="AW238" s="13" t="s">
        <v>31</v>
      </c>
      <c r="AX238" s="13" t="s">
        <v>75</v>
      </c>
      <c r="AY238" s="237" t="s">
        <v>115</v>
      </c>
    </row>
    <row r="239" s="13" customFormat="1">
      <c r="A239" s="13"/>
      <c r="B239" s="226"/>
      <c r="C239" s="227"/>
      <c r="D239" s="228" t="s">
        <v>124</v>
      </c>
      <c r="E239" s="229" t="s">
        <v>1</v>
      </c>
      <c r="F239" s="230" t="s">
        <v>287</v>
      </c>
      <c r="G239" s="227"/>
      <c r="H239" s="231">
        <v>191.09999999999999</v>
      </c>
      <c r="I239" s="232"/>
      <c r="J239" s="227"/>
      <c r="K239" s="227"/>
      <c r="L239" s="233"/>
      <c r="M239" s="234"/>
      <c r="N239" s="235"/>
      <c r="O239" s="235"/>
      <c r="P239" s="235"/>
      <c r="Q239" s="235"/>
      <c r="R239" s="235"/>
      <c r="S239" s="235"/>
      <c r="T239" s="23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7" t="s">
        <v>124</v>
      </c>
      <c r="AU239" s="237" t="s">
        <v>122</v>
      </c>
      <c r="AV239" s="13" t="s">
        <v>122</v>
      </c>
      <c r="AW239" s="13" t="s">
        <v>31</v>
      </c>
      <c r="AX239" s="13" t="s">
        <v>75</v>
      </c>
      <c r="AY239" s="237" t="s">
        <v>115</v>
      </c>
    </row>
    <row r="240" s="13" customFormat="1">
      <c r="A240" s="13"/>
      <c r="B240" s="226"/>
      <c r="C240" s="227"/>
      <c r="D240" s="228" t="s">
        <v>124</v>
      </c>
      <c r="E240" s="229" t="s">
        <v>1</v>
      </c>
      <c r="F240" s="230" t="s">
        <v>288</v>
      </c>
      <c r="G240" s="227"/>
      <c r="H240" s="231">
        <v>45.149999999999999</v>
      </c>
      <c r="I240" s="232"/>
      <c r="J240" s="227"/>
      <c r="K240" s="227"/>
      <c r="L240" s="233"/>
      <c r="M240" s="234"/>
      <c r="N240" s="235"/>
      <c r="O240" s="235"/>
      <c r="P240" s="235"/>
      <c r="Q240" s="235"/>
      <c r="R240" s="235"/>
      <c r="S240" s="235"/>
      <c r="T240" s="23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7" t="s">
        <v>124</v>
      </c>
      <c r="AU240" s="237" t="s">
        <v>122</v>
      </c>
      <c r="AV240" s="13" t="s">
        <v>122</v>
      </c>
      <c r="AW240" s="13" t="s">
        <v>31</v>
      </c>
      <c r="AX240" s="13" t="s">
        <v>75</v>
      </c>
      <c r="AY240" s="237" t="s">
        <v>115</v>
      </c>
    </row>
    <row r="241" s="15" customFormat="1">
      <c r="A241" s="15"/>
      <c r="B241" s="248"/>
      <c r="C241" s="249"/>
      <c r="D241" s="228" t="s">
        <v>124</v>
      </c>
      <c r="E241" s="250" t="s">
        <v>1</v>
      </c>
      <c r="F241" s="251" t="s">
        <v>148</v>
      </c>
      <c r="G241" s="249"/>
      <c r="H241" s="252">
        <v>575.78999999999996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58" t="s">
        <v>124</v>
      </c>
      <c r="AU241" s="258" t="s">
        <v>122</v>
      </c>
      <c r="AV241" s="15" t="s">
        <v>121</v>
      </c>
      <c r="AW241" s="15" t="s">
        <v>31</v>
      </c>
      <c r="AX241" s="15" t="s">
        <v>80</v>
      </c>
      <c r="AY241" s="258" t="s">
        <v>115</v>
      </c>
    </row>
    <row r="242" s="2" customFormat="1" ht="21.0566" customHeight="1">
      <c r="A242" s="38"/>
      <c r="B242" s="39"/>
      <c r="C242" s="259" t="s">
        <v>289</v>
      </c>
      <c r="D242" s="259" t="s">
        <v>222</v>
      </c>
      <c r="E242" s="260" t="s">
        <v>290</v>
      </c>
      <c r="F242" s="261" t="s">
        <v>291</v>
      </c>
      <c r="G242" s="262" t="s">
        <v>128</v>
      </c>
      <c r="H242" s="263">
        <v>575.78999999999996</v>
      </c>
      <c r="I242" s="264"/>
      <c r="J242" s="265">
        <f>ROUND(I242*H242,2)</f>
        <v>0</v>
      </c>
      <c r="K242" s="266"/>
      <c r="L242" s="267"/>
      <c r="M242" s="268" t="s">
        <v>1</v>
      </c>
      <c r="N242" s="269" t="s">
        <v>41</v>
      </c>
      <c r="O242" s="91"/>
      <c r="P242" s="222">
        <f>O242*H242</f>
        <v>0</v>
      </c>
      <c r="Q242" s="222">
        <v>0.00020000000000000001</v>
      </c>
      <c r="R242" s="222">
        <f>Q242*H242</f>
        <v>0.115158</v>
      </c>
      <c r="S242" s="222">
        <v>0</v>
      </c>
      <c r="T242" s="223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4" t="s">
        <v>164</v>
      </c>
      <c r="AT242" s="224" t="s">
        <v>222</v>
      </c>
      <c r="AU242" s="224" t="s">
        <v>122</v>
      </c>
      <c r="AY242" s="17" t="s">
        <v>115</v>
      </c>
      <c r="BE242" s="225">
        <f>IF(N242="základná",J242,0)</f>
        <v>0</v>
      </c>
      <c r="BF242" s="225">
        <f>IF(N242="znížená",J242,0)</f>
        <v>0</v>
      </c>
      <c r="BG242" s="225">
        <f>IF(N242="zákl. prenesená",J242,0)</f>
        <v>0</v>
      </c>
      <c r="BH242" s="225">
        <f>IF(N242="zníž. prenesená",J242,0)</f>
        <v>0</v>
      </c>
      <c r="BI242" s="225">
        <f>IF(N242="nulová",J242,0)</f>
        <v>0</v>
      </c>
      <c r="BJ242" s="17" t="s">
        <v>122</v>
      </c>
      <c r="BK242" s="225">
        <f>ROUND(I242*H242,2)</f>
        <v>0</v>
      </c>
      <c r="BL242" s="17" t="s">
        <v>121</v>
      </c>
      <c r="BM242" s="224" t="s">
        <v>292</v>
      </c>
    </row>
    <row r="243" s="2" customFormat="1" ht="31.92453" customHeight="1">
      <c r="A243" s="38"/>
      <c r="B243" s="39"/>
      <c r="C243" s="212" t="s">
        <v>293</v>
      </c>
      <c r="D243" s="212" t="s">
        <v>117</v>
      </c>
      <c r="E243" s="213" t="s">
        <v>294</v>
      </c>
      <c r="F243" s="214" t="s">
        <v>295</v>
      </c>
      <c r="G243" s="215" t="s">
        <v>128</v>
      </c>
      <c r="H243" s="216">
        <v>575.78999999999996</v>
      </c>
      <c r="I243" s="217"/>
      <c r="J243" s="218">
        <f>ROUND(I243*H243,2)</f>
        <v>0</v>
      </c>
      <c r="K243" s="219"/>
      <c r="L243" s="44"/>
      <c r="M243" s="220" t="s">
        <v>1</v>
      </c>
      <c r="N243" s="221" t="s">
        <v>41</v>
      </c>
      <c r="O243" s="91"/>
      <c r="P243" s="222">
        <f>O243*H243</f>
        <v>0</v>
      </c>
      <c r="Q243" s="222">
        <v>2.0000000000000002E-05</v>
      </c>
      <c r="R243" s="222">
        <f>Q243*H243</f>
        <v>0.0115158</v>
      </c>
      <c r="S243" s="222">
        <v>0</v>
      </c>
      <c r="T243" s="223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4" t="s">
        <v>121</v>
      </c>
      <c r="AT243" s="224" t="s">
        <v>117</v>
      </c>
      <c r="AU243" s="224" t="s">
        <v>122</v>
      </c>
      <c r="AY243" s="17" t="s">
        <v>115</v>
      </c>
      <c r="BE243" s="225">
        <f>IF(N243="základná",J243,0)</f>
        <v>0</v>
      </c>
      <c r="BF243" s="225">
        <f>IF(N243="znížená",J243,0)</f>
        <v>0</v>
      </c>
      <c r="BG243" s="225">
        <f>IF(N243="zákl. prenesená",J243,0)</f>
        <v>0</v>
      </c>
      <c r="BH243" s="225">
        <f>IF(N243="zníž. prenesená",J243,0)</f>
        <v>0</v>
      </c>
      <c r="BI243" s="225">
        <f>IF(N243="nulová",J243,0)</f>
        <v>0</v>
      </c>
      <c r="BJ243" s="17" t="s">
        <v>122</v>
      </c>
      <c r="BK243" s="225">
        <f>ROUND(I243*H243,2)</f>
        <v>0</v>
      </c>
      <c r="BL243" s="17" t="s">
        <v>121</v>
      </c>
      <c r="BM243" s="224" t="s">
        <v>296</v>
      </c>
    </row>
    <row r="244" s="13" customFormat="1">
      <c r="A244" s="13"/>
      <c r="B244" s="226"/>
      <c r="C244" s="227"/>
      <c r="D244" s="228" t="s">
        <v>124</v>
      </c>
      <c r="E244" s="229" t="s">
        <v>1</v>
      </c>
      <c r="F244" s="230" t="s">
        <v>297</v>
      </c>
      <c r="G244" s="227"/>
      <c r="H244" s="231">
        <v>575.78999999999996</v>
      </c>
      <c r="I244" s="232"/>
      <c r="J244" s="227"/>
      <c r="K244" s="227"/>
      <c r="L244" s="233"/>
      <c r="M244" s="234"/>
      <c r="N244" s="235"/>
      <c r="O244" s="235"/>
      <c r="P244" s="235"/>
      <c r="Q244" s="235"/>
      <c r="R244" s="235"/>
      <c r="S244" s="235"/>
      <c r="T244" s="23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7" t="s">
        <v>124</v>
      </c>
      <c r="AU244" s="237" t="s">
        <v>122</v>
      </c>
      <c r="AV244" s="13" t="s">
        <v>122</v>
      </c>
      <c r="AW244" s="13" t="s">
        <v>31</v>
      </c>
      <c r="AX244" s="13" t="s">
        <v>80</v>
      </c>
      <c r="AY244" s="237" t="s">
        <v>115</v>
      </c>
    </row>
    <row r="245" s="2" customFormat="1" ht="16.30189" customHeight="1">
      <c r="A245" s="38"/>
      <c r="B245" s="39"/>
      <c r="C245" s="259" t="s">
        <v>298</v>
      </c>
      <c r="D245" s="259" t="s">
        <v>222</v>
      </c>
      <c r="E245" s="260" t="s">
        <v>223</v>
      </c>
      <c r="F245" s="261" t="s">
        <v>224</v>
      </c>
      <c r="G245" s="262" t="s">
        <v>120</v>
      </c>
      <c r="H245" s="263">
        <v>176.43899999999999</v>
      </c>
      <c r="I245" s="264"/>
      <c r="J245" s="265">
        <f>ROUND(I245*H245,2)</f>
        <v>0</v>
      </c>
      <c r="K245" s="266"/>
      <c r="L245" s="267"/>
      <c r="M245" s="268" t="s">
        <v>1</v>
      </c>
      <c r="N245" s="269" t="s">
        <v>41</v>
      </c>
      <c r="O245" s="91"/>
      <c r="P245" s="222">
        <f>O245*H245</f>
        <v>0</v>
      </c>
      <c r="Q245" s="222">
        <v>0.00029999999999999997</v>
      </c>
      <c r="R245" s="222">
        <f>Q245*H245</f>
        <v>0.052931699999999991</v>
      </c>
      <c r="S245" s="222">
        <v>0</v>
      </c>
      <c r="T245" s="223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4" t="s">
        <v>164</v>
      </c>
      <c r="AT245" s="224" t="s">
        <v>222</v>
      </c>
      <c r="AU245" s="224" t="s">
        <v>122</v>
      </c>
      <c r="AY245" s="17" t="s">
        <v>115</v>
      </c>
      <c r="BE245" s="225">
        <f>IF(N245="základná",J245,0)</f>
        <v>0</v>
      </c>
      <c r="BF245" s="225">
        <f>IF(N245="znížená",J245,0)</f>
        <v>0</v>
      </c>
      <c r="BG245" s="225">
        <f>IF(N245="zákl. prenesená",J245,0)</f>
        <v>0</v>
      </c>
      <c r="BH245" s="225">
        <f>IF(N245="zníž. prenesená",J245,0)</f>
        <v>0</v>
      </c>
      <c r="BI245" s="225">
        <f>IF(N245="nulová",J245,0)</f>
        <v>0</v>
      </c>
      <c r="BJ245" s="17" t="s">
        <v>122</v>
      </c>
      <c r="BK245" s="225">
        <f>ROUND(I245*H245,2)</f>
        <v>0</v>
      </c>
      <c r="BL245" s="17" t="s">
        <v>121</v>
      </c>
      <c r="BM245" s="224" t="s">
        <v>299</v>
      </c>
    </row>
    <row r="246" s="13" customFormat="1">
      <c r="A246" s="13"/>
      <c r="B246" s="226"/>
      <c r="C246" s="227"/>
      <c r="D246" s="228" t="s">
        <v>124</v>
      </c>
      <c r="E246" s="229" t="s">
        <v>1</v>
      </c>
      <c r="F246" s="230" t="s">
        <v>300</v>
      </c>
      <c r="G246" s="227"/>
      <c r="H246" s="231">
        <v>176.43899999999999</v>
      </c>
      <c r="I246" s="232"/>
      <c r="J246" s="227"/>
      <c r="K246" s="227"/>
      <c r="L246" s="233"/>
      <c r="M246" s="234"/>
      <c r="N246" s="235"/>
      <c r="O246" s="235"/>
      <c r="P246" s="235"/>
      <c r="Q246" s="235"/>
      <c r="R246" s="235"/>
      <c r="S246" s="235"/>
      <c r="T246" s="23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7" t="s">
        <v>124</v>
      </c>
      <c r="AU246" s="237" t="s">
        <v>122</v>
      </c>
      <c r="AV246" s="13" t="s">
        <v>122</v>
      </c>
      <c r="AW246" s="13" t="s">
        <v>31</v>
      </c>
      <c r="AX246" s="13" t="s">
        <v>80</v>
      </c>
      <c r="AY246" s="237" t="s">
        <v>115</v>
      </c>
    </row>
    <row r="247" s="12" customFormat="1" ht="22.8" customHeight="1">
      <c r="A247" s="12"/>
      <c r="B247" s="196"/>
      <c r="C247" s="197"/>
      <c r="D247" s="198" t="s">
        <v>74</v>
      </c>
      <c r="E247" s="210" t="s">
        <v>169</v>
      </c>
      <c r="F247" s="210" t="s">
        <v>301</v>
      </c>
      <c r="G247" s="197"/>
      <c r="H247" s="197"/>
      <c r="I247" s="200"/>
      <c r="J247" s="211">
        <f>BK247</f>
        <v>0</v>
      </c>
      <c r="K247" s="197"/>
      <c r="L247" s="202"/>
      <c r="M247" s="203"/>
      <c r="N247" s="204"/>
      <c r="O247" s="204"/>
      <c r="P247" s="205">
        <f>SUM(P248:P309)</f>
        <v>0</v>
      </c>
      <c r="Q247" s="204"/>
      <c r="R247" s="205">
        <f>SUM(R248:R309)</f>
        <v>192.84763806999996</v>
      </c>
      <c r="S247" s="204"/>
      <c r="T247" s="206">
        <f>SUM(T248:T309)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7" t="s">
        <v>80</v>
      </c>
      <c r="AT247" s="208" t="s">
        <v>74</v>
      </c>
      <c r="AU247" s="208" t="s">
        <v>80</v>
      </c>
      <c r="AY247" s="207" t="s">
        <v>115</v>
      </c>
      <c r="BK247" s="209">
        <f>SUM(BK248:BK309)</f>
        <v>0</v>
      </c>
    </row>
    <row r="248" s="2" customFormat="1" ht="31.92453" customHeight="1">
      <c r="A248" s="38"/>
      <c r="B248" s="39"/>
      <c r="C248" s="212" t="s">
        <v>302</v>
      </c>
      <c r="D248" s="212" t="s">
        <v>117</v>
      </c>
      <c r="E248" s="213" t="s">
        <v>303</v>
      </c>
      <c r="F248" s="214" t="s">
        <v>304</v>
      </c>
      <c r="G248" s="215" t="s">
        <v>128</v>
      </c>
      <c r="H248" s="216">
        <v>754.81399999999996</v>
      </c>
      <c r="I248" s="217"/>
      <c r="J248" s="218">
        <f>ROUND(I248*H248,2)</f>
        <v>0</v>
      </c>
      <c r="K248" s="219"/>
      <c r="L248" s="44"/>
      <c r="M248" s="220" t="s">
        <v>1</v>
      </c>
      <c r="N248" s="221" t="s">
        <v>41</v>
      </c>
      <c r="O248" s="91"/>
      <c r="P248" s="222">
        <f>O248*H248</f>
        <v>0</v>
      </c>
      <c r="Q248" s="222">
        <v>0.099250000000000005</v>
      </c>
      <c r="R248" s="222">
        <f>Q248*H248</f>
        <v>74.9152895</v>
      </c>
      <c r="S248" s="222">
        <v>0</v>
      </c>
      <c r="T248" s="223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4" t="s">
        <v>121</v>
      </c>
      <c r="AT248" s="224" t="s">
        <v>117</v>
      </c>
      <c r="AU248" s="224" t="s">
        <v>122</v>
      </c>
      <c r="AY248" s="17" t="s">
        <v>115</v>
      </c>
      <c r="BE248" s="225">
        <f>IF(N248="základná",J248,0)</f>
        <v>0</v>
      </c>
      <c r="BF248" s="225">
        <f>IF(N248="znížená",J248,0)</f>
        <v>0</v>
      </c>
      <c r="BG248" s="225">
        <f>IF(N248="zákl. prenesená",J248,0)</f>
        <v>0</v>
      </c>
      <c r="BH248" s="225">
        <f>IF(N248="zníž. prenesená",J248,0)</f>
        <v>0</v>
      </c>
      <c r="BI248" s="225">
        <f>IF(N248="nulová",J248,0)</f>
        <v>0</v>
      </c>
      <c r="BJ248" s="17" t="s">
        <v>122</v>
      </c>
      <c r="BK248" s="225">
        <f>ROUND(I248*H248,2)</f>
        <v>0</v>
      </c>
      <c r="BL248" s="17" t="s">
        <v>121</v>
      </c>
      <c r="BM248" s="224" t="s">
        <v>305</v>
      </c>
    </row>
    <row r="249" s="13" customFormat="1">
      <c r="A249" s="13"/>
      <c r="B249" s="226"/>
      <c r="C249" s="227"/>
      <c r="D249" s="228" t="s">
        <v>124</v>
      </c>
      <c r="E249" s="229" t="s">
        <v>1</v>
      </c>
      <c r="F249" s="230" t="s">
        <v>306</v>
      </c>
      <c r="G249" s="227"/>
      <c r="H249" s="231">
        <v>754.81399999999996</v>
      </c>
      <c r="I249" s="232"/>
      <c r="J249" s="227"/>
      <c r="K249" s="227"/>
      <c r="L249" s="233"/>
      <c r="M249" s="234"/>
      <c r="N249" s="235"/>
      <c r="O249" s="235"/>
      <c r="P249" s="235"/>
      <c r="Q249" s="235"/>
      <c r="R249" s="235"/>
      <c r="S249" s="235"/>
      <c r="T249" s="23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7" t="s">
        <v>124</v>
      </c>
      <c r="AU249" s="237" t="s">
        <v>122</v>
      </c>
      <c r="AV249" s="13" t="s">
        <v>122</v>
      </c>
      <c r="AW249" s="13" t="s">
        <v>31</v>
      </c>
      <c r="AX249" s="13" t="s">
        <v>80</v>
      </c>
      <c r="AY249" s="237" t="s">
        <v>115</v>
      </c>
    </row>
    <row r="250" s="2" customFormat="1" ht="16.30189" customHeight="1">
      <c r="A250" s="38"/>
      <c r="B250" s="39"/>
      <c r="C250" s="259" t="s">
        <v>307</v>
      </c>
      <c r="D250" s="259" t="s">
        <v>222</v>
      </c>
      <c r="E250" s="260" t="s">
        <v>308</v>
      </c>
      <c r="F250" s="261" t="s">
        <v>309</v>
      </c>
      <c r="G250" s="262" t="s">
        <v>270</v>
      </c>
      <c r="H250" s="263">
        <v>762.36199999999997</v>
      </c>
      <c r="I250" s="264"/>
      <c r="J250" s="265">
        <f>ROUND(I250*H250,2)</f>
        <v>0</v>
      </c>
      <c r="K250" s="266"/>
      <c r="L250" s="267"/>
      <c r="M250" s="268" t="s">
        <v>1</v>
      </c>
      <c r="N250" s="269" t="s">
        <v>41</v>
      </c>
      <c r="O250" s="91"/>
      <c r="P250" s="222">
        <f>O250*H250</f>
        <v>0</v>
      </c>
      <c r="Q250" s="222">
        <v>0.023</v>
      </c>
      <c r="R250" s="222">
        <f>Q250*H250</f>
        <v>17.534326</v>
      </c>
      <c r="S250" s="222">
        <v>0</v>
      </c>
      <c r="T250" s="223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4" t="s">
        <v>164</v>
      </c>
      <c r="AT250" s="224" t="s">
        <v>222</v>
      </c>
      <c r="AU250" s="224" t="s">
        <v>122</v>
      </c>
      <c r="AY250" s="17" t="s">
        <v>115</v>
      </c>
      <c r="BE250" s="225">
        <f>IF(N250="základná",J250,0)</f>
        <v>0</v>
      </c>
      <c r="BF250" s="225">
        <f>IF(N250="znížená",J250,0)</f>
        <v>0</v>
      </c>
      <c r="BG250" s="225">
        <f>IF(N250="zákl. prenesená",J250,0)</f>
        <v>0</v>
      </c>
      <c r="BH250" s="225">
        <f>IF(N250="zníž. prenesená",J250,0)</f>
        <v>0</v>
      </c>
      <c r="BI250" s="225">
        <f>IF(N250="nulová",J250,0)</f>
        <v>0</v>
      </c>
      <c r="BJ250" s="17" t="s">
        <v>122</v>
      </c>
      <c r="BK250" s="225">
        <f>ROUND(I250*H250,2)</f>
        <v>0</v>
      </c>
      <c r="BL250" s="17" t="s">
        <v>121</v>
      </c>
      <c r="BM250" s="224" t="s">
        <v>310</v>
      </c>
    </row>
    <row r="251" s="13" customFormat="1">
      <c r="A251" s="13"/>
      <c r="B251" s="226"/>
      <c r="C251" s="227"/>
      <c r="D251" s="228" t="s">
        <v>124</v>
      </c>
      <c r="E251" s="227"/>
      <c r="F251" s="230" t="s">
        <v>311</v>
      </c>
      <c r="G251" s="227"/>
      <c r="H251" s="231">
        <v>762.36199999999997</v>
      </c>
      <c r="I251" s="232"/>
      <c r="J251" s="227"/>
      <c r="K251" s="227"/>
      <c r="L251" s="233"/>
      <c r="M251" s="234"/>
      <c r="N251" s="235"/>
      <c r="O251" s="235"/>
      <c r="P251" s="235"/>
      <c r="Q251" s="235"/>
      <c r="R251" s="235"/>
      <c r="S251" s="235"/>
      <c r="T251" s="23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7" t="s">
        <v>124</v>
      </c>
      <c r="AU251" s="237" t="s">
        <v>122</v>
      </c>
      <c r="AV251" s="13" t="s">
        <v>122</v>
      </c>
      <c r="AW251" s="13" t="s">
        <v>4</v>
      </c>
      <c r="AX251" s="13" t="s">
        <v>80</v>
      </c>
      <c r="AY251" s="237" t="s">
        <v>115</v>
      </c>
    </row>
    <row r="252" s="2" customFormat="1" ht="31.92453" customHeight="1">
      <c r="A252" s="38"/>
      <c r="B252" s="39"/>
      <c r="C252" s="212" t="s">
        <v>312</v>
      </c>
      <c r="D252" s="212" t="s">
        <v>117</v>
      </c>
      <c r="E252" s="213" t="s">
        <v>313</v>
      </c>
      <c r="F252" s="214" t="s">
        <v>314</v>
      </c>
      <c r="G252" s="215" t="s">
        <v>141</v>
      </c>
      <c r="H252" s="216">
        <v>45.289000000000001</v>
      </c>
      <c r="I252" s="217"/>
      <c r="J252" s="218">
        <f>ROUND(I252*H252,2)</f>
        <v>0</v>
      </c>
      <c r="K252" s="219"/>
      <c r="L252" s="44"/>
      <c r="M252" s="220" t="s">
        <v>1</v>
      </c>
      <c r="N252" s="221" t="s">
        <v>41</v>
      </c>
      <c r="O252" s="91"/>
      <c r="P252" s="222">
        <f>O252*H252</f>
        <v>0</v>
      </c>
      <c r="Q252" s="222">
        <v>2.2151299999999998</v>
      </c>
      <c r="R252" s="222">
        <f>Q252*H252</f>
        <v>100.32102257</v>
      </c>
      <c r="S252" s="222">
        <v>0</v>
      </c>
      <c r="T252" s="223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4" t="s">
        <v>121</v>
      </c>
      <c r="AT252" s="224" t="s">
        <v>117</v>
      </c>
      <c r="AU252" s="224" t="s">
        <v>122</v>
      </c>
      <c r="AY252" s="17" t="s">
        <v>115</v>
      </c>
      <c r="BE252" s="225">
        <f>IF(N252="základná",J252,0)</f>
        <v>0</v>
      </c>
      <c r="BF252" s="225">
        <f>IF(N252="znížená",J252,0)</f>
        <v>0</v>
      </c>
      <c r="BG252" s="225">
        <f>IF(N252="zákl. prenesená",J252,0)</f>
        <v>0</v>
      </c>
      <c r="BH252" s="225">
        <f>IF(N252="zníž. prenesená",J252,0)</f>
        <v>0</v>
      </c>
      <c r="BI252" s="225">
        <f>IF(N252="nulová",J252,0)</f>
        <v>0</v>
      </c>
      <c r="BJ252" s="17" t="s">
        <v>122</v>
      </c>
      <c r="BK252" s="225">
        <f>ROUND(I252*H252,2)</f>
        <v>0</v>
      </c>
      <c r="BL252" s="17" t="s">
        <v>121</v>
      </c>
      <c r="BM252" s="224" t="s">
        <v>315</v>
      </c>
    </row>
    <row r="253" s="13" customFormat="1">
      <c r="A253" s="13"/>
      <c r="B253" s="226"/>
      <c r="C253" s="227"/>
      <c r="D253" s="228" t="s">
        <v>124</v>
      </c>
      <c r="E253" s="229" t="s">
        <v>1</v>
      </c>
      <c r="F253" s="230" t="s">
        <v>316</v>
      </c>
      <c r="G253" s="227"/>
      <c r="H253" s="231">
        <v>45.289000000000001</v>
      </c>
      <c r="I253" s="232"/>
      <c r="J253" s="227"/>
      <c r="K253" s="227"/>
      <c r="L253" s="233"/>
      <c r="M253" s="234"/>
      <c r="N253" s="235"/>
      <c r="O253" s="235"/>
      <c r="P253" s="235"/>
      <c r="Q253" s="235"/>
      <c r="R253" s="235"/>
      <c r="S253" s="235"/>
      <c r="T253" s="23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7" t="s">
        <v>124</v>
      </c>
      <c r="AU253" s="237" t="s">
        <v>122</v>
      </c>
      <c r="AV253" s="13" t="s">
        <v>122</v>
      </c>
      <c r="AW253" s="13" t="s">
        <v>31</v>
      </c>
      <c r="AX253" s="13" t="s">
        <v>80</v>
      </c>
      <c r="AY253" s="237" t="s">
        <v>115</v>
      </c>
    </row>
    <row r="254" s="2" customFormat="1" ht="31.92453" customHeight="1">
      <c r="A254" s="38"/>
      <c r="B254" s="39"/>
      <c r="C254" s="212" t="s">
        <v>317</v>
      </c>
      <c r="D254" s="212" t="s">
        <v>117</v>
      </c>
      <c r="E254" s="213" t="s">
        <v>318</v>
      </c>
      <c r="F254" s="214" t="s">
        <v>319</v>
      </c>
      <c r="G254" s="215" t="s">
        <v>320</v>
      </c>
      <c r="H254" s="216">
        <v>2</v>
      </c>
      <c r="I254" s="217"/>
      <c r="J254" s="218">
        <f>ROUND(I254*H254,2)</f>
        <v>0</v>
      </c>
      <c r="K254" s="219"/>
      <c r="L254" s="44"/>
      <c r="M254" s="220" t="s">
        <v>1</v>
      </c>
      <c r="N254" s="221" t="s">
        <v>41</v>
      </c>
      <c r="O254" s="91"/>
      <c r="P254" s="222">
        <f>O254*H254</f>
        <v>0</v>
      </c>
      <c r="Q254" s="222">
        <v>0.0054999999999999997</v>
      </c>
      <c r="R254" s="222">
        <f>Q254*H254</f>
        <v>0.010999999999999999</v>
      </c>
      <c r="S254" s="222">
        <v>0</v>
      </c>
      <c r="T254" s="223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4" t="s">
        <v>121</v>
      </c>
      <c r="AT254" s="224" t="s">
        <v>117</v>
      </c>
      <c r="AU254" s="224" t="s">
        <v>122</v>
      </c>
      <c r="AY254" s="17" t="s">
        <v>115</v>
      </c>
      <c r="BE254" s="225">
        <f>IF(N254="základná",J254,0)</f>
        <v>0</v>
      </c>
      <c r="BF254" s="225">
        <f>IF(N254="znížená",J254,0)</f>
        <v>0</v>
      </c>
      <c r="BG254" s="225">
        <f>IF(N254="zákl. prenesená",J254,0)</f>
        <v>0</v>
      </c>
      <c r="BH254" s="225">
        <f>IF(N254="zníž. prenesená",J254,0)</f>
        <v>0</v>
      </c>
      <c r="BI254" s="225">
        <f>IF(N254="nulová",J254,0)</f>
        <v>0</v>
      </c>
      <c r="BJ254" s="17" t="s">
        <v>122</v>
      </c>
      <c r="BK254" s="225">
        <f>ROUND(I254*H254,2)</f>
        <v>0</v>
      </c>
      <c r="BL254" s="17" t="s">
        <v>121</v>
      </c>
      <c r="BM254" s="224" t="s">
        <v>321</v>
      </c>
    </row>
    <row r="255" s="2" customFormat="1" ht="16.30189" customHeight="1">
      <c r="A255" s="38"/>
      <c r="B255" s="39"/>
      <c r="C255" s="212" t="s">
        <v>322</v>
      </c>
      <c r="D255" s="212" t="s">
        <v>117</v>
      </c>
      <c r="E255" s="213" t="s">
        <v>323</v>
      </c>
      <c r="F255" s="214" t="s">
        <v>324</v>
      </c>
      <c r="G255" s="215" t="s">
        <v>320</v>
      </c>
      <c r="H255" s="216">
        <v>1</v>
      </c>
      <c r="I255" s="217"/>
      <c r="J255" s="218">
        <f>ROUND(I255*H255,2)</f>
        <v>0</v>
      </c>
      <c r="K255" s="219"/>
      <c r="L255" s="44"/>
      <c r="M255" s="220" t="s">
        <v>1</v>
      </c>
      <c r="N255" s="221" t="s">
        <v>41</v>
      </c>
      <c r="O255" s="91"/>
      <c r="P255" s="222">
        <f>O255*H255</f>
        <v>0</v>
      </c>
      <c r="Q255" s="222">
        <v>0.0054999999999999997</v>
      </c>
      <c r="R255" s="222">
        <f>Q255*H255</f>
        <v>0.0054999999999999997</v>
      </c>
      <c r="S255" s="222">
        <v>0</v>
      </c>
      <c r="T255" s="223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4" t="s">
        <v>121</v>
      </c>
      <c r="AT255" s="224" t="s">
        <v>117</v>
      </c>
      <c r="AU255" s="224" t="s">
        <v>122</v>
      </c>
      <c r="AY255" s="17" t="s">
        <v>115</v>
      </c>
      <c r="BE255" s="225">
        <f>IF(N255="základná",J255,0)</f>
        <v>0</v>
      </c>
      <c r="BF255" s="225">
        <f>IF(N255="znížená",J255,0)</f>
        <v>0</v>
      </c>
      <c r="BG255" s="225">
        <f>IF(N255="zákl. prenesená",J255,0)</f>
        <v>0</v>
      </c>
      <c r="BH255" s="225">
        <f>IF(N255="zníž. prenesená",J255,0)</f>
        <v>0</v>
      </c>
      <c r="BI255" s="225">
        <f>IF(N255="nulová",J255,0)</f>
        <v>0</v>
      </c>
      <c r="BJ255" s="17" t="s">
        <v>122</v>
      </c>
      <c r="BK255" s="225">
        <f>ROUND(I255*H255,2)</f>
        <v>0</v>
      </c>
      <c r="BL255" s="17" t="s">
        <v>121</v>
      </c>
      <c r="BM255" s="224" t="s">
        <v>325</v>
      </c>
    </row>
    <row r="256" s="2" customFormat="1" ht="21.0566" customHeight="1">
      <c r="A256" s="38"/>
      <c r="B256" s="39"/>
      <c r="C256" s="212" t="s">
        <v>326</v>
      </c>
      <c r="D256" s="212" t="s">
        <v>117</v>
      </c>
      <c r="E256" s="213" t="s">
        <v>327</v>
      </c>
      <c r="F256" s="214" t="s">
        <v>328</v>
      </c>
      <c r="G256" s="215" t="s">
        <v>320</v>
      </c>
      <c r="H256" s="216">
        <v>2</v>
      </c>
      <c r="I256" s="217"/>
      <c r="J256" s="218">
        <f>ROUND(I256*H256,2)</f>
        <v>0</v>
      </c>
      <c r="K256" s="219"/>
      <c r="L256" s="44"/>
      <c r="M256" s="220" t="s">
        <v>1</v>
      </c>
      <c r="N256" s="221" t="s">
        <v>41</v>
      </c>
      <c r="O256" s="91"/>
      <c r="P256" s="222">
        <f>O256*H256</f>
        <v>0</v>
      </c>
      <c r="Q256" s="222">
        <v>0.0054999999999999997</v>
      </c>
      <c r="R256" s="222">
        <f>Q256*H256</f>
        <v>0.010999999999999999</v>
      </c>
      <c r="S256" s="222">
        <v>0</v>
      </c>
      <c r="T256" s="223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4" t="s">
        <v>121</v>
      </c>
      <c r="AT256" s="224" t="s">
        <v>117</v>
      </c>
      <c r="AU256" s="224" t="s">
        <v>122</v>
      </c>
      <c r="AY256" s="17" t="s">
        <v>115</v>
      </c>
      <c r="BE256" s="225">
        <f>IF(N256="základná",J256,0)</f>
        <v>0</v>
      </c>
      <c r="BF256" s="225">
        <f>IF(N256="znížená",J256,0)</f>
        <v>0</v>
      </c>
      <c r="BG256" s="225">
        <f>IF(N256="zákl. prenesená",J256,0)</f>
        <v>0</v>
      </c>
      <c r="BH256" s="225">
        <f>IF(N256="zníž. prenesená",J256,0)</f>
        <v>0</v>
      </c>
      <c r="BI256" s="225">
        <f>IF(N256="nulová",J256,0)</f>
        <v>0</v>
      </c>
      <c r="BJ256" s="17" t="s">
        <v>122</v>
      </c>
      <c r="BK256" s="225">
        <f>ROUND(I256*H256,2)</f>
        <v>0</v>
      </c>
      <c r="BL256" s="17" t="s">
        <v>121</v>
      </c>
      <c r="BM256" s="224" t="s">
        <v>329</v>
      </c>
    </row>
    <row r="257" s="14" customFormat="1">
      <c r="A257" s="14"/>
      <c r="B257" s="238"/>
      <c r="C257" s="239"/>
      <c r="D257" s="228" t="s">
        <v>124</v>
      </c>
      <c r="E257" s="240" t="s">
        <v>1</v>
      </c>
      <c r="F257" s="241" t="s">
        <v>330</v>
      </c>
      <c r="G257" s="239"/>
      <c r="H257" s="240" t="s">
        <v>1</v>
      </c>
      <c r="I257" s="242"/>
      <c r="J257" s="239"/>
      <c r="K257" s="239"/>
      <c r="L257" s="243"/>
      <c r="M257" s="244"/>
      <c r="N257" s="245"/>
      <c r="O257" s="245"/>
      <c r="P257" s="245"/>
      <c r="Q257" s="245"/>
      <c r="R257" s="245"/>
      <c r="S257" s="245"/>
      <c r="T257" s="24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7" t="s">
        <v>124</v>
      </c>
      <c r="AU257" s="247" t="s">
        <v>122</v>
      </c>
      <c r="AV257" s="14" t="s">
        <v>80</v>
      </c>
      <c r="AW257" s="14" t="s">
        <v>31</v>
      </c>
      <c r="AX257" s="14" t="s">
        <v>75</v>
      </c>
      <c r="AY257" s="247" t="s">
        <v>115</v>
      </c>
    </row>
    <row r="258" s="14" customFormat="1">
      <c r="A258" s="14"/>
      <c r="B258" s="238"/>
      <c r="C258" s="239"/>
      <c r="D258" s="228" t="s">
        <v>124</v>
      </c>
      <c r="E258" s="240" t="s">
        <v>1</v>
      </c>
      <c r="F258" s="241" t="s">
        <v>331</v>
      </c>
      <c r="G258" s="239"/>
      <c r="H258" s="240" t="s">
        <v>1</v>
      </c>
      <c r="I258" s="242"/>
      <c r="J258" s="239"/>
      <c r="K258" s="239"/>
      <c r="L258" s="243"/>
      <c r="M258" s="244"/>
      <c r="N258" s="245"/>
      <c r="O258" s="245"/>
      <c r="P258" s="245"/>
      <c r="Q258" s="245"/>
      <c r="R258" s="245"/>
      <c r="S258" s="245"/>
      <c r="T258" s="24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7" t="s">
        <v>124</v>
      </c>
      <c r="AU258" s="247" t="s">
        <v>122</v>
      </c>
      <c r="AV258" s="14" t="s">
        <v>80</v>
      </c>
      <c r="AW258" s="14" t="s">
        <v>31</v>
      </c>
      <c r="AX258" s="14" t="s">
        <v>75</v>
      </c>
      <c r="AY258" s="247" t="s">
        <v>115</v>
      </c>
    </row>
    <row r="259" s="14" customFormat="1">
      <c r="A259" s="14"/>
      <c r="B259" s="238"/>
      <c r="C259" s="239"/>
      <c r="D259" s="228" t="s">
        <v>124</v>
      </c>
      <c r="E259" s="240" t="s">
        <v>1</v>
      </c>
      <c r="F259" s="241" t="s">
        <v>332</v>
      </c>
      <c r="G259" s="239"/>
      <c r="H259" s="240" t="s">
        <v>1</v>
      </c>
      <c r="I259" s="242"/>
      <c r="J259" s="239"/>
      <c r="K259" s="239"/>
      <c r="L259" s="243"/>
      <c r="M259" s="244"/>
      <c r="N259" s="245"/>
      <c r="O259" s="245"/>
      <c r="P259" s="245"/>
      <c r="Q259" s="245"/>
      <c r="R259" s="245"/>
      <c r="S259" s="245"/>
      <c r="T259" s="24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7" t="s">
        <v>124</v>
      </c>
      <c r="AU259" s="247" t="s">
        <v>122</v>
      </c>
      <c r="AV259" s="14" t="s">
        <v>80</v>
      </c>
      <c r="AW259" s="14" t="s">
        <v>31</v>
      </c>
      <c r="AX259" s="14" t="s">
        <v>75</v>
      </c>
      <c r="AY259" s="247" t="s">
        <v>115</v>
      </c>
    </row>
    <row r="260" s="14" customFormat="1">
      <c r="A260" s="14"/>
      <c r="B260" s="238"/>
      <c r="C260" s="239"/>
      <c r="D260" s="228" t="s">
        <v>124</v>
      </c>
      <c r="E260" s="240" t="s">
        <v>1</v>
      </c>
      <c r="F260" s="241" t="s">
        <v>333</v>
      </c>
      <c r="G260" s="239"/>
      <c r="H260" s="240" t="s">
        <v>1</v>
      </c>
      <c r="I260" s="242"/>
      <c r="J260" s="239"/>
      <c r="K260" s="239"/>
      <c r="L260" s="243"/>
      <c r="M260" s="244"/>
      <c r="N260" s="245"/>
      <c r="O260" s="245"/>
      <c r="P260" s="245"/>
      <c r="Q260" s="245"/>
      <c r="R260" s="245"/>
      <c r="S260" s="245"/>
      <c r="T260" s="246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7" t="s">
        <v>124</v>
      </c>
      <c r="AU260" s="247" t="s">
        <v>122</v>
      </c>
      <c r="AV260" s="14" t="s">
        <v>80</v>
      </c>
      <c r="AW260" s="14" t="s">
        <v>31</v>
      </c>
      <c r="AX260" s="14" t="s">
        <v>75</v>
      </c>
      <c r="AY260" s="247" t="s">
        <v>115</v>
      </c>
    </row>
    <row r="261" s="13" customFormat="1">
      <c r="A261" s="13"/>
      <c r="B261" s="226"/>
      <c r="C261" s="227"/>
      <c r="D261" s="228" t="s">
        <v>124</v>
      </c>
      <c r="E261" s="229" t="s">
        <v>1</v>
      </c>
      <c r="F261" s="230" t="s">
        <v>122</v>
      </c>
      <c r="G261" s="227"/>
      <c r="H261" s="231">
        <v>2</v>
      </c>
      <c r="I261" s="232"/>
      <c r="J261" s="227"/>
      <c r="K261" s="227"/>
      <c r="L261" s="233"/>
      <c r="M261" s="234"/>
      <c r="N261" s="235"/>
      <c r="O261" s="235"/>
      <c r="P261" s="235"/>
      <c r="Q261" s="235"/>
      <c r="R261" s="235"/>
      <c r="S261" s="235"/>
      <c r="T261" s="23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7" t="s">
        <v>124</v>
      </c>
      <c r="AU261" s="237" t="s">
        <v>122</v>
      </c>
      <c r="AV261" s="13" t="s">
        <v>122</v>
      </c>
      <c r="AW261" s="13" t="s">
        <v>31</v>
      </c>
      <c r="AX261" s="13" t="s">
        <v>75</v>
      </c>
      <c r="AY261" s="237" t="s">
        <v>115</v>
      </c>
    </row>
    <row r="262" s="15" customFormat="1">
      <c r="A262" s="15"/>
      <c r="B262" s="248"/>
      <c r="C262" s="249"/>
      <c r="D262" s="228" t="s">
        <v>124</v>
      </c>
      <c r="E262" s="250" t="s">
        <v>1</v>
      </c>
      <c r="F262" s="251" t="s">
        <v>148</v>
      </c>
      <c r="G262" s="249"/>
      <c r="H262" s="252">
        <v>2</v>
      </c>
      <c r="I262" s="253"/>
      <c r="J262" s="249"/>
      <c r="K262" s="249"/>
      <c r="L262" s="254"/>
      <c r="M262" s="255"/>
      <c r="N262" s="256"/>
      <c r="O262" s="256"/>
      <c r="P262" s="256"/>
      <c r="Q262" s="256"/>
      <c r="R262" s="256"/>
      <c r="S262" s="256"/>
      <c r="T262" s="257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58" t="s">
        <v>124</v>
      </c>
      <c r="AU262" s="258" t="s">
        <v>122</v>
      </c>
      <c r="AV262" s="15" t="s">
        <v>121</v>
      </c>
      <c r="AW262" s="15" t="s">
        <v>31</v>
      </c>
      <c r="AX262" s="15" t="s">
        <v>80</v>
      </c>
      <c r="AY262" s="258" t="s">
        <v>115</v>
      </c>
    </row>
    <row r="263" s="2" customFormat="1" ht="31.92453" customHeight="1">
      <c r="A263" s="38"/>
      <c r="B263" s="39"/>
      <c r="C263" s="212" t="s">
        <v>334</v>
      </c>
      <c r="D263" s="212" t="s">
        <v>117</v>
      </c>
      <c r="E263" s="213" t="s">
        <v>335</v>
      </c>
      <c r="F263" s="214" t="s">
        <v>336</v>
      </c>
      <c r="G263" s="215" t="s">
        <v>320</v>
      </c>
      <c r="H263" s="216">
        <v>6</v>
      </c>
      <c r="I263" s="217"/>
      <c r="J263" s="218">
        <f>ROUND(I263*H263,2)</f>
        <v>0</v>
      </c>
      <c r="K263" s="219"/>
      <c r="L263" s="44"/>
      <c r="M263" s="220" t="s">
        <v>1</v>
      </c>
      <c r="N263" s="221" t="s">
        <v>41</v>
      </c>
      <c r="O263" s="91"/>
      <c r="P263" s="222">
        <f>O263*H263</f>
        <v>0</v>
      </c>
      <c r="Q263" s="222">
        <v>0.0054999999999999997</v>
      </c>
      <c r="R263" s="222">
        <f>Q263*H263</f>
        <v>0.033000000000000002</v>
      </c>
      <c r="S263" s="222">
        <v>0</v>
      </c>
      <c r="T263" s="223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4" t="s">
        <v>121</v>
      </c>
      <c r="AT263" s="224" t="s">
        <v>117</v>
      </c>
      <c r="AU263" s="224" t="s">
        <v>122</v>
      </c>
      <c r="AY263" s="17" t="s">
        <v>115</v>
      </c>
      <c r="BE263" s="225">
        <f>IF(N263="základná",J263,0)</f>
        <v>0</v>
      </c>
      <c r="BF263" s="225">
        <f>IF(N263="znížená",J263,0)</f>
        <v>0</v>
      </c>
      <c r="BG263" s="225">
        <f>IF(N263="zákl. prenesená",J263,0)</f>
        <v>0</v>
      </c>
      <c r="BH263" s="225">
        <f>IF(N263="zníž. prenesená",J263,0)</f>
        <v>0</v>
      </c>
      <c r="BI263" s="225">
        <f>IF(N263="nulová",J263,0)</f>
        <v>0</v>
      </c>
      <c r="BJ263" s="17" t="s">
        <v>122</v>
      </c>
      <c r="BK263" s="225">
        <f>ROUND(I263*H263,2)</f>
        <v>0</v>
      </c>
      <c r="BL263" s="17" t="s">
        <v>121</v>
      </c>
      <c r="BM263" s="224" t="s">
        <v>337</v>
      </c>
    </row>
    <row r="264" s="14" customFormat="1">
      <c r="A264" s="14"/>
      <c r="B264" s="238"/>
      <c r="C264" s="239"/>
      <c r="D264" s="228" t="s">
        <v>124</v>
      </c>
      <c r="E264" s="240" t="s">
        <v>1</v>
      </c>
      <c r="F264" s="241" t="s">
        <v>330</v>
      </c>
      <c r="G264" s="239"/>
      <c r="H264" s="240" t="s">
        <v>1</v>
      </c>
      <c r="I264" s="242"/>
      <c r="J264" s="239"/>
      <c r="K264" s="239"/>
      <c r="L264" s="243"/>
      <c r="M264" s="244"/>
      <c r="N264" s="245"/>
      <c r="O264" s="245"/>
      <c r="P264" s="245"/>
      <c r="Q264" s="245"/>
      <c r="R264" s="245"/>
      <c r="S264" s="245"/>
      <c r="T264" s="246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7" t="s">
        <v>124</v>
      </c>
      <c r="AU264" s="247" t="s">
        <v>122</v>
      </c>
      <c r="AV264" s="14" t="s">
        <v>80</v>
      </c>
      <c r="AW264" s="14" t="s">
        <v>31</v>
      </c>
      <c r="AX264" s="14" t="s">
        <v>75</v>
      </c>
      <c r="AY264" s="247" t="s">
        <v>115</v>
      </c>
    </row>
    <row r="265" s="14" customFormat="1">
      <c r="A265" s="14"/>
      <c r="B265" s="238"/>
      <c r="C265" s="239"/>
      <c r="D265" s="228" t="s">
        <v>124</v>
      </c>
      <c r="E265" s="240" t="s">
        <v>1</v>
      </c>
      <c r="F265" s="241" t="s">
        <v>338</v>
      </c>
      <c r="G265" s="239"/>
      <c r="H265" s="240" t="s">
        <v>1</v>
      </c>
      <c r="I265" s="242"/>
      <c r="J265" s="239"/>
      <c r="K265" s="239"/>
      <c r="L265" s="243"/>
      <c r="M265" s="244"/>
      <c r="N265" s="245"/>
      <c r="O265" s="245"/>
      <c r="P265" s="245"/>
      <c r="Q265" s="245"/>
      <c r="R265" s="245"/>
      <c r="S265" s="245"/>
      <c r="T265" s="24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7" t="s">
        <v>124</v>
      </c>
      <c r="AU265" s="247" t="s">
        <v>122</v>
      </c>
      <c r="AV265" s="14" t="s">
        <v>80</v>
      </c>
      <c r="AW265" s="14" t="s">
        <v>31</v>
      </c>
      <c r="AX265" s="14" t="s">
        <v>75</v>
      </c>
      <c r="AY265" s="247" t="s">
        <v>115</v>
      </c>
    </row>
    <row r="266" s="14" customFormat="1">
      <c r="A266" s="14"/>
      <c r="B266" s="238"/>
      <c r="C266" s="239"/>
      <c r="D266" s="228" t="s">
        <v>124</v>
      </c>
      <c r="E266" s="240" t="s">
        <v>1</v>
      </c>
      <c r="F266" s="241" t="s">
        <v>339</v>
      </c>
      <c r="G266" s="239"/>
      <c r="H266" s="240" t="s">
        <v>1</v>
      </c>
      <c r="I266" s="242"/>
      <c r="J266" s="239"/>
      <c r="K266" s="239"/>
      <c r="L266" s="243"/>
      <c r="M266" s="244"/>
      <c r="N266" s="245"/>
      <c r="O266" s="245"/>
      <c r="P266" s="245"/>
      <c r="Q266" s="245"/>
      <c r="R266" s="245"/>
      <c r="S266" s="245"/>
      <c r="T266" s="246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7" t="s">
        <v>124</v>
      </c>
      <c r="AU266" s="247" t="s">
        <v>122</v>
      </c>
      <c r="AV266" s="14" t="s">
        <v>80</v>
      </c>
      <c r="AW266" s="14" t="s">
        <v>31</v>
      </c>
      <c r="AX266" s="14" t="s">
        <v>75</v>
      </c>
      <c r="AY266" s="247" t="s">
        <v>115</v>
      </c>
    </row>
    <row r="267" s="14" customFormat="1">
      <c r="A267" s="14"/>
      <c r="B267" s="238"/>
      <c r="C267" s="239"/>
      <c r="D267" s="228" t="s">
        <v>124</v>
      </c>
      <c r="E267" s="240" t="s">
        <v>1</v>
      </c>
      <c r="F267" s="241" t="s">
        <v>340</v>
      </c>
      <c r="G267" s="239"/>
      <c r="H267" s="240" t="s">
        <v>1</v>
      </c>
      <c r="I267" s="242"/>
      <c r="J267" s="239"/>
      <c r="K267" s="239"/>
      <c r="L267" s="243"/>
      <c r="M267" s="244"/>
      <c r="N267" s="245"/>
      <c r="O267" s="245"/>
      <c r="P267" s="245"/>
      <c r="Q267" s="245"/>
      <c r="R267" s="245"/>
      <c r="S267" s="245"/>
      <c r="T267" s="246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7" t="s">
        <v>124</v>
      </c>
      <c r="AU267" s="247" t="s">
        <v>122</v>
      </c>
      <c r="AV267" s="14" t="s">
        <v>80</v>
      </c>
      <c r="AW267" s="14" t="s">
        <v>31</v>
      </c>
      <c r="AX267" s="14" t="s">
        <v>75</v>
      </c>
      <c r="AY267" s="247" t="s">
        <v>115</v>
      </c>
    </row>
    <row r="268" s="14" customFormat="1">
      <c r="A268" s="14"/>
      <c r="B268" s="238"/>
      <c r="C268" s="239"/>
      <c r="D268" s="228" t="s">
        <v>124</v>
      </c>
      <c r="E268" s="240" t="s">
        <v>1</v>
      </c>
      <c r="F268" s="241" t="s">
        <v>341</v>
      </c>
      <c r="G268" s="239"/>
      <c r="H268" s="240" t="s">
        <v>1</v>
      </c>
      <c r="I268" s="242"/>
      <c r="J268" s="239"/>
      <c r="K268" s="239"/>
      <c r="L268" s="243"/>
      <c r="M268" s="244"/>
      <c r="N268" s="245"/>
      <c r="O268" s="245"/>
      <c r="P268" s="245"/>
      <c r="Q268" s="245"/>
      <c r="R268" s="245"/>
      <c r="S268" s="245"/>
      <c r="T268" s="246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7" t="s">
        <v>124</v>
      </c>
      <c r="AU268" s="247" t="s">
        <v>122</v>
      </c>
      <c r="AV268" s="14" t="s">
        <v>80</v>
      </c>
      <c r="AW268" s="14" t="s">
        <v>31</v>
      </c>
      <c r="AX268" s="14" t="s">
        <v>75</v>
      </c>
      <c r="AY268" s="247" t="s">
        <v>115</v>
      </c>
    </row>
    <row r="269" s="13" customFormat="1">
      <c r="A269" s="13"/>
      <c r="B269" s="226"/>
      <c r="C269" s="227"/>
      <c r="D269" s="228" t="s">
        <v>124</v>
      </c>
      <c r="E269" s="229" t="s">
        <v>1</v>
      </c>
      <c r="F269" s="230" t="s">
        <v>149</v>
      </c>
      <c r="G269" s="227"/>
      <c r="H269" s="231">
        <v>6</v>
      </c>
      <c r="I269" s="232"/>
      <c r="J269" s="227"/>
      <c r="K269" s="227"/>
      <c r="L269" s="233"/>
      <c r="M269" s="234"/>
      <c r="N269" s="235"/>
      <c r="O269" s="235"/>
      <c r="P269" s="235"/>
      <c r="Q269" s="235"/>
      <c r="R269" s="235"/>
      <c r="S269" s="235"/>
      <c r="T269" s="236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7" t="s">
        <v>124</v>
      </c>
      <c r="AU269" s="237" t="s">
        <v>122</v>
      </c>
      <c r="AV269" s="13" t="s">
        <v>122</v>
      </c>
      <c r="AW269" s="13" t="s">
        <v>31</v>
      </c>
      <c r="AX269" s="13" t="s">
        <v>75</v>
      </c>
      <c r="AY269" s="237" t="s">
        <v>115</v>
      </c>
    </row>
    <row r="270" s="15" customFormat="1">
      <c r="A270" s="15"/>
      <c r="B270" s="248"/>
      <c r="C270" s="249"/>
      <c r="D270" s="228" t="s">
        <v>124</v>
      </c>
      <c r="E270" s="250" t="s">
        <v>1</v>
      </c>
      <c r="F270" s="251" t="s">
        <v>148</v>
      </c>
      <c r="G270" s="249"/>
      <c r="H270" s="252">
        <v>6</v>
      </c>
      <c r="I270" s="253"/>
      <c r="J270" s="249"/>
      <c r="K270" s="249"/>
      <c r="L270" s="254"/>
      <c r="M270" s="255"/>
      <c r="N270" s="256"/>
      <c r="O270" s="256"/>
      <c r="P270" s="256"/>
      <c r="Q270" s="256"/>
      <c r="R270" s="256"/>
      <c r="S270" s="256"/>
      <c r="T270" s="257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58" t="s">
        <v>124</v>
      </c>
      <c r="AU270" s="258" t="s">
        <v>122</v>
      </c>
      <c r="AV270" s="15" t="s">
        <v>121</v>
      </c>
      <c r="AW270" s="15" t="s">
        <v>31</v>
      </c>
      <c r="AX270" s="15" t="s">
        <v>80</v>
      </c>
      <c r="AY270" s="258" t="s">
        <v>115</v>
      </c>
    </row>
    <row r="271" s="2" customFormat="1" ht="16.30189" customHeight="1">
      <c r="A271" s="38"/>
      <c r="B271" s="39"/>
      <c r="C271" s="212" t="s">
        <v>342</v>
      </c>
      <c r="D271" s="212" t="s">
        <v>117</v>
      </c>
      <c r="E271" s="213" t="s">
        <v>343</v>
      </c>
      <c r="F271" s="214" t="s">
        <v>344</v>
      </c>
      <c r="G271" s="215" t="s">
        <v>320</v>
      </c>
      <c r="H271" s="216">
        <v>1</v>
      </c>
      <c r="I271" s="217"/>
      <c r="J271" s="218">
        <f>ROUND(I271*H271,2)</f>
        <v>0</v>
      </c>
      <c r="K271" s="219"/>
      <c r="L271" s="44"/>
      <c r="M271" s="220" t="s">
        <v>1</v>
      </c>
      <c r="N271" s="221" t="s">
        <v>41</v>
      </c>
      <c r="O271" s="91"/>
      <c r="P271" s="222">
        <f>O271*H271</f>
        <v>0</v>
      </c>
      <c r="Q271" s="222">
        <v>0.0054999999999999997</v>
      </c>
      <c r="R271" s="222">
        <f>Q271*H271</f>
        <v>0.0054999999999999997</v>
      </c>
      <c r="S271" s="222">
        <v>0</v>
      </c>
      <c r="T271" s="223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4" t="s">
        <v>121</v>
      </c>
      <c r="AT271" s="224" t="s">
        <v>117</v>
      </c>
      <c r="AU271" s="224" t="s">
        <v>122</v>
      </c>
      <c r="AY271" s="17" t="s">
        <v>115</v>
      </c>
      <c r="BE271" s="225">
        <f>IF(N271="základná",J271,0)</f>
        <v>0</v>
      </c>
      <c r="BF271" s="225">
        <f>IF(N271="znížená",J271,0)</f>
        <v>0</v>
      </c>
      <c r="BG271" s="225">
        <f>IF(N271="zákl. prenesená",J271,0)</f>
        <v>0</v>
      </c>
      <c r="BH271" s="225">
        <f>IF(N271="zníž. prenesená",J271,0)</f>
        <v>0</v>
      </c>
      <c r="BI271" s="225">
        <f>IF(N271="nulová",J271,0)</f>
        <v>0</v>
      </c>
      <c r="BJ271" s="17" t="s">
        <v>122</v>
      </c>
      <c r="BK271" s="225">
        <f>ROUND(I271*H271,2)</f>
        <v>0</v>
      </c>
      <c r="BL271" s="17" t="s">
        <v>121</v>
      </c>
      <c r="BM271" s="224" t="s">
        <v>345</v>
      </c>
    </row>
    <row r="272" s="14" customFormat="1">
      <c r="A272" s="14"/>
      <c r="B272" s="238"/>
      <c r="C272" s="239"/>
      <c r="D272" s="228" t="s">
        <v>124</v>
      </c>
      <c r="E272" s="240" t="s">
        <v>1</v>
      </c>
      <c r="F272" s="241" t="s">
        <v>330</v>
      </c>
      <c r="G272" s="239"/>
      <c r="H272" s="240" t="s">
        <v>1</v>
      </c>
      <c r="I272" s="242"/>
      <c r="J272" s="239"/>
      <c r="K272" s="239"/>
      <c r="L272" s="243"/>
      <c r="M272" s="244"/>
      <c r="N272" s="245"/>
      <c r="O272" s="245"/>
      <c r="P272" s="245"/>
      <c r="Q272" s="245"/>
      <c r="R272" s="245"/>
      <c r="S272" s="245"/>
      <c r="T272" s="24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7" t="s">
        <v>124</v>
      </c>
      <c r="AU272" s="247" t="s">
        <v>122</v>
      </c>
      <c r="AV272" s="14" t="s">
        <v>80</v>
      </c>
      <c r="AW272" s="14" t="s">
        <v>31</v>
      </c>
      <c r="AX272" s="14" t="s">
        <v>75</v>
      </c>
      <c r="AY272" s="247" t="s">
        <v>115</v>
      </c>
    </row>
    <row r="273" s="14" customFormat="1">
      <c r="A273" s="14"/>
      <c r="B273" s="238"/>
      <c r="C273" s="239"/>
      <c r="D273" s="228" t="s">
        <v>124</v>
      </c>
      <c r="E273" s="240" t="s">
        <v>1</v>
      </c>
      <c r="F273" s="241" t="s">
        <v>346</v>
      </c>
      <c r="G273" s="239"/>
      <c r="H273" s="240" t="s">
        <v>1</v>
      </c>
      <c r="I273" s="242"/>
      <c r="J273" s="239"/>
      <c r="K273" s="239"/>
      <c r="L273" s="243"/>
      <c r="M273" s="244"/>
      <c r="N273" s="245"/>
      <c r="O273" s="245"/>
      <c r="P273" s="245"/>
      <c r="Q273" s="245"/>
      <c r="R273" s="245"/>
      <c r="S273" s="245"/>
      <c r="T273" s="24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7" t="s">
        <v>124</v>
      </c>
      <c r="AU273" s="247" t="s">
        <v>122</v>
      </c>
      <c r="AV273" s="14" t="s">
        <v>80</v>
      </c>
      <c r="AW273" s="14" t="s">
        <v>31</v>
      </c>
      <c r="AX273" s="14" t="s">
        <v>75</v>
      </c>
      <c r="AY273" s="247" t="s">
        <v>115</v>
      </c>
    </row>
    <row r="274" s="14" customFormat="1">
      <c r="A274" s="14"/>
      <c r="B274" s="238"/>
      <c r="C274" s="239"/>
      <c r="D274" s="228" t="s">
        <v>124</v>
      </c>
      <c r="E274" s="240" t="s">
        <v>1</v>
      </c>
      <c r="F274" s="241" t="s">
        <v>347</v>
      </c>
      <c r="G274" s="239"/>
      <c r="H274" s="240" t="s">
        <v>1</v>
      </c>
      <c r="I274" s="242"/>
      <c r="J274" s="239"/>
      <c r="K274" s="239"/>
      <c r="L274" s="243"/>
      <c r="M274" s="244"/>
      <c r="N274" s="245"/>
      <c r="O274" s="245"/>
      <c r="P274" s="245"/>
      <c r="Q274" s="245"/>
      <c r="R274" s="245"/>
      <c r="S274" s="245"/>
      <c r="T274" s="246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7" t="s">
        <v>124</v>
      </c>
      <c r="AU274" s="247" t="s">
        <v>122</v>
      </c>
      <c r="AV274" s="14" t="s">
        <v>80</v>
      </c>
      <c r="AW274" s="14" t="s">
        <v>31</v>
      </c>
      <c r="AX274" s="14" t="s">
        <v>75</v>
      </c>
      <c r="AY274" s="247" t="s">
        <v>115</v>
      </c>
    </row>
    <row r="275" s="14" customFormat="1">
      <c r="A275" s="14"/>
      <c r="B275" s="238"/>
      <c r="C275" s="239"/>
      <c r="D275" s="228" t="s">
        <v>124</v>
      </c>
      <c r="E275" s="240" t="s">
        <v>1</v>
      </c>
      <c r="F275" s="241" t="s">
        <v>348</v>
      </c>
      <c r="G275" s="239"/>
      <c r="H275" s="240" t="s">
        <v>1</v>
      </c>
      <c r="I275" s="242"/>
      <c r="J275" s="239"/>
      <c r="K275" s="239"/>
      <c r="L275" s="243"/>
      <c r="M275" s="244"/>
      <c r="N275" s="245"/>
      <c r="O275" s="245"/>
      <c r="P275" s="245"/>
      <c r="Q275" s="245"/>
      <c r="R275" s="245"/>
      <c r="S275" s="245"/>
      <c r="T275" s="24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7" t="s">
        <v>124</v>
      </c>
      <c r="AU275" s="247" t="s">
        <v>122</v>
      </c>
      <c r="AV275" s="14" t="s">
        <v>80</v>
      </c>
      <c r="AW275" s="14" t="s">
        <v>31</v>
      </c>
      <c r="AX275" s="14" t="s">
        <v>75</v>
      </c>
      <c r="AY275" s="247" t="s">
        <v>115</v>
      </c>
    </row>
    <row r="276" s="14" customFormat="1">
      <c r="A276" s="14"/>
      <c r="B276" s="238"/>
      <c r="C276" s="239"/>
      <c r="D276" s="228" t="s">
        <v>124</v>
      </c>
      <c r="E276" s="240" t="s">
        <v>1</v>
      </c>
      <c r="F276" s="241" t="s">
        <v>349</v>
      </c>
      <c r="G276" s="239"/>
      <c r="H276" s="240" t="s">
        <v>1</v>
      </c>
      <c r="I276" s="242"/>
      <c r="J276" s="239"/>
      <c r="K276" s="239"/>
      <c r="L276" s="243"/>
      <c r="M276" s="244"/>
      <c r="N276" s="245"/>
      <c r="O276" s="245"/>
      <c r="P276" s="245"/>
      <c r="Q276" s="245"/>
      <c r="R276" s="245"/>
      <c r="S276" s="245"/>
      <c r="T276" s="246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7" t="s">
        <v>124</v>
      </c>
      <c r="AU276" s="247" t="s">
        <v>122</v>
      </c>
      <c r="AV276" s="14" t="s">
        <v>80</v>
      </c>
      <c r="AW276" s="14" t="s">
        <v>31</v>
      </c>
      <c r="AX276" s="14" t="s">
        <v>75</v>
      </c>
      <c r="AY276" s="247" t="s">
        <v>115</v>
      </c>
    </row>
    <row r="277" s="14" customFormat="1">
      <c r="A277" s="14"/>
      <c r="B277" s="238"/>
      <c r="C277" s="239"/>
      <c r="D277" s="228" t="s">
        <v>124</v>
      </c>
      <c r="E277" s="240" t="s">
        <v>1</v>
      </c>
      <c r="F277" s="241" t="s">
        <v>350</v>
      </c>
      <c r="G277" s="239"/>
      <c r="H277" s="240" t="s">
        <v>1</v>
      </c>
      <c r="I277" s="242"/>
      <c r="J277" s="239"/>
      <c r="K277" s="239"/>
      <c r="L277" s="243"/>
      <c r="M277" s="244"/>
      <c r="N277" s="245"/>
      <c r="O277" s="245"/>
      <c r="P277" s="245"/>
      <c r="Q277" s="245"/>
      <c r="R277" s="245"/>
      <c r="S277" s="245"/>
      <c r="T277" s="24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7" t="s">
        <v>124</v>
      </c>
      <c r="AU277" s="247" t="s">
        <v>122</v>
      </c>
      <c r="AV277" s="14" t="s">
        <v>80</v>
      </c>
      <c r="AW277" s="14" t="s">
        <v>31</v>
      </c>
      <c r="AX277" s="14" t="s">
        <v>75</v>
      </c>
      <c r="AY277" s="247" t="s">
        <v>115</v>
      </c>
    </row>
    <row r="278" s="13" customFormat="1">
      <c r="A278" s="13"/>
      <c r="B278" s="226"/>
      <c r="C278" s="227"/>
      <c r="D278" s="228" t="s">
        <v>124</v>
      </c>
      <c r="E278" s="229" t="s">
        <v>1</v>
      </c>
      <c r="F278" s="230" t="s">
        <v>80</v>
      </c>
      <c r="G278" s="227"/>
      <c r="H278" s="231">
        <v>1</v>
      </c>
      <c r="I278" s="232"/>
      <c r="J278" s="227"/>
      <c r="K278" s="227"/>
      <c r="L278" s="233"/>
      <c r="M278" s="234"/>
      <c r="N278" s="235"/>
      <c r="O278" s="235"/>
      <c r="P278" s="235"/>
      <c r="Q278" s="235"/>
      <c r="R278" s="235"/>
      <c r="S278" s="235"/>
      <c r="T278" s="236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7" t="s">
        <v>124</v>
      </c>
      <c r="AU278" s="237" t="s">
        <v>122</v>
      </c>
      <c r="AV278" s="13" t="s">
        <v>122</v>
      </c>
      <c r="AW278" s="13" t="s">
        <v>31</v>
      </c>
      <c r="AX278" s="13" t="s">
        <v>75</v>
      </c>
      <c r="AY278" s="237" t="s">
        <v>115</v>
      </c>
    </row>
    <row r="279" s="15" customFormat="1">
      <c r="A279" s="15"/>
      <c r="B279" s="248"/>
      <c r="C279" s="249"/>
      <c r="D279" s="228" t="s">
        <v>124</v>
      </c>
      <c r="E279" s="250" t="s">
        <v>1</v>
      </c>
      <c r="F279" s="251" t="s">
        <v>148</v>
      </c>
      <c r="G279" s="249"/>
      <c r="H279" s="252">
        <v>1</v>
      </c>
      <c r="I279" s="253"/>
      <c r="J279" s="249"/>
      <c r="K279" s="249"/>
      <c r="L279" s="254"/>
      <c r="M279" s="255"/>
      <c r="N279" s="256"/>
      <c r="O279" s="256"/>
      <c r="P279" s="256"/>
      <c r="Q279" s="256"/>
      <c r="R279" s="256"/>
      <c r="S279" s="256"/>
      <c r="T279" s="257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58" t="s">
        <v>124</v>
      </c>
      <c r="AU279" s="258" t="s">
        <v>122</v>
      </c>
      <c r="AV279" s="15" t="s">
        <v>121</v>
      </c>
      <c r="AW279" s="15" t="s">
        <v>31</v>
      </c>
      <c r="AX279" s="15" t="s">
        <v>80</v>
      </c>
      <c r="AY279" s="258" t="s">
        <v>115</v>
      </c>
    </row>
    <row r="280" s="2" customFormat="1" ht="16.30189" customHeight="1">
      <c r="A280" s="38"/>
      <c r="B280" s="39"/>
      <c r="C280" s="212" t="s">
        <v>351</v>
      </c>
      <c r="D280" s="212" t="s">
        <v>117</v>
      </c>
      <c r="E280" s="213" t="s">
        <v>352</v>
      </c>
      <c r="F280" s="214" t="s">
        <v>353</v>
      </c>
      <c r="G280" s="215" t="s">
        <v>320</v>
      </c>
      <c r="H280" s="216">
        <v>1</v>
      </c>
      <c r="I280" s="217"/>
      <c r="J280" s="218">
        <f>ROUND(I280*H280,2)</f>
        <v>0</v>
      </c>
      <c r="K280" s="219"/>
      <c r="L280" s="44"/>
      <c r="M280" s="220" t="s">
        <v>1</v>
      </c>
      <c r="N280" s="221" t="s">
        <v>41</v>
      </c>
      <c r="O280" s="91"/>
      <c r="P280" s="222">
        <f>O280*H280</f>
        <v>0</v>
      </c>
      <c r="Q280" s="222">
        <v>0.0054999999999999997</v>
      </c>
      <c r="R280" s="222">
        <f>Q280*H280</f>
        <v>0.0054999999999999997</v>
      </c>
      <c r="S280" s="222">
        <v>0</v>
      </c>
      <c r="T280" s="223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24" t="s">
        <v>121</v>
      </c>
      <c r="AT280" s="224" t="s">
        <v>117</v>
      </c>
      <c r="AU280" s="224" t="s">
        <v>122</v>
      </c>
      <c r="AY280" s="17" t="s">
        <v>115</v>
      </c>
      <c r="BE280" s="225">
        <f>IF(N280="základná",J280,0)</f>
        <v>0</v>
      </c>
      <c r="BF280" s="225">
        <f>IF(N280="znížená",J280,0)</f>
        <v>0</v>
      </c>
      <c r="BG280" s="225">
        <f>IF(N280="zákl. prenesená",J280,0)</f>
        <v>0</v>
      </c>
      <c r="BH280" s="225">
        <f>IF(N280="zníž. prenesená",J280,0)</f>
        <v>0</v>
      </c>
      <c r="BI280" s="225">
        <f>IF(N280="nulová",J280,0)</f>
        <v>0</v>
      </c>
      <c r="BJ280" s="17" t="s">
        <v>122</v>
      </c>
      <c r="BK280" s="225">
        <f>ROUND(I280*H280,2)</f>
        <v>0</v>
      </c>
      <c r="BL280" s="17" t="s">
        <v>121</v>
      </c>
      <c r="BM280" s="224" t="s">
        <v>354</v>
      </c>
    </row>
    <row r="281" s="14" customFormat="1">
      <c r="A281" s="14"/>
      <c r="B281" s="238"/>
      <c r="C281" s="239"/>
      <c r="D281" s="228" t="s">
        <v>124</v>
      </c>
      <c r="E281" s="240" t="s">
        <v>1</v>
      </c>
      <c r="F281" s="241" t="s">
        <v>330</v>
      </c>
      <c r="G281" s="239"/>
      <c r="H281" s="240" t="s">
        <v>1</v>
      </c>
      <c r="I281" s="242"/>
      <c r="J281" s="239"/>
      <c r="K281" s="239"/>
      <c r="L281" s="243"/>
      <c r="M281" s="244"/>
      <c r="N281" s="245"/>
      <c r="O281" s="245"/>
      <c r="P281" s="245"/>
      <c r="Q281" s="245"/>
      <c r="R281" s="245"/>
      <c r="S281" s="245"/>
      <c r="T281" s="24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7" t="s">
        <v>124</v>
      </c>
      <c r="AU281" s="247" t="s">
        <v>122</v>
      </c>
      <c r="AV281" s="14" t="s">
        <v>80</v>
      </c>
      <c r="AW281" s="14" t="s">
        <v>31</v>
      </c>
      <c r="AX281" s="14" t="s">
        <v>75</v>
      </c>
      <c r="AY281" s="247" t="s">
        <v>115</v>
      </c>
    </row>
    <row r="282" s="14" customFormat="1">
      <c r="A282" s="14"/>
      <c r="B282" s="238"/>
      <c r="C282" s="239"/>
      <c r="D282" s="228" t="s">
        <v>124</v>
      </c>
      <c r="E282" s="240" t="s">
        <v>1</v>
      </c>
      <c r="F282" s="241" t="s">
        <v>355</v>
      </c>
      <c r="G282" s="239"/>
      <c r="H282" s="240" t="s">
        <v>1</v>
      </c>
      <c r="I282" s="242"/>
      <c r="J282" s="239"/>
      <c r="K282" s="239"/>
      <c r="L282" s="243"/>
      <c r="M282" s="244"/>
      <c r="N282" s="245"/>
      <c r="O282" s="245"/>
      <c r="P282" s="245"/>
      <c r="Q282" s="245"/>
      <c r="R282" s="245"/>
      <c r="S282" s="245"/>
      <c r="T282" s="246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7" t="s">
        <v>124</v>
      </c>
      <c r="AU282" s="247" t="s">
        <v>122</v>
      </c>
      <c r="AV282" s="14" t="s">
        <v>80</v>
      </c>
      <c r="AW282" s="14" t="s">
        <v>31</v>
      </c>
      <c r="AX282" s="14" t="s">
        <v>75</v>
      </c>
      <c r="AY282" s="247" t="s">
        <v>115</v>
      </c>
    </row>
    <row r="283" s="14" customFormat="1">
      <c r="A283" s="14"/>
      <c r="B283" s="238"/>
      <c r="C283" s="239"/>
      <c r="D283" s="228" t="s">
        <v>124</v>
      </c>
      <c r="E283" s="240" t="s">
        <v>1</v>
      </c>
      <c r="F283" s="241" t="s">
        <v>356</v>
      </c>
      <c r="G283" s="239"/>
      <c r="H283" s="240" t="s">
        <v>1</v>
      </c>
      <c r="I283" s="242"/>
      <c r="J283" s="239"/>
      <c r="K283" s="239"/>
      <c r="L283" s="243"/>
      <c r="M283" s="244"/>
      <c r="N283" s="245"/>
      <c r="O283" s="245"/>
      <c r="P283" s="245"/>
      <c r="Q283" s="245"/>
      <c r="R283" s="245"/>
      <c r="S283" s="245"/>
      <c r="T283" s="246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7" t="s">
        <v>124</v>
      </c>
      <c r="AU283" s="247" t="s">
        <v>122</v>
      </c>
      <c r="AV283" s="14" t="s">
        <v>80</v>
      </c>
      <c r="AW283" s="14" t="s">
        <v>31</v>
      </c>
      <c r="AX283" s="14" t="s">
        <v>75</v>
      </c>
      <c r="AY283" s="247" t="s">
        <v>115</v>
      </c>
    </row>
    <row r="284" s="14" customFormat="1">
      <c r="A284" s="14"/>
      <c r="B284" s="238"/>
      <c r="C284" s="239"/>
      <c r="D284" s="228" t="s">
        <v>124</v>
      </c>
      <c r="E284" s="240" t="s">
        <v>1</v>
      </c>
      <c r="F284" s="241" t="s">
        <v>348</v>
      </c>
      <c r="G284" s="239"/>
      <c r="H284" s="240" t="s">
        <v>1</v>
      </c>
      <c r="I284" s="242"/>
      <c r="J284" s="239"/>
      <c r="K284" s="239"/>
      <c r="L284" s="243"/>
      <c r="M284" s="244"/>
      <c r="N284" s="245"/>
      <c r="O284" s="245"/>
      <c r="P284" s="245"/>
      <c r="Q284" s="245"/>
      <c r="R284" s="245"/>
      <c r="S284" s="245"/>
      <c r="T284" s="246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7" t="s">
        <v>124</v>
      </c>
      <c r="AU284" s="247" t="s">
        <v>122</v>
      </c>
      <c r="AV284" s="14" t="s">
        <v>80</v>
      </c>
      <c r="AW284" s="14" t="s">
        <v>31</v>
      </c>
      <c r="AX284" s="14" t="s">
        <v>75</v>
      </c>
      <c r="AY284" s="247" t="s">
        <v>115</v>
      </c>
    </row>
    <row r="285" s="14" customFormat="1">
      <c r="A285" s="14"/>
      <c r="B285" s="238"/>
      <c r="C285" s="239"/>
      <c r="D285" s="228" t="s">
        <v>124</v>
      </c>
      <c r="E285" s="240" t="s">
        <v>1</v>
      </c>
      <c r="F285" s="241" t="s">
        <v>357</v>
      </c>
      <c r="G285" s="239"/>
      <c r="H285" s="240" t="s">
        <v>1</v>
      </c>
      <c r="I285" s="242"/>
      <c r="J285" s="239"/>
      <c r="K285" s="239"/>
      <c r="L285" s="243"/>
      <c r="M285" s="244"/>
      <c r="N285" s="245"/>
      <c r="O285" s="245"/>
      <c r="P285" s="245"/>
      <c r="Q285" s="245"/>
      <c r="R285" s="245"/>
      <c r="S285" s="245"/>
      <c r="T285" s="24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7" t="s">
        <v>124</v>
      </c>
      <c r="AU285" s="247" t="s">
        <v>122</v>
      </c>
      <c r="AV285" s="14" t="s">
        <v>80</v>
      </c>
      <c r="AW285" s="14" t="s">
        <v>31</v>
      </c>
      <c r="AX285" s="14" t="s">
        <v>75</v>
      </c>
      <c r="AY285" s="247" t="s">
        <v>115</v>
      </c>
    </row>
    <row r="286" s="14" customFormat="1">
      <c r="A286" s="14"/>
      <c r="B286" s="238"/>
      <c r="C286" s="239"/>
      <c r="D286" s="228" t="s">
        <v>124</v>
      </c>
      <c r="E286" s="240" t="s">
        <v>1</v>
      </c>
      <c r="F286" s="241" t="s">
        <v>350</v>
      </c>
      <c r="G286" s="239"/>
      <c r="H286" s="240" t="s">
        <v>1</v>
      </c>
      <c r="I286" s="242"/>
      <c r="J286" s="239"/>
      <c r="K286" s="239"/>
      <c r="L286" s="243"/>
      <c r="M286" s="244"/>
      <c r="N286" s="245"/>
      <c r="O286" s="245"/>
      <c r="P286" s="245"/>
      <c r="Q286" s="245"/>
      <c r="R286" s="245"/>
      <c r="S286" s="245"/>
      <c r="T286" s="246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7" t="s">
        <v>124</v>
      </c>
      <c r="AU286" s="247" t="s">
        <v>122</v>
      </c>
      <c r="AV286" s="14" t="s">
        <v>80</v>
      </c>
      <c r="AW286" s="14" t="s">
        <v>31</v>
      </c>
      <c r="AX286" s="14" t="s">
        <v>75</v>
      </c>
      <c r="AY286" s="247" t="s">
        <v>115</v>
      </c>
    </row>
    <row r="287" s="14" customFormat="1">
      <c r="A287" s="14"/>
      <c r="B287" s="238"/>
      <c r="C287" s="239"/>
      <c r="D287" s="228" t="s">
        <v>124</v>
      </c>
      <c r="E287" s="240" t="s">
        <v>1</v>
      </c>
      <c r="F287" s="241" t="s">
        <v>358</v>
      </c>
      <c r="G287" s="239"/>
      <c r="H287" s="240" t="s">
        <v>1</v>
      </c>
      <c r="I287" s="242"/>
      <c r="J287" s="239"/>
      <c r="K287" s="239"/>
      <c r="L287" s="243"/>
      <c r="M287" s="244"/>
      <c r="N287" s="245"/>
      <c r="O287" s="245"/>
      <c r="P287" s="245"/>
      <c r="Q287" s="245"/>
      <c r="R287" s="245"/>
      <c r="S287" s="245"/>
      <c r="T287" s="24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7" t="s">
        <v>124</v>
      </c>
      <c r="AU287" s="247" t="s">
        <v>122</v>
      </c>
      <c r="AV287" s="14" t="s">
        <v>80</v>
      </c>
      <c r="AW287" s="14" t="s">
        <v>31</v>
      </c>
      <c r="AX287" s="14" t="s">
        <v>75</v>
      </c>
      <c r="AY287" s="247" t="s">
        <v>115</v>
      </c>
    </row>
    <row r="288" s="14" customFormat="1">
      <c r="A288" s="14"/>
      <c r="B288" s="238"/>
      <c r="C288" s="239"/>
      <c r="D288" s="228" t="s">
        <v>124</v>
      </c>
      <c r="E288" s="240" t="s">
        <v>1</v>
      </c>
      <c r="F288" s="241" t="s">
        <v>359</v>
      </c>
      <c r="G288" s="239"/>
      <c r="H288" s="240" t="s">
        <v>1</v>
      </c>
      <c r="I288" s="242"/>
      <c r="J288" s="239"/>
      <c r="K288" s="239"/>
      <c r="L288" s="243"/>
      <c r="M288" s="244"/>
      <c r="N288" s="245"/>
      <c r="O288" s="245"/>
      <c r="P288" s="245"/>
      <c r="Q288" s="245"/>
      <c r="R288" s="245"/>
      <c r="S288" s="245"/>
      <c r="T288" s="246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7" t="s">
        <v>124</v>
      </c>
      <c r="AU288" s="247" t="s">
        <v>122</v>
      </c>
      <c r="AV288" s="14" t="s">
        <v>80</v>
      </c>
      <c r="AW288" s="14" t="s">
        <v>31</v>
      </c>
      <c r="AX288" s="14" t="s">
        <v>75</v>
      </c>
      <c r="AY288" s="247" t="s">
        <v>115</v>
      </c>
    </row>
    <row r="289" s="13" customFormat="1">
      <c r="A289" s="13"/>
      <c r="B289" s="226"/>
      <c r="C289" s="227"/>
      <c r="D289" s="228" t="s">
        <v>124</v>
      </c>
      <c r="E289" s="229" t="s">
        <v>1</v>
      </c>
      <c r="F289" s="230" t="s">
        <v>80</v>
      </c>
      <c r="G289" s="227"/>
      <c r="H289" s="231">
        <v>1</v>
      </c>
      <c r="I289" s="232"/>
      <c r="J289" s="227"/>
      <c r="K289" s="227"/>
      <c r="L289" s="233"/>
      <c r="M289" s="234"/>
      <c r="N289" s="235"/>
      <c r="O289" s="235"/>
      <c r="P289" s="235"/>
      <c r="Q289" s="235"/>
      <c r="R289" s="235"/>
      <c r="S289" s="235"/>
      <c r="T289" s="23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7" t="s">
        <v>124</v>
      </c>
      <c r="AU289" s="237" t="s">
        <v>122</v>
      </c>
      <c r="AV289" s="13" t="s">
        <v>122</v>
      </c>
      <c r="AW289" s="13" t="s">
        <v>31</v>
      </c>
      <c r="AX289" s="13" t="s">
        <v>75</v>
      </c>
      <c r="AY289" s="237" t="s">
        <v>115</v>
      </c>
    </row>
    <row r="290" s="15" customFormat="1">
      <c r="A290" s="15"/>
      <c r="B290" s="248"/>
      <c r="C290" s="249"/>
      <c r="D290" s="228" t="s">
        <v>124</v>
      </c>
      <c r="E290" s="250" t="s">
        <v>1</v>
      </c>
      <c r="F290" s="251" t="s">
        <v>148</v>
      </c>
      <c r="G290" s="249"/>
      <c r="H290" s="252">
        <v>1</v>
      </c>
      <c r="I290" s="253"/>
      <c r="J290" s="249"/>
      <c r="K290" s="249"/>
      <c r="L290" s="254"/>
      <c r="M290" s="255"/>
      <c r="N290" s="256"/>
      <c r="O290" s="256"/>
      <c r="P290" s="256"/>
      <c r="Q290" s="256"/>
      <c r="R290" s="256"/>
      <c r="S290" s="256"/>
      <c r="T290" s="257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58" t="s">
        <v>124</v>
      </c>
      <c r="AU290" s="258" t="s">
        <v>122</v>
      </c>
      <c r="AV290" s="15" t="s">
        <v>121</v>
      </c>
      <c r="AW290" s="15" t="s">
        <v>31</v>
      </c>
      <c r="AX290" s="15" t="s">
        <v>80</v>
      </c>
      <c r="AY290" s="258" t="s">
        <v>115</v>
      </c>
    </row>
    <row r="291" s="2" customFormat="1" ht="16.30189" customHeight="1">
      <c r="A291" s="38"/>
      <c r="B291" s="39"/>
      <c r="C291" s="212" t="s">
        <v>360</v>
      </c>
      <c r="D291" s="212" t="s">
        <v>117</v>
      </c>
      <c r="E291" s="213" t="s">
        <v>361</v>
      </c>
      <c r="F291" s="214" t="s">
        <v>362</v>
      </c>
      <c r="G291" s="215" t="s">
        <v>320</v>
      </c>
      <c r="H291" s="216">
        <v>1</v>
      </c>
      <c r="I291" s="217"/>
      <c r="J291" s="218">
        <f>ROUND(I291*H291,2)</f>
        <v>0</v>
      </c>
      <c r="K291" s="219"/>
      <c r="L291" s="44"/>
      <c r="M291" s="220" t="s">
        <v>1</v>
      </c>
      <c r="N291" s="221" t="s">
        <v>41</v>
      </c>
      <c r="O291" s="91"/>
      <c r="P291" s="222">
        <f>O291*H291</f>
        <v>0</v>
      </c>
      <c r="Q291" s="222">
        <v>0.0054999999999999997</v>
      </c>
      <c r="R291" s="222">
        <f>Q291*H291</f>
        <v>0.0054999999999999997</v>
      </c>
      <c r="S291" s="222">
        <v>0</v>
      </c>
      <c r="T291" s="223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4" t="s">
        <v>121</v>
      </c>
      <c r="AT291" s="224" t="s">
        <v>117</v>
      </c>
      <c r="AU291" s="224" t="s">
        <v>122</v>
      </c>
      <c r="AY291" s="17" t="s">
        <v>115</v>
      </c>
      <c r="BE291" s="225">
        <f>IF(N291="základná",J291,0)</f>
        <v>0</v>
      </c>
      <c r="BF291" s="225">
        <f>IF(N291="znížená",J291,0)</f>
        <v>0</v>
      </c>
      <c r="BG291" s="225">
        <f>IF(N291="zákl. prenesená",J291,0)</f>
        <v>0</v>
      </c>
      <c r="BH291" s="225">
        <f>IF(N291="zníž. prenesená",J291,0)</f>
        <v>0</v>
      </c>
      <c r="BI291" s="225">
        <f>IF(N291="nulová",J291,0)</f>
        <v>0</v>
      </c>
      <c r="BJ291" s="17" t="s">
        <v>122</v>
      </c>
      <c r="BK291" s="225">
        <f>ROUND(I291*H291,2)</f>
        <v>0</v>
      </c>
      <c r="BL291" s="17" t="s">
        <v>121</v>
      </c>
      <c r="BM291" s="224" t="s">
        <v>363</v>
      </c>
    </row>
    <row r="292" s="14" customFormat="1">
      <c r="A292" s="14"/>
      <c r="B292" s="238"/>
      <c r="C292" s="239"/>
      <c r="D292" s="228" t="s">
        <v>124</v>
      </c>
      <c r="E292" s="240" t="s">
        <v>1</v>
      </c>
      <c r="F292" s="241" t="s">
        <v>364</v>
      </c>
      <c r="G292" s="239"/>
      <c r="H292" s="240" t="s">
        <v>1</v>
      </c>
      <c r="I292" s="242"/>
      <c r="J292" s="239"/>
      <c r="K292" s="239"/>
      <c r="L292" s="243"/>
      <c r="M292" s="244"/>
      <c r="N292" s="245"/>
      <c r="O292" s="245"/>
      <c r="P292" s="245"/>
      <c r="Q292" s="245"/>
      <c r="R292" s="245"/>
      <c r="S292" s="245"/>
      <c r="T292" s="24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7" t="s">
        <v>124</v>
      </c>
      <c r="AU292" s="247" t="s">
        <v>122</v>
      </c>
      <c r="AV292" s="14" t="s">
        <v>80</v>
      </c>
      <c r="AW292" s="14" t="s">
        <v>31</v>
      </c>
      <c r="AX292" s="14" t="s">
        <v>75</v>
      </c>
      <c r="AY292" s="247" t="s">
        <v>115</v>
      </c>
    </row>
    <row r="293" s="14" customFormat="1">
      <c r="A293" s="14"/>
      <c r="B293" s="238"/>
      <c r="C293" s="239"/>
      <c r="D293" s="228" t="s">
        <v>124</v>
      </c>
      <c r="E293" s="240" t="s">
        <v>1</v>
      </c>
      <c r="F293" s="241" t="s">
        <v>365</v>
      </c>
      <c r="G293" s="239"/>
      <c r="H293" s="240" t="s">
        <v>1</v>
      </c>
      <c r="I293" s="242"/>
      <c r="J293" s="239"/>
      <c r="K293" s="239"/>
      <c r="L293" s="243"/>
      <c r="M293" s="244"/>
      <c r="N293" s="245"/>
      <c r="O293" s="245"/>
      <c r="P293" s="245"/>
      <c r="Q293" s="245"/>
      <c r="R293" s="245"/>
      <c r="S293" s="245"/>
      <c r="T293" s="246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7" t="s">
        <v>124</v>
      </c>
      <c r="AU293" s="247" t="s">
        <v>122</v>
      </c>
      <c r="AV293" s="14" t="s">
        <v>80</v>
      </c>
      <c r="AW293" s="14" t="s">
        <v>31</v>
      </c>
      <c r="AX293" s="14" t="s">
        <v>75</v>
      </c>
      <c r="AY293" s="247" t="s">
        <v>115</v>
      </c>
    </row>
    <row r="294" s="14" customFormat="1">
      <c r="A294" s="14"/>
      <c r="B294" s="238"/>
      <c r="C294" s="239"/>
      <c r="D294" s="228" t="s">
        <v>124</v>
      </c>
      <c r="E294" s="240" t="s">
        <v>1</v>
      </c>
      <c r="F294" s="241" t="s">
        <v>366</v>
      </c>
      <c r="G294" s="239"/>
      <c r="H294" s="240" t="s">
        <v>1</v>
      </c>
      <c r="I294" s="242"/>
      <c r="J294" s="239"/>
      <c r="K294" s="239"/>
      <c r="L294" s="243"/>
      <c r="M294" s="244"/>
      <c r="N294" s="245"/>
      <c r="O294" s="245"/>
      <c r="P294" s="245"/>
      <c r="Q294" s="245"/>
      <c r="R294" s="245"/>
      <c r="S294" s="245"/>
      <c r="T294" s="24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7" t="s">
        <v>124</v>
      </c>
      <c r="AU294" s="247" t="s">
        <v>122</v>
      </c>
      <c r="AV294" s="14" t="s">
        <v>80</v>
      </c>
      <c r="AW294" s="14" t="s">
        <v>31</v>
      </c>
      <c r="AX294" s="14" t="s">
        <v>75</v>
      </c>
      <c r="AY294" s="247" t="s">
        <v>115</v>
      </c>
    </row>
    <row r="295" s="14" customFormat="1">
      <c r="A295" s="14"/>
      <c r="B295" s="238"/>
      <c r="C295" s="239"/>
      <c r="D295" s="228" t="s">
        <v>124</v>
      </c>
      <c r="E295" s="240" t="s">
        <v>1</v>
      </c>
      <c r="F295" s="241" t="s">
        <v>367</v>
      </c>
      <c r="G295" s="239"/>
      <c r="H295" s="240" t="s">
        <v>1</v>
      </c>
      <c r="I295" s="242"/>
      <c r="J295" s="239"/>
      <c r="K295" s="239"/>
      <c r="L295" s="243"/>
      <c r="M295" s="244"/>
      <c r="N295" s="245"/>
      <c r="O295" s="245"/>
      <c r="P295" s="245"/>
      <c r="Q295" s="245"/>
      <c r="R295" s="245"/>
      <c r="S295" s="245"/>
      <c r="T295" s="24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7" t="s">
        <v>124</v>
      </c>
      <c r="AU295" s="247" t="s">
        <v>122</v>
      </c>
      <c r="AV295" s="14" t="s">
        <v>80</v>
      </c>
      <c r="AW295" s="14" t="s">
        <v>31</v>
      </c>
      <c r="AX295" s="14" t="s">
        <v>75</v>
      </c>
      <c r="AY295" s="247" t="s">
        <v>115</v>
      </c>
    </row>
    <row r="296" s="14" customFormat="1">
      <c r="A296" s="14"/>
      <c r="B296" s="238"/>
      <c r="C296" s="239"/>
      <c r="D296" s="228" t="s">
        <v>124</v>
      </c>
      <c r="E296" s="240" t="s">
        <v>1</v>
      </c>
      <c r="F296" s="241" t="s">
        <v>368</v>
      </c>
      <c r="G296" s="239"/>
      <c r="H296" s="240" t="s">
        <v>1</v>
      </c>
      <c r="I296" s="242"/>
      <c r="J296" s="239"/>
      <c r="K296" s="239"/>
      <c r="L296" s="243"/>
      <c r="M296" s="244"/>
      <c r="N296" s="245"/>
      <c r="O296" s="245"/>
      <c r="P296" s="245"/>
      <c r="Q296" s="245"/>
      <c r="R296" s="245"/>
      <c r="S296" s="245"/>
      <c r="T296" s="246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7" t="s">
        <v>124</v>
      </c>
      <c r="AU296" s="247" t="s">
        <v>122</v>
      </c>
      <c r="AV296" s="14" t="s">
        <v>80</v>
      </c>
      <c r="AW296" s="14" t="s">
        <v>31</v>
      </c>
      <c r="AX296" s="14" t="s">
        <v>75</v>
      </c>
      <c r="AY296" s="247" t="s">
        <v>115</v>
      </c>
    </row>
    <row r="297" s="14" customFormat="1">
      <c r="A297" s="14"/>
      <c r="B297" s="238"/>
      <c r="C297" s="239"/>
      <c r="D297" s="228" t="s">
        <v>124</v>
      </c>
      <c r="E297" s="240" t="s">
        <v>1</v>
      </c>
      <c r="F297" s="241" t="s">
        <v>369</v>
      </c>
      <c r="G297" s="239"/>
      <c r="H297" s="240" t="s">
        <v>1</v>
      </c>
      <c r="I297" s="242"/>
      <c r="J297" s="239"/>
      <c r="K297" s="239"/>
      <c r="L297" s="243"/>
      <c r="M297" s="244"/>
      <c r="N297" s="245"/>
      <c r="O297" s="245"/>
      <c r="P297" s="245"/>
      <c r="Q297" s="245"/>
      <c r="R297" s="245"/>
      <c r="S297" s="245"/>
      <c r="T297" s="24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7" t="s">
        <v>124</v>
      </c>
      <c r="AU297" s="247" t="s">
        <v>122</v>
      </c>
      <c r="AV297" s="14" t="s">
        <v>80</v>
      </c>
      <c r="AW297" s="14" t="s">
        <v>31</v>
      </c>
      <c r="AX297" s="14" t="s">
        <v>75</v>
      </c>
      <c r="AY297" s="247" t="s">
        <v>115</v>
      </c>
    </row>
    <row r="298" s="13" customFormat="1">
      <c r="A298" s="13"/>
      <c r="B298" s="226"/>
      <c r="C298" s="227"/>
      <c r="D298" s="228" t="s">
        <v>124</v>
      </c>
      <c r="E298" s="229" t="s">
        <v>1</v>
      </c>
      <c r="F298" s="230" t="s">
        <v>80</v>
      </c>
      <c r="G298" s="227"/>
      <c r="H298" s="231">
        <v>1</v>
      </c>
      <c r="I298" s="232"/>
      <c r="J298" s="227"/>
      <c r="K298" s="227"/>
      <c r="L298" s="233"/>
      <c r="M298" s="234"/>
      <c r="N298" s="235"/>
      <c r="O298" s="235"/>
      <c r="P298" s="235"/>
      <c r="Q298" s="235"/>
      <c r="R298" s="235"/>
      <c r="S298" s="235"/>
      <c r="T298" s="236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7" t="s">
        <v>124</v>
      </c>
      <c r="AU298" s="237" t="s">
        <v>122</v>
      </c>
      <c r="AV298" s="13" t="s">
        <v>122</v>
      </c>
      <c r="AW298" s="13" t="s">
        <v>31</v>
      </c>
      <c r="AX298" s="13" t="s">
        <v>75</v>
      </c>
      <c r="AY298" s="237" t="s">
        <v>115</v>
      </c>
    </row>
    <row r="299" s="15" customFormat="1">
      <c r="A299" s="15"/>
      <c r="B299" s="248"/>
      <c r="C299" s="249"/>
      <c r="D299" s="228" t="s">
        <v>124</v>
      </c>
      <c r="E299" s="250" t="s">
        <v>1</v>
      </c>
      <c r="F299" s="251" t="s">
        <v>148</v>
      </c>
      <c r="G299" s="249"/>
      <c r="H299" s="252">
        <v>1</v>
      </c>
      <c r="I299" s="253"/>
      <c r="J299" s="249"/>
      <c r="K299" s="249"/>
      <c r="L299" s="254"/>
      <c r="M299" s="255"/>
      <c r="N299" s="256"/>
      <c r="O299" s="256"/>
      <c r="P299" s="256"/>
      <c r="Q299" s="256"/>
      <c r="R299" s="256"/>
      <c r="S299" s="256"/>
      <c r="T299" s="257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58" t="s">
        <v>124</v>
      </c>
      <c r="AU299" s="258" t="s">
        <v>122</v>
      </c>
      <c r="AV299" s="15" t="s">
        <v>121</v>
      </c>
      <c r="AW299" s="15" t="s">
        <v>31</v>
      </c>
      <c r="AX299" s="15" t="s">
        <v>80</v>
      </c>
      <c r="AY299" s="258" t="s">
        <v>115</v>
      </c>
    </row>
    <row r="300" s="2" customFormat="1" ht="21.0566" customHeight="1">
      <c r="A300" s="38"/>
      <c r="B300" s="39"/>
      <c r="C300" s="212" t="s">
        <v>370</v>
      </c>
      <c r="D300" s="212" t="s">
        <v>117</v>
      </c>
      <c r="E300" s="213" t="s">
        <v>371</v>
      </c>
      <c r="F300" s="214" t="s">
        <v>372</v>
      </c>
      <c r="G300" s="215" t="s">
        <v>373</v>
      </c>
      <c r="H300" s="216">
        <v>445.06200000000001</v>
      </c>
      <c r="I300" s="217"/>
      <c r="J300" s="218">
        <f>ROUND(I300*H300,2)</f>
        <v>0</v>
      </c>
      <c r="K300" s="219"/>
      <c r="L300" s="44"/>
      <c r="M300" s="220" t="s">
        <v>1</v>
      </c>
      <c r="N300" s="221" t="s">
        <v>41</v>
      </c>
      <c r="O300" s="91"/>
      <c r="P300" s="222">
        <f>O300*H300</f>
        <v>0</v>
      </c>
      <c r="Q300" s="222">
        <v>0</v>
      </c>
      <c r="R300" s="222">
        <f>Q300*H300</f>
        <v>0</v>
      </c>
      <c r="S300" s="222">
        <v>0</v>
      </c>
      <c r="T300" s="223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4" t="s">
        <v>121</v>
      </c>
      <c r="AT300" s="224" t="s">
        <v>117</v>
      </c>
      <c r="AU300" s="224" t="s">
        <v>122</v>
      </c>
      <c r="AY300" s="17" t="s">
        <v>115</v>
      </c>
      <c r="BE300" s="225">
        <f>IF(N300="základná",J300,0)</f>
        <v>0</v>
      </c>
      <c r="BF300" s="225">
        <f>IF(N300="znížená",J300,0)</f>
        <v>0</v>
      </c>
      <c r="BG300" s="225">
        <f>IF(N300="zákl. prenesená",J300,0)</f>
        <v>0</v>
      </c>
      <c r="BH300" s="225">
        <f>IF(N300="zníž. prenesená",J300,0)</f>
        <v>0</v>
      </c>
      <c r="BI300" s="225">
        <f>IF(N300="nulová",J300,0)</f>
        <v>0</v>
      </c>
      <c r="BJ300" s="17" t="s">
        <v>122</v>
      </c>
      <c r="BK300" s="225">
        <f>ROUND(I300*H300,2)</f>
        <v>0</v>
      </c>
      <c r="BL300" s="17" t="s">
        <v>121</v>
      </c>
      <c r="BM300" s="224" t="s">
        <v>374</v>
      </c>
    </row>
    <row r="301" s="2" customFormat="1" ht="21.0566" customHeight="1">
      <c r="A301" s="38"/>
      <c r="B301" s="39"/>
      <c r="C301" s="212" t="s">
        <v>375</v>
      </c>
      <c r="D301" s="212" t="s">
        <v>117</v>
      </c>
      <c r="E301" s="213" t="s">
        <v>376</v>
      </c>
      <c r="F301" s="214" t="s">
        <v>377</v>
      </c>
      <c r="G301" s="215" t="s">
        <v>373</v>
      </c>
      <c r="H301" s="216">
        <v>4005.558</v>
      </c>
      <c r="I301" s="217"/>
      <c r="J301" s="218">
        <f>ROUND(I301*H301,2)</f>
        <v>0</v>
      </c>
      <c r="K301" s="219"/>
      <c r="L301" s="44"/>
      <c r="M301" s="220" t="s">
        <v>1</v>
      </c>
      <c r="N301" s="221" t="s">
        <v>41</v>
      </c>
      <c r="O301" s="91"/>
      <c r="P301" s="222">
        <f>O301*H301</f>
        <v>0</v>
      </c>
      <c r="Q301" s="222">
        <v>0</v>
      </c>
      <c r="R301" s="222">
        <f>Q301*H301</f>
        <v>0</v>
      </c>
      <c r="S301" s="222">
        <v>0</v>
      </c>
      <c r="T301" s="223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24" t="s">
        <v>121</v>
      </c>
      <c r="AT301" s="224" t="s">
        <v>117</v>
      </c>
      <c r="AU301" s="224" t="s">
        <v>122</v>
      </c>
      <c r="AY301" s="17" t="s">
        <v>115</v>
      </c>
      <c r="BE301" s="225">
        <f>IF(N301="základná",J301,0)</f>
        <v>0</v>
      </c>
      <c r="BF301" s="225">
        <f>IF(N301="znížená",J301,0)</f>
        <v>0</v>
      </c>
      <c r="BG301" s="225">
        <f>IF(N301="zákl. prenesená",J301,0)</f>
        <v>0</v>
      </c>
      <c r="BH301" s="225">
        <f>IF(N301="zníž. prenesená",J301,0)</f>
        <v>0</v>
      </c>
      <c r="BI301" s="225">
        <f>IF(N301="nulová",J301,0)</f>
        <v>0</v>
      </c>
      <c r="BJ301" s="17" t="s">
        <v>122</v>
      </c>
      <c r="BK301" s="225">
        <f>ROUND(I301*H301,2)</f>
        <v>0</v>
      </c>
      <c r="BL301" s="17" t="s">
        <v>121</v>
      </c>
      <c r="BM301" s="224" t="s">
        <v>378</v>
      </c>
    </row>
    <row r="302" s="13" customFormat="1">
      <c r="A302" s="13"/>
      <c r="B302" s="226"/>
      <c r="C302" s="227"/>
      <c r="D302" s="228" t="s">
        <v>124</v>
      </c>
      <c r="E302" s="227"/>
      <c r="F302" s="230" t="s">
        <v>379</v>
      </c>
      <c r="G302" s="227"/>
      <c r="H302" s="231">
        <v>4005.558</v>
      </c>
      <c r="I302" s="232"/>
      <c r="J302" s="227"/>
      <c r="K302" s="227"/>
      <c r="L302" s="233"/>
      <c r="M302" s="234"/>
      <c r="N302" s="235"/>
      <c r="O302" s="235"/>
      <c r="P302" s="235"/>
      <c r="Q302" s="235"/>
      <c r="R302" s="235"/>
      <c r="S302" s="235"/>
      <c r="T302" s="236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7" t="s">
        <v>124</v>
      </c>
      <c r="AU302" s="237" t="s">
        <v>122</v>
      </c>
      <c r="AV302" s="13" t="s">
        <v>122</v>
      </c>
      <c r="AW302" s="13" t="s">
        <v>4</v>
      </c>
      <c r="AX302" s="13" t="s">
        <v>80</v>
      </c>
      <c r="AY302" s="237" t="s">
        <v>115</v>
      </c>
    </row>
    <row r="303" s="2" customFormat="1" ht="21.0566" customHeight="1">
      <c r="A303" s="38"/>
      <c r="B303" s="39"/>
      <c r="C303" s="212" t="s">
        <v>380</v>
      </c>
      <c r="D303" s="212" t="s">
        <v>117</v>
      </c>
      <c r="E303" s="213" t="s">
        <v>381</v>
      </c>
      <c r="F303" s="214" t="s">
        <v>382</v>
      </c>
      <c r="G303" s="215" t="s">
        <v>373</v>
      </c>
      <c r="H303" s="216">
        <v>376.952</v>
      </c>
      <c r="I303" s="217"/>
      <c r="J303" s="218">
        <f>ROUND(I303*H303,2)</f>
        <v>0</v>
      </c>
      <c r="K303" s="219"/>
      <c r="L303" s="44"/>
      <c r="M303" s="220" t="s">
        <v>1</v>
      </c>
      <c r="N303" s="221" t="s">
        <v>41</v>
      </c>
      <c r="O303" s="91"/>
      <c r="P303" s="222">
        <f>O303*H303</f>
        <v>0</v>
      </c>
      <c r="Q303" s="222">
        <v>0</v>
      </c>
      <c r="R303" s="222">
        <f>Q303*H303</f>
        <v>0</v>
      </c>
      <c r="S303" s="222">
        <v>0</v>
      </c>
      <c r="T303" s="223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24" t="s">
        <v>121</v>
      </c>
      <c r="AT303" s="224" t="s">
        <v>117</v>
      </c>
      <c r="AU303" s="224" t="s">
        <v>122</v>
      </c>
      <c r="AY303" s="17" t="s">
        <v>115</v>
      </c>
      <c r="BE303" s="225">
        <f>IF(N303="základná",J303,0)</f>
        <v>0</v>
      </c>
      <c r="BF303" s="225">
        <f>IF(N303="znížená",J303,0)</f>
        <v>0</v>
      </c>
      <c r="BG303" s="225">
        <f>IF(N303="zákl. prenesená",J303,0)</f>
        <v>0</v>
      </c>
      <c r="BH303" s="225">
        <f>IF(N303="zníž. prenesená",J303,0)</f>
        <v>0</v>
      </c>
      <c r="BI303" s="225">
        <f>IF(N303="nulová",J303,0)</f>
        <v>0</v>
      </c>
      <c r="BJ303" s="17" t="s">
        <v>122</v>
      </c>
      <c r="BK303" s="225">
        <f>ROUND(I303*H303,2)</f>
        <v>0</v>
      </c>
      <c r="BL303" s="17" t="s">
        <v>121</v>
      </c>
      <c r="BM303" s="224" t="s">
        <v>383</v>
      </c>
    </row>
    <row r="304" s="13" customFormat="1">
      <c r="A304" s="13"/>
      <c r="B304" s="226"/>
      <c r="C304" s="227"/>
      <c r="D304" s="228" t="s">
        <v>124</v>
      </c>
      <c r="E304" s="229" t="s">
        <v>1</v>
      </c>
      <c r="F304" s="230" t="s">
        <v>384</v>
      </c>
      <c r="G304" s="227"/>
      <c r="H304" s="231">
        <v>188.15000000000001</v>
      </c>
      <c r="I304" s="232"/>
      <c r="J304" s="227"/>
      <c r="K304" s="227"/>
      <c r="L304" s="233"/>
      <c r="M304" s="234"/>
      <c r="N304" s="235"/>
      <c r="O304" s="235"/>
      <c r="P304" s="235"/>
      <c r="Q304" s="235"/>
      <c r="R304" s="235"/>
      <c r="S304" s="235"/>
      <c r="T304" s="236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7" t="s">
        <v>124</v>
      </c>
      <c r="AU304" s="237" t="s">
        <v>122</v>
      </c>
      <c r="AV304" s="13" t="s">
        <v>122</v>
      </c>
      <c r="AW304" s="13" t="s">
        <v>31</v>
      </c>
      <c r="AX304" s="13" t="s">
        <v>75</v>
      </c>
      <c r="AY304" s="237" t="s">
        <v>115</v>
      </c>
    </row>
    <row r="305" s="13" customFormat="1">
      <c r="A305" s="13"/>
      <c r="B305" s="226"/>
      <c r="C305" s="227"/>
      <c r="D305" s="228" t="s">
        <v>124</v>
      </c>
      <c r="E305" s="229" t="s">
        <v>1</v>
      </c>
      <c r="F305" s="230" t="s">
        <v>385</v>
      </c>
      <c r="G305" s="227"/>
      <c r="H305" s="231">
        <v>88.430999999999997</v>
      </c>
      <c r="I305" s="232"/>
      <c r="J305" s="227"/>
      <c r="K305" s="227"/>
      <c r="L305" s="233"/>
      <c r="M305" s="234"/>
      <c r="N305" s="235"/>
      <c r="O305" s="235"/>
      <c r="P305" s="235"/>
      <c r="Q305" s="235"/>
      <c r="R305" s="235"/>
      <c r="S305" s="235"/>
      <c r="T305" s="236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7" t="s">
        <v>124</v>
      </c>
      <c r="AU305" s="237" t="s">
        <v>122</v>
      </c>
      <c r="AV305" s="13" t="s">
        <v>122</v>
      </c>
      <c r="AW305" s="13" t="s">
        <v>31</v>
      </c>
      <c r="AX305" s="13" t="s">
        <v>75</v>
      </c>
      <c r="AY305" s="237" t="s">
        <v>115</v>
      </c>
    </row>
    <row r="306" s="13" customFormat="1">
      <c r="A306" s="13"/>
      <c r="B306" s="226"/>
      <c r="C306" s="227"/>
      <c r="D306" s="228" t="s">
        <v>124</v>
      </c>
      <c r="E306" s="229" t="s">
        <v>1</v>
      </c>
      <c r="F306" s="230" t="s">
        <v>386</v>
      </c>
      <c r="G306" s="227"/>
      <c r="H306" s="231">
        <v>100.371</v>
      </c>
      <c r="I306" s="232"/>
      <c r="J306" s="227"/>
      <c r="K306" s="227"/>
      <c r="L306" s="233"/>
      <c r="M306" s="234"/>
      <c r="N306" s="235"/>
      <c r="O306" s="235"/>
      <c r="P306" s="235"/>
      <c r="Q306" s="235"/>
      <c r="R306" s="235"/>
      <c r="S306" s="235"/>
      <c r="T306" s="236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7" t="s">
        <v>124</v>
      </c>
      <c r="AU306" s="237" t="s">
        <v>122</v>
      </c>
      <c r="AV306" s="13" t="s">
        <v>122</v>
      </c>
      <c r="AW306" s="13" t="s">
        <v>31</v>
      </c>
      <c r="AX306" s="13" t="s">
        <v>75</v>
      </c>
      <c r="AY306" s="237" t="s">
        <v>115</v>
      </c>
    </row>
    <row r="307" s="15" customFormat="1">
      <c r="A307" s="15"/>
      <c r="B307" s="248"/>
      <c r="C307" s="249"/>
      <c r="D307" s="228" t="s">
        <v>124</v>
      </c>
      <c r="E307" s="250" t="s">
        <v>1</v>
      </c>
      <c r="F307" s="251" t="s">
        <v>148</v>
      </c>
      <c r="G307" s="249"/>
      <c r="H307" s="252">
        <v>376.952</v>
      </c>
      <c r="I307" s="253"/>
      <c r="J307" s="249"/>
      <c r="K307" s="249"/>
      <c r="L307" s="254"/>
      <c r="M307" s="255"/>
      <c r="N307" s="256"/>
      <c r="O307" s="256"/>
      <c r="P307" s="256"/>
      <c r="Q307" s="256"/>
      <c r="R307" s="256"/>
      <c r="S307" s="256"/>
      <c r="T307" s="257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58" t="s">
        <v>124</v>
      </c>
      <c r="AU307" s="258" t="s">
        <v>122</v>
      </c>
      <c r="AV307" s="15" t="s">
        <v>121</v>
      </c>
      <c r="AW307" s="15" t="s">
        <v>31</v>
      </c>
      <c r="AX307" s="15" t="s">
        <v>80</v>
      </c>
      <c r="AY307" s="258" t="s">
        <v>115</v>
      </c>
    </row>
    <row r="308" s="2" customFormat="1" ht="31.92453" customHeight="1">
      <c r="A308" s="38"/>
      <c r="B308" s="39"/>
      <c r="C308" s="212" t="s">
        <v>387</v>
      </c>
      <c r="D308" s="212" t="s">
        <v>117</v>
      </c>
      <c r="E308" s="213" t="s">
        <v>388</v>
      </c>
      <c r="F308" s="214" t="s">
        <v>389</v>
      </c>
      <c r="G308" s="215" t="s">
        <v>373</v>
      </c>
      <c r="H308" s="216">
        <v>68.109999999999999</v>
      </c>
      <c r="I308" s="217"/>
      <c r="J308" s="218">
        <f>ROUND(I308*H308,2)</f>
        <v>0</v>
      </c>
      <c r="K308" s="219"/>
      <c r="L308" s="44"/>
      <c r="M308" s="220" t="s">
        <v>1</v>
      </c>
      <c r="N308" s="221" t="s">
        <v>41</v>
      </c>
      <c r="O308" s="91"/>
      <c r="P308" s="222">
        <f>O308*H308</f>
        <v>0</v>
      </c>
      <c r="Q308" s="222">
        <v>0</v>
      </c>
      <c r="R308" s="222">
        <f>Q308*H308</f>
        <v>0</v>
      </c>
      <c r="S308" s="222">
        <v>0</v>
      </c>
      <c r="T308" s="223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4" t="s">
        <v>121</v>
      </c>
      <c r="AT308" s="224" t="s">
        <v>117</v>
      </c>
      <c r="AU308" s="224" t="s">
        <v>122</v>
      </c>
      <c r="AY308" s="17" t="s">
        <v>115</v>
      </c>
      <c r="BE308" s="225">
        <f>IF(N308="základná",J308,0)</f>
        <v>0</v>
      </c>
      <c r="BF308" s="225">
        <f>IF(N308="znížená",J308,0)</f>
        <v>0</v>
      </c>
      <c r="BG308" s="225">
        <f>IF(N308="zákl. prenesená",J308,0)</f>
        <v>0</v>
      </c>
      <c r="BH308" s="225">
        <f>IF(N308="zníž. prenesená",J308,0)</f>
        <v>0</v>
      </c>
      <c r="BI308" s="225">
        <f>IF(N308="nulová",J308,0)</f>
        <v>0</v>
      </c>
      <c r="BJ308" s="17" t="s">
        <v>122</v>
      </c>
      <c r="BK308" s="225">
        <f>ROUND(I308*H308,2)</f>
        <v>0</v>
      </c>
      <c r="BL308" s="17" t="s">
        <v>121</v>
      </c>
      <c r="BM308" s="224" t="s">
        <v>390</v>
      </c>
    </row>
    <row r="309" s="13" customFormat="1">
      <c r="A309" s="13"/>
      <c r="B309" s="226"/>
      <c r="C309" s="227"/>
      <c r="D309" s="228" t="s">
        <v>124</v>
      </c>
      <c r="E309" s="229" t="s">
        <v>1</v>
      </c>
      <c r="F309" s="230" t="s">
        <v>391</v>
      </c>
      <c r="G309" s="227"/>
      <c r="H309" s="231">
        <v>68.109999999999999</v>
      </c>
      <c r="I309" s="232"/>
      <c r="J309" s="227"/>
      <c r="K309" s="227"/>
      <c r="L309" s="233"/>
      <c r="M309" s="234"/>
      <c r="N309" s="235"/>
      <c r="O309" s="235"/>
      <c r="P309" s="235"/>
      <c r="Q309" s="235"/>
      <c r="R309" s="235"/>
      <c r="S309" s="235"/>
      <c r="T309" s="236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7" t="s">
        <v>124</v>
      </c>
      <c r="AU309" s="237" t="s">
        <v>122</v>
      </c>
      <c r="AV309" s="13" t="s">
        <v>122</v>
      </c>
      <c r="AW309" s="13" t="s">
        <v>31</v>
      </c>
      <c r="AX309" s="13" t="s">
        <v>80</v>
      </c>
      <c r="AY309" s="237" t="s">
        <v>115</v>
      </c>
    </row>
    <row r="310" s="12" customFormat="1" ht="22.8" customHeight="1">
      <c r="A310" s="12"/>
      <c r="B310" s="196"/>
      <c r="C310" s="197"/>
      <c r="D310" s="198" t="s">
        <v>74</v>
      </c>
      <c r="E310" s="210" t="s">
        <v>392</v>
      </c>
      <c r="F310" s="210" t="s">
        <v>393</v>
      </c>
      <c r="G310" s="197"/>
      <c r="H310" s="197"/>
      <c r="I310" s="200"/>
      <c r="J310" s="211">
        <f>BK310</f>
        <v>0</v>
      </c>
      <c r="K310" s="197"/>
      <c r="L310" s="202"/>
      <c r="M310" s="203"/>
      <c r="N310" s="204"/>
      <c r="O310" s="204"/>
      <c r="P310" s="205">
        <f>P311</f>
        <v>0</v>
      </c>
      <c r="Q310" s="204"/>
      <c r="R310" s="205">
        <f>R311</f>
        <v>0</v>
      </c>
      <c r="S310" s="204"/>
      <c r="T310" s="206">
        <f>T311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07" t="s">
        <v>80</v>
      </c>
      <c r="AT310" s="208" t="s">
        <v>74</v>
      </c>
      <c r="AU310" s="208" t="s">
        <v>80</v>
      </c>
      <c r="AY310" s="207" t="s">
        <v>115</v>
      </c>
      <c r="BK310" s="209">
        <f>BK311</f>
        <v>0</v>
      </c>
    </row>
    <row r="311" s="2" customFormat="1" ht="21.0566" customHeight="1">
      <c r="A311" s="38"/>
      <c r="B311" s="39"/>
      <c r="C311" s="212" t="s">
        <v>394</v>
      </c>
      <c r="D311" s="212" t="s">
        <v>117</v>
      </c>
      <c r="E311" s="213" t="s">
        <v>395</v>
      </c>
      <c r="F311" s="214" t="s">
        <v>396</v>
      </c>
      <c r="G311" s="215" t="s">
        <v>373</v>
      </c>
      <c r="H311" s="216">
        <v>1448.9860000000001</v>
      </c>
      <c r="I311" s="217"/>
      <c r="J311" s="218">
        <f>ROUND(I311*H311,2)</f>
        <v>0</v>
      </c>
      <c r="K311" s="219"/>
      <c r="L311" s="44"/>
      <c r="M311" s="220" t="s">
        <v>1</v>
      </c>
      <c r="N311" s="221" t="s">
        <v>41</v>
      </c>
      <c r="O311" s="91"/>
      <c r="P311" s="222">
        <f>O311*H311</f>
        <v>0</v>
      </c>
      <c r="Q311" s="222">
        <v>0</v>
      </c>
      <c r="R311" s="222">
        <f>Q311*H311</f>
        <v>0</v>
      </c>
      <c r="S311" s="222">
        <v>0</v>
      </c>
      <c r="T311" s="223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4" t="s">
        <v>121</v>
      </c>
      <c r="AT311" s="224" t="s">
        <v>117</v>
      </c>
      <c r="AU311" s="224" t="s">
        <v>122</v>
      </c>
      <c r="AY311" s="17" t="s">
        <v>115</v>
      </c>
      <c r="BE311" s="225">
        <f>IF(N311="základná",J311,0)</f>
        <v>0</v>
      </c>
      <c r="BF311" s="225">
        <f>IF(N311="znížená",J311,0)</f>
        <v>0</v>
      </c>
      <c r="BG311" s="225">
        <f>IF(N311="zákl. prenesená",J311,0)</f>
        <v>0</v>
      </c>
      <c r="BH311" s="225">
        <f>IF(N311="zníž. prenesená",J311,0)</f>
        <v>0</v>
      </c>
      <c r="BI311" s="225">
        <f>IF(N311="nulová",J311,0)</f>
        <v>0</v>
      </c>
      <c r="BJ311" s="17" t="s">
        <v>122</v>
      </c>
      <c r="BK311" s="225">
        <f>ROUND(I311*H311,2)</f>
        <v>0</v>
      </c>
      <c r="BL311" s="17" t="s">
        <v>121</v>
      </c>
      <c r="BM311" s="224" t="s">
        <v>397</v>
      </c>
    </row>
    <row r="312" s="12" customFormat="1" ht="25.92" customHeight="1">
      <c r="A312" s="12"/>
      <c r="B312" s="196"/>
      <c r="C312" s="197"/>
      <c r="D312" s="198" t="s">
        <v>74</v>
      </c>
      <c r="E312" s="199" t="s">
        <v>398</v>
      </c>
      <c r="F312" s="199" t="s">
        <v>399</v>
      </c>
      <c r="G312" s="197"/>
      <c r="H312" s="197"/>
      <c r="I312" s="200"/>
      <c r="J312" s="201">
        <f>BK312</f>
        <v>0</v>
      </c>
      <c r="K312" s="197"/>
      <c r="L312" s="202"/>
      <c r="M312" s="203"/>
      <c r="N312" s="204"/>
      <c r="O312" s="204"/>
      <c r="P312" s="205">
        <f>P313+P337</f>
        <v>0</v>
      </c>
      <c r="Q312" s="204"/>
      <c r="R312" s="205">
        <f>R313+R337</f>
        <v>0.53695000000000004</v>
      </c>
      <c r="S312" s="204"/>
      <c r="T312" s="206">
        <f>T313+T337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07" t="s">
        <v>122</v>
      </c>
      <c r="AT312" s="208" t="s">
        <v>74</v>
      </c>
      <c r="AU312" s="208" t="s">
        <v>75</v>
      </c>
      <c r="AY312" s="207" t="s">
        <v>115</v>
      </c>
      <c r="BK312" s="209">
        <f>BK313+BK337</f>
        <v>0</v>
      </c>
    </row>
    <row r="313" s="12" customFormat="1" ht="22.8" customHeight="1">
      <c r="A313" s="12"/>
      <c r="B313" s="196"/>
      <c r="C313" s="197"/>
      <c r="D313" s="198" t="s">
        <v>74</v>
      </c>
      <c r="E313" s="210" t="s">
        <v>400</v>
      </c>
      <c r="F313" s="210" t="s">
        <v>401</v>
      </c>
      <c r="G313" s="197"/>
      <c r="H313" s="197"/>
      <c r="I313" s="200"/>
      <c r="J313" s="211">
        <f>BK313</f>
        <v>0</v>
      </c>
      <c r="K313" s="197"/>
      <c r="L313" s="202"/>
      <c r="M313" s="203"/>
      <c r="N313" s="204"/>
      <c r="O313" s="204"/>
      <c r="P313" s="205">
        <f>SUM(P314:P336)</f>
        <v>0</v>
      </c>
      <c r="Q313" s="204"/>
      <c r="R313" s="205">
        <f>SUM(R314:R336)</f>
        <v>0.40495000000000003</v>
      </c>
      <c r="S313" s="204"/>
      <c r="T313" s="206">
        <f>SUM(T314:T336)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07" t="s">
        <v>122</v>
      </c>
      <c r="AT313" s="208" t="s">
        <v>74</v>
      </c>
      <c r="AU313" s="208" t="s">
        <v>80</v>
      </c>
      <c r="AY313" s="207" t="s">
        <v>115</v>
      </c>
      <c r="BK313" s="209">
        <f>SUM(BK314:BK336)</f>
        <v>0</v>
      </c>
    </row>
    <row r="314" s="2" customFormat="1" ht="16.30189" customHeight="1">
      <c r="A314" s="38"/>
      <c r="B314" s="39"/>
      <c r="C314" s="212" t="s">
        <v>402</v>
      </c>
      <c r="D314" s="212" t="s">
        <v>117</v>
      </c>
      <c r="E314" s="213" t="s">
        <v>403</v>
      </c>
      <c r="F314" s="214" t="s">
        <v>404</v>
      </c>
      <c r="G314" s="215" t="s">
        <v>120</v>
      </c>
      <c r="H314" s="216">
        <v>298</v>
      </c>
      <c r="I314" s="217"/>
      <c r="J314" s="218">
        <f>ROUND(I314*H314,2)</f>
        <v>0</v>
      </c>
      <c r="K314" s="219"/>
      <c r="L314" s="44"/>
      <c r="M314" s="220" t="s">
        <v>1</v>
      </c>
      <c r="N314" s="221" t="s">
        <v>41</v>
      </c>
      <c r="O314" s="91"/>
      <c r="P314" s="222">
        <f>O314*H314</f>
        <v>0</v>
      </c>
      <c r="Q314" s="222">
        <v>0</v>
      </c>
      <c r="R314" s="222">
        <f>Q314*H314</f>
        <v>0</v>
      </c>
      <c r="S314" s="222">
        <v>0</v>
      </c>
      <c r="T314" s="223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4" t="s">
        <v>207</v>
      </c>
      <c r="AT314" s="224" t="s">
        <v>117</v>
      </c>
      <c r="AU314" s="224" t="s">
        <v>122</v>
      </c>
      <c r="AY314" s="17" t="s">
        <v>115</v>
      </c>
      <c r="BE314" s="225">
        <f>IF(N314="základná",J314,0)</f>
        <v>0</v>
      </c>
      <c r="BF314" s="225">
        <f>IF(N314="znížená",J314,0)</f>
        <v>0</v>
      </c>
      <c r="BG314" s="225">
        <f>IF(N314="zákl. prenesená",J314,0)</f>
        <v>0</v>
      </c>
      <c r="BH314" s="225">
        <f>IF(N314="zníž. prenesená",J314,0)</f>
        <v>0</v>
      </c>
      <c r="BI314" s="225">
        <f>IF(N314="nulová",J314,0)</f>
        <v>0</v>
      </c>
      <c r="BJ314" s="17" t="s">
        <v>122</v>
      </c>
      <c r="BK314" s="225">
        <f>ROUND(I314*H314,2)</f>
        <v>0</v>
      </c>
      <c r="BL314" s="17" t="s">
        <v>207</v>
      </c>
      <c r="BM314" s="224" t="s">
        <v>405</v>
      </c>
    </row>
    <row r="315" s="13" customFormat="1">
      <c r="A315" s="13"/>
      <c r="B315" s="226"/>
      <c r="C315" s="227"/>
      <c r="D315" s="228" t="s">
        <v>124</v>
      </c>
      <c r="E315" s="229" t="s">
        <v>1</v>
      </c>
      <c r="F315" s="230" t="s">
        <v>406</v>
      </c>
      <c r="G315" s="227"/>
      <c r="H315" s="231">
        <v>298</v>
      </c>
      <c r="I315" s="232"/>
      <c r="J315" s="227"/>
      <c r="K315" s="227"/>
      <c r="L315" s="233"/>
      <c r="M315" s="234"/>
      <c r="N315" s="235"/>
      <c r="O315" s="235"/>
      <c r="P315" s="235"/>
      <c r="Q315" s="235"/>
      <c r="R315" s="235"/>
      <c r="S315" s="235"/>
      <c r="T315" s="236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7" t="s">
        <v>124</v>
      </c>
      <c r="AU315" s="237" t="s">
        <v>122</v>
      </c>
      <c r="AV315" s="13" t="s">
        <v>122</v>
      </c>
      <c r="AW315" s="13" t="s">
        <v>31</v>
      </c>
      <c r="AX315" s="13" t="s">
        <v>80</v>
      </c>
      <c r="AY315" s="237" t="s">
        <v>115</v>
      </c>
    </row>
    <row r="316" s="2" customFormat="1" ht="16.30189" customHeight="1">
      <c r="A316" s="38"/>
      <c r="B316" s="39"/>
      <c r="C316" s="259" t="s">
        <v>407</v>
      </c>
      <c r="D316" s="259" t="s">
        <v>222</v>
      </c>
      <c r="E316" s="260" t="s">
        <v>408</v>
      </c>
      <c r="F316" s="261" t="s">
        <v>409</v>
      </c>
      <c r="G316" s="262" t="s">
        <v>120</v>
      </c>
      <c r="H316" s="263">
        <v>298</v>
      </c>
      <c r="I316" s="264"/>
      <c r="J316" s="265">
        <f>ROUND(I316*H316,2)</f>
        <v>0</v>
      </c>
      <c r="K316" s="266"/>
      <c r="L316" s="267"/>
      <c r="M316" s="268" t="s">
        <v>1</v>
      </c>
      <c r="N316" s="269" t="s">
        <v>41</v>
      </c>
      <c r="O316" s="91"/>
      <c r="P316" s="222">
        <f>O316*H316</f>
        <v>0</v>
      </c>
      <c r="Q316" s="222">
        <v>0.00014999999999999999</v>
      </c>
      <c r="R316" s="222">
        <f>Q316*H316</f>
        <v>0.044699999999999997</v>
      </c>
      <c r="S316" s="222">
        <v>0</v>
      </c>
      <c r="T316" s="223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4" t="s">
        <v>298</v>
      </c>
      <c r="AT316" s="224" t="s">
        <v>222</v>
      </c>
      <c r="AU316" s="224" t="s">
        <v>122</v>
      </c>
      <c r="AY316" s="17" t="s">
        <v>115</v>
      </c>
      <c r="BE316" s="225">
        <f>IF(N316="základná",J316,0)</f>
        <v>0</v>
      </c>
      <c r="BF316" s="225">
        <f>IF(N316="znížená",J316,0)</f>
        <v>0</v>
      </c>
      <c r="BG316" s="225">
        <f>IF(N316="zákl. prenesená",J316,0)</f>
        <v>0</v>
      </c>
      <c r="BH316" s="225">
        <f>IF(N316="zníž. prenesená",J316,0)</f>
        <v>0</v>
      </c>
      <c r="BI316" s="225">
        <f>IF(N316="nulová",J316,0)</f>
        <v>0</v>
      </c>
      <c r="BJ316" s="17" t="s">
        <v>122</v>
      </c>
      <c r="BK316" s="225">
        <f>ROUND(I316*H316,2)</f>
        <v>0</v>
      </c>
      <c r="BL316" s="17" t="s">
        <v>207</v>
      </c>
      <c r="BM316" s="224" t="s">
        <v>410</v>
      </c>
    </row>
    <row r="317" s="13" customFormat="1">
      <c r="A317" s="13"/>
      <c r="B317" s="226"/>
      <c r="C317" s="227"/>
      <c r="D317" s="228" t="s">
        <v>124</v>
      </c>
      <c r="E317" s="229" t="s">
        <v>1</v>
      </c>
      <c r="F317" s="230" t="s">
        <v>411</v>
      </c>
      <c r="G317" s="227"/>
      <c r="H317" s="231">
        <v>298</v>
      </c>
      <c r="I317" s="232"/>
      <c r="J317" s="227"/>
      <c r="K317" s="227"/>
      <c r="L317" s="233"/>
      <c r="M317" s="234"/>
      <c r="N317" s="235"/>
      <c r="O317" s="235"/>
      <c r="P317" s="235"/>
      <c r="Q317" s="235"/>
      <c r="R317" s="235"/>
      <c r="S317" s="235"/>
      <c r="T317" s="236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7" t="s">
        <v>124</v>
      </c>
      <c r="AU317" s="237" t="s">
        <v>122</v>
      </c>
      <c r="AV317" s="13" t="s">
        <v>122</v>
      </c>
      <c r="AW317" s="13" t="s">
        <v>31</v>
      </c>
      <c r="AX317" s="13" t="s">
        <v>80</v>
      </c>
      <c r="AY317" s="237" t="s">
        <v>115</v>
      </c>
    </row>
    <row r="318" s="2" customFormat="1" ht="21.0566" customHeight="1">
      <c r="A318" s="38"/>
      <c r="B318" s="39"/>
      <c r="C318" s="212" t="s">
        <v>412</v>
      </c>
      <c r="D318" s="212" t="s">
        <v>117</v>
      </c>
      <c r="E318" s="213" t="s">
        <v>413</v>
      </c>
      <c r="F318" s="214" t="s">
        <v>414</v>
      </c>
      <c r="G318" s="215" t="s">
        <v>270</v>
      </c>
      <c r="H318" s="216">
        <v>25</v>
      </c>
      <c r="I318" s="217"/>
      <c r="J318" s="218">
        <f>ROUND(I318*H318,2)</f>
        <v>0</v>
      </c>
      <c r="K318" s="219"/>
      <c r="L318" s="44"/>
      <c r="M318" s="220" t="s">
        <v>1</v>
      </c>
      <c r="N318" s="221" t="s">
        <v>41</v>
      </c>
      <c r="O318" s="91"/>
      <c r="P318" s="222">
        <f>O318*H318</f>
        <v>0</v>
      </c>
      <c r="Q318" s="222">
        <v>0.0044600000000000004</v>
      </c>
      <c r="R318" s="222">
        <f>Q318*H318</f>
        <v>0.11150000000000002</v>
      </c>
      <c r="S318" s="222">
        <v>0</v>
      </c>
      <c r="T318" s="223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24" t="s">
        <v>207</v>
      </c>
      <c r="AT318" s="224" t="s">
        <v>117</v>
      </c>
      <c r="AU318" s="224" t="s">
        <v>122</v>
      </c>
      <c r="AY318" s="17" t="s">
        <v>115</v>
      </c>
      <c r="BE318" s="225">
        <f>IF(N318="základná",J318,0)</f>
        <v>0</v>
      </c>
      <c r="BF318" s="225">
        <f>IF(N318="znížená",J318,0)</f>
        <v>0</v>
      </c>
      <c r="BG318" s="225">
        <f>IF(N318="zákl. prenesená",J318,0)</f>
        <v>0</v>
      </c>
      <c r="BH318" s="225">
        <f>IF(N318="zníž. prenesená",J318,0)</f>
        <v>0</v>
      </c>
      <c r="BI318" s="225">
        <f>IF(N318="nulová",J318,0)</f>
        <v>0</v>
      </c>
      <c r="BJ318" s="17" t="s">
        <v>122</v>
      </c>
      <c r="BK318" s="225">
        <f>ROUND(I318*H318,2)</f>
        <v>0</v>
      </c>
      <c r="BL318" s="17" t="s">
        <v>207</v>
      </c>
      <c r="BM318" s="224" t="s">
        <v>415</v>
      </c>
    </row>
    <row r="319" s="13" customFormat="1">
      <c r="A319" s="13"/>
      <c r="B319" s="226"/>
      <c r="C319" s="227"/>
      <c r="D319" s="228" t="s">
        <v>124</v>
      </c>
      <c r="E319" s="229" t="s">
        <v>1</v>
      </c>
      <c r="F319" s="230" t="s">
        <v>416</v>
      </c>
      <c r="G319" s="227"/>
      <c r="H319" s="231">
        <v>21</v>
      </c>
      <c r="I319" s="232"/>
      <c r="J319" s="227"/>
      <c r="K319" s="227"/>
      <c r="L319" s="233"/>
      <c r="M319" s="234"/>
      <c r="N319" s="235"/>
      <c r="O319" s="235"/>
      <c r="P319" s="235"/>
      <c r="Q319" s="235"/>
      <c r="R319" s="235"/>
      <c r="S319" s="235"/>
      <c r="T319" s="236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7" t="s">
        <v>124</v>
      </c>
      <c r="AU319" s="237" t="s">
        <v>122</v>
      </c>
      <c r="AV319" s="13" t="s">
        <v>122</v>
      </c>
      <c r="AW319" s="13" t="s">
        <v>31</v>
      </c>
      <c r="AX319" s="13" t="s">
        <v>75</v>
      </c>
      <c r="AY319" s="237" t="s">
        <v>115</v>
      </c>
    </row>
    <row r="320" s="13" customFormat="1">
      <c r="A320" s="13"/>
      <c r="B320" s="226"/>
      <c r="C320" s="227"/>
      <c r="D320" s="228" t="s">
        <v>124</v>
      </c>
      <c r="E320" s="229" t="s">
        <v>1</v>
      </c>
      <c r="F320" s="230" t="s">
        <v>417</v>
      </c>
      <c r="G320" s="227"/>
      <c r="H320" s="231">
        <v>4</v>
      </c>
      <c r="I320" s="232"/>
      <c r="J320" s="227"/>
      <c r="K320" s="227"/>
      <c r="L320" s="233"/>
      <c r="M320" s="234"/>
      <c r="N320" s="235"/>
      <c r="O320" s="235"/>
      <c r="P320" s="235"/>
      <c r="Q320" s="235"/>
      <c r="R320" s="235"/>
      <c r="S320" s="235"/>
      <c r="T320" s="236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7" t="s">
        <v>124</v>
      </c>
      <c r="AU320" s="237" t="s">
        <v>122</v>
      </c>
      <c r="AV320" s="13" t="s">
        <v>122</v>
      </c>
      <c r="AW320" s="13" t="s">
        <v>31</v>
      </c>
      <c r="AX320" s="13" t="s">
        <v>75</v>
      </c>
      <c r="AY320" s="237" t="s">
        <v>115</v>
      </c>
    </row>
    <row r="321" s="15" customFormat="1">
      <c r="A321" s="15"/>
      <c r="B321" s="248"/>
      <c r="C321" s="249"/>
      <c r="D321" s="228" t="s">
        <v>124</v>
      </c>
      <c r="E321" s="250" t="s">
        <v>1</v>
      </c>
      <c r="F321" s="251" t="s">
        <v>148</v>
      </c>
      <c r="G321" s="249"/>
      <c r="H321" s="252">
        <v>25</v>
      </c>
      <c r="I321" s="253"/>
      <c r="J321" s="249"/>
      <c r="K321" s="249"/>
      <c r="L321" s="254"/>
      <c r="M321" s="255"/>
      <c r="N321" s="256"/>
      <c r="O321" s="256"/>
      <c r="P321" s="256"/>
      <c r="Q321" s="256"/>
      <c r="R321" s="256"/>
      <c r="S321" s="256"/>
      <c r="T321" s="257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58" t="s">
        <v>124</v>
      </c>
      <c r="AU321" s="258" t="s">
        <v>122</v>
      </c>
      <c r="AV321" s="15" t="s">
        <v>121</v>
      </c>
      <c r="AW321" s="15" t="s">
        <v>31</v>
      </c>
      <c r="AX321" s="15" t="s">
        <v>80</v>
      </c>
      <c r="AY321" s="258" t="s">
        <v>115</v>
      </c>
    </row>
    <row r="322" s="2" customFormat="1" ht="16.30189" customHeight="1">
      <c r="A322" s="38"/>
      <c r="B322" s="39"/>
      <c r="C322" s="259" t="s">
        <v>418</v>
      </c>
      <c r="D322" s="259" t="s">
        <v>222</v>
      </c>
      <c r="E322" s="260" t="s">
        <v>419</v>
      </c>
      <c r="F322" s="261" t="s">
        <v>420</v>
      </c>
      <c r="G322" s="262" t="s">
        <v>270</v>
      </c>
      <c r="H322" s="263">
        <v>25</v>
      </c>
      <c r="I322" s="264"/>
      <c r="J322" s="265">
        <f>ROUND(I322*H322,2)</f>
        <v>0</v>
      </c>
      <c r="K322" s="266"/>
      <c r="L322" s="267"/>
      <c r="M322" s="268" t="s">
        <v>1</v>
      </c>
      <c r="N322" s="269" t="s">
        <v>41</v>
      </c>
      <c r="O322" s="91"/>
      <c r="P322" s="222">
        <f>O322*H322</f>
        <v>0</v>
      </c>
      <c r="Q322" s="222">
        <v>0.0010100000000000001</v>
      </c>
      <c r="R322" s="222">
        <f>Q322*H322</f>
        <v>0.025250000000000002</v>
      </c>
      <c r="S322" s="222">
        <v>0</v>
      </c>
      <c r="T322" s="223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4" t="s">
        <v>298</v>
      </c>
      <c r="AT322" s="224" t="s">
        <v>222</v>
      </c>
      <c r="AU322" s="224" t="s">
        <v>122</v>
      </c>
      <c r="AY322" s="17" t="s">
        <v>115</v>
      </c>
      <c r="BE322" s="225">
        <f>IF(N322="základná",J322,0)</f>
        <v>0</v>
      </c>
      <c r="BF322" s="225">
        <f>IF(N322="znížená",J322,0)</f>
        <v>0</v>
      </c>
      <c r="BG322" s="225">
        <f>IF(N322="zákl. prenesená",J322,0)</f>
        <v>0</v>
      </c>
      <c r="BH322" s="225">
        <f>IF(N322="zníž. prenesená",J322,0)</f>
        <v>0</v>
      </c>
      <c r="BI322" s="225">
        <f>IF(N322="nulová",J322,0)</f>
        <v>0</v>
      </c>
      <c r="BJ322" s="17" t="s">
        <v>122</v>
      </c>
      <c r="BK322" s="225">
        <f>ROUND(I322*H322,2)</f>
        <v>0</v>
      </c>
      <c r="BL322" s="17" t="s">
        <v>207</v>
      </c>
      <c r="BM322" s="224" t="s">
        <v>421</v>
      </c>
    </row>
    <row r="323" s="2" customFormat="1" ht="21.0566" customHeight="1">
      <c r="A323" s="38"/>
      <c r="B323" s="39"/>
      <c r="C323" s="259" t="s">
        <v>422</v>
      </c>
      <c r="D323" s="259" t="s">
        <v>222</v>
      </c>
      <c r="E323" s="260" t="s">
        <v>423</v>
      </c>
      <c r="F323" s="261" t="s">
        <v>424</v>
      </c>
      <c r="G323" s="262" t="s">
        <v>270</v>
      </c>
      <c r="H323" s="263">
        <v>21</v>
      </c>
      <c r="I323" s="264"/>
      <c r="J323" s="265">
        <f>ROUND(I323*H323,2)</f>
        <v>0</v>
      </c>
      <c r="K323" s="266"/>
      <c r="L323" s="267"/>
      <c r="M323" s="268" t="s">
        <v>1</v>
      </c>
      <c r="N323" s="269" t="s">
        <v>41</v>
      </c>
      <c r="O323" s="91"/>
      <c r="P323" s="222">
        <f>O323*H323</f>
        <v>0</v>
      </c>
      <c r="Q323" s="222">
        <v>0.0023999999999999998</v>
      </c>
      <c r="R323" s="222">
        <f>Q323*H323</f>
        <v>0.050399999999999993</v>
      </c>
      <c r="S323" s="222">
        <v>0</v>
      </c>
      <c r="T323" s="223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24" t="s">
        <v>298</v>
      </c>
      <c r="AT323" s="224" t="s">
        <v>222</v>
      </c>
      <c r="AU323" s="224" t="s">
        <v>122</v>
      </c>
      <c r="AY323" s="17" t="s">
        <v>115</v>
      </c>
      <c r="BE323" s="225">
        <f>IF(N323="základná",J323,0)</f>
        <v>0</v>
      </c>
      <c r="BF323" s="225">
        <f>IF(N323="znížená",J323,0)</f>
        <v>0</v>
      </c>
      <c r="BG323" s="225">
        <f>IF(N323="zákl. prenesená",J323,0)</f>
        <v>0</v>
      </c>
      <c r="BH323" s="225">
        <f>IF(N323="zníž. prenesená",J323,0)</f>
        <v>0</v>
      </c>
      <c r="BI323" s="225">
        <f>IF(N323="nulová",J323,0)</f>
        <v>0</v>
      </c>
      <c r="BJ323" s="17" t="s">
        <v>122</v>
      </c>
      <c r="BK323" s="225">
        <f>ROUND(I323*H323,2)</f>
        <v>0</v>
      </c>
      <c r="BL323" s="17" t="s">
        <v>207</v>
      </c>
      <c r="BM323" s="224" t="s">
        <v>425</v>
      </c>
    </row>
    <row r="324" s="13" customFormat="1">
      <c r="A324" s="13"/>
      <c r="B324" s="226"/>
      <c r="C324" s="227"/>
      <c r="D324" s="228" t="s">
        <v>124</v>
      </c>
      <c r="E324" s="229" t="s">
        <v>1</v>
      </c>
      <c r="F324" s="230" t="s">
        <v>416</v>
      </c>
      <c r="G324" s="227"/>
      <c r="H324" s="231">
        <v>21</v>
      </c>
      <c r="I324" s="232"/>
      <c r="J324" s="227"/>
      <c r="K324" s="227"/>
      <c r="L324" s="233"/>
      <c r="M324" s="234"/>
      <c r="N324" s="235"/>
      <c r="O324" s="235"/>
      <c r="P324" s="235"/>
      <c r="Q324" s="235"/>
      <c r="R324" s="235"/>
      <c r="S324" s="235"/>
      <c r="T324" s="23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7" t="s">
        <v>124</v>
      </c>
      <c r="AU324" s="237" t="s">
        <v>122</v>
      </c>
      <c r="AV324" s="13" t="s">
        <v>122</v>
      </c>
      <c r="AW324" s="13" t="s">
        <v>31</v>
      </c>
      <c r="AX324" s="13" t="s">
        <v>80</v>
      </c>
      <c r="AY324" s="237" t="s">
        <v>115</v>
      </c>
    </row>
    <row r="325" s="2" customFormat="1" ht="31.92453" customHeight="1">
      <c r="A325" s="38"/>
      <c r="B325" s="39"/>
      <c r="C325" s="259" t="s">
        <v>426</v>
      </c>
      <c r="D325" s="259" t="s">
        <v>222</v>
      </c>
      <c r="E325" s="260" t="s">
        <v>427</v>
      </c>
      <c r="F325" s="261" t="s">
        <v>428</v>
      </c>
      <c r="G325" s="262" t="s">
        <v>270</v>
      </c>
      <c r="H325" s="263">
        <v>4</v>
      </c>
      <c r="I325" s="264"/>
      <c r="J325" s="265">
        <f>ROUND(I325*H325,2)</f>
        <v>0</v>
      </c>
      <c r="K325" s="266"/>
      <c r="L325" s="267"/>
      <c r="M325" s="268" t="s">
        <v>1</v>
      </c>
      <c r="N325" s="269" t="s">
        <v>41</v>
      </c>
      <c r="O325" s="91"/>
      <c r="P325" s="222">
        <f>O325*H325</f>
        <v>0</v>
      </c>
      <c r="Q325" s="222">
        <v>0.0023999999999999998</v>
      </c>
      <c r="R325" s="222">
        <f>Q325*H325</f>
        <v>0.0095999999999999992</v>
      </c>
      <c r="S325" s="222">
        <v>0</v>
      </c>
      <c r="T325" s="223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24" t="s">
        <v>298</v>
      </c>
      <c r="AT325" s="224" t="s">
        <v>222</v>
      </c>
      <c r="AU325" s="224" t="s">
        <v>122</v>
      </c>
      <c r="AY325" s="17" t="s">
        <v>115</v>
      </c>
      <c r="BE325" s="225">
        <f>IF(N325="základná",J325,0)</f>
        <v>0</v>
      </c>
      <c r="BF325" s="225">
        <f>IF(N325="znížená",J325,0)</f>
        <v>0</v>
      </c>
      <c r="BG325" s="225">
        <f>IF(N325="zákl. prenesená",J325,0)</f>
        <v>0</v>
      </c>
      <c r="BH325" s="225">
        <f>IF(N325="zníž. prenesená",J325,0)</f>
        <v>0</v>
      </c>
      <c r="BI325" s="225">
        <f>IF(N325="nulová",J325,0)</f>
        <v>0</v>
      </c>
      <c r="BJ325" s="17" t="s">
        <v>122</v>
      </c>
      <c r="BK325" s="225">
        <f>ROUND(I325*H325,2)</f>
        <v>0</v>
      </c>
      <c r="BL325" s="17" t="s">
        <v>207</v>
      </c>
      <c r="BM325" s="224" t="s">
        <v>429</v>
      </c>
    </row>
    <row r="326" s="13" customFormat="1">
      <c r="A326" s="13"/>
      <c r="B326" s="226"/>
      <c r="C326" s="227"/>
      <c r="D326" s="228" t="s">
        <v>124</v>
      </c>
      <c r="E326" s="229" t="s">
        <v>1</v>
      </c>
      <c r="F326" s="230" t="s">
        <v>417</v>
      </c>
      <c r="G326" s="227"/>
      <c r="H326" s="231">
        <v>4</v>
      </c>
      <c r="I326" s="232"/>
      <c r="J326" s="227"/>
      <c r="K326" s="227"/>
      <c r="L326" s="233"/>
      <c r="M326" s="234"/>
      <c r="N326" s="235"/>
      <c r="O326" s="235"/>
      <c r="P326" s="235"/>
      <c r="Q326" s="235"/>
      <c r="R326" s="235"/>
      <c r="S326" s="235"/>
      <c r="T326" s="236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7" t="s">
        <v>124</v>
      </c>
      <c r="AU326" s="237" t="s">
        <v>122</v>
      </c>
      <c r="AV326" s="13" t="s">
        <v>122</v>
      </c>
      <c r="AW326" s="13" t="s">
        <v>31</v>
      </c>
      <c r="AX326" s="13" t="s">
        <v>80</v>
      </c>
      <c r="AY326" s="237" t="s">
        <v>115</v>
      </c>
    </row>
    <row r="327" s="2" customFormat="1" ht="21.0566" customHeight="1">
      <c r="A327" s="38"/>
      <c r="B327" s="39"/>
      <c r="C327" s="212" t="s">
        <v>430</v>
      </c>
      <c r="D327" s="212" t="s">
        <v>117</v>
      </c>
      <c r="E327" s="213" t="s">
        <v>431</v>
      </c>
      <c r="F327" s="214" t="s">
        <v>432</v>
      </c>
      <c r="G327" s="215" t="s">
        <v>270</v>
      </c>
      <c r="H327" s="216">
        <v>10</v>
      </c>
      <c r="I327" s="217"/>
      <c r="J327" s="218">
        <f>ROUND(I327*H327,2)</f>
        <v>0</v>
      </c>
      <c r="K327" s="219"/>
      <c r="L327" s="44"/>
      <c r="M327" s="220" t="s">
        <v>1</v>
      </c>
      <c r="N327" s="221" t="s">
        <v>41</v>
      </c>
      <c r="O327" s="91"/>
      <c r="P327" s="222">
        <f>O327*H327</f>
        <v>0</v>
      </c>
      <c r="Q327" s="222">
        <v>0.0044000000000000003</v>
      </c>
      <c r="R327" s="222">
        <f>Q327*H327</f>
        <v>0.044000000000000004</v>
      </c>
      <c r="S327" s="222">
        <v>0</v>
      </c>
      <c r="T327" s="223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4" t="s">
        <v>207</v>
      </c>
      <c r="AT327" s="224" t="s">
        <v>117</v>
      </c>
      <c r="AU327" s="224" t="s">
        <v>122</v>
      </c>
      <c r="AY327" s="17" t="s">
        <v>115</v>
      </c>
      <c r="BE327" s="225">
        <f>IF(N327="základná",J327,0)</f>
        <v>0</v>
      </c>
      <c r="BF327" s="225">
        <f>IF(N327="znížená",J327,0)</f>
        <v>0</v>
      </c>
      <c r="BG327" s="225">
        <f>IF(N327="zákl. prenesená",J327,0)</f>
        <v>0</v>
      </c>
      <c r="BH327" s="225">
        <f>IF(N327="zníž. prenesená",J327,0)</f>
        <v>0</v>
      </c>
      <c r="BI327" s="225">
        <f>IF(N327="nulová",J327,0)</f>
        <v>0</v>
      </c>
      <c r="BJ327" s="17" t="s">
        <v>122</v>
      </c>
      <c r="BK327" s="225">
        <f>ROUND(I327*H327,2)</f>
        <v>0</v>
      </c>
      <c r="BL327" s="17" t="s">
        <v>207</v>
      </c>
      <c r="BM327" s="224" t="s">
        <v>433</v>
      </c>
    </row>
    <row r="328" s="13" customFormat="1">
      <c r="A328" s="13"/>
      <c r="B328" s="226"/>
      <c r="C328" s="227"/>
      <c r="D328" s="228" t="s">
        <v>124</v>
      </c>
      <c r="E328" s="229" t="s">
        <v>1</v>
      </c>
      <c r="F328" s="230" t="s">
        <v>434</v>
      </c>
      <c r="G328" s="227"/>
      <c r="H328" s="231">
        <v>10</v>
      </c>
      <c r="I328" s="232"/>
      <c r="J328" s="227"/>
      <c r="K328" s="227"/>
      <c r="L328" s="233"/>
      <c r="M328" s="234"/>
      <c r="N328" s="235"/>
      <c r="O328" s="235"/>
      <c r="P328" s="235"/>
      <c r="Q328" s="235"/>
      <c r="R328" s="235"/>
      <c r="S328" s="235"/>
      <c r="T328" s="236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7" t="s">
        <v>124</v>
      </c>
      <c r="AU328" s="237" t="s">
        <v>122</v>
      </c>
      <c r="AV328" s="13" t="s">
        <v>122</v>
      </c>
      <c r="AW328" s="13" t="s">
        <v>31</v>
      </c>
      <c r="AX328" s="13" t="s">
        <v>80</v>
      </c>
      <c r="AY328" s="237" t="s">
        <v>115</v>
      </c>
    </row>
    <row r="329" s="2" customFormat="1" ht="16.30189" customHeight="1">
      <c r="A329" s="38"/>
      <c r="B329" s="39"/>
      <c r="C329" s="259" t="s">
        <v>435</v>
      </c>
      <c r="D329" s="259" t="s">
        <v>222</v>
      </c>
      <c r="E329" s="260" t="s">
        <v>436</v>
      </c>
      <c r="F329" s="261" t="s">
        <v>437</v>
      </c>
      <c r="G329" s="262" t="s">
        <v>270</v>
      </c>
      <c r="H329" s="263">
        <v>10</v>
      </c>
      <c r="I329" s="264"/>
      <c r="J329" s="265">
        <f>ROUND(I329*H329,2)</f>
        <v>0</v>
      </c>
      <c r="K329" s="266"/>
      <c r="L329" s="267"/>
      <c r="M329" s="268" t="s">
        <v>1</v>
      </c>
      <c r="N329" s="269" t="s">
        <v>41</v>
      </c>
      <c r="O329" s="91"/>
      <c r="P329" s="222">
        <f>O329*H329</f>
        <v>0</v>
      </c>
      <c r="Q329" s="222">
        <v>0.0010100000000000001</v>
      </c>
      <c r="R329" s="222">
        <f>Q329*H329</f>
        <v>0.010100000000000001</v>
      </c>
      <c r="S329" s="222">
        <v>0</v>
      </c>
      <c r="T329" s="223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4" t="s">
        <v>298</v>
      </c>
      <c r="AT329" s="224" t="s">
        <v>222</v>
      </c>
      <c r="AU329" s="224" t="s">
        <v>122</v>
      </c>
      <c r="AY329" s="17" t="s">
        <v>115</v>
      </c>
      <c r="BE329" s="225">
        <f>IF(N329="základná",J329,0)</f>
        <v>0</v>
      </c>
      <c r="BF329" s="225">
        <f>IF(N329="znížená",J329,0)</f>
        <v>0</v>
      </c>
      <c r="BG329" s="225">
        <f>IF(N329="zákl. prenesená",J329,0)</f>
        <v>0</v>
      </c>
      <c r="BH329" s="225">
        <f>IF(N329="zníž. prenesená",J329,0)</f>
        <v>0</v>
      </c>
      <c r="BI329" s="225">
        <f>IF(N329="nulová",J329,0)</f>
        <v>0</v>
      </c>
      <c r="BJ329" s="17" t="s">
        <v>122</v>
      </c>
      <c r="BK329" s="225">
        <f>ROUND(I329*H329,2)</f>
        <v>0</v>
      </c>
      <c r="BL329" s="17" t="s">
        <v>207</v>
      </c>
      <c r="BM329" s="224" t="s">
        <v>438</v>
      </c>
    </row>
    <row r="330" s="2" customFormat="1" ht="31.92453" customHeight="1">
      <c r="A330" s="38"/>
      <c r="B330" s="39"/>
      <c r="C330" s="259" t="s">
        <v>439</v>
      </c>
      <c r="D330" s="259" t="s">
        <v>222</v>
      </c>
      <c r="E330" s="260" t="s">
        <v>440</v>
      </c>
      <c r="F330" s="261" t="s">
        <v>441</v>
      </c>
      <c r="G330" s="262" t="s">
        <v>270</v>
      </c>
      <c r="H330" s="263">
        <v>10</v>
      </c>
      <c r="I330" s="264"/>
      <c r="J330" s="265">
        <f>ROUND(I330*H330,2)</f>
        <v>0</v>
      </c>
      <c r="K330" s="266"/>
      <c r="L330" s="267"/>
      <c r="M330" s="268" t="s">
        <v>1</v>
      </c>
      <c r="N330" s="269" t="s">
        <v>41</v>
      </c>
      <c r="O330" s="91"/>
      <c r="P330" s="222">
        <f>O330*H330</f>
        <v>0</v>
      </c>
      <c r="Q330" s="222">
        <v>0.0023999999999999998</v>
      </c>
      <c r="R330" s="222">
        <f>Q330*H330</f>
        <v>0.023999999999999997</v>
      </c>
      <c r="S330" s="222">
        <v>0</v>
      </c>
      <c r="T330" s="223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24" t="s">
        <v>298</v>
      </c>
      <c r="AT330" s="224" t="s">
        <v>222</v>
      </c>
      <c r="AU330" s="224" t="s">
        <v>122</v>
      </c>
      <c r="AY330" s="17" t="s">
        <v>115</v>
      </c>
      <c r="BE330" s="225">
        <f>IF(N330="základná",J330,0)</f>
        <v>0</v>
      </c>
      <c r="BF330" s="225">
        <f>IF(N330="znížená",J330,0)</f>
        <v>0</v>
      </c>
      <c r="BG330" s="225">
        <f>IF(N330="zákl. prenesená",J330,0)</f>
        <v>0</v>
      </c>
      <c r="BH330" s="225">
        <f>IF(N330="zníž. prenesená",J330,0)</f>
        <v>0</v>
      </c>
      <c r="BI330" s="225">
        <f>IF(N330="nulová",J330,0)</f>
        <v>0</v>
      </c>
      <c r="BJ330" s="17" t="s">
        <v>122</v>
      </c>
      <c r="BK330" s="225">
        <f>ROUND(I330*H330,2)</f>
        <v>0</v>
      </c>
      <c r="BL330" s="17" t="s">
        <v>207</v>
      </c>
      <c r="BM330" s="224" t="s">
        <v>442</v>
      </c>
    </row>
    <row r="331" s="13" customFormat="1">
      <c r="A331" s="13"/>
      <c r="B331" s="226"/>
      <c r="C331" s="227"/>
      <c r="D331" s="228" t="s">
        <v>124</v>
      </c>
      <c r="E331" s="229" t="s">
        <v>1</v>
      </c>
      <c r="F331" s="230" t="s">
        <v>434</v>
      </c>
      <c r="G331" s="227"/>
      <c r="H331" s="231">
        <v>10</v>
      </c>
      <c r="I331" s="232"/>
      <c r="J331" s="227"/>
      <c r="K331" s="227"/>
      <c r="L331" s="233"/>
      <c r="M331" s="234"/>
      <c r="N331" s="235"/>
      <c r="O331" s="235"/>
      <c r="P331" s="235"/>
      <c r="Q331" s="235"/>
      <c r="R331" s="235"/>
      <c r="S331" s="235"/>
      <c r="T331" s="236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7" t="s">
        <v>124</v>
      </c>
      <c r="AU331" s="237" t="s">
        <v>122</v>
      </c>
      <c r="AV331" s="13" t="s">
        <v>122</v>
      </c>
      <c r="AW331" s="13" t="s">
        <v>31</v>
      </c>
      <c r="AX331" s="13" t="s">
        <v>80</v>
      </c>
      <c r="AY331" s="237" t="s">
        <v>115</v>
      </c>
    </row>
    <row r="332" s="2" customFormat="1" ht="31.92453" customHeight="1">
      <c r="A332" s="38"/>
      <c r="B332" s="39"/>
      <c r="C332" s="212" t="s">
        <v>443</v>
      </c>
      <c r="D332" s="212" t="s">
        <v>117</v>
      </c>
      <c r="E332" s="213" t="s">
        <v>444</v>
      </c>
      <c r="F332" s="214" t="s">
        <v>445</v>
      </c>
      <c r="G332" s="215" t="s">
        <v>270</v>
      </c>
      <c r="H332" s="216">
        <v>1</v>
      </c>
      <c r="I332" s="217"/>
      <c r="J332" s="218">
        <f>ROUND(I332*H332,2)</f>
        <v>0</v>
      </c>
      <c r="K332" s="219"/>
      <c r="L332" s="44"/>
      <c r="M332" s="220" t="s">
        <v>1</v>
      </c>
      <c r="N332" s="221" t="s">
        <v>41</v>
      </c>
      <c r="O332" s="91"/>
      <c r="P332" s="222">
        <f>O332*H332</f>
        <v>0</v>
      </c>
      <c r="Q332" s="222">
        <v>0</v>
      </c>
      <c r="R332" s="222">
        <f>Q332*H332</f>
        <v>0</v>
      </c>
      <c r="S332" s="222">
        <v>0</v>
      </c>
      <c r="T332" s="223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4" t="s">
        <v>207</v>
      </c>
      <c r="AT332" s="224" t="s">
        <v>117</v>
      </c>
      <c r="AU332" s="224" t="s">
        <v>122</v>
      </c>
      <c r="AY332" s="17" t="s">
        <v>115</v>
      </c>
      <c r="BE332" s="225">
        <f>IF(N332="základná",J332,0)</f>
        <v>0</v>
      </c>
      <c r="BF332" s="225">
        <f>IF(N332="znížená",J332,0)</f>
        <v>0</v>
      </c>
      <c r="BG332" s="225">
        <f>IF(N332="zákl. prenesená",J332,0)</f>
        <v>0</v>
      </c>
      <c r="BH332" s="225">
        <f>IF(N332="zníž. prenesená",J332,0)</f>
        <v>0</v>
      </c>
      <c r="BI332" s="225">
        <f>IF(N332="nulová",J332,0)</f>
        <v>0</v>
      </c>
      <c r="BJ332" s="17" t="s">
        <v>122</v>
      </c>
      <c r="BK332" s="225">
        <f>ROUND(I332*H332,2)</f>
        <v>0</v>
      </c>
      <c r="BL332" s="17" t="s">
        <v>207</v>
      </c>
      <c r="BM332" s="224" t="s">
        <v>446</v>
      </c>
    </row>
    <row r="333" s="13" customFormat="1">
      <c r="A333" s="13"/>
      <c r="B333" s="226"/>
      <c r="C333" s="227"/>
      <c r="D333" s="228" t="s">
        <v>124</v>
      </c>
      <c r="E333" s="229" t="s">
        <v>1</v>
      </c>
      <c r="F333" s="230" t="s">
        <v>447</v>
      </c>
      <c r="G333" s="227"/>
      <c r="H333" s="231">
        <v>1</v>
      </c>
      <c r="I333" s="232"/>
      <c r="J333" s="227"/>
      <c r="K333" s="227"/>
      <c r="L333" s="233"/>
      <c r="M333" s="234"/>
      <c r="N333" s="235"/>
      <c r="O333" s="235"/>
      <c r="P333" s="235"/>
      <c r="Q333" s="235"/>
      <c r="R333" s="235"/>
      <c r="S333" s="235"/>
      <c r="T333" s="236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7" t="s">
        <v>124</v>
      </c>
      <c r="AU333" s="237" t="s">
        <v>122</v>
      </c>
      <c r="AV333" s="13" t="s">
        <v>122</v>
      </c>
      <c r="AW333" s="13" t="s">
        <v>31</v>
      </c>
      <c r="AX333" s="13" t="s">
        <v>80</v>
      </c>
      <c r="AY333" s="237" t="s">
        <v>115</v>
      </c>
    </row>
    <row r="334" s="2" customFormat="1" ht="21.0566" customHeight="1">
      <c r="A334" s="38"/>
      <c r="B334" s="39"/>
      <c r="C334" s="259" t="s">
        <v>448</v>
      </c>
      <c r="D334" s="259" t="s">
        <v>222</v>
      </c>
      <c r="E334" s="260" t="s">
        <v>449</v>
      </c>
      <c r="F334" s="261" t="s">
        <v>450</v>
      </c>
      <c r="G334" s="262" t="s">
        <v>270</v>
      </c>
      <c r="H334" s="263">
        <v>1</v>
      </c>
      <c r="I334" s="264"/>
      <c r="J334" s="265">
        <f>ROUND(I334*H334,2)</f>
        <v>0</v>
      </c>
      <c r="K334" s="266"/>
      <c r="L334" s="267"/>
      <c r="M334" s="268" t="s">
        <v>1</v>
      </c>
      <c r="N334" s="269" t="s">
        <v>41</v>
      </c>
      <c r="O334" s="91"/>
      <c r="P334" s="222">
        <f>O334*H334</f>
        <v>0</v>
      </c>
      <c r="Q334" s="222">
        <v>0.085400000000000004</v>
      </c>
      <c r="R334" s="222">
        <f>Q334*H334</f>
        <v>0.085400000000000004</v>
      </c>
      <c r="S334" s="222">
        <v>0</v>
      </c>
      <c r="T334" s="223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24" t="s">
        <v>298</v>
      </c>
      <c r="AT334" s="224" t="s">
        <v>222</v>
      </c>
      <c r="AU334" s="224" t="s">
        <v>122</v>
      </c>
      <c r="AY334" s="17" t="s">
        <v>115</v>
      </c>
      <c r="BE334" s="225">
        <f>IF(N334="základná",J334,0)</f>
        <v>0</v>
      </c>
      <c r="BF334" s="225">
        <f>IF(N334="znížená",J334,0)</f>
        <v>0</v>
      </c>
      <c r="BG334" s="225">
        <f>IF(N334="zákl. prenesená",J334,0)</f>
        <v>0</v>
      </c>
      <c r="BH334" s="225">
        <f>IF(N334="zníž. prenesená",J334,0)</f>
        <v>0</v>
      </c>
      <c r="BI334" s="225">
        <f>IF(N334="nulová",J334,0)</f>
        <v>0</v>
      </c>
      <c r="BJ334" s="17" t="s">
        <v>122</v>
      </c>
      <c r="BK334" s="225">
        <f>ROUND(I334*H334,2)</f>
        <v>0</v>
      </c>
      <c r="BL334" s="17" t="s">
        <v>207</v>
      </c>
      <c r="BM334" s="224" t="s">
        <v>451</v>
      </c>
    </row>
    <row r="335" s="13" customFormat="1">
      <c r="A335" s="13"/>
      <c r="B335" s="226"/>
      <c r="C335" s="227"/>
      <c r="D335" s="228" t="s">
        <v>124</v>
      </c>
      <c r="E335" s="229" t="s">
        <v>1</v>
      </c>
      <c r="F335" s="230" t="s">
        <v>447</v>
      </c>
      <c r="G335" s="227"/>
      <c r="H335" s="231">
        <v>1</v>
      </c>
      <c r="I335" s="232"/>
      <c r="J335" s="227"/>
      <c r="K335" s="227"/>
      <c r="L335" s="233"/>
      <c r="M335" s="234"/>
      <c r="N335" s="235"/>
      <c r="O335" s="235"/>
      <c r="P335" s="235"/>
      <c r="Q335" s="235"/>
      <c r="R335" s="235"/>
      <c r="S335" s="235"/>
      <c r="T335" s="236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7" t="s">
        <v>124</v>
      </c>
      <c r="AU335" s="237" t="s">
        <v>122</v>
      </c>
      <c r="AV335" s="13" t="s">
        <v>122</v>
      </c>
      <c r="AW335" s="13" t="s">
        <v>31</v>
      </c>
      <c r="AX335" s="13" t="s">
        <v>80</v>
      </c>
      <c r="AY335" s="237" t="s">
        <v>115</v>
      </c>
    </row>
    <row r="336" s="2" customFormat="1" ht="21.0566" customHeight="1">
      <c r="A336" s="38"/>
      <c r="B336" s="39"/>
      <c r="C336" s="212" t="s">
        <v>452</v>
      </c>
      <c r="D336" s="212" t="s">
        <v>117</v>
      </c>
      <c r="E336" s="213" t="s">
        <v>453</v>
      </c>
      <c r="F336" s="214" t="s">
        <v>454</v>
      </c>
      <c r="G336" s="215" t="s">
        <v>455</v>
      </c>
      <c r="H336" s="270"/>
      <c r="I336" s="217"/>
      <c r="J336" s="218">
        <f>ROUND(I336*H336,2)</f>
        <v>0</v>
      </c>
      <c r="K336" s="219"/>
      <c r="L336" s="44"/>
      <c r="M336" s="220" t="s">
        <v>1</v>
      </c>
      <c r="N336" s="221" t="s">
        <v>41</v>
      </c>
      <c r="O336" s="91"/>
      <c r="P336" s="222">
        <f>O336*H336</f>
        <v>0</v>
      </c>
      <c r="Q336" s="222">
        <v>0</v>
      </c>
      <c r="R336" s="222">
        <f>Q336*H336</f>
        <v>0</v>
      </c>
      <c r="S336" s="222">
        <v>0</v>
      </c>
      <c r="T336" s="223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24" t="s">
        <v>207</v>
      </c>
      <c r="AT336" s="224" t="s">
        <v>117</v>
      </c>
      <c r="AU336" s="224" t="s">
        <v>122</v>
      </c>
      <c r="AY336" s="17" t="s">
        <v>115</v>
      </c>
      <c r="BE336" s="225">
        <f>IF(N336="základná",J336,0)</f>
        <v>0</v>
      </c>
      <c r="BF336" s="225">
        <f>IF(N336="znížená",J336,0)</f>
        <v>0</v>
      </c>
      <c r="BG336" s="225">
        <f>IF(N336="zákl. prenesená",J336,0)</f>
        <v>0</v>
      </c>
      <c r="BH336" s="225">
        <f>IF(N336="zníž. prenesená",J336,0)</f>
        <v>0</v>
      </c>
      <c r="BI336" s="225">
        <f>IF(N336="nulová",J336,0)</f>
        <v>0</v>
      </c>
      <c r="BJ336" s="17" t="s">
        <v>122</v>
      </c>
      <c r="BK336" s="225">
        <f>ROUND(I336*H336,2)</f>
        <v>0</v>
      </c>
      <c r="BL336" s="17" t="s">
        <v>207</v>
      </c>
      <c r="BM336" s="224" t="s">
        <v>456</v>
      </c>
    </row>
    <row r="337" s="12" customFormat="1" ht="22.8" customHeight="1">
      <c r="A337" s="12"/>
      <c r="B337" s="196"/>
      <c r="C337" s="197"/>
      <c r="D337" s="198" t="s">
        <v>74</v>
      </c>
      <c r="E337" s="210" t="s">
        <v>457</v>
      </c>
      <c r="F337" s="210" t="s">
        <v>458</v>
      </c>
      <c r="G337" s="197"/>
      <c r="H337" s="197"/>
      <c r="I337" s="200"/>
      <c r="J337" s="211">
        <f>BK337</f>
        <v>0</v>
      </c>
      <c r="K337" s="197"/>
      <c r="L337" s="202"/>
      <c r="M337" s="203"/>
      <c r="N337" s="204"/>
      <c r="O337" s="204"/>
      <c r="P337" s="205">
        <f>SUM(P338:P339)</f>
        <v>0</v>
      </c>
      <c r="Q337" s="204"/>
      <c r="R337" s="205">
        <f>SUM(R338:R339)</f>
        <v>0.13200000000000001</v>
      </c>
      <c r="S337" s="204"/>
      <c r="T337" s="206">
        <f>SUM(T338:T339)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207" t="s">
        <v>122</v>
      </c>
      <c r="AT337" s="208" t="s">
        <v>74</v>
      </c>
      <c r="AU337" s="208" t="s">
        <v>80</v>
      </c>
      <c r="AY337" s="207" t="s">
        <v>115</v>
      </c>
      <c r="BK337" s="209">
        <f>SUM(BK338:BK339)</f>
        <v>0</v>
      </c>
    </row>
    <row r="338" s="2" customFormat="1" ht="21.0566" customHeight="1">
      <c r="A338" s="38"/>
      <c r="B338" s="39"/>
      <c r="C338" s="212" t="s">
        <v>459</v>
      </c>
      <c r="D338" s="212" t="s">
        <v>117</v>
      </c>
      <c r="E338" s="213" t="s">
        <v>460</v>
      </c>
      <c r="F338" s="214" t="s">
        <v>461</v>
      </c>
      <c r="G338" s="215" t="s">
        <v>128</v>
      </c>
      <c r="H338" s="216">
        <v>1200</v>
      </c>
      <c r="I338" s="217"/>
      <c r="J338" s="218">
        <f>ROUND(I338*H338,2)</f>
        <v>0</v>
      </c>
      <c r="K338" s="219"/>
      <c r="L338" s="44"/>
      <c r="M338" s="220" t="s">
        <v>1</v>
      </c>
      <c r="N338" s="221" t="s">
        <v>41</v>
      </c>
      <c r="O338" s="91"/>
      <c r="P338" s="222">
        <f>O338*H338</f>
        <v>0</v>
      </c>
      <c r="Q338" s="222">
        <v>0.00011</v>
      </c>
      <c r="R338" s="222">
        <f>Q338*H338</f>
        <v>0.13200000000000001</v>
      </c>
      <c r="S338" s="222">
        <v>0</v>
      </c>
      <c r="T338" s="223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24" t="s">
        <v>207</v>
      </c>
      <c r="AT338" s="224" t="s">
        <v>117</v>
      </c>
      <c r="AU338" s="224" t="s">
        <v>122</v>
      </c>
      <c r="AY338" s="17" t="s">
        <v>115</v>
      </c>
      <c r="BE338" s="225">
        <f>IF(N338="základná",J338,0)</f>
        <v>0</v>
      </c>
      <c r="BF338" s="225">
        <f>IF(N338="znížená",J338,0)</f>
        <v>0</v>
      </c>
      <c r="BG338" s="225">
        <f>IF(N338="zákl. prenesená",J338,0)</f>
        <v>0</v>
      </c>
      <c r="BH338" s="225">
        <f>IF(N338="zníž. prenesená",J338,0)</f>
        <v>0</v>
      </c>
      <c r="BI338" s="225">
        <f>IF(N338="nulová",J338,0)</f>
        <v>0</v>
      </c>
      <c r="BJ338" s="17" t="s">
        <v>122</v>
      </c>
      <c r="BK338" s="225">
        <f>ROUND(I338*H338,2)</f>
        <v>0</v>
      </c>
      <c r="BL338" s="17" t="s">
        <v>207</v>
      </c>
      <c r="BM338" s="224" t="s">
        <v>462</v>
      </c>
    </row>
    <row r="339" s="2" customFormat="1" ht="21.0566" customHeight="1">
      <c r="A339" s="38"/>
      <c r="B339" s="39"/>
      <c r="C339" s="212" t="s">
        <v>463</v>
      </c>
      <c r="D339" s="212" t="s">
        <v>117</v>
      </c>
      <c r="E339" s="213" t="s">
        <v>464</v>
      </c>
      <c r="F339" s="214" t="s">
        <v>465</v>
      </c>
      <c r="G339" s="215" t="s">
        <v>455</v>
      </c>
      <c r="H339" s="270"/>
      <c r="I339" s="217"/>
      <c r="J339" s="218">
        <f>ROUND(I339*H339,2)</f>
        <v>0</v>
      </c>
      <c r="K339" s="219"/>
      <c r="L339" s="44"/>
      <c r="M339" s="220" t="s">
        <v>1</v>
      </c>
      <c r="N339" s="221" t="s">
        <v>41</v>
      </c>
      <c r="O339" s="91"/>
      <c r="P339" s="222">
        <f>O339*H339</f>
        <v>0</v>
      </c>
      <c r="Q339" s="222">
        <v>0</v>
      </c>
      <c r="R339" s="222">
        <f>Q339*H339</f>
        <v>0</v>
      </c>
      <c r="S339" s="222">
        <v>0</v>
      </c>
      <c r="T339" s="223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4" t="s">
        <v>207</v>
      </c>
      <c r="AT339" s="224" t="s">
        <v>117</v>
      </c>
      <c r="AU339" s="224" t="s">
        <v>122</v>
      </c>
      <c r="AY339" s="17" t="s">
        <v>115</v>
      </c>
      <c r="BE339" s="225">
        <f>IF(N339="základná",J339,0)</f>
        <v>0</v>
      </c>
      <c r="BF339" s="225">
        <f>IF(N339="znížená",J339,0)</f>
        <v>0</v>
      </c>
      <c r="BG339" s="225">
        <f>IF(N339="zákl. prenesená",J339,0)</f>
        <v>0</v>
      </c>
      <c r="BH339" s="225">
        <f>IF(N339="zníž. prenesená",J339,0)</f>
        <v>0</v>
      </c>
      <c r="BI339" s="225">
        <f>IF(N339="nulová",J339,0)</f>
        <v>0</v>
      </c>
      <c r="BJ339" s="17" t="s">
        <v>122</v>
      </c>
      <c r="BK339" s="225">
        <f>ROUND(I339*H339,2)</f>
        <v>0</v>
      </c>
      <c r="BL339" s="17" t="s">
        <v>207</v>
      </c>
      <c r="BM339" s="224" t="s">
        <v>466</v>
      </c>
    </row>
    <row r="340" s="12" customFormat="1" ht="25.92" customHeight="1">
      <c r="A340" s="12"/>
      <c r="B340" s="196"/>
      <c r="C340" s="197"/>
      <c r="D340" s="198" t="s">
        <v>74</v>
      </c>
      <c r="E340" s="199" t="s">
        <v>222</v>
      </c>
      <c r="F340" s="199" t="s">
        <v>467</v>
      </c>
      <c r="G340" s="197"/>
      <c r="H340" s="197"/>
      <c r="I340" s="200"/>
      <c r="J340" s="201">
        <f>BK340</f>
        <v>0</v>
      </c>
      <c r="K340" s="197"/>
      <c r="L340" s="202"/>
      <c r="M340" s="203"/>
      <c r="N340" s="204"/>
      <c r="O340" s="204"/>
      <c r="P340" s="205">
        <f>P341</f>
        <v>0</v>
      </c>
      <c r="Q340" s="204"/>
      <c r="R340" s="205">
        <f>R341</f>
        <v>0.022800000000000001</v>
      </c>
      <c r="S340" s="204"/>
      <c r="T340" s="206">
        <f>T341</f>
        <v>0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207" t="s">
        <v>131</v>
      </c>
      <c r="AT340" s="208" t="s">
        <v>74</v>
      </c>
      <c r="AU340" s="208" t="s">
        <v>75</v>
      </c>
      <c r="AY340" s="207" t="s">
        <v>115</v>
      </c>
      <c r="BK340" s="209">
        <f>BK341</f>
        <v>0</v>
      </c>
    </row>
    <row r="341" s="12" customFormat="1" ht="22.8" customHeight="1">
      <c r="A341" s="12"/>
      <c r="B341" s="196"/>
      <c r="C341" s="197"/>
      <c r="D341" s="198" t="s">
        <v>74</v>
      </c>
      <c r="E341" s="210" t="s">
        <v>468</v>
      </c>
      <c r="F341" s="210" t="s">
        <v>469</v>
      </c>
      <c r="G341" s="197"/>
      <c r="H341" s="197"/>
      <c r="I341" s="200"/>
      <c r="J341" s="211">
        <f>BK341</f>
        <v>0</v>
      </c>
      <c r="K341" s="197"/>
      <c r="L341" s="202"/>
      <c r="M341" s="203"/>
      <c r="N341" s="204"/>
      <c r="O341" s="204"/>
      <c r="P341" s="205">
        <f>SUM(P342:P346)</f>
        <v>0</v>
      </c>
      <c r="Q341" s="204"/>
      <c r="R341" s="205">
        <f>SUM(R342:R346)</f>
        <v>0.022800000000000001</v>
      </c>
      <c r="S341" s="204"/>
      <c r="T341" s="206">
        <f>SUM(T342:T346)</f>
        <v>0</v>
      </c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R341" s="207" t="s">
        <v>131</v>
      </c>
      <c r="AT341" s="208" t="s">
        <v>74</v>
      </c>
      <c r="AU341" s="208" t="s">
        <v>80</v>
      </c>
      <c r="AY341" s="207" t="s">
        <v>115</v>
      </c>
      <c r="BK341" s="209">
        <f>SUM(BK342:BK346)</f>
        <v>0</v>
      </c>
    </row>
    <row r="342" s="2" customFormat="1" ht="21.0566" customHeight="1">
      <c r="A342" s="38"/>
      <c r="B342" s="39"/>
      <c r="C342" s="212" t="s">
        <v>470</v>
      </c>
      <c r="D342" s="212" t="s">
        <v>117</v>
      </c>
      <c r="E342" s="213" t="s">
        <v>471</v>
      </c>
      <c r="F342" s="214" t="s">
        <v>472</v>
      </c>
      <c r="G342" s="215" t="s">
        <v>270</v>
      </c>
      <c r="H342" s="216">
        <v>8</v>
      </c>
      <c r="I342" s="217"/>
      <c r="J342" s="218">
        <f>ROUND(I342*H342,2)</f>
        <v>0</v>
      </c>
      <c r="K342" s="219"/>
      <c r="L342" s="44"/>
      <c r="M342" s="220" t="s">
        <v>1</v>
      </c>
      <c r="N342" s="221" t="s">
        <v>41</v>
      </c>
      <c r="O342" s="91"/>
      <c r="P342" s="222">
        <f>O342*H342</f>
        <v>0</v>
      </c>
      <c r="Q342" s="222">
        <v>0</v>
      </c>
      <c r="R342" s="222">
        <f>Q342*H342</f>
        <v>0</v>
      </c>
      <c r="S342" s="222">
        <v>0</v>
      </c>
      <c r="T342" s="223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4" t="s">
        <v>473</v>
      </c>
      <c r="AT342" s="224" t="s">
        <v>117</v>
      </c>
      <c r="AU342" s="224" t="s">
        <v>122</v>
      </c>
      <c r="AY342" s="17" t="s">
        <v>115</v>
      </c>
      <c r="BE342" s="225">
        <f>IF(N342="základná",J342,0)</f>
        <v>0</v>
      </c>
      <c r="BF342" s="225">
        <f>IF(N342="znížená",J342,0)</f>
        <v>0</v>
      </c>
      <c r="BG342" s="225">
        <f>IF(N342="zákl. prenesená",J342,0)</f>
        <v>0</v>
      </c>
      <c r="BH342" s="225">
        <f>IF(N342="zníž. prenesená",J342,0)</f>
        <v>0</v>
      </c>
      <c r="BI342" s="225">
        <f>IF(N342="nulová",J342,0)</f>
        <v>0</v>
      </c>
      <c r="BJ342" s="17" t="s">
        <v>122</v>
      </c>
      <c r="BK342" s="225">
        <f>ROUND(I342*H342,2)</f>
        <v>0</v>
      </c>
      <c r="BL342" s="17" t="s">
        <v>473</v>
      </c>
      <c r="BM342" s="224" t="s">
        <v>474</v>
      </c>
    </row>
    <row r="343" s="2" customFormat="1" ht="21.0566" customHeight="1">
      <c r="A343" s="38"/>
      <c r="B343" s="39"/>
      <c r="C343" s="259" t="s">
        <v>475</v>
      </c>
      <c r="D343" s="259" t="s">
        <v>222</v>
      </c>
      <c r="E343" s="260" t="s">
        <v>476</v>
      </c>
      <c r="F343" s="261" t="s">
        <v>477</v>
      </c>
      <c r="G343" s="262" t="s">
        <v>270</v>
      </c>
      <c r="H343" s="263">
        <v>8</v>
      </c>
      <c r="I343" s="264"/>
      <c r="J343" s="265">
        <f>ROUND(I343*H343,2)</f>
        <v>0</v>
      </c>
      <c r="K343" s="266"/>
      <c r="L343" s="267"/>
      <c r="M343" s="268" t="s">
        <v>1</v>
      </c>
      <c r="N343" s="269" t="s">
        <v>41</v>
      </c>
      <c r="O343" s="91"/>
      <c r="P343" s="222">
        <f>O343*H343</f>
        <v>0</v>
      </c>
      <c r="Q343" s="222">
        <v>0.0018</v>
      </c>
      <c r="R343" s="222">
        <f>Q343*H343</f>
        <v>0.0144</v>
      </c>
      <c r="S343" s="222">
        <v>0</v>
      </c>
      <c r="T343" s="223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24" t="s">
        <v>478</v>
      </c>
      <c r="AT343" s="224" t="s">
        <v>222</v>
      </c>
      <c r="AU343" s="224" t="s">
        <v>122</v>
      </c>
      <c r="AY343" s="17" t="s">
        <v>115</v>
      </c>
      <c r="BE343" s="225">
        <f>IF(N343="základná",J343,0)</f>
        <v>0</v>
      </c>
      <c r="BF343" s="225">
        <f>IF(N343="znížená",J343,0)</f>
        <v>0</v>
      </c>
      <c r="BG343" s="225">
        <f>IF(N343="zákl. prenesená",J343,0)</f>
        <v>0</v>
      </c>
      <c r="BH343" s="225">
        <f>IF(N343="zníž. prenesená",J343,0)</f>
        <v>0</v>
      </c>
      <c r="BI343" s="225">
        <f>IF(N343="nulová",J343,0)</f>
        <v>0</v>
      </c>
      <c r="BJ343" s="17" t="s">
        <v>122</v>
      </c>
      <c r="BK343" s="225">
        <f>ROUND(I343*H343,2)</f>
        <v>0</v>
      </c>
      <c r="BL343" s="17" t="s">
        <v>478</v>
      </c>
      <c r="BM343" s="224" t="s">
        <v>479</v>
      </c>
    </row>
    <row r="344" s="2" customFormat="1" ht="21.0566" customHeight="1">
      <c r="A344" s="38"/>
      <c r="B344" s="39"/>
      <c r="C344" s="212" t="s">
        <v>473</v>
      </c>
      <c r="D344" s="212" t="s">
        <v>117</v>
      </c>
      <c r="E344" s="213" t="s">
        <v>480</v>
      </c>
      <c r="F344" s="214" t="s">
        <v>481</v>
      </c>
      <c r="G344" s="215" t="s">
        <v>128</v>
      </c>
      <c r="H344" s="216">
        <v>60</v>
      </c>
      <c r="I344" s="217"/>
      <c r="J344" s="218">
        <f>ROUND(I344*H344,2)</f>
        <v>0</v>
      </c>
      <c r="K344" s="219"/>
      <c r="L344" s="44"/>
      <c r="M344" s="220" t="s">
        <v>1</v>
      </c>
      <c r="N344" s="221" t="s">
        <v>41</v>
      </c>
      <c r="O344" s="91"/>
      <c r="P344" s="222">
        <f>O344*H344</f>
        <v>0</v>
      </c>
      <c r="Q344" s="222">
        <v>0</v>
      </c>
      <c r="R344" s="222">
        <f>Q344*H344</f>
        <v>0</v>
      </c>
      <c r="S344" s="222">
        <v>0</v>
      </c>
      <c r="T344" s="223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4" t="s">
        <v>473</v>
      </c>
      <c r="AT344" s="224" t="s">
        <v>117</v>
      </c>
      <c r="AU344" s="224" t="s">
        <v>122</v>
      </c>
      <c r="AY344" s="17" t="s">
        <v>115</v>
      </c>
      <c r="BE344" s="225">
        <f>IF(N344="základná",J344,0)</f>
        <v>0</v>
      </c>
      <c r="BF344" s="225">
        <f>IF(N344="znížená",J344,0)</f>
        <v>0</v>
      </c>
      <c r="BG344" s="225">
        <f>IF(N344="zákl. prenesená",J344,0)</f>
        <v>0</v>
      </c>
      <c r="BH344" s="225">
        <f>IF(N344="zníž. prenesená",J344,0)</f>
        <v>0</v>
      </c>
      <c r="BI344" s="225">
        <f>IF(N344="nulová",J344,0)</f>
        <v>0</v>
      </c>
      <c r="BJ344" s="17" t="s">
        <v>122</v>
      </c>
      <c r="BK344" s="225">
        <f>ROUND(I344*H344,2)</f>
        <v>0</v>
      </c>
      <c r="BL344" s="17" t="s">
        <v>473</v>
      </c>
      <c r="BM344" s="224" t="s">
        <v>482</v>
      </c>
    </row>
    <row r="345" s="13" customFormat="1">
      <c r="A345" s="13"/>
      <c r="B345" s="226"/>
      <c r="C345" s="227"/>
      <c r="D345" s="228" t="s">
        <v>124</v>
      </c>
      <c r="E345" s="229" t="s">
        <v>1</v>
      </c>
      <c r="F345" s="230" t="s">
        <v>483</v>
      </c>
      <c r="G345" s="227"/>
      <c r="H345" s="231">
        <v>60</v>
      </c>
      <c r="I345" s="232"/>
      <c r="J345" s="227"/>
      <c r="K345" s="227"/>
      <c r="L345" s="233"/>
      <c r="M345" s="234"/>
      <c r="N345" s="235"/>
      <c r="O345" s="235"/>
      <c r="P345" s="235"/>
      <c r="Q345" s="235"/>
      <c r="R345" s="235"/>
      <c r="S345" s="235"/>
      <c r="T345" s="236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7" t="s">
        <v>124</v>
      </c>
      <c r="AU345" s="237" t="s">
        <v>122</v>
      </c>
      <c r="AV345" s="13" t="s">
        <v>122</v>
      </c>
      <c r="AW345" s="13" t="s">
        <v>31</v>
      </c>
      <c r="AX345" s="13" t="s">
        <v>80</v>
      </c>
      <c r="AY345" s="237" t="s">
        <v>115</v>
      </c>
    </row>
    <row r="346" s="2" customFormat="1" ht="16.30189" customHeight="1">
      <c r="A346" s="38"/>
      <c r="B346" s="39"/>
      <c r="C346" s="259" t="s">
        <v>484</v>
      </c>
      <c r="D346" s="259" t="s">
        <v>222</v>
      </c>
      <c r="E346" s="260" t="s">
        <v>485</v>
      </c>
      <c r="F346" s="261" t="s">
        <v>486</v>
      </c>
      <c r="G346" s="262" t="s">
        <v>128</v>
      </c>
      <c r="H346" s="263">
        <v>60</v>
      </c>
      <c r="I346" s="264"/>
      <c r="J346" s="265">
        <f>ROUND(I346*H346,2)</f>
        <v>0</v>
      </c>
      <c r="K346" s="266"/>
      <c r="L346" s="267"/>
      <c r="M346" s="271" t="s">
        <v>1</v>
      </c>
      <c r="N346" s="272" t="s">
        <v>41</v>
      </c>
      <c r="O346" s="273"/>
      <c r="P346" s="274">
        <f>O346*H346</f>
        <v>0</v>
      </c>
      <c r="Q346" s="274">
        <v>0.00013999999999999999</v>
      </c>
      <c r="R346" s="274">
        <f>Q346*H346</f>
        <v>0.0083999999999999995</v>
      </c>
      <c r="S346" s="274">
        <v>0</v>
      </c>
      <c r="T346" s="275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24" t="s">
        <v>478</v>
      </c>
      <c r="AT346" s="224" t="s">
        <v>222</v>
      </c>
      <c r="AU346" s="224" t="s">
        <v>122</v>
      </c>
      <c r="AY346" s="17" t="s">
        <v>115</v>
      </c>
      <c r="BE346" s="225">
        <f>IF(N346="základná",J346,0)</f>
        <v>0</v>
      </c>
      <c r="BF346" s="225">
        <f>IF(N346="znížená",J346,0)</f>
        <v>0</v>
      </c>
      <c r="BG346" s="225">
        <f>IF(N346="zákl. prenesená",J346,0)</f>
        <v>0</v>
      </c>
      <c r="BH346" s="225">
        <f>IF(N346="zníž. prenesená",J346,0)</f>
        <v>0</v>
      </c>
      <c r="BI346" s="225">
        <f>IF(N346="nulová",J346,0)</f>
        <v>0</v>
      </c>
      <c r="BJ346" s="17" t="s">
        <v>122</v>
      </c>
      <c r="BK346" s="225">
        <f>ROUND(I346*H346,2)</f>
        <v>0</v>
      </c>
      <c r="BL346" s="17" t="s">
        <v>478</v>
      </c>
      <c r="BM346" s="224" t="s">
        <v>487</v>
      </c>
    </row>
    <row r="347" s="2" customFormat="1" ht="6.96" customHeight="1">
      <c r="A347" s="38"/>
      <c r="B347" s="66"/>
      <c r="C347" s="67"/>
      <c r="D347" s="67"/>
      <c r="E347" s="67"/>
      <c r="F347" s="67"/>
      <c r="G347" s="67"/>
      <c r="H347" s="67"/>
      <c r="I347" s="67"/>
      <c r="J347" s="67"/>
      <c r="K347" s="67"/>
      <c r="L347" s="44"/>
      <c r="M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</row>
  </sheetData>
  <sheetProtection sheet="1" autoFilter="0" formatColumns="0" formatRows="0" objects="1" scenarios="1" spinCount="100000" saltValue="1BZ/jfNXkTKm0cHfAzDalASisv2swbh4P2ganFCVFJ+DSATauFxzvX3ty9CQYpIWuC6YTCDgF72KU6ypx/F+ew==" hashValue="oZ15O2drxBr3hKpXpLG0P4txVC3SlBT7nB3bLJ2w7XV5uLR6CAhvA3suM1pWVpytVP3ZwEer6yVVdXsoX5cxgA==" algorithmName="SHA-512" password="CC35"/>
  <autoFilter ref="C124:K346"/>
  <mergeCells count="6">
    <mergeCell ref="E7:H7"/>
    <mergeCell ref="E16:H16"/>
    <mergeCell ref="E25:H25"/>
    <mergeCell ref="E85:H8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curlik</dc:creator>
  <cp:lastModifiedBy>curlik</cp:lastModifiedBy>
  <dcterms:created xsi:type="dcterms:W3CDTF">2021-03-12T11:56:18Z</dcterms:created>
  <dcterms:modified xsi:type="dcterms:W3CDTF">2021-03-12T11:56:21Z</dcterms:modified>
</cp:coreProperties>
</file>