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VŘ\2021\1 Výmalba U Lesíka budova B\2021\K VLOŽENÍ\"/>
    </mc:Choice>
  </mc:AlternateContent>
  <xr:revisionPtr revIDLastSave="0" documentId="13_ncr:1_{B2C1B025-9D7A-41CC-A31E-DE4624C993C0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Krycí list" sheetId="1" r:id="rId1"/>
    <sheet name="Rekapitulace" sheetId="2" r:id="rId2"/>
    <sheet name="Položky" sheetId="3" r:id="rId3"/>
  </sheets>
  <definedNames>
    <definedName name="cisloobjektu">'Krycí list'!$A$5</definedName>
    <definedName name="cislostavby">'Krycí list'!$A$7</definedName>
    <definedName name="Datum">'Krycí list'!$B$27</definedName>
    <definedName name="Dil">Rekapitulace!$A$6</definedName>
    <definedName name="Dodavka">Rekapitulace!$G$11</definedName>
    <definedName name="Dodavka0">Položky!#REF!</definedName>
    <definedName name="HSV">Rekapitulace!$E$11</definedName>
    <definedName name="HSV0">Položky!#REF!</definedName>
    <definedName name="HZS">Rekapitulace!$I$11</definedName>
    <definedName name="HZS0">Položky!#REF!</definedName>
    <definedName name="JKSO">'Krycí list'!$G$2</definedName>
    <definedName name="MJ">'Krycí list'!$G$5</definedName>
    <definedName name="Mont">Rekapitulace!$H$11</definedName>
    <definedName name="Montaz0">Položky!#REF!</definedName>
    <definedName name="NazevDilu">Rekapitulace!$B$6</definedName>
    <definedName name="nazevobjektu">'Krycí list'!$C$5</definedName>
    <definedName name="nazevstavby">'Krycí list'!$C$7</definedName>
    <definedName name="_xlnm.Print_Titles" localSheetId="2">Položky!$1:$6</definedName>
    <definedName name="_xlnm.Print_Titles" localSheetId="1">Rekapitulace!$1:$6</definedName>
    <definedName name="Objednatel">'Krycí list'!$C$10</definedName>
    <definedName name="_xlnm.Print_Area" localSheetId="0">'Krycí list'!$A$1:$G$45</definedName>
    <definedName name="_xlnm.Print_Area" localSheetId="2">Položky!$A$1:$G$26</definedName>
    <definedName name="_xlnm.Print_Area" localSheetId="1">Rekapitulace!$A$1:$I$25</definedName>
    <definedName name="PocetMJ">'Krycí list'!$G$6</definedName>
    <definedName name="Poznamka">'Krycí list'!$B$37</definedName>
    <definedName name="Projektant">'Krycí list'!$C$8</definedName>
    <definedName name="PSV">Rekapitulace!$F$11</definedName>
    <definedName name="PSV0">Položky!#REF!</definedName>
    <definedName name="SazbaDPH1">'Krycí list'!$C$30</definedName>
    <definedName name="SazbaDPH2">'Krycí list'!$C$32</definedName>
    <definedName name="SloupecCC">Položky!$G$6</definedName>
    <definedName name="SloupecCisloPol">Položky!$B$6</definedName>
    <definedName name="SloupecJC">Položky!$F$6</definedName>
    <definedName name="SloupecMJ">Položky!$D$6</definedName>
    <definedName name="SloupecMnozstvi">Položky!$E$6</definedName>
    <definedName name="SloupecNazPol">Položky!$C$6</definedName>
    <definedName name="SloupecPC">Položky!$A$6</definedName>
    <definedName name="solver_lin" localSheetId="2" hidden="1">0</definedName>
    <definedName name="solver_num" localSheetId="2" hidden="1">0</definedName>
    <definedName name="solver_opt" localSheetId="2" hidden="1">Položky!#REF!</definedName>
    <definedName name="solver_typ" localSheetId="2" hidden="1">1</definedName>
    <definedName name="solver_val" localSheetId="2" hidden="1">0</definedName>
    <definedName name="Typ">Položky!#REF!</definedName>
    <definedName name="VRN">Rekapitulace!$H$24</definedName>
    <definedName name="VRNKc">Rekapitulace!#REF!</definedName>
    <definedName name="VRNnazev">Rekapitulace!#REF!</definedName>
    <definedName name="VRNproc">Rekapitulace!#REF!</definedName>
    <definedName name="VRNzakl">Rekapitulace!#REF!</definedName>
    <definedName name="Zakazka">'Krycí list'!$G$11</definedName>
    <definedName name="Zaklad22">'Krycí list'!$F$32</definedName>
    <definedName name="Zaklad5">'Krycí list'!$F$30</definedName>
    <definedName name="Zhotovitel">'Krycí list'!$C$11:$E$11</definedName>
  </definedNames>
  <calcPr calcId="181029"/>
</workbook>
</file>

<file path=xl/calcChain.xml><?xml version="1.0" encoding="utf-8"?>
<calcChain xmlns="http://schemas.openxmlformats.org/spreadsheetml/2006/main">
  <c r="C2" i="1" l="1"/>
  <c r="D21" i="1"/>
  <c r="D20" i="1"/>
  <c r="D19" i="1"/>
  <c r="D18" i="1"/>
  <c r="D17" i="1"/>
  <c r="D16" i="1"/>
  <c r="D15" i="1"/>
  <c r="BE21" i="3"/>
  <c r="BD21" i="3"/>
  <c r="BC21" i="3"/>
  <c r="BB21" i="3"/>
  <c r="BA21" i="3"/>
  <c r="G21" i="3"/>
  <c r="BE19" i="3"/>
  <c r="BD19" i="3"/>
  <c r="BC19" i="3"/>
  <c r="BA19" i="3"/>
  <c r="G19" i="3"/>
  <c r="BB19" i="3" s="1"/>
  <c r="BE17" i="3"/>
  <c r="BE26" i="3" s="1"/>
  <c r="I10" i="2" s="1"/>
  <c r="BD17" i="3"/>
  <c r="BC17" i="3"/>
  <c r="BC26" i="3" s="1"/>
  <c r="G10" i="2" s="1"/>
  <c r="BB17" i="3"/>
  <c r="BB26" i="3" s="1"/>
  <c r="F10" i="2" s="1"/>
  <c r="BA17" i="3"/>
  <c r="G17" i="3"/>
  <c r="B10" i="2"/>
  <c r="A10" i="2"/>
  <c r="C26" i="3"/>
  <c r="BE14" i="3"/>
  <c r="BE15" i="3" s="1"/>
  <c r="I9" i="2" s="1"/>
  <c r="BD14" i="3"/>
  <c r="BC14" i="3"/>
  <c r="BB14" i="3"/>
  <c r="BB15" i="3" s="1"/>
  <c r="F9" i="2" s="1"/>
  <c r="G14" i="3"/>
  <c r="G15" i="3" s="1"/>
  <c r="B9" i="2"/>
  <c r="A9" i="2"/>
  <c r="BD15" i="3"/>
  <c r="H9" i="2" s="1"/>
  <c r="BC15" i="3"/>
  <c r="G9" i="2" s="1"/>
  <c r="C15" i="3"/>
  <c r="BE11" i="3"/>
  <c r="BE12" i="3" s="1"/>
  <c r="I8" i="2" s="1"/>
  <c r="BD11" i="3"/>
  <c r="BD12" i="3" s="1"/>
  <c r="H8" i="2" s="1"/>
  <c r="BC11" i="3"/>
  <c r="BC12" i="3" s="1"/>
  <c r="G8" i="2" s="1"/>
  <c r="BB11" i="3"/>
  <c r="BB12" i="3" s="1"/>
  <c r="F8" i="2" s="1"/>
  <c r="G11" i="3"/>
  <c r="BA11" i="3" s="1"/>
  <c r="BA12" i="3" s="1"/>
  <c r="E8" i="2" s="1"/>
  <c r="B8" i="2"/>
  <c r="A8" i="2"/>
  <c r="C12" i="3"/>
  <c r="BE8" i="3"/>
  <c r="BE9" i="3" s="1"/>
  <c r="I7" i="2" s="1"/>
  <c r="BD8" i="3"/>
  <c r="BD9" i="3" s="1"/>
  <c r="H7" i="2" s="1"/>
  <c r="BC8" i="3"/>
  <c r="BB8" i="3"/>
  <c r="BB9" i="3" s="1"/>
  <c r="F7" i="2" s="1"/>
  <c r="G8" i="3"/>
  <c r="G9" i="3" s="1"/>
  <c r="B7" i="2"/>
  <c r="A7" i="2"/>
  <c r="BC9" i="3"/>
  <c r="G7" i="2" s="1"/>
  <c r="C9" i="3"/>
  <c r="E4" i="3"/>
  <c r="C4" i="3"/>
  <c r="F3" i="3"/>
  <c r="C3" i="3"/>
  <c r="C33" i="1"/>
  <c r="F33" i="1" s="1"/>
  <c r="C31" i="1"/>
  <c r="C9" i="1"/>
  <c r="G7" i="1"/>
  <c r="G12" i="3" l="1"/>
  <c r="BA14" i="3"/>
  <c r="BA15" i="3" s="1"/>
  <c r="E9" i="2" s="1"/>
  <c r="BA26" i="3"/>
  <c r="E10" i="2" s="1"/>
  <c r="BD26" i="3"/>
  <c r="H10" i="2" s="1"/>
  <c r="I11" i="2"/>
  <c r="C21" i="1" s="1"/>
  <c r="H11" i="2"/>
  <c r="C17" i="1" s="1"/>
  <c r="BA8" i="3"/>
  <c r="BA9" i="3" s="1"/>
  <c r="E7" i="2" s="1"/>
  <c r="F11" i="2"/>
  <c r="C16" i="1" s="1"/>
  <c r="G11" i="2"/>
  <c r="C18" i="1" s="1"/>
  <c r="G26" i="3"/>
  <c r="E11" i="2" l="1"/>
  <c r="C15" i="1" s="1"/>
  <c r="G16" i="2"/>
  <c r="I16" i="2" s="1"/>
  <c r="G21" i="2"/>
  <c r="I21" i="2" s="1"/>
  <c r="G20" i="1" s="1"/>
  <c r="G22" i="2"/>
  <c r="I22" i="2" s="1"/>
  <c r="G21" i="1" s="1"/>
  <c r="C19" i="1"/>
  <c r="C22" i="1" s="1"/>
  <c r="G23" i="2" l="1"/>
  <c r="I23" i="2" s="1"/>
  <c r="G20" i="2"/>
  <c r="I20" i="2" s="1"/>
  <c r="G19" i="1" s="1"/>
  <c r="G19" i="2"/>
  <c r="I19" i="2" s="1"/>
  <c r="G18" i="1" s="1"/>
  <c r="G18" i="2"/>
  <c r="I18" i="2" s="1"/>
  <c r="G17" i="1" s="1"/>
  <c r="G17" i="2"/>
  <c r="I17" i="2" s="1"/>
  <c r="G16" i="1" s="1"/>
  <c r="G15" i="1"/>
  <c r="H24" i="2" l="1"/>
  <c r="G23" i="1" s="1"/>
  <c r="C23" i="1" s="1"/>
  <c r="F30" i="1" s="1"/>
  <c r="F31" i="1" s="1"/>
  <c r="F34" i="1" s="1"/>
  <c r="G22" i="1" l="1"/>
</calcChain>
</file>

<file path=xl/sharedStrings.xml><?xml version="1.0" encoding="utf-8"?>
<sst xmlns="http://schemas.openxmlformats.org/spreadsheetml/2006/main" count="155" uniqueCount="118">
  <si>
    <t>POLOŽKOVÝ ROZPOČET</t>
  </si>
  <si>
    <t>Rozpočet</t>
  </si>
  <si>
    <t xml:space="preserve">JKSO </t>
  </si>
  <si>
    <t>Objekt</t>
  </si>
  <si>
    <t>Název objektu</t>
  </si>
  <si>
    <t xml:space="preserve">SKP </t>
  </si>
  <si>
    <t xml:space="preserve"> </t>
  </si>
  <si>
    <t>Měrná jednotka</t>
  </si>
  <si>
    <t>Stavba</t>
  </si>
  <si>
    <t>Název stavby</t>
  </si>
  <si>
    <t>Počet jednotek</t>
  </si>
  <si>
    <t>Náklady na m.j.</t>
  </si>
  <si>
    <t>Projektant</t>
  </si>
  <si>
    <t>Typ rozpočtu</t>
  </si>
  <si>
    <t>Zpracovatel projektu</t>
  </si>
  <si>
    <t>Objednatel</t>
  </si>
  <si>
    <t>Dodavatel</t>
  </si>
  <si>
    <t xml:space="preserve">Zakázkové číslo </t>
  </si>
  <si>
    <t>Rozpočtoval</t>
  </si>
  <si>
    <t>Počet listů</t>
  </si>
  <si>
    <t>ROZPOČTOVÉ NÁKLADY</t>
  </si>
  <si>
    <t>Základní rozpočtové náklady</t>
  </si>
  <si>
    <t>Ostatní rozpočtové náklady</t>
  </si>
  <si>
    <t>HSV celkem</t>
  </si>
  <si>
    <t>Z</t>
  </si>
  <si>
    <t>PSV celkem</t>
  </si>
  <si>
    <t>R</t>
  </si>
  <si>
    <t>M práce celkem</t>
  </si>
  <si>
    <t>N</t>
  </si>
  <si>
    <t>M dodávky celkem</t>
  </si>
  <si>
    <t>ZRN celkem</t>
  </si>
  <si>
    <t>HZS</t>
  </si>
  <si>
    <t>ZRN+HZS</t>
  </si>
  <si>
    <t>Ostatní náklady neuvedené</t>
  </si>
  <si>
    <t>ZRN+ost.náklady+HZS</t>
  </si>
  <si>
    <t>Ostatní náklady celkem</t>
  </si>
  <si>
    <t>Vypracoval</t>
  </si>
  <si>
    <t>Za zhotovitele</t>
  </si>
  <si>
    <t>Za objednatele</t>
  </si>
  <si>
    <t>Jméno :</t>
  </si>
  <si>
    <t>Datum :</t>
  </si>
  <si>
    <t>Podpis :</t>
  </si>
  <si>
    <t>Podpis:</t>
  </si>
  <si>
    <t>Základ pro DPH</t>
  </si>
  <si>
    <t xml:space="preserve">%  </t>
  </si>
  <si>
    <t>DPH</t>
  </si>
  <si>
    <t xml:space="preserve">% </t>
  </si>
  <si>
    <t>CENA ZA OBJEKT CELKEM</t>
  </si>
  <si>
    <t>Poznámka :</t>
  </si>
  <si>
    <t>Stavba :</t>
  </si>
  <si>
    <t>Rozpočet :</t>
  </si>
  <si>
    <t>Objekt :</t>
  </si>
  <si>
    <t>REKAPITULACE  STAVEBNÍCH  DÍLŮ</t>
  </si>
  <si>
    <t>Stavební díl</t>
  </si>
  <si>
    <t>HSV</t>
  </si>
  <si>
    <t>PSV</t>
  </si>
  <si>
    <t>Dodávka</t>
  </si>
  <si>
    <t>Montáž</t>
  </si>
  <si>
    <t>CELKEM  OBJEKT</t>
  </si>
  <si>
    <t>VEDLEJŠÍ ROZPOČTOVÉ  NÁKLADY</t>
  </si>
  <si>
    <t>Název VRN</t>
  </si>
  <si>
    <t>Kč</t>
  </si>
  <si>
    <t>%</t>
  </si>
  <si>
    <t>Základna</t>
  </si>
  <si>
    <t>CELKEM VRN</t>
  </si>
  <si>
    <t xml:space="preserve">Položkový rozpočet </t>
  </si>
  <si>
    <t>Rozpočet:</t>
  </si>
  <si>
    <t>P.č.</t>
  </si>
  <si>
    <t>Číslo položky</t>
  </si>
  <si>
    <t>Název položky</t>
  </si>
  <si>
    <t>MJ</t>
  </si>
  <si>
    <t>množství</t>
  </si>
  <si>
    <t>cena / MJ</t>
  </si>
  <si>
    <t>celkem (Kč)</t>
  </si>
  <si>
    <t>Díl:</t>
  </si>
  <si>
    <t>1</t>
  </si>
  <si>
    <t>Celkem za</t>
  </si>
  <si>
    <t>2014/007</t>
  </si>
  <si>
    <t>12</t>
  </si>
  <si>
    <t>61</t>
  </si>
  <si>
    <t>Upravy povrchů vnitřní</t>
  </si>
  <si>
    <t>610991111R00</t>
  </si>
  <si>
    <t xml:space="preserve">Zakrývání otvorů vč. spotřebičů </t>
  </si>
  <si>
    <t>m2</t>
  </si>
  <si>
    <t>94</t>
  </si>
  <si>
    <t>Lešení a stavební výtahy</t>
  </si>
  <si>
    <t>941955111R00</t>
  </si>
  <si>
    <t xml:space="preserve">Les.leh.prac.pomoc.o vysce do 3 m </t>
  </si>
  <si>
    <t>99</t>
  </si>
  <si>
    <t>Staveništní přesun hmot</t>
  </si>
  <si>
    <t>999281111R00</t>
  </si>
  <si>
    <t xml:space="preserve">Přesun hmot pro opravy a údržbu do výšky 25 m </t>
  </si>
  <si>
    <t>Kpl</t>
  </si>
  <si>
    <t>784</t>
  </si>
  <si>
    <t>Malby</t>
  </si>
  <si>
    <t>784151101R00</t>
  </si>
  <si>
    <t xml:space="preserve">Penetrace podkladu nátěrem </t>
  </si>
  <si>
    <t>17647</t>
  </si>
  <si>
    <t>784165612R00</t>
  </si>
  <si>
    <t xml:space="preserve">Malba  bílá, bez penetrace, 2x </t>
  </si>
  <si>
    <t>17647-2690</t>
  </si>
  <si>
    <t>784165622R00</t>
  </si>
  <si>
    <t xml:space="preserve">Malba , barva, bez penetrace </t>
  </si>
  <si>
    <t>3*3,3*3,1*15</t>
  </si>
  <si>
    <t>67*3*9</t>
  </si>
  <si>
    <t>3*55</t>
  </si>
  <si>
    <t>85*3</t>
  </si>
  <si>
    <t>Ztížené výrobní podmínky</t>
  </si>
  <si>
    <t>Oborová přirážka</t>
  </si>
  <si>
    <t>Přesun stavebních kapacit</t>
  </si>
  <si>
    <t>Mimostaveništní doprava</t>
  </si>
  <si>
    <t>Zařízení staveniště</t>
  </si>
  <si>
    <t>Provoz investora</t>
  </si>
  <si>
    <t>Kompletační činnost (IČD)</t>
  </si>
  <si>
    <t>Rezerva rozpočtu</t>
  </si>
  <si>
    <t>DPS U Lesíka</t>
  </si>
  <si>
    <t>Výmalba 2021 - nová budova</t>
  </si>
  <si>
    <t>Výmalba 2021 - Nová budova budova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</si>
</sst>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"/>
    <numFmt numFmtId="165" formatCode="0.0"/>
    <numFmt numFmtId="166" formatCode="#,##0\ &quot;Kč&quot;"/>
  </numFmts>
  <fonts count="25" x14ac:knownFonts="1">
    <font>
      <sz val="10"/>
      <name val="Arial CE"/>
      <charset val="238"/>
    </font>
    <font>
      <sz val="10"/>
      <name val="Arial CE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b/>
      <u/>
      <sz val="12"/>
      <name val="Arial"/>
      <family val="2"/>
      <charset val="238"/>
    </font>
    <font>
      <b/>
      <u/>
      <sz val="10"/>
      <name val="Arial"/>
      <family val="2"/>
      <charset val="238"/>
    </font>
    <font>
      <u/>
      <sz val="10"/>
      <name val="Arial"/>
      <family val="2"/>
      <charset val="238"/>
    </font>
    <font>
      <sz val="10"/>
      <color indexed="9"/>
      <name val="Arial CE"/>
      <family val="2"/>
      <charset val="238"/>
    </font>
    <font>
      <sz val="8"/>
      <name val="Arial"/>
      <family val="2"/>
      <charset val="238"/>
    </font>
    <font>
      <sz val="10"/>
      <color indexed="9"/>
      <name val="Arial CE"/>
    </font>
    <font>
      <sz val="8"/>
      <color indexed="9"/>
      <name val="Arial"/>
      <family val="2"/>
      <charset val="238"/>
    </font>
    <font>
      <sz val="8"/>
      <color indexed="12"/>
      <name val="Arial"/>
      <family val="2"/>
      <charset val="238"/>
    </font>
    <font>
      <sz val="10"/>
      <color indexed="12"/>
      <name val="Arial"/>
      <family val="2"/>
      <charset val="238"/>
    </font>
    <font>
      <b/>
      <i/>
      <sz val="10"/>
      <name val="Arial"/>
      <family val="2"/>
      <charset val="238"/>
    </font>
    <font>
      <i/>
      <sz val="8"/>
      <name val="Arial CE"/>
      <family val="2"/>
      <charset val="238"/>
    </font>
    <font>
      <i/>
      <sz val="9"/>
      <name val="Arial CE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40"/>
      </patternFill>
    </fill>
  </fills>
  <borders count="6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231">
    <xf numFmtId="0" fontId="0" fillId="0" borderId="0" xfId="0"/>
    <xf numFmtId="0" fontId="2" fillId="0" borderId="1" xfId="0" applyFont="1" applyBorder="1" applyAlignment="1">
      <alignment horizontal="centerContinuous" vertical="top"/>
    </xf>
    <xf numFmtId="0" fontId="3" fillId="0" borderId="1" xfId="0" applyFont="1" applyBorder="1" applyAlignment="1">
      <alignment horizontal="centerContinuous"/>
    </xf>
    <xf numFmtId="0" fontId="4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centerContinuous"/>
    </xf>
    <xf numFmtId="49" fontId="5" fillId="2" borderId="3" xfId="0" applyNumberFormat="1" applyFont="1" applyFill="1" applyBorder="1" applyAlignment="1">
      <alignment horizontal="centerContinuous"/>
    </xf>
    <xf numFmtId="0" fontId="5" fillId="0" borderId="5" xfId="0" applyFont="1" applyBorder="1"/>
    <xf numFmtId="49" fontId="5" fillId="0" borderId="6" xfId="0" applyNumberFormat="1" applyFont="1" applyBorder="1" applyAlignment="1">
      <alignment horizontal="left"/>
    </xf>
    <xf numFmtId="0" fontId="3" fillId="0" borderId="7" xfId="0" applyFont="1" applyBorder="1"/>
    <xf numFmtId="0" fontId="5" fillId="0" borderId="8" xfId="0" applyFont="1" applyBorder="1"/>
    <xf numFmtId="49" fontId="5" fillId="0" borderId="9" xfId="0" applyNumberFormat="1" applyFont="1" applyBorder="1"/>
    <xf numFmtId="49" fontId="5" fillId="0" borderId="8" xfId="0" applyNumberFormat="1" applyFont="1" applyBorder="1"/>
    <xf numFmtId="0" fontId="5" fillId="0" borderId="10" xfId="0" applyFont="1" applyBorder="1"/>
    <xf numFmtId="0" fontId="5" fillId="0" borderId="11" xfId="0" applyFont="1" applyBorder="1" applyAlignment="1">
      <alignment horizontal="left"/>
    </xf>
    <xf numFmtId="0" fontId="4" fillId="0" borderId="7" xfId="0" applyFont="1" applyBorder="1"/>
    <xf numFmtId="49" fontId="5" fillId="0" borderId="11" xfId="0" applyNumberFormat="1" applyFont="1" applyBorder="1" applyAlignment="1">
      <alignment horizontal="left"/>
    </xf>
    <xf numFmtId="49" fontId="4" fillId="2" borderId="7" xfId="0" applyNumberFormat="1" applyFont="1" applyFill="1" applyBorder="1"/>
    <xf numFmtId="49" fontId="3" fillId="2" borderId="8" xfId="0" applyNumberFormat="1" applyFont="1" applyFill="1" applyBorder="1"/>
    <xf numFmtId="49" fontId="4" fillId="2" borderId="9" xfId="0" applyNumberFormat="1" applyFont="1" applyFill="1" applyBorder="1"/>
    <xf numFmtId="49" fontId="3" fillId="2" borderId="9" xfId="0" applyNumberFormat="1" applyFont="1" applyFill="1" applyBorder="1"/>
    <xf numFmtId="0" fontId="5" fillId="0" borderId="10" xfId="0" applyFont="1" applyFill="1" applyBorder="1"/>
    <xf numFmtId="3" fontId="5" fillId="0" borderId="11" xfId="0" applyNumberFormat="1" applyFont="1" applyBorder="1" applyAlignment="1">
      <alignment horizontal="left"/>
    </xf>
    <xf numFmtId="0" fontId="0" fillId="0" borderId="0" xfId="0" applyFill="1"/>
    <xf numFmtId="49" fontId="4" fillId="2" borderId="12" xfId="0" applyNumberFormat="1" applyFont="1" applyFill="1" applyBorder="1"/>
    <xf numFmtId="49" fontId="3" fillId="2" borderId="13" xfId="0" applyNumberFormat="1" applyFont="1" applyFill="1" applyBorder="1"/>
    <xf numFmtId="49" fontId="4" fillId="2" borderId="0" xfId="0" applyNumberFormat="1" applyFont="1" applyFill="1" applyBorder="1"/>
    <xf numFmtId="49" fontId="3" fillId="2" borderId="0" xfId="0" applyNumberFormat="1" applyFont="1" applyFill="1" applyBorder="1"/>
    <xf numFmtId="49" fontId="5" fillId="0" borderId="10" xfId="0" applyNumberFormat="1" applyFont="1" applyBorder="1" applyAlignment="1">
      <alignment horizontal="left"/>
    </xf>
    <xf numFmtId="0" fontId="5" fillId="0" borderId="14" xfId="0" applyFont="1" applyBorder="1"/>
    <xf numFmtId="0" fontId="5" fillId="0" borderId="10" xfId="0" applyNumberFormat="1" applyFont="1" applyBorder="1"/>
    <xf numFmtId="0" fontId="5" fillId="0" borderId="16" xfId="0" applyNumberFormat="1" applyFont="1" applyBorder="1" applyAlignment="1">
      <alignment horizontal="left"/>
    </xf>
    <xf numFmtId="0" fontId="0" fillId="0" borderId="0" xfId="0" applyNumberFormat="1" applyBorder="1"/>
    <xf numFmtId="0" fontId="0" fillId="0" borderId="0" xfId="0" applyNumberFormat="1"/>
    <xf numFmtId="0" fontId="5" fillId="0" borderId="16" xfId="0" applyFont="1" applyBorder="1" applyAlignment="1">
      <alignment horizontal="left"/>
    </xf>
    <xf numFmtId="0" fontId="0" fillId="0" borderId="0" xfId="0" applyBorder="1"/>
    <xf numFmtId="0" fontId="5" fillId="0" borderId="10" xfId="0" applyFont="1" applyFill="1" applyBorder="1" applyAlignment="1"/>
    <xf numFmtId="0" fontId="5" fillId="0" borderId="16" xfId="0" applyFont="1" applyFill="1" applyBorder="1" applyAlignment="1"/>
    <xf numFmtId="0" fontId="1" fillId="0" borderId="0" xfId="0" applyFont="1" applyFill="1" applyBorder="1" applyAlignment="1"/>
    <xf numFmtId="0" fontId="5" fillId="0" borderId="10" xfId="0" applyFont="1" applyBorder="1" applyAlignment="1"/>
    <xf numFmtId="0" fontId="5" fillId="0" borderId="16" xfId="0" applyFont="1" applyBorder="1" applyAlignment="1"/>
    <xf numFmtId="3" fontId="0" fillId="0" borderId="0" xfId="0" applyNumberFormat="1"/>
    <xf numFmtId="0" fontId="5" fillId="0" borderId="7" xfId="0" applyFont="1" applyBorder="1"/>
    <xf numFmtId="0" fontId="5" fillId="0" borderId="5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2" fillId="0" borderId="18" xfId="0" applyFont="1" applyBorder="1" applyAlignment="1">
      <alignment horizontal="centerContinuous" vertical="center"/>
    </xf>
    <xf numFmtId="0" fontId="7" fillId="0" borderId="19" xfId="0" applyFont="1" applyBorder="1" applyAlignment="1">
      <alignment horizontal="centerContinuous" vertical="center"/>
    </xf>
    <xf numFmtId="0" fontId="3" fillId="0" borderId="19" xfId="0" applyFont="1" applyBorder="1" applyAlignment="1">
      <alignment horizontal="centerContinuous" vertical="center"/>
    </xf>
    <xf numFmtId="0" fontId="3" fillId="0" borderId="20" xfId="0" applyFont="1" applyBorder="1" applyAlignment="1">
      <alignment horizontal="centerContinuous" vertical="center"/>
    </xf>
    <xf numFmtId="0" fontId="4" fillId="2" borderId="21" xfId="0" applyFont="1" applyFill="1" applyBorder="1" applyAlignment="1">
      <alignment horizontal="left"/>
    </xf>
    <xf numFmtId="0" fontId="3" fillId="2" borderId="22" xfId="0" applyFont="1" applyFill="1" applyBorder="1" applyAlignment="1">
      <alignment horizontal="left"/>
    </xf>
    <xf numFmtId="0" fontId="3" fillId="2" borderId="23" xfId="0" applyFont="1" applyFill="1" applyBorder="1" applyAlignment="1">
      <alignment horizontal="centerContinuous"/>
    </xf>
    <xf numFmtId="0" fontId="4" fillId="2" borderId="22" xfId="0" applyFont="1" applyFill="1" applyBorder="1" applyAlignment="1">
      <alignment horizontal="centerContinuous"/>
    </xf>
    <xf numFmtId="0" fontId="3" fillId="2" borderId="22" xfId="0" applyFont="1" applyFill="1" applyBorder="1" applyAlignment="1">
      <alignment horizontal="centerContinuous"/>
    </xf>
    <xf numFmtId="0" fontId="3" fillId="0" borderId="24" xfId="0" applyFont="1" applyBorder="1"/>
    <xf numFmtId="0" fontId="3" fillId="0" borderId="25" xfId="0" applyFont="1" applyBorder="1"/>
    <xf numFmtId="3" fontId="3" fillId="0" borderId="6" xfId="0" applyNumberFormat="1" applyFont="1" applyBorder="1"/>
    <xf numFmtId="0" fontId="3" fillId="0" borderId="2" xfId="0" applyFont="1" applyBorder="1"/>
    <xf numFmtId="3" fontId="3" fillId="0" borderId="4" xfId="0" applyNumberFormat="1" applyFont="1" applyBorder="1"/>
    <xf numFmtId="0" fontId="3" fillId="0" borderId="3" xfId="0" applyFont="1" applyBorder="1"/>
    <xf numFmtId="3" fontId="3" fillId="0" borderId="9" xfId="0" applyNumberFormat="1" applyFont="1" applyBorder="1"/>
    <xf numFmtId="0" fontId="3" fillId="0" borderId="8" xfId="0" applyFont="1" applyBorder="1"/>
    <xf numFmtId="0" fontId="3" fillId="0" borderId="26" xfId="0" applyFont="1" applyBorder="1"/>
    <xf numFmtId="0" fontId="3" fillId="0" borderId="25" xfId="0" applyFont="1" applyBorder="1" applyAlignment="1">
      <alignment shrinkToFit="1"/>
    </xf>
    <xf numFmtId="0" fontId="3" fillId="0" borderId="27" xfId="0" applyFont="1" applyBorder="1"/>
    <xf numFmtId="0" fontId="3" fillId="0" borderId="12" xfId="0" applyFont="1" applyBorder="1"/>
    <xf numFmtId="0" fontId="3" fillId="0" borderId="0" xfId="0" applyFont="1" applyBorder="1"/>
    <xf numFmtId="3" fontId="3" fillId="0" borderId="30" xfId="0" applyNumberFormat="1" applyFont="1" applyBorder="1"/>
    <xf numFmtId="0" fontId="3" fillId="0" borderId="28" xfId="0" applyFont="1" applyBorder="1"/>
    <xf numFmtId="3" fontId="3" fillId="0" borderId="31" xfId="0" applyNumberFormat="1" applyFont="1" applyBorder="1"/>
    <xf numFmtId="0" fontId="3" fillId="0" borderId="29" xfId="0" applyFont="1" applyBorder="1"/>
    <xf numFmtId="0" fontId="4" fillId="2" borderId="2" xfId="0" applyFont="1" applyFill="1" applyBorder="1"/>
    <xf numFmtId="0" fontId="4" fillId="2" borderId="4" xfId="0" applyFont="1" applyFill="1" applyBorder="1"/>
    <xf numFmtId="0" fontId="4" fillId="2" borderId="3" xfId="0" applyFont="1" applyFill="1" applyBorder="1"/>
    <xf numFmtId="0" fontId="4" fillId="2" borderId="32" xfId="0" applyFont="1" applyFill="1" applyBorder="1"/>
    <xf numFmtId="0" fontId="4" fillId="2" borderId="33" xfId="0" applyFont="1" applyFill="1" applyBorder="1"/>
    <xf numFmtId="0" fontId="3" fillId="0" borderId="13" xfId="0" applyFont="1" applyBorder="1"/>
    <xf numFmtId="0" fontId="3" fillId="0" borderId="0" xfId="0" applyFont="1"/>
    <xf numFmtId="0" fontId="3" fillId="0" borderId="34" xfId="0" applyFont="1" applyBorder="1"/>
    <xf numFmtId="0" fontId="3" fillId="0" borderId="35" xfId="0" applyFont="1" applyBorder="1"/>
    <xf numFmtId="0" fontId="3" fillId="0" borderId="0" xfId="0" applyFont="1" applyBorder="1" applyAlignment="1">
      <alignment horizontal="right"/>
    </xf>
    <xf numFmtId="164" fontId="3" fillId="0" borderId="0" xfId="0" applyNumberFormat="1" applyFont="1" applyBorder="1"/>
    <xf numFmtId="0" fontId="3" fillId="0" borderId="0" xfId="0" applyFont="1" applyFill="1" applyBorder="1"/>
    <xf numFmtId="0" fontId="3" fillId="0" borderId="36" xfId="0" applyFont="1" applyBorder="1"/>
    <xf numFmtId="0" fontId="3" fillId="0" borderId="37" xfId="0" applyFont="1" applyBorder="1"/>
    <xf numFmtId="0" fontId="3" fillId="0" borderId="38" xfId="0" applyFont="1" applyBorder="1"/>
    <xf numFmtId="0" fontId="3" fillId="0" borderId="39" xfId="0" applyFont="1" applyBorder="1"/>
    <xf numFmtId="165" fontId="3" fillId="0" borderId="40" xfId="0" applyNumberFormat="1" applyFont="1" applyBorder="1" applyAlignment="1">
      <alignment horizontal="right"/>
    </xf>
    <xf numFmtId="0" fontId="3" fillId="0" borderId="40" xfId="0" applyFont="1" applyBorder="1"/>
    <xf numFmtId="0" fontId="3" fillId="0" borderId="9" xfId="0" applyFont="1" applyBorder="1"/>
    <xf numFmtId="165" fontId="3" fillId="0" borderId="8" xfId="0" applyNumberFormat="1" applyFont="1" applyBorder="1" applyAlignment="1">
      <alignment horizontal="right"/>
    </xf>
    <xf numFmtId="0" fontId="7" fillId="2" borderId="28" xfId="0" applyFont="1" applyFill="1" applyBorder="1"/>
    <xf numFmtId="0" fontId="7" fillId="2" borderId="31" xfId="0" applyFont="1" applyFill="1" applyBorder="1"/>
    <xf numFmtId="0" fontId="7" fillId="2" borderId="29" xfId="0" applyFont="1" applyFill="1" applyBorder="1"/>
    <xf numFmtId="0" fontId="8" fillId="0" borderId="0" xfId="0" applyFont="1"/>
    <xf numFmtId="0" fontId="0" fillId="0" borderId="0" xfId="0" applyAlignment="1"/>
    <xf numFmtId="0" fontId="0" fillId="0" borderId="0" xfId="0" applyAlignment="1">
      <alignment vertical="justify"/>
    </xf>
    <xf numFmtId="49" fontId="4" fillId="0" borderId="45" xfId="1" applyNumberFormat="1" applyFont="1" applyBorder="1"/>
    <xf numFmtId="49" fontId="3" fillId="0" borderId="45" xfId="1" applyNumberFormat="1" applyFont="1" applyBorder="1"/>
    <xf numFmtId="49" fontId="3" fillId="0" borderId="45" xfId="1" applyNumberFormat="1" applyFont="1" applyBorder="1" applyAlignment="1">
      <alignment horizontal="right"/>
    </xf>
    <xf numFmtId="0" fontId="3" fillId="0" borderId="46" xfId="1" applyFont="1" applyBorder="1"/>
    <xf numFmtId="49" fontId="3" fillId="0" borderId="45" xfId="0" applyNumberFormat="1" applyFont="1" applyBorder="1" applyAlignment="1">
      <alignment horizontal="left"/>
    </xf>
    <xf numFmtId="0" fontId="3" fillId="0" borderId="47" xfId="0" applyNumberFormat="1" applyFont="1" applyBorder="1"/>
    <xf numFmtId="49" fontId="4" fillId="0" borderId="50" xfId="1" applyNumberFormat="1" applyFont="1" applyBorder="1"/>
    <xf numFmtId="49" fontId="3" fillId="0" borderId="50" xfId="1" applyNumberFormat="1" applyFont="1" applyBorder="1"/>
    <xf numFmtId="49" fontId="3" fillId="0" borderId="50" xfId="1" applyNumberFormat="1" applyFont="1" applyBorder="1" applyAlignment="1">
      <alignment horizontal="right"/>
    </xf>
    <xf numFmtId="49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 applyBorder="1" applyAlignment="1">
      <alignment horizontal="centerContinuous"/>
    </xf>
    <xf numFmtId="49" fontId="4" fillId="2" borderId="21" xfId="0" applyNumberFormat="1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53" xfId="0" applyFont="1" applyFill="1" applyBorder="1" applyAlignment="1">
      <alignment horizontal="center"/>
    </xf>
    <xf numFmtId="0" fontId="4" fillId="2" borderId="54" xfId="0" applyFont="1" applyFill="1" applyBorder="1" applyAlignment="1">
      <alignment horizontal="center"/>
    </xf>
    <xf numFmtId="0" fontId="4" fillId="2" borderId="55" xfId="0" applyFont="1" applyFill="1" applyBorder="1" applyAlignment="1">
      <alignment horizontal="center"/>
    </xf>
    <xf numFmtId="0" fontId="5" fillId="0" borderId="0" xfId="0" applyFont="1" applyBorder="1"/>
    <xf numFmtId="3" fontId="3" fillId="0" borderId="35" xfId="0" applyNumberFormat="1" applyFont="1" applyBorder="1"/>
    <xf numFmtId="0" fontId="4" fillId="2" borderId="21" xfId="0" applyFont="1" applyFill="1" applyBorder="1"/>
    <xf numFmtId="0" fontId="4" fillId="2" borderId="22" xfId="0" applyFont="1" applyFill="1" applyBorder="1"/>
    <xf numFmtId="3" fontId="4" fillId="2" borderId="23" xfId="0" applyNumberFormat="1" applyFont="1" applyFill="1" applyBorder="1"/>
    <xf numFmtId="3" fontId="4" fillId="2" borderId="53" xfId="0" applyNumberFormat="1" applyFont="1" applyFill="1" applyBorder="1"/>
    <xf numFmtId="3" fontId="4" fillId="2" borderId="54" xfId="0" applyNumberFormat="1" applyFont="1" applyFill="1" applyBorder="1"/>
    <xf numFmtId="3" fontId="4" fillId="2" borderId="55" xfId="0" applyNumberFormat="1" applyFont="1" applyFill="1" applyBorder="1"/>
    <xf numFmtId="0" fontId="11" fillId="0" borderId="0" xfId="0" applyFont="1"/>
    <xf numFmtId="3" fontId="2" fillId="0" borderId="0" xfId="0" applyNumberFormat="1" applyFont="1" applyAlignment="1">
      <alignment horizontal="centerContinuous"/>
    </xf>
    <xf numFmtId="0" fontId="3" fillId="2" borderId="33" xfId="0" applyFont="1" applyFill="1" applyBorder="1"/>
    <xf numFmtId="0" fontId="4" fillId="2" borderId="58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center"/>
    </xf>
    <xf numFmtId="4" fontId="6" fillId="2" borderId="4" xfId="0" applyNumberFormat="1" applyFont="1" applyFill="1" applyBorder="1" applyAlignment="1">
      <alignment horizontal="right"/>
    </xf>
    <xf numFmtId="4" fontId="6" fillId="2" borderId="33" xfId="0" applyNumberFormat="1" applyFont="1" applyFill="1" applyBorder="1" applyAlignment="1">
      <alignment horizontal="right"/>
    </xf>
    <xf numFmtId="0" fontId="3" fillId="0" borderId="17" xfId="0" applyFont="1" applyBorder="1"/>
    <xf numFmtId="3" fontId="3" fillId="0" borderId="26" xfId="0" applyNumberFormat="1" applyFont="1" applyBorder="1" applyAlignment="1">
      <alignment horizontal="right"/>
    </xf>
    <xf numFmtId="165" fontId="3" fillId="0" borderId="10" xfId="0" applyNumberFormat="1" applyFont="1" applyBorder="1" applyAlignment="1">
      <alignment horizontal="right"/>
    </xf>
    <xf numFmtId="3" fontId="3" fillId="0" borderId="36" xfId="0" applyNumberFormat="1" applyFont="1" applyBorder="1" applyAlignment="1">
      <alignment horizontal="right"/>
    </xf>
    <xf numFmtId="4" fontId="3" fillId="0" borderId="25" xfId="0" applyNumberFormat="1" applyFont="1" applyBorder="1" applyAlignment="1">
      <alignment horizontal="right"/>
    </xf>
    <xf numFmtId="3" fontId="3" fillId="0" borderId="17" xfId="0" applyNumberFormat="1" applyFont="1" applyBorder="1" applyAlignment="1">
      <alignment horizontal="right"/>
    </xf>
    <xf numFmtId="0" fontId="3" fillId="2" borderId="28" xfId="0" applyFont="1" applyFill="1" applyBorder="1"/>
    <xf numFmtId="0" fontId="4" fillId="2" borderId="31" xfId="0" applyFont="1" applyFill="1" applyBorder="1"/>
    <xf numFmtId="0" fontId="3" fillId="2" borderId="31" xfId="0" applyFont="1" applyFill="1" applyBorder="1"/>
    <xf numFmtId="4" fontId="3" fillId="2" borderId="42" xfId="0" applyNumberFormat="1" applyFont="1" applyFill="1" applyBorder="1"/>
    <xf numFmtId="4" fontId="3" fillId="2" borderId="28" xfId="0" applyNumberFormat="1" applyFont="1" applyFill="1" applyBorder="1"/>
    <xf numFmtId="4" fontId="3" fillId="2" borderId="31" xfId="0" applyNumberFormat="1" applyFont="1" applyFill="1" applyBorder="1"/>
    <xf numFmtId="3" fontId="12" fillId="0" borderId="0" xfId="0" applyNumberFormat="1" applyFont="1"/>
    <xf numFmtId="4" fontId="12" fillId="0" borderId="0" xfId="0" applyNumberFormat="1" applyFont="1"/>
    <xf numFmtId="4" fontId="0" fillId="0" borderId="0" xfId="0" applyNumberFormat="1"/>
    <xf numFmtId="0" fontId="10" fillId="0" borderId="0" xfId="1"/>
    <xf numFmtId="0" fontId="3" fillId="0" borderId="0" xfId="1" applyFont="1"/>
    <xf numFmtId="0" fontId="14" fillId="0" borderId="0" xfId="1" applyFont="1" applyAlignment="1">
      <alignment horizontal="centerContinuous"/>
    </xf>
    <xf numFmtId="0" fontId="15" fillId="0" borderId="0" xfId="1" applyFont="1" applyAlignment="1">
      <alignment horizontal="centerContinuous"/>
    </xf>
    <xf numFmtId="0" fontId="15" fillId="0" borderId="0" xfId="1" applyFont="1" applyAlignment="1">
      <alignment horizontal="right"/>
    </xf>
    <xf numFmtId="0" fontId="3" fillId="0" borderId="45" xfId="1" applyFont="1" applyBorder="1"/>
    <xf numFmtId="0" fontId="5" fillId="0" borderId="46" xfId="1" applyFont="1" applyBorder="1" applyAlignment="1">
      <alignment horizontal="right"/>
    </xf>
    <xf numFmtId="49" fontId="3" fillId="0" borderId="45" xfId="1" applyNumberFormat="1" applyFont="1" applyBorder="1" applyAlignment="1">
      <alignment horizontal="left"/>
    </xf>
    <xf numFmtId="0" fontId="3" fillId="0" borderId="47" xfId="1" applyFont="1" applyBorder="1"/>
    <xf numFmtId="0" fontId="3" fillId="0" borderId="50" xfId="1" applyFont="1" applyBorder="1"/>
    <xf numFmtId="0" fontId="5" fillId="0" borderId="0" xfId="1" applyFont="1"/>
    <xf numFmtId="0" fontId="3" fillId="0" borderId="0" xfId="1" applyFont="1" applyAlignment="1">
      <alignment horizontal="right"/>
    </xf>
    <xf numFmtId="0" fontId="3" fillId="0" borderId="0" xfId="1" applyFont="1" applyAlignment="1"/>
    <xf numFmtId="49" fontId="5" fillId="2" borderId="10" xfId="1" applyNumberFormat="1" applyFont="1" applyFill="1" applyBorder="1"/>
    <xf numFmtId="0" fontId="5" fillId="2" borderId="8" xfId="1" applyFont="1" applyFill="1" applyBorder="1" applyAlignment="1">
      <alignment horizontal="center"/>
    </xf>
    <xf numFmtId="0" fontId="5" fillId="2" borderId="8" xfId="1" applyNumberFormat="1" applyFont="1" applyFill="1" applyBorder="1" applyAlignment="1">
      <alignment horizontal="center"/>
    </xf>
    <xf numFmtId="0" fontId="5" fillId="2" borderId="10" xfId="1" applyFont="1" applyFill="1" applyBorder="1" applyAlignment="1">
      <alignment horizontal="center"/>
    </xf>
    <xf numFmtId="0" fontId="4" fillId="0" borderId="56" xfId="1" applyFont="1" applyBorder="1" applyAlignment="1">
      <alignment horizontal="center"/>
    </xf>
    <xf numFmtId="49" fontId="4" fillId="0" borderId="56" xfId="1" applyNumberFormat="1" applyFont="1" applyBorder="1" applyAlignment="1">
      <alignment horizontal="left"/>
    </xf>
    <xf numFmtId="0" fontId="4" fillId="0" borderId="15" xfId="1" applyFont="1" applyBorder="1"/>
    <xf numFmtId="0" fontId="3" fillId="0" borderId="9" xfId="1" applyFont="1" applyBorder="1" applyAlignment="1">
      <alignment horizontal="center"/>
    </xf>
    <xf numFmtId="0" fontId="3" fillId="0" borderId="9" xfId="1" applyNumberFormat="1" applyFont="1" applyBorder="1" applyAlignment="1">
      <alignment horizontal="right"/>
    </xf>
    <xf numFmtId="0" fontId="3" fillId="0" borderId="8" xfId="1" applyNumberFormat="1" applyFont="1" applyBorder="1"/>
    <xf numFmtId="0" fontId="10" fillId="0" borderId="0" xfId="1" applyNumberFormat="1"/>
    <xf numFmtId="0" fontId="16" fillId="0" borderId="0" xfId="1" applyFont="1"/>
    <xf numFmtId="0" fontId="17" fillId="0" borderId="59" xfId="1" applyFont="1" applyBorder="1" applyAlignment="1">
      <alignment horizontal="center" vertical="top"/>
    </xf>
    <xf numFmtId="49" fontId="17" fillId="0" borderId="59" xfId="1" applyNumberFormat="1" applyFont="1" applyBorder="1" applyAlignment="1">
      <alignment horizontal="left" vertical="top"/>
    </xf>
    <xf numFmtId="0" fontId="17" fillId="0" borderId="59" xfId="1" applyFont="1" applyBorder="1" applyAlignment="1">
      <alignment vertical="top" wrapText="1"/>
    </xf>
    <xf numFmtId="49" fontId="17" fillId="0" borderId="59" xfId="1" applyNumberFormat="1" applyFont="1" applyBorder="1" applyAlignment="1">
      <alignment horizontal="center" shrinkToFit="1"/>
    </xf>
    <xf numFmtId="4" fontId="17" fillId="0" borderId="59" xfId="1" applyNumberFormat="1" applyFont="1" applyBorder="1" applyAlignment="1">
      <alignment horizontal="right"/>
    </xf>
    <xf numFmtId="4" fontId="17" fillId="0" borderId="59" xfId="1" applyNumberFormat="1" applyFont="1" applyBorder="1"/>
    <xf numFmtId="0" fontId="18" fillId="0" borderId="0" xfId="1" applyFont="1"/>
    <xf numFmtId="0" fontId="5" fillId="0" borderId="56" xfId="1" applyFont="1" applyBorder="1" applyAlignment="1">
      <alignment horizontal="center"/>
    </xf>
    <xf numFmtId="0" fontId="19" fillId="0" borderId="0" xfId="1" applyFont="1" applyAlignment="1">
      <alignment wrapText="1"/>
    </xf>
    <xf numFmtId="49" fontId="5" fillId="0" borderId="56" xfId="1" applyNumberFormat="1" applyFont="1" applyBorder="1" applyAlignment="1">
      <alignment horizontal="right"/>
    </xf>
    <xf numFmtId="4" fontId="20" fillId="3" borderId="62" xfId="1" applyNumberFormat="1" applyFont="1" applyFill="1" applyBorder="1" applyAlignment="1">
      <alignment horizontal="right" wrapText="1"/>
    </xf>
    <xf numFmtId="0" fontId="20" fillId="3" borderId="34" xfId="1" applyFont="1" applyFill="1" applyBorder="1" applyAlignment="1">
      <alignment horizontal="left" wrapText="1"/>
    </xf>
    <xf numFmtId="0" fontId="20" fillId="0" borderId="13" xfId="0" applyFont="1" applyBorder="1" applyAlignment="1">
      <alignment horizontal="right"/>
    </xf>
    <xf numFmtId="0" fontId="3" fillId="2" borderId="10" xfId="1" applyFont="1" applyFill="1" applyBorder="1" applyAlignment="1">
      <alignment horizontal="center"/>
    </xf>
    <xf numFmtId="49" fontId="22" fillId="2" borderId="10" xfId="1" applyNumberFormat="1" applyFont="1" applyFill="1" applyBorder="1" applyAlignment="1">
      <alignment horizontal="left"/>
    </xf>
    <xf numFmtId="0" fontId="22" fillId="2" borderId="15" xfId="1" applyFont="1" applyFill="1" applyBorder="1"/>
    <xf numFmtId="0" fontId="3" fillId="2" borderId="9" xfId="1" applyFont="1" applyFill="1" applyBorder="1" applyAlignment="1">
      <alignment horizontal="center"/>
    </xf>
    <xf numFmtId="4" fontId="3" fillId="2" borderId="9" xfId="1" applyNumberFormat="1" applyFont="1" applyFill="1" applyBorder="1" applyAlignment="1">
      <alignment horizontal="right"/>
    </xf>
    <xf numFmtId="4" fontId="3" fillId="2" borderId="8" xfId="1" applyNumberFormat="1" applyFont="1" applyFill="1" applyBorder="1" applyAlignment="1">
      <alignment horizontal="right"/>
    </xf>
    <xf numFmtId="4" fontId="4" fillId="2" borderId="10" xfId="1" applyNumberFormat="1" applyFont="1" applyFill="1" applyBorder="1"/>
    <xf numFmtId="3" fontId="10" fillId="0" borderId="0" xfId="1" applyNumberFormat="1"/>
    <xf numFmtId="0" fontId="10" fillId="0" borderId="0" xfId="1" applyBorder="1"/>
    <xf numFmtId="0" fontId="23" fillId="0" borderId="0" xfId="1" applyFont="1" applyAlignment="1"/>
    <xf numFmtId="0" fontId="10" fillId="0" borderId="0" xfId="1" applyAlignment="1">
      <alignment horizontal="right"/>
    </xf>
    <xf numFmtId="0" fontId="24" fillId="0" borderId="0" xfId="1" applyFont="1" applyBorder="1"/>
    <xf numFmtId="3" fontId="24" fillId="0" borderId="0" xfId="1" applyNumberFormat="1" applyFont="1" applyBorder="1" applyAlignment="1">
      <alignment horizontal="right"/>
    </xf>
    <xf numFmtId="4" fontId="24" fillId="0" borderId="0" xfId="1" applyNumberFormat="1" applyFont="1" applyBorder="1"/>
    <xf numFmtId="0" fontId="23" fillId="0" borderId="0" xfId="1" applyFont="1" applyBorder="1" applyAlignment="1"/>
    <xf numFmtId="0" fontId="10" fillId="0" borderId="0" xfId="1" applyBorder="1" applyAlignment="1">
      <alignment horizontal="right"/>
    </xf>
    <xf numFmtId="49" fontId="5" fillId="0" borderId="12" xfId="0" applyNumberFormat="1" applyFont="1" applyBorder="1"/>
    <xf numFmtId="3" fontId="3" fillId="0" borderId="13" xfId="0" applyNumberFormat="1" applyFont="1" applyBorder="1"/>
    <xf numFmtId="3" fontId="3" fillId="0" borderId="56" xfId="0" applyNumberFormat="1" applyFont="1" applyBorder="1"/>
    <xf numFmtId="3" fontId="3" fillId="0" borderId="57" xfId="0" applyNumberFormat="1" applyFont="1" applyBorder="1"/>
    <xf numFmtId="0" fontId="9" fillId="0" borderId="0" xfId="0" applyFont="1" applyAlignment="1">
      <alignment horizontal="left" vertical="top" wrapText="1"/>
    </xf>
    <xf numFmtId="0" fontId="5" fillId="0" borderId="10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5" fillId="0" borderId="10" xfId="0" applyFont="1" applyBorder="1" applyAlignment="1">
      <alignment horizontal="center"/>
    </xf>
    <xf numFmtId="0" fontId="3" fillId="0" borderId="28" xfId="0" applyFont="1" applyBorder="1" applyAlignment="1">
      <alignment horizontal="center" shrinkToFit="1"/>
    </xf>
    <xf numFmtId="0" fontId="3" fillId="0" borderId="29" xfId="0" applyFont="1" applyBorder="1" applyAlignment="1">
      <alignment horizontal="center" shrinkToFit="1"/>
    </xf>
    <xf numFmtId="166" fontId="3" fillId="0" borderId="15" xfId="0" applyNumberFormat="1" applyFont="1" applyBorder="1" applyAlignment="1">
      <alignment horizontal="right" indent="2"/>
    </xf>
    <xf numFmtId="166" fontId="3" fillId="0" borderId="16" xfId="0" applyNumberFormat="1" applyFont="1" applyBorder="1" applyAlignment="1">
      <alignment horizontal="right" indent="2"/>
    </xf>
    <xf numFmtId="166" fontId="7" fillId="2" borderId="41" xfId="0" applyNumberFormat="1" applyFont="1" applyFill="1" applyBorder="1" applyAlignment="1">
      <alignment horizontal="right" indent="2"/>
    </xf>
    <xf numFmtId="166" fontId="7" fillId="2" borderId="42" xfId="0" applyNumberFormat="1" applyFont="1" applyFill="1" applyBorder="1" applyAlignment="1">
      <alignment horizontal="right" indent="2"/>
    </xf>
    <xf numFmtId="0" fontId="0" fillId="0" borderId="0" xfId="0" applyAlignment="1">
      <alignment horizontal="left" wrapText="1"/>
    </xf>
    <xf numFmtId="0" fontId="3" fillId="0" borderId="43" xfId="1" applyFont="1" applyBorder="1" applyAlignment="1">
      <alignment horizontal="center"/>
    </xf>
    <xf numFmtId="0" fontId="3" fillId="0" borderId="44" xfId="1" applyFont="1" applyBorder="1" applyAlignment="1">
      <alignment horizontal="center"/>
    </xf>
    <xf numFmtId="0" fontId="3" fillId="0" borderId="48" xfId="1" applyFont="1" applyBorder="1" applyAlignment="1">
      <alignment horizontal="center"/>
    </xf>
    <xf numFmtId="0" fontId="3" fillId="0" borderId="49" xfId="1" applyFont="1" applyBorder="1" applyAlignment="1">
      <alignment horizontal="center"/>
    </xf>
    <xf numFmtId="3" fontId="4" fillId="2" borderId="31" xfId="0" applyNumberFormat="1" applyFont="1" applyFill="1" applyBorder="1" applyAlignment="1">
      <alignment horizontal="right"/>
    </xf>
    <xf numFmtId="3" fontId="4" fillId="2" borderId="42" xfId="0" applyNumberFormat="1" applyFont="1" applyFill="1" applyBorder="1" applyAlignment="1">
      <alignment horizontal="right"/>
    </xf>
    <xf numFmtId="0" fontId="13" fillId="0" borderId="0" xfId="1" applyFont="1" applyAlignment="1">
      <alignment horizontal="center"/>
    </xf>
    <xf numFmtId="49" fontId="3" fillId="0" borderId="48" xfId="1" applyNumberFormat="1" applyFont="1" applyBorder="1" applyAlignment="1">
      <alignment horizontal="center"/>
    </xf>
    <xf numFmtId="0" fontId="3" fillId="0" borderId="51" xfId="1" applyFont="1" applyBorder="1" applyAlignment="1">
      <alignment horizontal="center" shrinkToFit="1"/>
    </xf>
    <xf numFmtId="0" fontId="3" fillId="0" borderId="50" xfId="1" applyFont="1" applyBorder="1" applyAlignment="1">
      <alignment horizontal="center" shrinkToFit="1"/>
    </xf>
    <xf numFmtId="0" fontId="3" fillId="0" borderId="52" xfId="1" applyFont="1" applyBorder="1" applyAlignment="1">
      <alignment horizontal="center" shrinkToFit="1"/>
    </xf>
    <xf numFmtId="49" fontId="20" fillId="3" borderId="60" xfId="1" applyNumberFormat="1" applyFont="1" applyFill="1" applyBorder="1" applyAlignment="1">
      <alignment horizontal="left" wrapText="1"/>
    </xf>
    <xf numFmtId="49" fontId="21" fillId="0" borderId="61" xfId="0" applyNumberFormat="1" applyFont="1" applyBorder="1" applyAlignment="1">
      <alignment horizontal="left" wrapText="1"/>
    </xf>
    <xf numFmtId="49" fontId="0" fillId="0" borderId="0" xfId="0" applyNumberFormat="1"/>
    <xf numFmtId="0" fontId="0" fillId="0" borderId="50" xfId="0" applyBorder="1"/>
    <xf numFmtId="0" fontId="0" fillId="0" borderId="52" xfId="0" applyBorder="1"/>
    <xf numFmtId="0" fontId="0" fillId="0" borderId="51" xfId="0" applyBorder="1"/>
  </cellXfs>
  <cellStyles count="2">
    <cellStyle name="Normální" xfId="0" builtinId="0"/>
    <cellStyle name="normální_POL.XLS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21"/>
  <dimension ref="A1:BE55"/>
  <sheetViews>
    <sheetView tabSelected="1" workbookViewId="0">
      <selection activeCell="D4" sqref="D4"/>
    </sheetView>
  </sheetViews>
  <sheetFormatPr defaultRowHeight="12.75" x14ac:dyDescent="0.2"/>
  <cols>
    <col min="1" max="1" width="2" customWidth="1"/>
    <col min="2" max="2" width="15" customWidth="1"/>
    <col min="3" max="3" width="15.85546875" customWidth="1"/>
    <col min="4" max="4" width="14.5703125" customWidth="1"/>
    <col min="5" max="5" width="13.5703125" customWidth="1"/>
    <col min="6" max="6" width="16.5703125" customWidth="1"/>
    <col min="7" max="7" width="15.28515625" customWidth="1"/>
  </cols>
  <sheetData>
    <row r="1" spans="1:57" ht="24.75" customHeight="1" thickBot="1" x14ac:dyDescent="0.25">
      <c r="A1" s="1" t="s">
        <v>0</v>
      </c>
      <c r="B1" s="2"/>
      <c r="C1" s="2"/>
      <c r="D1" s="2"/>
      <c r="E1" s="2"/>
      <c r="F1" s="2"/>
      <c r="G1" s="2"/>
    </row>
    <row r="2" spans="1:57" ht="12.75" customHeight="1" x14ac:dyDescent="0.2">
      <c r="A2" s="3" t="s">
        <v>1</v>
      </c>
      <c r="B2" s="4"/>
      <c r="C2" s="227" t="str">
        <f>Rekapitulace!H1</f>
        <v>12</v>
      </c>
      <c r="D2" s="227" t="s">
        <v>116</v>
      </c>
      <c r="E2" s="5"/>
      <c r="F2" s="6" t="s">
        <v>2</v>
      </c>
      <c r="G2" s="7"/>
    </row>
    <row r="3" spans="1:57" ht="3" hidden="1" customHeight="1" x14ac:dyDescent="0.2">
      <c r="A3" s="8"/>
      <c r="B3" s="9"/>
      <c r="C3" s="10"/>
      <c r="D3" s="10"/>
      <c r="E3" s="11"/>
      <c r="F3" s="12"/>
      <c r="G3" s="13"/>
    </row>
    <row r="4" spans="1:57" ht="12" customHeight="1" x14ac:dyDescent="0.2">
      <c r="A4" s="14" t="s">
        <v>3</v>
      </c>
      <c r="B4" s="9"/>
      <c r="C4" s="10" t="s">
        <v>4</v>
      </c>
      <c r="D4" s="10"/>
      <c r="E4" s="11"/>
      <c r="F4" s="12" t="s">
        <v>5</v>
      </c>
      <c r="G4" s="15"/>
    </row>
    <row r="5" spans="1:57" ht="12.95" customHeight="1" x14ac:dyDescent="0.2">
      <c r="A5" s="16" t="s">
        <v>75</v>
      </c>
      <c r="B5" s="17"/>
      <c r="C5" s="18"/>
      <c r="D5" s="19"/>
      <c r="E5" s="17"/>
      <c r="F5" s="12" t="s">
        <v>7</v>
      </c>
      <c r="G5" s="13"/>
    </row>
    <row r="6" spans="1:57" ht="12.95" customHeight="1" x14ac:dyDescent="0.2">
      <c r="A6" s="14" t="s">
        <v>8</v>
      </c>
      <c r="B6" s="9"/>
      <c r="C6" s="10" t="s">
        <v>9</v>
      </c>
      <c r="D6" s="10"/>
      <c r="E6" s="11"/>
      <c r="F6" s="20" t="s">
        <v>10</v>
      </c>
      <c r="G6" s="21">
        <v>0</v>
      </c>
      <c r="O6" s="22"/>
    </row>
    <row r="7" spans="1:57" ht="12.95" customHeight="1" x14ac:dyDescent="0.2">
      <c r="A7" s="23" t="s">
        <v>77</v>
      </c>
      <c r="B7" s="24"/>
      <c r="C7" s="25" t="s">
        <v>115</v>
      </c>
      <c r="D7" s="26"/>
      <c r="E7" s="26"/>
      <c r="F7" s="27" t="s">
        <v>11</v>
      </c>
      <c r="G7" s="21">
        <f>IF(PocetMJ=0,,ROUND((F30+F32)/PocetMJ,1))</f>
        <v>0</v>
      </c>
    </row>
    <row r="8" spans="1:57" x14ac:dyDescent="0.2">
      <c r="A8" s="28" t="s">
        <v>12</v>
      </c>
      <c r="B8" s="12"/>
      <c r="C8" s="204"/>
      <c r="D8" s="204"/>
      <c r="E8" s="205"/>
      <c r="F8" s="29" t="s">
        <v>13</v>
      </c>
      <c r="G8" s="30"/>
      <c r="H8" s="31"/>
      <c r="I8" s="32"/>
    </row>
    <row r="9" spans="1:57" x14ac:dyDescent="0.2">
      <c r="A9" s="28" t="s">
        <v>14</v>
      </c>
      <c r="B9" s="12"/>
      <c r="C9" s="204">
        <f>Projektant</f>
        <v>0</v>
      </c>
      <c r="D9" s="204"/>
      <c r="E9" s="205"/>
      <c r="F9" s="12"/>
      <c r="G9" s="33"/>
      <c r="H9" s="34"/>
    </row>
    <row r="10" spans="1:57" x14ac:dyDescent="0.2">
      <c r="A10" s="28" t="s">
        <v>15</v>
      </c>
      <c r="B10" s="12"/>
      <c r="C10" s="204"/>
      <c r="D10" s="204"/>
      <c r="E10" s="204"/>
      <c r="F10" s="35"/>
      <c r="G10" s="36"/>
      <c r="H10" s="37"/>
    </row>
    <row r="11" spans="1:57" ht="13.5" customHeight="1" x14ac:dyDescent="0.2">
      <c r="A11" s="28" t="s">
        <v>16</v>
      </c>
      <c r="B11" s="12"/>
      <c r="C11" s="204"/>
      <c r="D11" s="204"/>
      <c r="E11" s="204"/>
      <c r="F11" s="38" t="s">
        <v>17</v>
      </c>
      <c r="G11" s="39"/>
      <c r="H11" s="34"/>
      <c r="BA11" s="40"/>
      <c r="BB11" s="40"/>
      <c r="BC11" s="40"/>
      <c r="BD11" s="40"/>
      <c r="BE11" s="40"/>
    </row>
    <row r="12" spans="1:57" ht="12.75" customHeight="1" x14ac:dyDescent="0.2">
      <c r="A12" s="41" t="s">
        <v>18</v>
      </c>
      <c r="B12" s="9"/>
      <c r="C12" s="206"/>
      <c r="D12" s="206"/>
      <c r="E12" s="206"/>
      <c r="F12" s="42" t="s">
        <v>19</v>
      </c>
      <c r="G12" s="43"/>
      <c r="H12" s="34"/>
    </row>
    <row r="13" spans="1:57" ht="28.5" customHeight="1" thickBot="1" x14ac:dyDescent="0.25">
      <c r="A13" s="44" t="s">
        <v>20</v>
      </c>
      <c r="B13" s="45"/>
      <c r="C13" s="45"/>
      <c r="D13" s="45"/>
      <c r="E13" s="46"/>
      <c r="F13" s="46"/>
      <c r="G13" s="47"/>
      <c r="H13" s="34"/>
    </row>
    <row r="14" spans="1:57" ht="17.25" customHeight="1" thickBot="1" x14ac:dyDescent="0.25">
      <c r="A14" s="48" t="s">
        <v>21</v>
      </c>
      <c r="B14" s="49"/>
      <c r="C14" s="50"/>
      <c r="D14" s="51" t="s">
        <v>22</v>
      </c>
      <c r="E14" s="52"/>
      <c r="F14" s="52"/>
      <c r="G14" s="50"/>
    </row>
    <row r="15" spans="1:57" ht="15.95" customHeight="1" x14ac:dyDescent="0.2">
      <c r="A15" s="53"/>
      <c r="B15" s="54" t="s">
        <v>23</v>
      </c>
      <c r="C15" s="55">
        <f>HSV</f>
        <v>0</v>
      </c>
      <c r="D15" s="56" t="str">
        <f>Rekapitulace!A16</f>
        <v>Ztížené výrobní podmínky</v>
      </c>
      <c r="E15" s="57"/>
      <c r="F15" s="58"/>
      <c r="G15" s="55">
        <f>Rekapitulace!I16</f>
        <v>0</v>
      </c>
    </row>
    <row r="16" spans="1:57" ht="15.95" customHeight="1" x14ac:dyDescent="0.2">
      <c r="A16" s="53" t="s">
        <v>24</v>
      </c>
      <c r="B16" s="54" t="s">
        <v>25</v>
      </c>
      <c r="C16" s="55">
        <f>PSV</f>
        <v>0</v>
      </c>
      <c r="D16" s="8" t="str">
        <f>Rekapitulace!A17</f>
        <v>Oborová přirážka</v>
      </c>
      <c r="E16" s="59"/>
      <c r="F16" s="60"/>
      <c r="G16" s="55">
        <f>Rekapitulace!I17</f>
        <v>0</v>
      </c>
    </row>
    <row r="17" spans="1:7" ht="15.95" customHeight="1" x14ac:dyDescent="0.2">
      <c r="A17" s="53" t="s">
        <v>26</v>
      </c>
      <c r="B17" s="54" t="s">
        <v>27</v>
      </c>
      <c r="C17" s="55">
        <f>Mont</f>
        <v>0</v>
      </c>
      <c r="D17" s="8" t="str">
        <f>Rekapitulace!A18</f>
        <v>Přesun stavebních kapacit</v>
      </c>
      <c r="E17" s="59"/>
      <c r="F17" s="60"/>
      <c r="G17" s="55">
        <f>Rekapitulace!I18</f>
        <v>0</v>
      </c>
    </row>
    <row r="18" spans="1:7" ht="15.95" customHeight="1" x14ac:dyDescent="0.2">
      <c r="A18" s="61" t="s">
        <v>28</v>
      </c>
      <c r="B18" s="62" t="s">
        <v>29</v>
      </c>
      <c r="C18" s="55">
        <f>Dodavka</f>
        <v>0</v>
      </c>
      <c r="D18" s="8" t="str">
        <f>Rekapitulace!A19</f>
        <v>Mimostaveništní doprava</v>
      </c>
      <c r="E18" s="59"/>
      <c r="F18" s="60"/>
      <c r="G18" s="55">
        <f>Rekapitulace!I19</f>
        <v>0</v>
      </c>
    </row>
    <row r="19" spans="1:7" ht="15.95" customHeight="1" x14ac:dyDescent="0.2">
      <c r="A19" s="63" t="s">
        <v>30</v>
      </c>
      <c r="B19" s="54"/>
      <c r="C19" s="55">
        <f>SUM(C15:C18)</f>
        <v>0</v>
      </c>
      <c r="D19" s="8" t="str">
        <f>Rekapitulace!A20</f>
        <v>Zařízení staveniště</v>
      </c>
      <c r="E19" s="59"/>
      <c r="F19" s="60"/>
      <c r="G19" s="55">
        <f>Rekapitulace!I20</f>
        <v>0</v>
      </c>
    </row>
    <row r="20" spans="1:7" ht="15.95" customHeight="1" x14ac:dyDescent="0.2">
      <c r="A20" s="63"/>
      <c r="B20" s="54"/>
      <c r="C20" s="55"/>
      <c r="D20" s="8" t="str">
        <f>Rekapitulace!A21</f>
        <v>Provoz investora</v>
      </c>
      <c r="E20" s="59"/>
      <c r="F20" s="60"/>
      <c r="G20" s="55">
        <f>Rekapitulace!I21</f>
        <v>0</v>
      </c>
    </row>
    <row r="21" spans="1:7" ht="15.95" customHeight="1" x14ac:dyDescent="0.2">
      <c r="A21" s="63" t="s">
        <v>31</v>
      </c>
      <c r="B21" s="54"/>
      <c r="C21" s="55">
        <f>HZS</f>
        <v>0</v>
      </c>
      <c r="D21" s="8" t="str">
        <f>Rekapitulace!A22</f>
        <v>Kompletační činnost (IČD)</v>
      </c>
      <c r="E21" s="59"/>
      <c r="F21" s="60"/>
      <c r="G21" s="55">
        <f>Rekapitulace!I22</f>
        <v>0</v>
      </c>
    </row>
    <row r="22" spans="1:7" ht="15.95" customHeight="1" x14ac:dyDescent="0.2">
      <c r="A22" s="64" t="s">
        <v>32</v>
      </c>
      <c r="B22" s="65"/>
      <c r="C22" s="55">
        <f>C19+C21</f>
        <v>0</v>
      </c>
      <c r="D22" s="8" t="s">
        <v>33</v>
      </c>
      <c r="E22" s="59"/>
      <c r="F22" s="60"/>
      <c r="G22" s="55">
        <f>G23-SUM(G15:G21)</f>
        <v>0</v>
      </c>
    </row>
    <row r="23" spans="1:7" ht="15.95" customHeight="1" thickBot="1" x14ac:dyDescent="0.25">
      <c r="A23" s="207" t="s">
        <v>34</v>
      </c>
      <c r="B23" s="208"/>
      <c r="C23" s="66">
        <f>C22+G23</f>
        <v>0</v>
      </c>
      <c r="D23" s="67" t="s">
        <v>35</v>
      </c>
      <c r="E23" s="68"/>
      <c r="F23" s="69"/>
      <c r="G23" s="55">
        <f>VRN</f>
        <v>0</v>
      </c>
    </row>
    <row r="24" spans="1:7" x14ac:dyDescent="0.2">
      <c r="A24" s="70" t="s">
        <v>36</v>
      </c>
      <c r="B24" s="71"/>
      <c r="C24" s="72"/>
      <c r="D24" s="71" t="s">
        <v>37</v>
      </c>
      <c r="E24" s="71"/>
      <c r="F24" s="73" t="s">
        <v>38</v>
      </c>
      <c r="G24" s="74"/>
    </row>
    <row r="25" spans="1:7" x14ac:dyDescent="0.2">
      <c r="A25" s="64" t="s">
        <v>39</v>
      </c>
      <c r="B25" s="65"/>
      <c r="C25" s="75"/>
      <c r="D25" s="65" t="s">
        <v>39</v>
      </c>
      <c r="E25" s="76"/>
      <c r="F25" s="77" t="s">
        <v>39</v>
      </c>
      <c r="G25" s="78"/>
    </row>
    <row r="26" spans="1:7" ht="37.5" customHeight="1" x14ac:dyDescent="0.2">
      <c r="A26" s="64" t="s">
        <v>40</v>
      </c>
      <c r="B26" s="79"/>
      <c r="C26" s="75"/>
      <c r="D26" s="65" t="s">
        <v>40</v>
      </c>
      <c r="E26" s="76"/>
      <c r="F26" s="77" t="s">
        <v>40</v>
      </c>
      <c r="G26" s="78"/>
    </row>
    <row r="27" spans="1:7" x14ac:dyDescent="0.2">
      <c r="A27" s="64"/>
      <c r="B27" s="80"/>
      <c r="C27" s="75"/>
      <c r="D27" s="65"/>
      <c r="E27" s="76"/>
      <c r="F27" s="77"/>
      <c r="G27" s="78"/>
    </row>
    <row r="28" spans="1:7" x14ac:dyDescent="0.2">
      <c r="A28" s="64" t="s">
        <v>41</v>
      </c>
      <c r="B28" s="65"/>
      <c r="C28" s="75"/>
      <c r="D28" s="77" t="s">
        <v>42</v>
      </c>
      <c r="E28" s="75"/>
      <c r="F28" s="81" t="s">
        <v>42</v>
      </c>
      <c r="G28" s="78"/>
    </row>
    <row r="29" spans="1:7" ht="69" customHeight="1" x14ac:dyDescent="0.2">
      <c r="A29" s="64"/>
      <c r="B29" s="65"/>
      <c r="C29" s="82"/>
      <c r="D29" s="83"/>
      <c r="E29" s="82"/>
      <c r="F29" s="65"/>
      <c r="G29" s="78"/>
    </row>
    <row r="30" spans="1:7" x14ac:dyDescent="0.2">
      <c r="A30" s="84" t="s">
        <v>43</v>
      </c>
      <c r="B30" s="85"/>
      <c r="C30" s="86">
        <v>15</v>
      </c>
      <c r="D30" s="85" t="s">
        <v>44</v>
      </c>
      <c r="E30" s="87"/>
      <c r="F30" s="209">
        <f>C23-F32</f>
        <v>0</v>
      </c>
      <c r="G30" s="210"/>
    </row>
    <row r="31" spans="1:7" x14ac:dyDescent="0.2">
      <c r="A31" s="84" t="s">
        <v>45</v>
      </c>
      <c r="B31" s="85"/>
      <c r="C31" s="86">
        <f>SazbaDPH1</f>
        <v>15</v>
      </c>
      <c r="D31" s="85" t="s">
        <v>46</v>
      </c>
      <c r="E31" s="87"/>
      <c r="F31" s="209">
        <f>ROUND(PRODUCT(F30,C31/100),0)</f>
        <v>0</v>
      </c>
      <c r="G31" s="210"/>
    </row>
    <row r="32" spans="1:7" x14ac:dyDescent="0.2">
      <c r="A32" s="84" t="s">
        <v>43</v>
      </c>
      <c r="B32" s="85"/>
      <c r="C32" s="86">
        <v>0</v>
      </c>
      <c r="D32" s="85" t="s">
        <v>46</v>
      </c>
      <c r="E32" s="87"/>
      <c r="F32" s="209">
        <v>0</v>
      </c>
      <c r="G32" s="210"/>
    </row>
    <row r="33" spans="1:8" x14ac:dyDescent="0.2">
      <c r="A33" s="84" t="s">
        <v>45</v>
      </c>
      <c r="B33" s="88"/>
      <c r="C33" s="89">
        <f>SazbaDPH2</f>
        <v>0</v>
      </c>
      <c r="D33" s="85" t="s">
        <v>46</v>
      </c>
      <c r="E33" s="60"/>
      <c r="F33" s="209">
        <f>ROUND(PRODUCT(F32,C33/100),0)</f>
        <v>0</v>
      </c>
      <c r="G33" s="210"/>
    </row>
    <row r="34" spans="1:8" s="93" customFormat="1" ht="19.5" customHeight="1" thickBot="1" x14ac:dyDescent="0.3">
      <c r="A34" s="90" t="s">
        <v>47</v>
      </c>
      <c r="B34" s="91"/>
      <c r="C34" s="91"/>
      <c r="D34" s="91"/>
      <c r="E34" s="92"/>
      <c r="F34" s="211">
        <f>ROUND(SUM(F30:F33),0)</f>
        <v>0</v>
      </c>
      <c r="G34" s="212"/>
    </row>
    <row r="36" spans="1:8" x14ac:dyDescent="0.2">
      <c r="A36" s="94" t="s">
        <v>48</v>
      </c>
      <c r="B36" s="94"/>
      <c r="C36" s="94"/>
      <c r="D36" s="94"/>
      <c r="E36" s="94"/>
      <c r="F36" s="94"/>
      <c r="G36" s="94"/>
      <c r="H36" t="s">
        <v>6</v>
      </c>
    </row>
    <row r="37" spans="1:8" ht="14.25" customHeight="1" x14ac:dyDescent="0.2">
      <c r="A37" s="94"/>
      <c r="B37" s="203"/>
      <c r="C37" s="203"/>
      <c r="D37" s="203"/>
      <c r="E37" s="203"/>
      <c r="F37" s="203"/>
      <c r="G37" s="203"/>
      <c r="H37" t="s">
        <v>6</v>
      </c>
    </row>
    <row r="38" spans="1:8" ht="12.75" customHeight="1" x14ac:dyDescent="0.2">
      <c r="A38" s="95"/>
      <c r="B38" s="203"/>
      <c r="C38" s="203"/>
      <c r="D38" s="203"/>
      <c r="E38" s="203"/>
      <c r="F38" s="203"/>
      <c r="G38" s="203"/>
      <c r="H38" t="s">
        <v>6</v>
      </c>
    </row>
    <row r="39" spans="1:8" x14ac:dyDescent="0.2">
      <c r="A39" s="95"/>
      <c r="B39" s="203"/>
      <c r="C39" s="203"/>
      <c r="D39" s="203"/>
      <c r="E39" s="203"/>
      <c r="F39" s="203"/>
      <c r="G39" s="203"/>
      <c r="H39" t="s">
        <v>6</v>
      </c>
    </row>
    <row r="40" spans="1:8" x14ac:dyDescent="0.2">
      <c r="A40" s="95"/>
      <c r="B40" s="203"/>
      <c r="C40" s="203"/>
      <c r="D40" s="203"/>
      <c r="E40" s="203"/>
      <c r="F40" s="203"/>
      <c r="G40" s="203"/>
      <c r="H40" t="s">
        <v>6</v>
      </c>
    </row>
    <row r="41" spans="1:8" x14ac:dyDescent="0.2">
      <c r="A41" s="95"/>
      <c r="B41" s="203"/>
      <c r="C41" s="203"/>
      <c r="D41" s="203"/>
      <c r="E41" s="203"/>
      <c r="F41" s="203"/>
      <c r="G41" s="203"/>
      <c r="H41" t="s">
        <v>6</v>
      </c>
    </row>
    <row r="42" spans="1:8" x14ac:dyDescent="0.2">
      <c r="A42" s="95"/>
      <c r="B42" s="203"/>
      <c r="C42" s="203"/>
      <c r="D42" s="203"/>
      <c r="E42" s="203"/>
      <c r="F42" s="203"/>
      <c r="G42" s="203"/>
      <c r="H42" t="s">
        <v>6</v>
      </c>
    </row>
    <row r="43" spans="1:8" x14ac:dyDescent="0.2">
      <c r="A43" s="95"/>
      <c r="B43" s="203"/>
      <c r="C43" s="203"/>
      <c r="D43" s="203"/>
      <c r="E43" s="203"/>
      <c r="F43" s="203"/>
      <c r="G43" s="203"/>
      <c r="H43" t="s">
        <v>6</v>
      </c>
    </row>
    <row r="44" spans="1:8" x14ac:dyDescent="0.2">
      <c r="A44" s="95"/>
      <c r="B44" s="203"/>
      <c r="C44" s="203"/>
      <c r="D44" s="203"/>
      <c r="E44" s="203"/>
      <c r="F44" s="203"/>
      <c r="G44" s="203"/>
      <c r="H44" t="s">
        <v>6</v>
      </c>
    </row>
    <row r="45" spans="1:8" ht="0.75" customHeight="1" x14ac:dyDescent="0.2">
      <c r="A45" s="95"/>
      <c r="B45" s="203"/>
      <c r="C45" s="203"/>
      <c r="D45" s="203"/>
      <c r="E45" s="203"/>
      <c r="F45" s="203"/>
      <c r="G45" s="203"/>
      <c r="H45" t="s">
        <v>6</v>
      </c>
    </row>
    <row r="46" spans="1:8" x14ac:dyDescent="0.2">
      <c r="B46" s="213"/>
      <c r="C46" s="213"/>
      <c r="D46" s="213"/>
      <c r="E46" s="213"/>
      <c r="F46" s="213"/>
      <c r="G46" s="213"/>
    </row>
    <row r="47" spans="1:8" x14ac:dyDescent="0.2">
      <c r="B47" s="213"/>
      <c r="C47" s="213"/>
      <c r="D47" s="213"/>
      <c r="E47" s="213"/>
      <c r="F47" s="213"/>
      <c r="G47" s="213"/>
    </row>
    <row r="48" spans="1:8" x14ac:dyDescent="0.2">
      <c r="B48" s="213"/>
      <c r="C48" s="213"/>
      <c r="D48" s="213"/>
      <c r="E48" s="213"/>
      <c r="F48" s="213"/>
      <c r="G48" s="213"/>
    </row>
    <row r="49" spans="2:7" x14ac:dyDescent="0.2">
      <c r="B49" s="213"/>
      <c r="C49" s="213"/>
      <c r="D49" s="213"/>
      <c r="E49" s="213"/>
      <c r="F49" s="213"/>
      <c r="G49" s="213"/>
    </row>
    <row r="50" spans="2:7" x14ac:dyDescent="0.2">
      <c r="B50" s="213"/>
      <c r="C50" s="213"/>
      <c r="D50" s="213"/>
      <c r="E50" s="213"/>
      <c r="F50" s="213"/>
      <c r="G50" s="213"/>
    </row>
    <row r="51" spans="2:7" x14ac:dyDescent="0.2">
      <c r="B51" s="213"/>
      <c r="C51" s="213"/>
      <c r="D51" s="213"/>
      <c r="E51" s="213"/>
      <c r="F51" s="213"/>
      <c r="G51" s="213"/>
    </row>
    <row r="52" spans="2:7" x14ac:dyDescent="0.2">
      <c r="B52" s="213"/>
      <c r="C52" s="213"/>
      <c r="D52" s="213"/>
      <c r="E52" s="213"/>
      <c r="F52" s="213"/>
      <c r="G52" s="213"/>
    </row>
    <row r="53" spans="2:7" x14ac:dyDescent="0.2">
      <c r="B53" s="213"/>
      <c r="C53" s="213"/>
      <c r="D53" s="213"/>
      <c r="E53" s="213"/>
      <c r="F53" s="213"/>
      <c r="G53" s="213"/>
    </row>
    <row r="54" spans="2:7" x14ac:dyDescent="0.2">
      <c r="B54" s="213"/>
      <c r="C54" s="213"/>
      <c r="D54" s="213"/>
      <c r="E54" s="213"/>
      <c r="F54" s="213"/>
      <c r="G54" s="213"/>
    </row>
    <row r="55" spans="2:7" x14ac:dyDescent="0.2">
      <c r="B55" s="213"/>
      <c r="C55" s="213"/>
      <c r="D55" s="213"/>
      <c r="E55" s="213"/>
      <c r="F55" s="213"/>
      <c r="G55" s="213"/>
    </row>
  </sheetData>
  <mergeCells count="22">
    <mergeCell ref="B52:G52"/>
    <mergeCell ref="B53:G53"/>
    <mergeCell ref="B54:G54"/>
    <mergeCell ref="B55:G55"/>
    <mergeCell ref="B46:G46"/>
    <mergeCell ref="B47:G47"/>
    <mergeCell ref="B48:G48"/>
    <mergeCell ref="B49:G49"/>
    <mergeCell ref="B50:G50"/>
    <mergeCell ref="B51:G51"/>
    <mergeCell ref="B37:G45"/>
    <mergeCell ref="C8:E8"/>
    <mergeCell ref="C9:E9"/>
    <mergeCell ref="C10:E10"/>
    <mergeCell ref="C11:E11"/>
    <mergeCell ref="C12:E12"/>
    <mergeCell ref="A23:B23"/>
    <mergeCell ref="F30:G30"/>
    <mergeCell ref="F31:G31"/>
    <mergeCell ref="F32:G32"/>
    <mergeCell ref="F33:G33"/>
    <mergeCell ref="F34:G34"/>
  </mergeCells>
  <pageMargins left="0.59055118110236227" right="0.39370078740157483" top="0.59055118110236227" bottom="0.98425196850393704" header="0.19685039370078741" footer="0.51181102362204722"/>
  <pageSetup paperSize="9" orientation="portrait" r:id="rId1"/>
  <headerFooter alignWithMargins="0">
    <oddFooter>&amp;L&amp;9Zpracováno programem &amp;"Arial CE,Tučné"BUILDpower,  © RTS, a.s.&amp;R&amp;"Arial,Obyčejné"Strana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31"/>
  <dimension ref="A1:BE75"/>
  <sheetViews>
    <sheetView workbookViewId="0">
      <selection activeCell="E2" sqref="E2"/>
    </sheetView>
  </sheetViews>
  <sheetFormatPr defaultRowHeight="12.75" x14ac:dyDescent="0.2"/>
  <cols>
    <col min="1" max="1" width="5.85546875" customWidth="1"/>
    <col min="2" max="2" width="6.140625" customWidth="1"/>
    <col min="3" max="3" width="11.42578125" customWidth="1"/>
    <col min="4" max="4" width="15.85546875" customWidth="1"/>
    <col min="5" max="5" width="11.28515625" customWidth="1"/>
    <col min="6" max="6" width="10.85546875" customWidth="1"/>
    <col min="7" max="7" width="11" customWidth="1"/>
    <col min="8" max="8" width="11.140625" customWidth="1"/>
    <col min="9" max="9" width="10.7109375" customWidth="1"/>
  </cols>
  <sheetData>
    <row r="1" spans="1:57" ht="13.5" thickTop="1" x14ac:dyDescent="0.2">
      <c r="A1" s="214" t="s">
        <v>49</v>
      </c>
      <c r="B1" s="215"/>
      <c r="C1" s="96"/>
      <c r="D1" s="97"/>
      <c r="E1" s="98"/>
      <c r="F1" s="97"/>
      <c r="G1" s="99" t="s">
        <v>50</v>
      </c>
      <c r="H1" s="100" t="s">
        <v>78</v>
      </c>
      <c r="I1" s="101"/>
    </row>
    <row r="2" spans="1:57" ht="13.5" thickBot="1" x14ac:dyDescent="0.25">
      <c r="A2" s="216" t="s">
        <v>51</v>
      </c>
      <c r="B2" s="217"/>
      <c r="C2" s="102"/>
      <c r="D2" s="103"/>
      <c r="E2" s="104"/>
      <c r="F2" s="103"/>
      <c r="G2" s="230" t="s">
        <v>117</v>
      </c>
      <c r="H2" s="228"/>
      <c r="I2" s="229"/>
    </row>
    <row r="3" spans="1:57" ht="13.5" thickTop="1" x14ac:dyDescent="0.2">
      <c r="A3" s="76"/>
      <c r="B3" s="76"/>
      <c r="C3" s="76"/>
      <c r="D3" s="76"/>
      <c r="E3" s="76"/>
      <c r="F3" s="65"/>
      <c r="G3" s="76"/>
      <c r="H3" s="76"/>
      <c r="I3" s="76"/>
    </row>
    <row r="4" spans="1:57" ht="19.5" customHeight="1" x14ac:dyDescent="0.25">
      <c r="A4" s="105" t="s">
        <v>52</v>
      </c>
      <c r="B4" s="106"/>
      <c r="C4" s="106"/>
      <c r="D4" s="106"/>
      <c r="E4" s="107"/>
      <c r="F4" s="106"/>
      <c r="G4" s="106"/>
      <c r="H4" s="106"/>
      <c r="I4" s="106"/>
    </row>
    <row r="5" spans="1:57" ht="13.5" thickBot="1" x14ac:dyDescent="0.25">
      <c r="A5" s="76"/>
      <c r="B5" s="76"/>
      <c r="C5" s="76"/>
      <c r="D5" s="76"/>
      <c r="E5" s="76"/>
      <c r="F5" s="76"/>
      <c r="G5" s="76"/>
      <c r="H5" s="76"/>
      <c r="I5" s="76"/>
    </row>
    <row r="6" spans="1:57" s="34" customFormat="1" ht="13.5" thickBot="1" x14ac:dyDescent="0.25">
      <c r="A6" s="108"/>
      <c r="B6" s="109" t="s">
        <v>53</v>
      </c>
      <c r="C6" s="109"/>
      <c r="D6" s="110"/>
      <c r="E6" s="111" t="s">
        <v>54</v>
      </c>
      <c r="F6" s="112" t="s">
        <v>55</v>
      </c>
      <c r="G6" s="112" t="s">
        <v>56</v>
      </c>
      <c r="H6" s="112" t="s">
        <v>57</v>
      </c>
      <c r="I6" s="113" t="s">
        <v>31</v>
      </c>
    </row>
    <row r="7" spans="1:57" s="34" customFormat="1" x14ac:dyDescent="0.2">
      <c r="A7" s="199" t="str">
        <f>Položky!B7</f>
        <v>61</v>
      </c>
      <c r="B7" s="114" t="str">
        <f>Položky!C7</f>
        <v>Upravy povrchů vnitřní</v>
      </c>
      <c r="C7" s="65"/>
      <c r="D7" s="115"/>
      <c r="E7" s="200">
        <f>Položky!BA9</f>
        <v>0</v>
      </c>
      <c r="F7" s="201">
        <f>Položky!BB9</f>
        <v>0</v>
      </c>
      <c r="G7" s="201">
        <f>Položky!BC9</f>
        <v>0</v>
      </c>
      <c r="H7" s="201">
        <f>Položky!BD9</f>
        <v>0</v>
      </c>
      <c r="I7" s="202">
        <f>Položky!BE9</f>
        <v>0</v>
      </c>
    </row>
    <row r="8" spans="1:57" s="34" customFormat="1" x14ac:dyDescent="0.2">
      <c r="A8" s="199" t="str">
        <f>Položky!B10</f>
        <v>94</v>
      </c>
      <c r="B8" s="114" t="str">
        <f>Položky!C10</f>
        <v>Lešení a stavební výtahy</v>
      </c>
      <c r="C8" s="65"/>
      <c r="D8" s="115"/>
      <c r="E8" s="200">
        <f>Položky!BA12</f>
        <v>0</v>
      </c>
      <c r="F8" s="201">
        <f>Položky!BB12</f>
        <v>0</v>
      </c>
      <c r="G8" s="201">
        <f>Položky!BC12</f>
        <v>0</v>
      </c>
      <c r="H8" s="201">
        <f>Položky!BD12</f>
        <v>0</v>
      </c>
      <c r="I8" s="202">
        <f>Položky!BE12</f>
        <v>0</v>
      </c>
    </row>
    <row r="9" spans="1:57" s="34" customFormat="1" x14ac:dyDescent="0.2">
      <c r="A9" s="199" t="str">
        <f>Položky!B13</f>
        <v>99</v>
      </c>
      <c r="B9" s="114" t="str">
        <f>Položky!C13</f>
        <v>Staveništní přesun hmot</v>
      </c>
      <c r="C9" s="65"/>
      <c r="D9" s="115"/>
      <c r="E9" s="200">
        <f>Položky!BA15</f>
        <v>0</v>
      </c>
      <c r="F9" s="201">
        <f>Položky!BB15</f>
        <v>0</v>
      </c>
      <c r="G9" s="201">
        <f>Položky!BC15</f>
        <v>0</v>
      </c>
      <c r="H9" s="201">
        <f>Položky!BD15</f>
        <v>0</v>
      </c>
      <c r="I9" s="202">
        <f>Položky!BE15</f>
        <v>0</v>
      </c>
    </row>
    <row r="10" spans="1:57" s="34" customFormat="1" ht="13.5" thickBot="1" x14ac:dyDescent="0.25">
      <c r="A10" s="199" t="str">
        <f>Položky!B16</f>
        <v>784</v>
      </c>
      <c r="B10" s="114" t="str">
        <f>Položky!C16</f>
        <v>Malby</v>
      </c>
      <c r="C10" s="65"/>
      <c r="D10" s="115"/>
      <c r="E10" s="200">
        <f>Položky!BA26</f>
        <v>0</v>
      </c>
      <c r="F10" s="201">
        <f>Položky!BB26</f>
        <v>0</v>
      </c>
      <c r="G10" s="201">
        <f>Položky!BC26</f>
        <v>0</v>
      </c>
      <c r="H10" s="201">
        <f>Položky!BD26</f>
        <v>0</v>
      </c>
      <c r="I10" s="202">
        <f>Položky!BE26</f>
        <v>0</v>
      </c>
    </row>
    <row r="11" spans="1:57" s="122" customFormat="1" ht="13.5" thickBot="1" x14ac:dyDescent="0.25">
      <c r="A11" s="116"/>
      <c r="B11" s="117" t="s">
        <v>58</v>
      </c>
      <c r="C11" s="117"/>
      <c r="D11" s="118"/>
      <c r="E11" s="119">
        <f>SUM(E7:E10)</f>
        <v>0</v>
      </c>
      <c r="F11" s="120">
        <f>SUM(F7:F10)</f>
        <v>0</v>
      </c>
      <c r="G11" s="120">
        <f>SUM(G7:G10)</f>
        <v>0</v>
      </c>
      <c r="H11" s="120">
        <f>SUM(H7:H10)</f>
        <v>0</v>
      </c>
      <c r="I11" s="121">
        <f>SUM(I7:I10)</f>
        <v>0</v>
      </c>
    </row>
    <row r="12" spans="1:57" x14ac:dyDescent="0.2">
      <c r="A12" s="65"/>
      <c r="B12" s="65"/>
      <c r="C12" s="65"/>
      <c r="D12" s="65"/>
      <c r="E12" s="65"/>
      <c r="F12" s="65"/>
      <c r="G12" s="65"/>
      <c r="H12" s="65"/>
      <c r="I12" s="65"/>
    </row>
    <row r="13" spans="1:57" ht="19.5" customHeight="1" x14ac:dyDescent="0.25">
      <c r="A13" s="106" t="s">
        <v>59</v>
      </c>
      <c r="B13" s="106"/>
      <c r="C13" s="106"/>
      <c r="D13" s="106"/>
      <c r="E13" s="106"/>
      <c r="F13" s="106"/>
      <c r="G13" s="123"/>
      <c r="H13" s="106"/>
      <c r="I13" s="106"/>
      <c r="BA13" s="40"/>
      <c r="BB13" s="40"/>
      <c r="BC13" s="40"/>
      <c r="BD13" s="40"/>
      <c r="BE13" s="40"/>
    </row>
    <row r="14" spans="1:57" ht="13.5" thickBot="1" x14ac:dyDescent="0.25">
      <c r="A14" s="76"/>
      <c r="B14" s="76"/>
      <c r="C14" s="76"/>
      <c r="D14" s="76"/>
      <c r="E14" s="76"/>
      <c r="F14" s="76"/>
      <c r="G14" s="76"/>
      <c r="H14" s="76"/>
      <c r="I14" s="76"/>
    </row>
    <row r="15" spans="1:57" x14ac:dyDescent="0.2">
      <c r="A15" s="70" t="s">
        <v>60</v>
      </c>
      <c r="B15" s="71"/>
      <c r="C15" s="71"/>
      <c r="D15" s="124"/>
      <c r="E15" s="125" t="s">
        <v>61</v>
      </c>
      <c r="F15" s="126" t="s">
        <v>62</v>
      </c>
      <c r="G15" s="127" t="s">
        <v>63</v>
      </c>
      <c r="H15" s="128"/>
      <c r="I15" s="129" t="s">
        <v>61</v>
      </c>
    </row>
    <row r="16" spans="1:57" x14ac:dyDescent="0.2">
      <c r="A16" s="63" t="s">
        <v>107</v>
      </c>
      <c r="B16" s="54"/>
      <c r="C16" s="54"/>
      <c r="D16" s="130"/>
      <c r="E16" s="131">
        <v>0</v>
      </c>
      <c r="F16" s="132">
        <v>0</v>
      </c>
      <c r="G16" s="133">
        <f t="shared" ref="G16:G23" si="0">CHOOSE(BA16+1,HSV+PSV,HSV+PSV+Mont,HSV+PSV+Dodavka+Mont,HSV,PSV,Mont,Dodavka,Mont+Dodavka,0)</f>
        <v>0</v>
      </c>
      <c r="H16" s="134"/>
      <c r="I16" s="135">
        <f t="shared" ref="I16:I23" si="1">E16+F16*G16/100</f>
        <v>0</v>
      </c>
      <c r="BA16">
        <v>0</v>
      </c>
    </row>
    <row r="17" spans="1:53" x14ac:dyDescent="0.2">
      <c r="A17" s="63" t="s">
        <v>108</v>
      </c>
      <c r="B17" s="54"/>
      <c r="C17" s="54"/>
      <c r="D17" s="130"/>
      <c r="E17" s="131">
        <v>0</v>
      </c>
      <c r="F17" s="132">
        <v>0</v>
      </c>
      <c r="G17" s="133">
        <f t="shared" si="0"/>
        <v>0</v>
      </c>
      <c r="H17" s="134"/>
      <c r="I17" s="135">
        <f t="shared" si="1"/>
        <v>0</v>
      </c>
      <c r="BA17">
        <v>0</v>
      </c>
    </row>
    <row r="18" spans="1:53" x14ac:dyDescent="0.2">
      <c r="A18" s="63" t="s">
        <v>109</v>
      </c>
      <c r="B18" s="54"/>
      <c r="C18" s="54"/>
      <c r="D18" s="130"/>
      <c r="E18" s="131">
        <v>0</v>
      </c>
      <c r="F18" s="132">
        <v>0</v>
      </c>
      <c r="G18" s="133">
        <f t="shared" si="0"/>
        <v>0</v>
      </c>
      <c r="H18" s="134"/>
      <c r="I18" s="135">
        <f t="shared" si="1"/>
        <v>0</v>
      </c>
      <c r="BA18">
        <v>0</v>
      </c>
    </row>
    <row r="19" spans="1:53" x14ac:dyDescent="0.2">
      <c r="A19" s="63" t="s">
        <v>110</v>
      </c>
      <c r="B19" s="54"/>
      <c r="C19" s="54"/>
      <c r="D19" s="130"/>
      <c r="E19" s="131">
        <v>0</v>
      </c>
      <c r="F19" s="132">
        <v>0</v>
      </c>
      <c r="G19" s="133">
        <f t="shared" si="0"/>
        <v>0</v>
      </c>
      <c r="H19" s="134"/>
      <c r="I19" s="135">
        <f t="shared" si="1"/>
        <v>0</v>
      </c>
      <c r="BA19">
        <v>0</v>
      </c>
    </row>
    <row r="20" spans="1:53" x14ac:dyDescent="0.2">
      <c r="A20" s="63" t="s">
        <v>111</v>
      </c>
      <c r="B20" s="54"/>
      <c r="C20" s="54"/>
      <c r="D20" s="130"/>
      <c r="E20" s="131">
        <v>0</v>
      </c>
      <c r="F20" s="132">
        <v>0</v>
      </c>
      <c r="G20" s="133">
        <f t="shared" si="0"/>
        <v>0</v>
      </c>
      <c r="H20" s="134"/>
      <c r="I20" s="135">
        <f t="shared" si="1"/>
        <v>0</v>
      </c>
      <c r="BA20">
        <v>1</v>
      </c>
    </row>
    <row r="21" spans="1:53" x14ac:dyDescent="0.2">
      <c r="A21" s="63" t="s">
        <v>112</v>
      </c>
      <c r="B21" s="54"/>
      <c r="C21" s="54"/>
      <c r="D21" s="130"/>
      <c r="E21" s="131">
        <v>0</v>
      </c>
      <c r="F21" s="132">
        <v>0</v>
      </c>
      <c r="G21" s="133">
        <f t="shared" si="0"/>
        <v>0</v>
      </c>
      <c r="H21" s="134"/>
      <c r="I21" s="135">
        <f t="shared" si="1"/>
        <v>0</v>
      </c>
      <c r="BA21">
        <v>1</v>
      </c>
    </row>
    <row r="22" spans="1:53" x14ac:dyDescent="0.2">
      <c r="A22" s="63" t="s">
        <v>113</v>
      </c>
      <c r="B22" s="54"/>
      <c r="C22" s="54"/>
      <c r="D22" s="130"/>
      <c r="E22" s="131">
        <v>0</v>
      </c>
      <c r="F22" s="132">
        <v>0</v>
      </c>
      <c r="G22" s="133">
        <f t="shared" si="0"/>
        <v>0</v>
      </c>
      <c r="H22" s="134"/>
      <c r="I22" s="135">
        <f t="shared" si="1"/>
        <v>0</v>
      </c>
      <c r="BA22">
        <v>2</v>
      </c>
    </row>
    <row r="23" spans="1:53" x14ac:dyDescent="0.2">
      <c r="A23" s="63" t="s">
        <v>114</v>
      </c>
      <c r="B23" s="54"/>
      <c r="C23" s="54"/>
      <c r="D23" s="130"/>
      <c r="E23" s="131">
        <v>0</v>
      </c>
      <c r="F23" s="132">
        <v>0</v>
      </c>
      <c r="G23" s="133">
        <f t="shared" si="0"/>
        <v>0</v>
      </c>
      <c r="H23" s="134"/>
      <c r="I23" s="135">
        <f t="shared" si="1"/>
        <v>0</v>
      </c>
      <c r="BA23">
        <v>2</v>
      </c>
    </row>
    <row r="24" spans="1:53" ht="13.5" thickBot="1" x14ac:dyDescent="0.25">
      <c r="A24" s="136"/>
      <c r="B24" s="137" t="s">
        <v>64</v>
      </c>
      <c r="C24" s="138"/>
      <c r="D24" s="139"/>
      <c r="E24" s="140"/>
      <c r="F24" s="141"/>
      <c r="G24" s="141"/>
      <c r="H24" s="218">
        <f>SUM(I16:I23)</f>
        <v>0</v>
      </c>
      <c r="I24" s="219"/>
    </row>
    <row r="26" spans="1:53" x14ac:dyDescent="0.2">
      <c r="B26" s="122"/>
      <c r="F26" s="142"/>
      <c r="G26" s="143"/>
      <c r="H26" s="143"/>
      <c r="I26" s="144"/>
    </row>
    <row r="27" spans="1:53" x14ac:dyDescent="0.2">
      <c r="F27" s="142"/>
      <c r="G27" s="143"/>
      <c r="H27" s="143"/>
      <c r="I27" s="144"/>
    </row>
    <row r="28" spans="1:53" x14ac:dyDescent="0.2">
      <c r="F28" s="142"/>
      <c r="G28" s="143"/>
      <c r="H28" s="143"/>
      <c r="I28" s="144"/>
    </row>
    <row r="29" spans="1:53" x14ac:dyDescent="0.2">
      <c r="F29" s="142"/>
      <c r="G29" s="143"/>
      <c r="H29" s="143"/>
      <c r="I29" s="144"/>
    </row>
    <row r="30" spans="1:53" x14ac:dyDescent="0.2">
      <c r="F30" s="142"/>
      <c r="G30" s="143"/>
      <c r="H30" s="143"/>
      <c r="I30" s="144"/>
    </row>
    <row r="31" spans="1:53" x14ac:dyDescent="0.2">
      <c r="F31" s="142"/>
      <c r="G31" s="143"/>
      <c r="H31" s="143"/>
      <c r="I31" s="144"/>
    </row>
    <row r="32" spans="1:53" x14ac:dyDescent="0.2">
      <c r="F32" s="142"/>
      <c r="G32" s="143"/>
      <c r="H32" s="143"/>
      <c r="I32" s="144"/>
    </row>
    <row r="33" spans="6:9" x14ac:dyDescent="0.2">
      <c r="F33" s="142"/>
      <c r="G33" s="143"/>
      <c r="H33" s="143"/>
      <c r="I33" s="144"/>
    </row>
    <row r="34" spans="6:9" x14ac:dyDescent="0.2">
      <c r="F34" s="142"/>
      <c r="G34" s="143"/>
      <c r="H34" s="143"/>
      <c r="I34" s="144"/>
    </row>
    <row r="35" spans="6:9" x14ac:dyDescent="0.2">
      <c r="F35" s="142"/>
      <c r="G35" s="143"/>
      <c r="H35" s="143"/>
      <c r="I35" s="144"/>
    </row>
    <row r="36" spans="6:9" x14ac:dyDescent="0.2">
      <c r="F36" s="142"/>
      <c r="G36" s="143"/>
      <c r="H36" s="143"/>
      <c r="I36" s="144"/>
    </row>
    <row r="37" spans="6:9" x14ac:dyDescent="0.2">
      <c r="F37" s="142"/>
      <c r="G37" s="143"/>
      <c r="H37" s="143"/>
      <c r="I37" s="144"/>
    </row>
    <row r="38" spans="6:9" x14ac:dyDescent="0.2">
      <c r="F38" s="142"/>
      <c r="G38" s="143"/>
      <c r="H38" s="143"/>
      <c r="I38" s="144"/>
    </row>
    <row r="39" spans="6:9" x14ac:dyDescent="0.2">
      <c r="F39" s="142"/>
      <c r="G39" s="143"/>
      <c r="H39" s="143"/>
      <c r="I39" s="144"/>
    </row>
    <row r="40" spans="6:9" x14ac:dyDescent="0.2">
      <c r="F40" s="142"/>
      <c r="G40" s="143"/>
      <c r="H40" s="143"/>
      <c r="I40" s="144"/>
    </row>
    <row r="41" spans="6:9" x14ac:dyDescent="0.2">
      <c r="F41" s="142"/>
      <c r="G41" s="143"/>
      <c r="H41" s="143"/>
      <c r="I41" s="144"/>
    </row>
    <row r="42" spans="6:9" x14ac:dyDescent="0.2">
      <c r="F42" s="142"/>
      <c r="G42" s="143"/>
      <c r="H42" s="143"/>
      <c r="I42" s="144"/>
    </row>
    <row r="43" spans="6:9" x14ac:dyDescent="0.2">
      <c r="F43" s="142"/>
      <c r="G43" s="143"/>
      <c r="H43" s="143"/>
      <c r="I43" s="144"/>
    </row>
    <row r="44" spans="6:9" x14ac:dyDescent="0.2">
      <c r="F44" s="142"/>
      <c r="G44" s="143"/>
      <c r="H44" s="143"/>
      <c r="I44" s="144"/>
    </row>
    <row r="45" spans="6:9" x14ac:dyDescent="0.2">
      <c r="F45" s="142"/>
      <c r="G45" s="143"/>
      <c r="H45" s="143"/>
      <c r="I45" s="144"/>
    </row>
    <row r="46" spans="6:9" x14ac:dyDescent="0.2">
      <c r="F46" s="142"/>
      <c r="G46" s="143"/>
      <c r="H46" s="143"/>
      <c r="I46" s="144"/>
    </row>
    <row r="47" spans="6:9" x14ac:dyDescent="0.2">
      <c r="F47" s="142"/>
      <c r="G47" s="143"/>
      <c r="H47" s="143"/>
      <c r="I47" s="144"/>
    </row>
    <row r="48" spans="6:9" x14ac:dyDescent="0.2">
      <c r="F48" s="142"/>
      <c r="G48" s="143"/>
      <c r="H48" s="143"/>
      <c r="I48" s="144"/>
    </row>
    <row r="49" spans="6:9" x14ac:dyDescent="0.2">
      <c r="F49" s="142"/>
      <c r="G49" s="143"/>
      <c r="H49" s="143"/>
      <c r="I49" s="144"/>
    </row>
    <row r="50" spans="6:9" x14ac:dyDescent="0.2">
      <c r="F50" s="142"/>
      <c r="G50" s="143"/>
      <c r="H50" s="143"/>
      <c r="I50" s="144"/>
    </row>
    <row r="51" spans="6:9" x14ac:dyDescent="0.2">
      <c r="F51" s="142"/>
      <c r="G51" s="143"/>
      <c r="H51" s="143"/>
      <c r="I51" s="144"/>
    </row>
    <row r="52" spans="6:9" x14ac:dyDescent="0.2">
      <c r="F52" s="142"/>
      <c r="G52" s="143"/>
      <c r="H52" s="143"/>
      <c r="I52" s="144"/>
    </row>
    <row r="53" spans="6:9" x14ac:dyDescent="0.2">
      <c r="F53" s="142"/>
      <c r="G53" s="143"/>
      <c r="H53" s="143"/>
      <c r="I53" s="144"/>
    </row>
    <row r="54" spans="6:9" x14ac:dyDescent="0.2">
      <c r="F54" s="142"/>
      <c r="G54" s="143"/>
      <c r="H54" s="143"/>
      <c r="I54" s="144"/>
    </row>
    <row r="55" spans="6:9" x14ac:dyDescent="0.2">
      <c r="F55" s="142"/>
      <c r="G55" s="143"/>
      <c r="H55" s="143"/>
      <c r="I55" s="144"/>
    </row>
    <row r="56" spans="6:9" x14ac:dyDescent="0.2">
      <c r="F56" s="142"/>
      <c r="G56" s="143"/>
      <c r="H56" s="143"/>
      <c r="I56" s="144"/>
    </row>
    <row r="57" spans="6:9" x14ac:dyDescent="0.2">
      <c r="F57" s="142"/>
      <c r="G57" s="143"/>
      <c r="H57" s="143"/>
      <c r="I57" s="144"/>
    </row>
    <row r="58" spans="6:9" x14ac:dyDescent="0.2">
      <c r="F58" s="142"/>
      <c r="G58" s="143"/>
      <c r="H58" s="143"/>
      <c r="I58" s="144"/>
    </row>
    <row r="59" spans="6:9" x14ac:dyDescent="0.2">
      <c r="F59" s="142"/>
      <c r="G59" s="143"/>
      <c r="H59" s="143"/>
      <c r="I59" s="144"/>
    </row>
    <row r="60" spans="6:9" x14ac:dyDescent="0.2">
      <c r="F60" s="142"/>
      <c r="G60" s="143"/>
      <c r="H60" s="143"/>
      <c r="I60" s="144"/>
    </row>
    <row r="61" spans="6:9" x14ac:dyDescent="0.2">
      <c r="F61" s="142"/>
      <c r="G61" s="143"/>
      <c r="H61" s="143"/>
      <c r="I61" s="144"/>
    </row>
    <row r="62" spans="6:9" x14ac:dyDescent="0.2">
      <c r="F62" s="142"/>
      <c r="G62" s="143"/>
      <c r="H62" s="143"/>
      <c r="I62" s="144"/>
    </row>
    <row r="63" spans="6:9" x14ac:dyDescent="0.2">
      <c r="F63" s="142"/>
      <c r="G63" s="143"/>
      <c r="H63" s="143"/>
      <c r="I63" s="144"/>
    </row>
    <row r="64" spans="6:9" x14ac:dyDescent="0.2">
      <c r="F64" s="142"/>
      <c r="G64" s="143"/>
      <c r="H64" s="143"/>
      <c r="I64" s="144"/>
    </row>
    <row r="65" spans="6:9" x14ac:dyDescent="0.2">
      <c r="F65" s="142"/>
      <c r="G65" s="143"/>
      <c r="H65" s="143"/>
      <c r="I65" s="144"/>
    </row>
    <row r="66" spans="6:9" x14ac:dyDescent="0.2">
      <c r="F66" s="142"/>
      <c r="G66" s="143"/>
      <c r="H66" s="143"/>
      <c r="I66" s="144"/>
    </row>
    <row r="67" spans="6:9" x14ac:dyDescent="0.2">
      <c r="F67" s="142"/>
      <c r="G67" s="143"/>
      <c r="H67" s="143"/>
      <c r="I67" s="144"/>
    </row>
    <row r="68" spans="6:9" x14ac:dyDescent="0.2">
      <c r="F68" s="142"/>
      <c r="G68" s="143"/>
      <c r="H68" s="143"/>
      <c r="I68" s="144"/>
    </row>
    <row r="69" spans="6:9" x14ac:dyDescent="0.2">
      <c r="F69" s="142"/>
      <c r="G69" s="143"/>
      <c r="H69" s="143"/>
      <c r="I69" s="144"/>
    </row>
    <row r="70" spans="6:9" x14ac:dyDescent="0.2">
      <c r="F70" s="142"/>
      <c r="G70" s="143"/>
      <c r="H70" s="143"/>
      <c r="I70" s="144"/>
    </row>
    <row r="71" spans="6:9" x14ac:dyDescent="0.2">
      <c r="F71" s="142"/>
      <c r="G71" s="143"/>
      <c r="H71" s="143"/>
      <c r="I71" s="144"/>
    </row>
    <row r="72" spans="6:9" x14ac:dyDescent="0.2">
      <c r="F72" s="142"/>
      <c r="G72" s="143"/>
      <c r="H72" s="143"/>
      <c r="I72" s="144"/>
    </row>
    <row r="73" spans="6:9" x14ac:dyDescent="0.2">
      <c r="F73" s="142"/>
      <c r="G73" s="143"/>
      <c r="H73" s="143"/>
      <c r="I73" s="144"/>
    </row>
    <row r="74" spans="6:9" x14ac:dyDescent="0.2">
      <c r="F74" s="142"/>
      <c r="G74" s="143"/>
      <c r="H74" s="143"/>
      <c r="I74" s="144"/>
    </row>
    <row r="75" spans="6:9" x14ac:dyDescent="0.2">
      <c r="F75" s="142"/>
      <c r="G75" s="143"/>
      <c r="H75" s="143"/>
      <c r="I75" s="144"/>
    </row>
  </sheetData>
  <mergeCells count="3">
    <mergeCell ref="A1:B1"/>
    <mergeCell ref="A2:B2"/>
    <mergeCell ref="H24:I24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2"/>
  <dimension ref="A1:CZ99"/>
  <sheetViews>
    <sheetView showGridLines="0" showZeros="0" zoomScaleNormal="100" workbookViewId="0">
      <selection activeCell="G19" sqref="G19"/>
    </sheetView>
  </sheetViews>
  <sheetFormatPr defaultRowHeight="12.75" x14ac:dyDescent="0.2"/>
  <cols>
    <col min="1" max="1" width="4.42578125" style="145" customWidth="1"/>
    <col min="2" max="2" width="11.5703125" style="145" customWidth="1"/>
    <col min="3" max="3" width="40.42578125" style="145" customWidth="1"/>
    <col min="4" max="4" width="5.5703125" style="145" customWidth="1"/>
    <col min="5" max="5" width="8.5703125" style="193" customWidth="1"/>
    <col min="6" max="6" width="9.85546875" style="145" customWidth="1"/>
    <col min="7" max="7" width="13.85546875" style="145" customWidth="1"/>
    <col min="8" max="11" width="9.140625" style="145"/>
    <col min="12" max="12" width="75.42578125" style="145" customWidth="1"/>
    <col min="13" max="13" width="45.28515625" style="145" customWidth="1"/>
    <col min="14" max="16384" width="9.140625" style="145"/>
  </cols>
  <sheetData>
    <row r="1" spans="1:104" ht="15.75" x14ac:dyDescent="0.25">
      <c r="A1" s="220" t="s">
        <v>65</v>
      </c>
      <c r="B1" s="220"/>
      <c r="C1" s="220"/>
      <c r="D1" s="220"/>
      <c r="E1" s="220"/>
      <c r="F1" s="220"/>
      <c r="G1" s="220"/>
    </row>
    <row r="2" spans="1:104" ht="14.25" customHeight="1" thickBot="1" x14ac:dyDescent="0.25">
      <c r="A2" s="146"/>
      <c r="B2" s="147"/>
      <c r="C2" s="148"/>
      <c r="D2" s="148"/>
      <c r="E2" s="149"/>
      <c r="F2" s="148"/>
      <c r="G2" s="148"/>
    </row>
    <row r="3" spans="1:104" ht="13.5" thickTop="1" x14ac:dyDescent="0.2">
      <c r="A3" s="214" t="s">
        <v>49</v>
      </c>
      <c r="B3" s="215"/>
      <c r="C3" s="96" t="str">
        <f>CONCATENATE(cislostavby," ",nazevstavby)</f>
        <v>2014/007 DPS U Lesíka</v>
      </c>
      <c r="D3" s="150"/>
      <c r="E3" s="151" t="s">
        <v>66</v>
      </c>
      <c r="F3" s="152" t="str">
        <f>Rekapitulace!H1</f>
        <v>12</v>
      </c>
      <c r="G3" s="153"/>
    </row>
    <row r="4" spans="1:104" ht="13.5" thickBot="1" x14ac:dyDescent="0.25">
      <c r="A4" s="221" t="s">
        <v>51</v>
      </c>
      <c r="B4" s="217"/>
      <c r="C4" s="102" t="str">
        <f>CONCATENATE(cisloobjektu," ",nazevobjektu)</f>
        <v xml:space="preserve">1 </v>
      </c>
      <c r="D4" s="154"/>
      <c r="E4" s="222" t="str">
        <f>Rekapitulace!G2</f>
        <v>Výmalba 2021 - Nová budova budova</v>
      </c>
      <c r="F4" s="223"/>
      <c r="G4" s="224"/>
    </row>
    <row r="5" spans="1:104" ht="13.5" thickTop="1" x14ac:dyDescent="0.2">
      <c r="A5" s="155"/>
      <c r="B5" s="146"/>
      <c r="C5" s="146"/>
      <c r="D5" s="146"/>
      <c r="E5" s="156"/>
      <c r="F5" s="146"/>
      <c r="G5" s="157"/>
    </row>
    <row r="6" spans="1:104" x14ac:dyDescent="0.2">
      <c r="A6" s="158" t="s">
        <v>67</v>
      </c>
      <c r="B6" s="159" t="s">
        <v>68</v>
      </c>
      <c r="C6" s="159" t="s">
        <v>69</v>
      </c>
      <c r="D6" s="159" t="s">
        <v>70</v>
      </c>
      <c r="E6" s="160" t="s">
        <v>71</v>
      </c>
      <c r="F6" s="159" t="s">
        <v>72</v>
      </c>
      <c r="G6" s="161" t="s">
        <v>73</v>
      </c>
    </row>
    <row r="7" spans="1:104" x14ac:dyDescent="0.2">
      <c r="A7" s="162" t="s">
        <v>74</v>
      </c>
      <c r="B7" s="163" t="s">
        <v>79</v>
      </c>
      <c r="C7" s="164" t="s">
        <v>80</v>
      </c>
      <c r="D7" s="165"/>
      <c r="E7" s="166"/>
      <c r="F7" s="166"/>
      <c r="G7" s="167"/>
      <c r="H7" s="168"/>
      <c r="I7" s="168"/>
      <c r="O7" s="169">
        <v>1</v>
      </c>
    </row>
    <row r="8" spans="1:104" x14ac:dyDescent="0.2">
      <c r="A8" s="170">
        <v>1</v>
      </c>
      <c r="B8" s="171" t="s">
        <v>81</v>
      </c>
      <c r="C8" s="172" t="s">
        <v>82</v>
      </c>
      <c r="D8" s="173" t="s">
        <v>83</v>
      </c>
      <c r="E8" s="174">
        <v>1800</v>
      </c>
      <c r="F8" s="174"/>
      <c r="G8" s="175">
        <f>E8*F8</f>
        <v>0</v>
      </c>
      <c r="O8" s="169">
        <v>2</v>
      </c>
      <c r="AA8" s="145">
        <v>1</v>
      </c>
      <c r="AB8" s="145">
        <v>1</v>
      </c>
      <c r="AC8" s="145">
        <v>1</v>
      </c>
      <c r="AZ8" s="145">
        <v>1</v>
      </c>
      <c r="BA8" s="145">
        <f>IF(AZ8=1,G8,0)</f>
        <v>0</v>
      </c>
      <c r="BB8" s="145">
        <f>IF(AZ8=2,G8,0)</f>
        <v>0</v>
      </c>
      <c r="BC8" s="145">
        <f>IF(AZ8=3,G8,0)</f>
        <v>0</v>
      </c>
      <c r="BD8" s="145">
        <f>IF(AZ8=4,G8,0)</f>
        <v>0</v>
      </c>
      <c r="BE8" s="145">
        <f>IF(AZ8=5,G8,0)</f>
        <v>0</v>
      </c>
      <c r="CA8" s="176">
        <v>1</v>
      </c>
      <c r="CB8" s="176">
        <v>1</v>
      </c>
      <c r="CZ8" s="145">
        <v>4.0000000000000003E-5</v>
      </c>
    </row>
    <row r="9" spans="1:104" x14ac:dyDescent="0.2">
      <c r="A9" s="183"/>
      <c r="B9" s="184" t="s">
        <v>76</v>
      </c>
      <c r="C9" s="185" t="str">
        <f>CONCATENATE(B7," ",C7)</f>
        <v>61 Upravy povrchů vnitřní</v>
      </c>
      <c r="D9" s="186"/>
      <c r="E9" s="187"/>
      <c r="F9" s="188"/>
      <c r="G9" s="189">
        <f>SUM(G7:G8)</f>
        <v>0</v>
      </c>
      <c r="O9" s="169">
        <v>4</v>
      </c>
      <c r="BA9" s="190">
        <f>SUM(BA7:BA8)</f>
        <v>0</v>
      </c>
      <c r="BB9" s="190">
        <f>SUM(BB7:BB8)</f>
        <v>0</v>
      </c>
      <c r="BC9" s="190">
        <f>SUM(BC7:BC8)</f>
        <v>0</v>
      </c>
      <c r="BD9" s="190">
        <f>SUM(BD7:BD8)</f>
        <v>0</v>
      </c>
      <c r="BE9" s="190">
        <f>SUM(BE7:BE8)</f>
        <v>0</v>
      </c>
    </row>
    <row r="10" spans="1:104" x14ac:dyDescent="0.2">
      <c r="A10" s="162" t="s">
        <v>74</v>
      </c>
      <c r="B10" s="163" t="s">
        <v>84</v>
      </c>
      <c r="C10" s="164" t="s">
        <v>85</v>
      </c>
      <c r="D10" s="165"/>
      <c r="E10" s="166"/>
      <c r="F10" s="166"/>
      <c r="G10" s="167"/>
      <c r="H10" s="168"/>
      <c r="I10" s="168"/>
      <c r="O10" s="169">
        <v>1</v>
      </c>
    </row>
    <row r="11" spans="1:104" x14ac:dyDescent="0.2">
      <c r="A11" s="170">
        <v>2</v>
      </c>
      <c r="B11" s="171" t="s">
        <v>86</v>
      </c>
      <c r="C11" s="172" t="s">
        <v>87</v>
      </c>
      <c r="D11" s="173" t="s">
        <v>83</v>
      </c>
      <c r="E11" s="174">
        <v>1150</v>
      </c>
      <c r="F11" s="174"/>
      <c r="G11" s="175">
        <f>E11*F11</f>
        <v>0</v>
      </c>
      <c r="O11" s="169">
        <v>2</v>
      </c>
      <c r="AA11" s="145">
        <v>1</v>
      </c>
      <c r="AB11" s="145">
        <v>1</v>
      </c>
      <c r="AC11" s="145">
        <v>1</v>
      </c>
      <c r="AZ11" s="145">
        <v>1</v>
      </c>
      <c r="BA11" s="145">
        <f>IF(AZ11=1,G11,0)</f>
        <v>0</v>
      </c>
      <c r="BB11" s="145">
        <f>IF(AZ11=2,G11,0)</f>
        <v>0</v>
      </c>
      <c r="BC11" s="145">
        <f>IF(AZ11=3,G11,0)</f>
        <v>0</v>
      </c>
      <c r="BD11" s="145">
        <f>IF(AZ11=4,G11,0)</f>
        <v>0</v>
      </c>
      <c r="BE11" s="145">
        <f>IF(AZ11=5,G11,0)</f>
        <v>0</v>
      </c>
      <c r="CA11" s="176">
        <v>1</v>
      </c>
      <c r="CB11" s="176">
        <v>1</v>
      </c>
      <c r="CZ11" s="145">
        <v>2.4199999999999998E-3</v>
      </c>
    </row>
    <row r="12" spans="1:104" x14ac:dyDescent="0.2">
      <c r="A12" s="183"/>
      <c r="B12" s="184" t="s">
        <v>76</v>
      </c>
      <c r="C12" s="185" t="str">
        <f>CONCATENATE(B10," ",C10)</f>
        <v>94 Lešení a stavební výtahy</v>
      </c>
      <c r="D12" s="186"/>
      <c r="E12" s="187"/>
      <c r="F12" s="188"/>
      <c r="G12" s="189">
        <f>SUM(G10:G11)</f>
        <v>0</v>
      </c>
      <c r="O12" s="169">
        <v>4</v>
      </c>
      <c r="BA12" s="190">
        <f>SUM(BA10:BA11)</f>
        <v>0</v>
      </c>
      <c r="BB12" s="190">
        <f>SUM(BB10:BB11)</f>
        <v>0</v>
      </c>
      <c r="BC12" s="190">
        <f>SUM(BC10:BC11)</f>
        <v>0</v>
      </c>
      <c r="BD12" s="190">
        <f>SUM(BD10:BD11)</f>
        <v>0</v>
      </c>
      <c r="BE12" s="190">
        <f>SUM(BE10:BE11)</f>
        <v>0</v>
      </c>
    </row>
    <row r="13" spans="1:104" x14ac:dyDescent="0.2">
      <c r="A13" s="162" t="s">
        <v>74</v>
      </c>
      <c r="B13" s="163" t="s">
        <v>88</v>
      </c>
      <c r="C13" s="164" t="s">
        <v>89</v>
      </c>
      <c r="D13" s="165"/>
      <c r="E13" s="166"/>
      <c r="F13" s="166"/>
      <c r="G13" s="167"/>
      <c r="H13" s="168"/>
      <c r="I13" s="168"/>
      <c r="O13" s="169">
        <v>1</v>
      </c>
    </row>
    <row r="14" spans="1:104" x14ac:dyDescent="0.2">
      <c r="A14" s="170">
        <v>3</v>
      </c>
      <c r="B14" s="171" t="s">
        <v>90</v>
      </c>
      <c r="C14" s="172" t="s">
        <v>91</v>
      </c>
      <c r="D14" s="173" t="s">
        <v>92</v>
      </c>
      <c r="E14" s="174">
        <v>1</v>
      </c>
      <c r="F14" s="174"/>
      <c r="G14" s="175">
        <f>E14*F14</f>
        <v>0</v>
      </c>
      <c r="O14" s="169">
        <v>2</v>
      </c>
      <c r="AA14" s="145">
        <v>1</v>
      </c>
      <c r="AB14" s="145">
        <v>1</v>
      </c>
      <c r="AC14" s="145">
        <v>1</v>
      </c>
      <c r="AZ14" s="145">
        <v>1</v>
      </c>
      <c r="BA14" s="145">
        <f>IF(AZ14=1,G14,0)</f>
        <v>0</v>
      </c>
      <c r="BB14" s="145">
        <f>IF(AZ14=2,G14,0)</f>
        <v>0</v>
      </c>
      <c r="BC14" s="145">
        <f>IF(AZ14=3,G14,0)</f>
        <v>0</v>
      </c>
      <c r="BD14" s="145">
        <f>IF(AZ14=4,G14,0)</f>
        <v>0</v>
      </c>
      <c r="BE14" s="145">
        <f>IF(AZ14=5,G14,0)</f>
        <v>0</v>
      </c>
      <c r="CA14" s="176">
        <v>1</v>
      </c>
      <c r="CB14" s="176">
        <v>1</v>
      </c>
      <c r="CZ14" s="145">
        <v>0</v>
      </c>
    </row>
    <row r="15" spans="1:104" x14ac:dyDescent="0.2">
      <c r="A15" s="183"/>
      <c r="B15" s="184" t="s">
        <v>76</v>
      </c>
      <c r="C15" s="185" t="str">
        <f>CONCATENATE(B13," ",C13)</f>
        <v>99 Staveništní přesun hmot</v>
      </c>
      <c r="D15" s="186"/>
      <c r="E15" s="187"/>
      <c r="F15" s="188"/>
      <c r="G15" s="189">
        <f>SUM(G13:G14)</f>
        <v>0</v>
      </c>
      <c r="O15" s="169">
        <v>4</v>
      </c>
      <c r="BA15" s="190">
        <f>SUM(BA13:BA14)</f>
        <v>0</v>
      </c>
      <c r="BB15" s="190">
        <f>SUM(BB13:BB14)</f>
        <v>0</v>
      </c>
      <c r="BC15" s="190">
        <f>SUM(BC13:BC14)</f>
        <v>0</v>
      </c>
      <c r="BD15" s="190">
        <f>SUM(BD13:BD14)</f>
        <v>0</v>
      </c>
      <c r="BE15" s="190">
        <f>SUM(BE13:BE14)</f>
        <v>0</v>
      </c>
    </row>
    <row r="16" spans="1:104" x14ac:dyDescent="0.2">
      <c r="A16" s="162" t="s">
        <v>74</v>
      </c>
      <c r="B16" s="163" t="s">
        <v>93</v>
      </c>
      <c r="C16" s="164" t="s">
        <v>94</v>
      </c>
      <c r="D16" s="165"/>
      <c r="E16" s="166"/>
      <c r="F16" s="166"/>
      <c r="G16" s="167"/>
      <c r="H16" s="168"/>
      <c r="I16" s="168"/>
      <c r="O16" s="169">
        <v>1</v>
      </c>
    </row>
    <row r="17" spans="1:104" x14ac:dyDescent="0.2">
      <c r="A17" s="170">
        <v>4</v>
      </c>
      <c r="B17" s="171" t="s">
        <v>95</v>
      </c>
      <c r="C17" s="172" t="s">
        <v>96</v>
      </c>
      <c r="D17" s="173" t="s">
        <v>83</v>
      </c>
      <c r="E17" s="174">
        <v>17647</v>
      </c>
      <c r="F17" s="174"/>
      <c r="G17" s="175">
        <f>E17*F17</f>
        <v>0</v>
      </c>
      <c r="O17" s="169">
        <v>2</v>
      </c>
      <c r="AA17" s="145">
        <v>1</v>
      </c>
      <c r="AB17" s="145">
        <v>7</v>
      </c>
      <c r="AC17" s="145">
        <v>7</v>
      </c>
      <c r="AZ17" s="145">
        <v>2</v>
      </c>
      <c r="BA17" s="145">
        <f>IF(AZ17=1,G17,0)</f>
        <v>0</v>
      </c>
      <c r="BB17" s="145">
        <f>IF(AZ17=2,G17,0)</f>
        <v>0</v>
      </c>
      <c r="BC17" s="145">
        <f>IF(AZ17=3,G17,0)</f>
        <v>0</v>
      </c>
      <c r="BD17" s="145">
        <f>IF(AZ17=4,G17,0)</f>
        <v>0</v>
      </c>
      <c r="BE17" s="145">
        <f>IF(AZ17=5,G17,0)</f>
        <v>0</v>
      </c>
      <c r="CA17" s="176">
        <v>1</v>
      </c>
      <c r="CB17" s="176">
        <v>7</v>
      </c>
      <c r="CZ17" s="145">
        <v>1.2999999999999999E-4</v>
      </c>
    </row>
    <row r="18" spans="1:104" x14ac:dyDescent="0.2">
      <c r="A18" s="177"/>
      <c r="B18" s="179"/>
      <c r="C18" s="225" t="s">
        <v>97</v>
      </c>
      <c r="D18" s="226"/>
      <c r="E18" s="180">
        <v>17647</v>
      </c>
      <c r="F18" s="181"/>
      <c r="G18" s="182"/>
      <c r="M18" s="178">
        <v>17647</v>
      </c>
      <c r="O18" s="169"/>
    </row>
    <row r="19" spans="1:104" x14ac:dyDescent="0.2">
      <c r="A19" s="170">
        <v>5</v>
      </c>
      <c r="B19" s="171" t="s">
        <v>98</v>
      </c>
      <c r="C19" s="172" t="s">
        <v>99</v>
      </c>
      <c r="D19" s="173" t="s">
        <v>83</v>
      </c>
      <c r="E19" s="174">
        <v>14957</v>
      </c>
      <c r="F19" s="174"/>
      <c r="G19" s="175">
        <f>E19*F19</f>
        <v>0</v>
      </c>
      <c r="O19" s="169">
        <v>2</v>
      </c>
      <c r="AA19" s="145">
        <v>1</v>
      </c>
      <c r="AB19" s="145">
        <v>7</v>
      </c>
      <c r="AC19" s="145">
        <v>7</v>
      </c>
      <c r="AZ19" s="145">
        <v>2</v>
      </c>
      <c r="BA19" s="145">
        <f>IF(AZ19=1,G19,0)</f>
        <v>0</v>
      </c>
      <c r="BB19" s="145">
        <f>IF(AZ19=2,G19,0)</f>
        <v>0</v>
      </c>
      <c r="BC19" s="145">
        <f>IF(AZ19=3,G19,0)</f>
        <v>0</v>
      </c>
      <c r="BD19" s="145">
        <f>IF(AZ19=4,G19,0)</f>
        <v>0</v>
      </c>
      <c r="BE19" s="145">
        <f>IF(AZ19=5,G19,0)</f>
        <v>0</v>
      </c>
      <c r="CA19" s="176">
        <v>1</v>
      </c>
      <c r="CB19" s="176">
        <v>7</v>
      </c>
      <c r="CZ19" s="145">
        <v>4.6000000000000001E-4</v>
      </c>
    </row>
    <row r="20" spans="1:104" x14ac:dyDescent="0.2">
      <c r="A20" s="177"/>
      <c r="B20" s="179"/>
      <c r="C20" s="225" t="s">
        <v>100</v>
      </c>
      <c r="D20" s="226"/>
      <c r="E20" s="180">
        <v>14957</v>
      </c>
      <c r="F20" s="181"/>
      <c r="G20" s="182"/>
      <c r="M20" s="178" t="s">
        <v>100</v>
      </c>
      <c r="O20" s="169"/>
    </row>
    <row r="21" spans="1:104" x14ac:dyDescent="0.2">
      <c r="A21" s="170">
        <v>6</v>
      </c>
      <c r="B21" s="171" t="s">
        <v>101</v>
      </c>
      <c r="C21" s="172" t="s">
        <v>102</v>
      </c>
      <c r="D21" s="173" t="s">
        <v>83</v>
      </c>
      <c r="E21" s="174">
        <v>2689.35</v>
      </c>
      <c r="F21" s="174"/>
      <c r="G21" s="175">
        <f>E21*F21</f>
        <v>0</v>
      </c>
      <c r="O21" s="169">
        <v>2</v>
      </c>
      <c r="AA21" s="145">
        <v>1</v>
      </c>
      <c r="AB21" s="145">
        <v>7</v>
      </c>
      <c r="AC21" s="145">
        <v>7</v>
      </c>
      <c r="AZ21" s="145">
        <v>2</v>
      </c>
      <c r="BA21" s="145">
        <f>IF(AZ21=1,G21,0)</f>
        <v>0</v>
      </c>
      <c r="BB21" s="145">
        <f>IF(AZ21=2,G21,0)</f>
        <v>0</v>
      </c>
      <c r="BC21" s="145">
        <f>IF(AZ21=3,G21,0)</f>
        <v>0</v>
      </c>
      <c r="BD21" s="145">
        <f>IF(AZ21=4,G21,0)</f>
        <v>0</v>
      </c>
      <c r="BE21" s="145">
        <f>IF(AZ21=5,G21,0)</f>
        <v>0</v>
      </c>
      <c r="CA21" s="176">
        <v>1</v>
      </c>
      <c r="CB21" s="176">
        <v>7</v>
      </c>
      <c r="CZ21" s="145">
        <v>4.8000000000000001E-4</v>
      </c>
    </row>
    <row r="22" spans="1:104" x14ac:dyDescent="0.2">
      <c r="A22" s="177"/>
      <c r="B22" s="179"/>
      <c r="C22" s="225" t="s">
        <v>103</v>
      </c>
      <c r="D22" s="226"/>
      <c r="E22" s="180">
        <v>460.35</v>
      </c>
      <c r="F22" s="181"/>
      <c r="G22" s="182"/>
      <c r="M22" s="178" t="s">
        <v>103</v>
      </c>
      <c r="O22" s="169"/>
    </row>
    <row r="23" spans="1:104" x14ac:dyDescent="0.2">
      <c r="A23" s="177"/>
      <c r="B23" s="179"/>
      <c r="C23" s="225" t="s">
        <v>104</v>
      </c>
      <c r="D23" s="226"/>
      <c r="E23" s="180">
        <v>1809</v>
      </c>
      <c r="F23" s="181"/>
      <c r="G23" s="182"/>
      <c r="M23" s="178" t="s">
        <v>104</v>
      </c>
      <c r="O23" s="169"/>
    </row>
    <row r="24" spans="1:104" x14ac:dyDescent="0.2">
      <c r="A24" s="177"/>
      <c r="B24" s="179"/>
      <c r="C24" s="225" t="s">
        <v>105</v>
      </c>
      <c r="D24" s="226"/>
      <c r="E24" s="180">
        <v>165</v>
      </c>
      <c r="F24" s="181"/>
      <c r="G24" s="182"/>
      <c r="M24" s="178" t="s">
        <v>105</v>
      </c>
      <c r="O24" s="169"/>
    </row>
    <row r="25" spans="1:104" x14ac:dyDescent="0.2">
      <c r="A25" s="177"/>
      <c r="B25" s="179"/>
      <c r="C25" s="225" t="s">
        <v>106</v>
      </c>
      <c r="D25" s="226"/>
      <c r="E25" s="180">
        <v>255</v>
      </c>
      <c r="F25" s="181"/>
      <c r="G25" s="182"/>
      <c r="M25" s="178" t="s">
        <v>106</v>
      </c>
      <c r="O25" s="169"/>
    </row>
    <row r="26" spans="1:104" x14ac:dyDescent="0.2">
      <c r="A26" s="183"/>
      <c r="B26" s="184" t="s">
        <v>76</v>
      </c>
      <c r="C26" s="185" t="str">
        <f>CONCATENATE(B16," ",C16)</f>
        <v>784 Malby</v>
      </c>
      <c r="D26" s="186"/>
      <c r="E26" s="187"/>
      <c r="F26" s="188"/>
      <c r="G26" s="189">
        <f>SUM(G16:G25)</f>
        <v>0</v>
      </c>
      <c r="O26" s="169">
        <v>4</v>
      </c>
      <c r="BA26" s="190">
        <f>SUM(BA16:BA25)</f>
        <v>0</v>
      </c>
      <c r="BB26" s="190">
        <f>SUM(BB16:BB25)</f>
        <v>0</v>
      </c>
      <c r="BC26" s="190">
        <f>SUM(BC16:BC25)</f>
        <v>0</v>
      </c>
      <c r="BD26" s="190">
        <f>SUM(BD16:BD25)</f>
        <v>0</v>
      </c>
      <c r="BE26" s="190">
        <f>SUM(BE16:BE25)</f>
        <v>0</v>
      </c>
    </row>
    <row r="27" spans="1:104" x14ac:dyDescent="0.2">
      <c r="E27" s="145"/>
    </row>
    <row r="28" spans="1:104" x14ac:dyDescent="0.2">
      <c r="E28" s="145"/>
    </row>
    <row r="29" spans="1:104" x14ac:dyDescent="0.2">
      <c r="E29" s="145"/>
    </row>
    <row r="30" spans="1:104" x14ac:dyDescent="0.2">
      <c r="E30" s="145"/>
    </row>
    <row r="31" spans="1:104" x14ac:dyDescent="0.2">
      <c r="E31" s="145"/>
    </row>
    <row r="32" spans="1:104" x14ac:dyDescent="0.2">
      <c r="E32" s="145"/>
    </row>
    <row r="33" spans="5:5" x14ac:dyDescent="0.2">
      <c r="E33" s="145"/>
    </row>
    <row r="34" spans="5:5" x14ac:dyDescent="0.2">
      <c r="E34" s="145"/>
    </row>
    <row r="35" spans="5:5" x14ac:dyDescent="0.2">
      <c r="E35" s="145"/>
    </row>
    <row r="36" spans="5:5" x14ac:dyDescent="0.2">
      <c r="E36" s="145"/>
    </row>
    <row r="37" spans="5:5" x14ac:dyDescent="0.2">
      <c r="E37" s="145"/>
    </row>
    <row r="38" spans="5:5" x14ac:dyDescent="0.2">
      <c r="E38" s="145"/>
    </row>
    <row r="39" spans="5:5" x14ac:dyDescent="0.2">
      <c r="E39" s="145"/>
    </row>
    <row r="40" spans="5:5" x14ac:dyDescent="0.2">
      <c r="E40" s="145"/>
    </row>
    <row r="41" spans="5:5" x14ac:dyDescent="0.2">
      <c r="E41" s="145"/>
    </row>
    <row r="42" spans="5:5" x14ac:dyDescent="0.2">
      <c r="E42" s="145"/>
    </row>
    <row r="43" spans="5:5" x14ac:dyDescent="0.2">
      <c r="E43" s="145"/>
    </row>
    <row r="44" spans="5:5" x14ac:dyDescent="0.2">
      <c r="E44" s="145"/>
    </row>
    <row r="45" spans="5:5" x14ac:dyDescent="0.2">
      <c r="E45" s="145"/>
    </row>
    <row r="46" spans="5:5" x14ac:dyDescent="0.2">
      <c r="E46" s="145"/>
    </row>
    <row r="47" spans="5:5" x14ac:dyDescent="0.2">
      <c r="E47" s="145"/>
    </row>
    <row r="48" spans="5:5" x14ac:dyDescent="0.2">
      <c r="E48" s="145"/>
    </row>
    <row r="49" spans="1:7" x14ac:dyDescent="0.2">
      <c r="E49" s="145"/>
    </row>
    <row r="50" spans="1:7" x14ac:dyDescent="0.2">
      <c r="A50" s="191"/>
      <c r="B50" s="191"/>
      <c r="C50" s="191"/>
      <c r="D50" s="191"/>
      <c r="E50" s="191"/>
      <c r="F50" s="191"/>
      <c r="G50" s="191"/>
    </row>
    <row r="51" spans="1:7" x14ac:dyDescent="0.2">
      <c r="A51" s="191"/>
      <c r="B51" s="191"/>
      <c r="C51" s="191"/>
      <c r="D51" s="191"/>
      <c r="E51" s="191"/>
      <c r="F51" s="191"/>
      <c r="G51" s="191"/>
    </row>
    <row r="52" spans="1:7" x14ac:dyDescent="0.2">
      <c r="A52" s="191"/>
      <c r="B52" s="191"/>
      <c r="C52" s="191"/>
      <c r="D52" s="191"/>
      <c r="E52" s="191"/>
      <c r="F52" s="191"/>
      <c r="G52" s="191"/>
    </row>
    <row r="53" spans="1:7" x14ac:dyDescent="0.2">
      <c r="A53" s="191"/>
      <c r="B53" s="191"/>
      <c r="C53" s="191"/>
      <c r="D53" s="191"/>
      <c r="E53" s="191"/>
      <c r="F53" s="191"/>
      <c r="G53" s="191"/>
    </row>
    <row r="54" spans="1:7" x14ac:dyDescent="0.2">
      <c r="E54" s="145"/>
    </row>
    <row r="55" spans="1:7" x14ac:dyDescent="0.2">
      <c r="E55" s="145"/>
    </row>
    <row r="56" spans="1:7" x14ac:dyDescent="0.2">
      <c r="E56" s="145"/>
    </row>
    <row r="57" spans="1:7" x14ac:dyDescent="0.2">
      <c r="E57" s="145"/>
    </row>
    <row r="58" spans="1:7" x14ac:dyDescent="0.2">
      <c r="E58" s="145"/>
    </row>
    <row r="59" spans="1:7" x14ac:dyDescent="0.2">
      <c r="E59" s="145"/>
    </row>
    <row r="60" spans="1:7" x14ac:dyDescent="0.2">
      <c r="E60" s="145"/>
    </row>
    <row r="61" spans="1:7" x14ac:dyDescent="0.2">
      <c r="E61" s="145"/>
    </row>
    <row r="62" spans="1:7" x14ac:dyDescent="0.2">
      <c r="E62" s="145"/>
    </row>
    <row r="63" spans="1:7" x14ac:dyDescent="0.2">
      <c r="E63" s="145"/>
    </row>
    <row r="64" spans="1:7" x14ac:dyDescent="0.2">
      <c r="E64" s="145"/>
    </row>
    <row r="65" spans="5:5" x14ac:dyDescent="0.2">
      <c r="E65" s="145"/>
    </row>
    <row r="66" spans="5:5" x14ac:dyDescent="0.2">
      <c r="E66" s="145"/>
    </row>
    <row r="67" spans="5:5" x14ac:dyDescent="0.2">
      <c r="E67" s="145"/>
    </row>
    <row r="68" spans="5:5" x14ac:dyDescent="0.2">
      <c r="E68" s="145"/>
    </row>
    <row r="69" spans="5:5" x14ac:dyDescent="0.2">
      <c r="E69" s="145"/>
    </row>
    <row r="70" spans="5:5" x14ac:dyDescent="0.2">
      <c r="E70" s="145"/>
    </row>
    <row r="71" spans="5:5" x14ac:dyDescent="0.2">
      <c r="E71" s="145"/>
    </row>
    <row r="72" spans="5:5" x14ac:dyDescent="0.2">
      <c r="E72" s="145"/>
    </row>
    <row r="73" spans="5:5" x14ac:dyDescent="0.2">
      <c r="E73" s="145"/>
    </row>
    <row r="74" spans="5:5" x14ac:dyDescent="0.2">
      <c r="E74" s="145"/>
    </row>
    <row r="75" spans="5:5" x14ac:dyDescent="0.2">
      <c r="E75" s="145"/>
    </row>
    <row r="76" spans="5:5" x14ac:dyDescent="0.2">
      <c r="E76" s="145"/>
    </row>
    <row r="77" spans="5:5" x14ac:dyDescent="0.2">
      <c r="E77" s="145"/>
    </row>
    <row r="78" spans="5:5" x14ac:dyDescent="0.2">
      <c r="E78" s="145"/>
    </row>
    <row r="79" spans="5:5" x14ac:dyDescent="0.2">
      <c r="E79" s="145"/>
    </row>
    <row r="80" spans="5:5" x14ac:dyDescent="0.2">
      <c r="E80" s="145"/>
    </row>
    <row r="81" spans="1:7" x14ac:dyDescent="0.2">
      <c r="E81" s="145"/>
    </row>
    <row r="82" spans="1:7" x14ac:dyDescent="0.2">
      <c r="E82" s="145"/>
    </row>
    <row r="83" spans="1:7" x14ac:dyDescent="0.2">
      <c r="E83" s="145"/>
    </row>
    <row r="84" spans="1:7" x14ac:dyDescent="0.2">
      <c r="E84" s="145"/>
    </row>
    <row r="85" spans="1:7" x14ac:dyDescent="0.2">
      <c r="A85" s="192"/>
      <c r="B85" s="192"/>
    </row>
    <row r="86" spans="1:7" x14ac:dyDescent="0.2">
      <c r="A86" s="191"/>
      <c r="B86" s="191"/>
      <c r="C86" s="194"/>
      <c r="D86" s="194"/>
      <c r="E86" s="195"/>
      <c r="F86" s="194"/>
      <c r="G86" s="196"/>
    </row>
    <row r="87" spans="1:7" x14ac:dyDescent="0.2">
      <c r="A87" s="197"/>
      <c r="B87" s="197"/>
      <c r="C87" s="191"/>
      <c r="D87" s="191"/>
      <c r="E87" s="198"/>
      <c r="F87" s="191"/>
      <c r="G87" s="191"/>
    </row>
    <row r="88" spans="1:7" x14ac:dyDescent="0.2">
      <c r="A88" s="191"/>
      <c r="B88" s="191"/>
      <c r="C88" s="191"/>
      <c r="D88" s="191"/>
      <c r="E88" s="198"/>
      <c r="F88" s="191"/>
      <c r="G88" s="191"/>
    </row>
    <row r="89" spans="1:7" x14ac:dyDescent="0.2">
      <c r="A89" s="191"/>
      <c r="B89" s="191"/>
      <c r="C89" s="191"/>
      <c r="D89" s="191"/>
      <c r="E89" s="198"/>
      <c r="F89" s="191"/>
      <c r="G89" s="191"/>
    </row>
    <row r="90" spans="1:7" x14ac:dyDescent="0.2">
      <c r="A90" s="191"/>
      <c r="B90" s="191"/>
      <c r="C90" s="191"/>
      <c r="D90" s="191"/>
      <c r="E90" s="198"/>
      <c r="F90" s="191"/>
      <c r="G90" s="191"/>
    </row>
    <row r="91" spans="1:7" x14ac:dyDescent="0.2">
      <c r="A91" s="191"/>
      <c r="B91" s="191"/>
      <c r="C91" s="191"/>
      <c r="D91" s="191"/>
      <c r="E91" s="198"/>
      <c r="F91" s="191"/>
      <c r="G91" s="191"/>
    </row>
    <row r="92" spans="1:7" x14ac:dyDescent="0.2">
      <c r="A92" s="191"/>
      <c r="B92" s="191"/>
      <c r="C92" s="191"/>
      <c r="D92" s="191"/>
      <c r="E92" s="198"/>
      <c r="F92" s="191"/>
      <c r="G92" s="191"/>
    </row>
    <row r="93" spans="1:7" x14ac:dyDescent="0.2">
      <c r="A93" s="191"/>
      <c r="B93" s="191"/>
      <c r="C93" s="191"/>
      <c r="D93" s="191"/>
      <c r="E93" s="198"/>
      <c r="F93" s="191"/>
      <c r="G93" s="191"/>
    </row>
    <row r="94" spans="1:7" x14ac:dyDescent="0.2">
      <c r="A94" s="191"/>
      <c r="B94" s="191"/>
      <c r="C94" s="191"/>
      <c r="D94" s="191"/>
      <c r="E94" s="198"/>
      <c r="F94" s="191"/>
      <c r="G94" s="191"/>
    </row>
    <row r="95" spans="1:7" x14ac:dyDescent="0.2">
      <c r="A95" s="191"/>
      <c r="B95" s="191"/>
      <c r="C95" s="191"/>
      <c r="D95" s="191"/>
      <c r="E95" s="198"/>
      <c r="F95" s="191"/>
      <c r="G95" s="191"/>
    </row>
    <row r="96" spans="1:7" x14ac:dyDescent="0.2">
      <c r="A96" s="191"/>
      <c r="B96" s="191"/>
      <c r="C96" s="191"/>
      <c r="D96" s="191"/>
      <c r="E96" s="198"/>
      <c r="F96" s="191"/>
      <c r="G96" s="191"/>
    </row>
    <row r="97" spans="1:7" x14ac:dyDescent="0.2">
      <c r="A97" s="191"/>
      <c r="B97" s="191"/>
      <c r="C97" s="191"/>
      <c r="D97" s="191"/>
      <c r="E97" s="198"/>
      <c r="F97" s="191"/>
      <c r="G97" s="191"/>
    </row>
    <row r="98" spans="1:7" x14ac:dyDescent="0.2">
      <c r="A98" s="191"/>
      <c r="B98" s="191"/>
      <c r="C98" s="191"/>
      <c r="D98" s="191"/>
      <c r="E98" s="198"/>
      <c r="F98" s="191"/>
      <c r="G98" s="191"/>
    </row>
    <row r="99" spans="1:7" x14ac:dyDescent="0.2">
      <c r="A99" s="191"/>
      <c r="B99" s="191"/>
      <c r="C99" s="191"/>
      <c r="D99" s="191"/>
      <c r="E99" s="198"/>
      <c r="F99" s="191"/>
      <c r="G99" s="191"/>
    </row>
  </sheetData>
  <mergeCells count="10">
    <mergeCell ref="C25:D25"/>
    <mergeCell ref="C18:D18"/>
    <mergeCell ref="C20:D20"/>
    <mergeCell ref="C22:D22"/>
    <mergeCell ref="C23:D23"/>
    <mergeCell ref="A1:G1"/>
    <mergeCell ref="A3:B3"/>
    <mergeCell ref="A4:B4"/>
    <mergeCell ref="E4:G4"/>
    <mergeCell ref="C24:D24"/>
  </mergeCells>
  <printOptions gridLinesSet="0"/>
  <pageMargins left="0.59055118110236227" right="0.39370078740157483" top="0.59055118110236227" bottom="0.98425196850393704" header="0.19685039370078741" footer="0.51181102362204722"/>
  <pageSetup paperSize="9" orientation="portrait" r:id="rId1"/>
  <headerFooter alignWithMargins="0">
    <oddFooter>&amp;L&amp;9Zpracováno programem &amp;"Arial CE,Tučné"BUILDpower,  © RTS, a.s.&amp;R&amp;"Arial,Obyčejné"Strana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37</vt:i4>
      </vt:variant>
    </vt:vector>
  </HeadingPairs>
  <TitlesOfParts>
    <vt:vector size="40" baseType="lpstr">
      <vt:lpstr>Krycí list</vt:lpstr>
      <vt:lpstr>Rekapitulace</vt:lpstr>
      <vt:lpstr>Položky</vt:lpstr>
      <vt:lpstr>cisloobjektu</vt:lpstr>
      <vt:lpstr>cislostavby</vt:lpstr>
      <vt:lpstr>Datum</vt:lpstr>
      <vt:lpstr>Dil</vt:lpstr>
      <vt:lpstr>Dodavka</vt:lpstr>
      <vt:lpstr>HSV</vt:lpstr>
      <vt:lpstr>HZS</vt:lpstr>
      <vt:lpstr>JKSO</vt:lpstr>
      <vt:lpstr>MJ</vt:lpstr>
      <vt:lpstr>Mont</vt:lpstr>
      <vt:lpstr>NazevDilu</vt:lpstr>
      <vt:lpstr>nazevobjektu</vt:lpstr>
      <vt:lpstr>nazevstavby</vt:lpstr>
      <vt:lpstr>Položky!Názvy_tisku</vt:lpstr>
      <vt:lpstr>Rekapitulace!Názvy_tisku</vt:lpstr>
      <vt:lpstr>Objednatel</vt:lpstr>
      <vt:lpstr>'Krycí list'!Oblast_tisku</vt:lpstr>
      <vt:lpstr>Položky!Oblast_tisku</vt:lpstr>
      <vt:lpstr>Rekapitulace!Oblast_tisku</vt:lpstr>
      <vt:lpstr>PocetMJ</vt:lpstr>
      <vt:lpstr>Poznamka</vt:lpstr>
      <vt:lpstr>Projektant</vt:lpstr>
      <vt:lpstr>PSV</vt:lpstr>
      <vt:lpstr>SazbaDPH1</vt:lpstr>
      <vt:lpstr>SazbaDPH2</vt:lpstr>
      <vt:lpstr>SloupecCC</vt:lpstr>
      <vt:lpstr>SloupecCisloPol</vt:lpstr>
      <vt:lpstr>SloupecJC</vt:lpstr>
      <vt:lpstr>SloupecMJ</vt:lpstr>
      <vt:lpstr>SloupecMnozstvi</vt:lpstr>
      <vt:lpstr>SloupecNazPol</vt:lpstr>
      <vt:lpstr>SloupecPC</vt:lpstr>
      <vt:lpstr>VRN</vt:lpstr>
      <vt:lpstr>Zakazka</vt:lpstr>
      <vt:lpstr>Zaklad22</vt:lpstr>
      <vt:lpstr>Zaklad5</vt:lpstr>
      <vt:lpstr>Zhotovitel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Radek Kubát</dc:creator>
  <cp:lastModifiedBy>Jarmila Houzarová</cp:lastModifiedBy>
  <cp:lastPrinted>2020-09-10T19:15:59Z</cp:lastPrinted>
  <dcterms:created xsi:type="dcterms:W3CDTF">2017-10-17T11:09:03Z</dcterms:created>
  <dcterms:modified xsi:type="dcterms:W3CDTF">2021-03-09T12:55:11Z</dcterms:modified>
</cp:coreProperties>
</file>