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královská cesta\Aktualizovaná súťažná dokumentácia 06.05.2021\"/>
    </mc:Choice>
  </mc:AlternateContent>
  <bookViews>
    <workbookView xWindow="0" yWindow="0" windowWidth="19200" windowHeight="11595"/>
  </bookViews>
  <sheets>
    <sheet name="Rekapitulácia stavby" sheetId="1" r:id="rId1"/>
    <sheet name="01 - Miestne komunikácie" sheetId="2" r:id="rId2"/>
    <sheet name="02 - Vstupy" sheetId="3" r:id="rId3"/>
    <sheet name="03 - Detaily styku komuni..." sheetId="4" r:id="rId4"/>
    <sheet name="2 - Verejné osvetlenie " sheetId="5" r:id="rId5"/>
  </sheets>
  <definedNames>
    <definedName name="_xlnm._FilterDatabase" localSheetId="1" hidden="1">'01 - Miestne komunikácie'!$C$127:$K$190</definedName>
    <definedName name="_xlnm._FilterDatabase" localSheetId="2" hidden="1">'02 - Vstupy'!$C$124:$K$158</definedName>
    <definedName name="_xlnm._FilterDatabase" localSheetId="3" hidden="1">'03 - Detaily styku komuni...'!$C$128:$K$267</definedName>
    <definedName name="_xlnm._FilterDatabase" localSheetId="4" hidden="1">'2 - Verejné osvetlenie '!$C$119:$K$190</definedName>
    <definedName name="_xlnm.Print_Titles" localSheetId="1">'01 - Miestne komunikácie'!$127:$127</definedName>
    <definedName name="_xlnm.Print_Titles" localSheetId="2">'02 - Vstupy'!$124:$124</definedName>
    <definedName name="_xlnm.Print_Titles" localSheetId="3">'03 - Detaily styku komuni...'!$128:$128</definedName>
    <definedName name="_xlnm.Print_Titles" localSheetId="4">'2 - Verejné osvetlenie '!$119:$119</definedName>
    <definedName name="_xlnm.Print_Titles" localSheetId="0">'Rekapitulácia stavby'!$92:$92</definedName>
    <definedName name="_xlnm.Print_Area" localSheetId="1">'01 - Miestne komunikácie'!$C$113:$J$190</definedName>
    <definedName name="_xlnm.Print_Area" localSheetId="2">'02 - Vstupy'!$C$110:$J$158</definedName>
    <definedName name="_xlnm.Print_Area" localSheetId="3">'03 - Detaily styku komuni...'!$C$114:$J$267</definedName>
    <definedName name="_xlnm.Print_Area" localSheetId="4">'2 - Verejné osvetlenie '!$C$107:$J$190</definedName>
    <definedName name="_xlnm.Print_Area" localSheetId="0">'Rekapitulácia stavby'!$D$4:$AO$76,'Rekapitulácia stavby'!$C$82:$AQ$100</definedName>
  </definedNames>
  <calcPr calcId="152511"/>
</workbook>
</file>

<file path=xl/calcChain.xml><?xml version="1.0" encoding="utf-8"?>
<calcChain xmlns="http://schemas.openxmlformats.org/spreadsheetml/2006/main">
  <c r="J37" i="5" l="1"/>
  <c r="J36" i="5"/>
  <c r="AY99" i="1" s="1"/>
  <c r="J35" i="5"/>
  <c r="AX99" i="1" s="1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F114" i="5"/>
  <c r="E112" i="5"/>
  <c r="F89" i="5"/>
  <c r="E87" i="5"/>
  <c r="J24" i="5"/>
  <c r="E24" i="5"/>
  <c r="J117" i="5"/>
  <c r="J23" i="5"/>
  <c r="J21" i="5"/>
  <c r="E21" i="5"/>
  <c r="J91" i="5"/>
  <c r="J20" i="5"/>
  <c r="J18" i="5"/>
  <c r="E18" i="5"/>
  <c r="F117" i="5"/>
  <c r="J17" i="5"/>
  <c r="J15" i="5"/>
  <c r="E15" i="5"/>
  <c r="F91" i="5"/>
  <c r="J14" i="5"/>
  <c r="J12" i="5"/>
  <c r="J114" i="5" s="1"/>
  <c r="E7" i="5"/>
  <c r="E110" i="5" s="1"/>
  <c r="J39" i="4"/>
  <c r="J38" i="4"/>
  <c r="AY98" i="1" s="1"/>
  <c r="J37" i="4"/>
  <c r="AX98" i="1"/>
  <c r="BI267" i="4"/>
  <c r="BH267" i="4"/>
  <c r="BG267" i="4"/>
  <c r="BE267" i="4"/>
  <c r="T267" i="4"/>
  <c r="T266" i="4" s="1"/>
  <c r="T265" i="4" s="1"/>
  <c r="R267" i="4"/>
  <c r="R266" i="4" s="1"/>
  <c r="R265" i="4" s="1"/>
  <c r="P267" i="4"/>
  <c r="P266" i="4"/>
  <c r="P265" i="4" s="1"/>
  <c r="BI264" i="4"/>
  <c r="BH264" i="4"/>
  <c r="BG264" i="4"/>
  <c r="BE264" i="4"/>
  <c r="T264" i="4"/>
  <c r="R264" i="4"/>
  <c r="P264" i="4"/>
  <c r="BI261" i="4"/>
  <c r="BH261" i="4"/>
  <c r="BG261" i="4"/>
  <c r="BE261" i="4"/>
  <c r="T261" i="4"/>
  <c r="R261" i="4"/>
  <c r="P261" i="4"/>
  <c r="BI252" i="4"/>
  <c r="BH252" i="4"/>
  <c r="BG252" i="4"/>
  <c r="BE252" i="4"/>
  <c r="T252" i="4"/>
  <c r="R252" i="4"/>
  <c r="P252" i="4"/>
  <c r="BI249" i="4"/>
  <c r="BH249" i="4"/>
  <c r="BG249" i="4"/>
  <c r="BE249" i="4"/>
  <c r="T249" i="4"/>
  <c r="R249" i="4"/>
  <c r="P249" i="4"/>
  <c r="BI240" i="4"/>
  <c r="BH240" i="4"/>
  <c r="BG240" i="4"/>
  <c r="BE240" i="4"/>
  <c r="T240" i="4"/>
  <c r="R240" i="4"/>
  <c r="P240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7" i="4"/>
  <c r="BH227" i="4"/>
  <c r="BG227" i="4"/>
  <c r="BE227" i="4"/>
  <c r="T227" i="4"/>
  <c r="R227" i="4"/>
  <c r="P227" i="4"/>
  <c r="BI220" i="4"/>
  <c r="BH220" i="4"/>
  <c r="BG220" i="4"/>
  <c r="BE220" i="4"/>
  <c r="T220" i="4"/>
  <c r="R220" i="4"/>
  <c r="P220" i="4"/>
  <c r="BI212" i="4"/>
  <c r="BH212" i="4"/>
  <c r="BG212" i="4"/>
  <c r="BE212" i="4"/>
  <c r="T212" i="4"/>
  <c r="R212" i="4"/>
  <c r="P212" i="4"/>
  <c r="BI204" i="4"/>
  <c r="BH204" i="4"/>
  <c r="BG204" i="4"/>
  <c r="BE204" i="4"/>
  <c r="T204" i="4"/>
  <c r="R204" i="4"/>
  <c r="P204" i="4"/>
  <c r="BI201" i="4"/>
  <c r="BH201" i="4"/>
  <c r="BG201" i="4"/>
  <c r="BE201" i="4"/>
  <c r="T201" i="4"/>
  <c r="T200" i="4"/>
  <c r="R201" i="4"/>
  <c r="R200" i="4" s="1"/>
  <c r="P201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2" i="4"/>
  <c r="BH192" i="4"/>
  <c r="BG192" i="4"/>
  <c r="BE192" i="4"/>
  <c r="T192" i="4"/>
  <c r="R192" i="4"/>
  <c r="P192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70" i="4"/>
  <c r="BH170" i="4"/>
  <c r="BG170" i="4"/>
  <c r="BE170" i="4"/>
  <c r="T170" i="4"/>
  <c r="R170" i="4"/>
  <c r="P170" i="4"/>
  <c r="BI162" i="4"/>
  <c r="BH162" i="4"/>
  <c r="BG162" i="4"/>
  <c r="BE162" i="4"/>
  <c r="T162" i="4"/>
  <c r="R162" i="4"/>
  <c r="P162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39" i="4"/>
  <c r="BH139" i="4"/>
  <c r="BG139" i="4"/>
  <c r="BE139" i="4"/>
  <c r="T139" i="4"/>
  <c r="R139" i="4"/>
  <c r="P139" i="4"/>
  <c r="P131" i="4"/>
  <c r="BI132" i="4"/>
  <c r="BH132" i="4"/>
  <c r="BG132" i="4"/>
  <c r="BE132" i="4"/>
  <c r="T132" i="4"/>
  <c r="T131" i="4" s="1"/>
  <c r="R132" i="4"/>
  <c r="R131" i="4" s="1"/>
  <c r="P132" i="4"/>
  <c r="F123" i="4"/>
  <c r="E121" i="4"/>
  <c r="F91" i="4"/>
  <c r="E89" i="4"/>
  <c r="J26" i="4"/>
  <c r="E26" i="4"/>
  <c r="J94" i="4" s="1"/>
  <c r="J25" i="4"/>
  <c r="J23" i="4"/>
  <c r="E23" i="4"/>
  <c r="J93" i="4" s="1"/>
  <c r="J22" i="4"/>
  <c r="J20" i="4"/>
  <c r="E20" i="4"/>
  <c r="F126" i="4" s="1"/>
  <c r="J19" i="4"/>
  <c r="J17" i="4"/>
  <c r="E17" i="4"/>
  <c r="F93" i="4" s="1"/>
  <c r="J16" i="4"/>
  <c r="J14" i="4"/>
  <c r="J123" i="4" s="1"/>
  <c r="E7" i="4"/>
  <c r="E85" i="4" s="1"/>
  <c r="J39" i="3"/>
  <c r="J38" i="3"/>
  <c r="AY97" i="1"/>
  <c r="J37" i="3"/>
  <c r="AX97" i="1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F119" i="3"/>
  <c r="E117" i="3"/>
  <c r="F91" i="3"/>
  <c r="E89" i="3"/>
  <c r="J26" i="3"/>
  <c r="E26" i="3"/>
  <c r="J122" i="3" s="1"/>
  <c r="J25" i="3"/>
  <c r="J23" i="3"/>
  <c r="E23" i="3"/>
  <c r="J121" i="3" s="1"/>
  <c r="J22" i="3"/>
  <c r="J20" i="3"/>
  <c r="E20" i="3"/>
  <c r="F122" i="3" s="1"/>
  <c r="J19" i="3"/>
  <c r="J17" i="3"/>
  <c r="E17" i="3"/>
  <c r="F93" i="3" s="1"/>
  <c r="J16" i="3"/>
  <c r="J14" i="3"/>
  <c r="J119" i="3"/>
  <c r="E7" i="3"/>
  <c r="E113" i="3"/>
  <c r="J39" i="2"/>
  <c r="J38" i="2"/>
  <c r="AY96" i="1" s="1"/>
  <c r="J37" i="2"/>
  <c r="AX96" i="1" s="1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F122" i="2"/>
  <c r="E120" i="2"/>
  <c r="F91" i="2"/>
  <c r="E89" i="2"/>
  <c r="J26" i="2"/>
  <c r="E26" i="2"/>
  <c r="J125" i="2" s="1"/>
  <c r="J25" i="2"/>
  <c r="J23" i="2"/>
  <c r="E23" i="2"/>
  <c r="J124" i="2" s="1"/>
  <c r="J22" i="2"/>
  <c r="J20" i="2"/>
  <c r="E20" i="2"/>
  <c r="F125" i="2" s="1"/>
  <c r="J19" i="2"/>
  <c r="J17" i="2"/>
  <c r="E17" i="2"/>
  <c r="F93" i="2" s="1"/>
  <c r="J16" i="2"/>
  <c r="J14" i="2"/>
  <c r="J122" i="2" s="1"/>
  <c r="E7" i="2"/>
  <c r="E85" i="2" s="1"/>
  <c r="L90" i="1"/>
  <c r="AM90" i="1"/>
  <c r="AM89" i="1"/>
  <c r="L89" i="1"/>
  <c r="AM87" i="1"/>
  <c r="L87" i="1"/>
  <c r="L85" i="1"/>
  <c r="J189" i="5"/>
  <c r="J187" i="5"/>
  <c r="J185" i="5"/>
  <c r="J183" i="5"/>
  <c r="J180" i="5"/>
  <c r="J179" i="5"/>
  <c r="BK178" i="5"/>
  <c r="J176" i="5"/>
  <c r="J175" i="5"/>
  <c r="BK173" i="5"/>
  <c r="J168" i="5"/>
  <c r="J167" i="5"/>
  <c r="BK162" i="5"/>
  <c r="J161" i="5"/>
  <c r="BK159" i="5"/>
  <c r="BK158" i="5"/>
  <c r="J157" i="5"/>
  <c r="J153" i="5"/>
  <c r="J152" i="5"/>
  <c r="BK151" i="5"/>
  <c r="BK150" i="5"/>
  <c r="BK147" i="5"/>
  <c r="BK146" i="5"/>
  <c r="J144" i="5"/>
  <c r="BK142" i="5"/>
  <c r="J141" i="5"/>
  <c r="J137" i="5"/>
  <c r="J136" i="5"/>
  <c r="BK135" i="5"/>
  <c r="J134" i="5"/>
  <c r="BK133" i="5"/>
  <c r="J130" i="5"/>
  <c r="J126" i="5"/>
  <c r="BK124" i="5"/>
  <c r="BK123" i="5"/>
  <c r="BK264" i="4"/>
  <c r="BK252" i="4"/>
  <c r="BK249" i="4"/>
  <c r="BK230" i="4"/>
  <c r="BK204" i="4"/>
  <c r="BK201" i="4"/>
  <c r="BK196" i="4"/>
  <c r="J192" i="4"/>
  <c r="J189" i="4"/>
  <c r="J186" i="4"/>
  <c r="BK170" i="4"/>
  <c r="J162" i="4"/>
  <c r="J155" i="4"/>
  <c r="BK154" i="4"/>
  <c r="J152" i="4"/>
  <c r="BK151" i="4"/>
  <c r="J158" i="3"/>
  <c r="BK157" i="3"/>
  <c r="J156" i="3"/>
  <c r="J155" i="3"/>
  <c r="J154" i="3"/>
  <c r="BK151" i="3"/>
  <c r="BK150" i="3"/>
  <c r="BK149" i="3"/>
  <c r="J144" i="3"/>
  <c r="J143" i="3"/>
  <c r="BK141" i="3"/>
  <c r="BK138" i="3"/>
  <c r="BK136" i="3"/>
  <c r="BK135" i="3"/>
  <c r="BK131" i="3"/>
  <c r="J187" i="2"/>
  <c r="J186" i="2"/>
  <c r="BK183" i="2"/>
  <c r="J177" i="2"/>
  <c r="BK175" i="2"/>
  <c r="J168" i="2"/>
  <c r="BK166" i="2"/>
  <c r="BK164" i="2"/>
  <c r="BK163" i="2"/>
  <c r="BK159" i="2"/>
  <c r="J158" i="2"/>
  <c r="BK156" i="2"/>
  <c r="J155" i="2"/>
  <c r="J153" i="2"/>
  <c r="BK151" i="2"/>
  <c r="J150" i="2"/>
  <c r="BK146" i="2"/>
  <c r="BK141" i="2"/>
  <c r="J135" i="2"/>
  <c r="J134" i="2"/>
  <c r="BK190" i="5"/>
  <c r="BK186" i="5"/>
  <c r="BK185" i="5"/>
  <c r="BK184" i="5"/>
  <c r="J182" i="5"/>
  <c r="BK179" i="5"/>
  <c r="J177" i="5"/>
  <c r="BK176" i="5"/>
  <c r="BK174" i="5"/>
  <c r="J173" i="5"/>
  <c r="J172" i="5"/>
  <c r="BK170" i="5"/>
  <c r="BK167" i="5"/>
  <c r="BK163" i="5"/>
  <c r="BK160" i="5"/>
  <c r="BK157" i="5"/>
  <c r="J156" i="5"/>
  <c r="J155" i="5"/>
  <c r="J150" i="5"/>
  <c r="J147" i="5"/>
  <c r="BK145" i="5"/>
  <c r="BK139" i="5"/>
  <c r="J133" i="5"/>
  <c r="BK131" i="5"/>
  <c r="J129" i="5"/>
  <c r="BK128" i="5"/>
  <c r="J127" i="5"/>
  <c r="J125" i="5"/>
  <c r="J123" i="5"/>
  <c r="BK261" i="4"/>
  <c r="J240" i="4"/>
  <c r="BK231" i="4"/>
  <c r="J230" i="4"/>
  <c r="BK227" i="4"/>
  <c r="J212" i="4"/>
  <c r="J204" i="4"/>
  <c r="BK199" i="4"/>
  <c r="J198" i="4"/>
  <c r="BK197" i="4"/>
  <c r="BK186" i="4"/>
  <c r="BK183" i="4"/>
  <c r="BK181" i="4"/>
  <c r="BK132" i="4"/>
  <c r="BK158" i="3"/>
  <c r="J157" i="3"/>
  <c r="BK156" i="3"/>
  <c r="BK155" i="3"/>
  <c r="BK152" i="3"/>
  <c r="J151" i="3"/>
  <c r="J150" i="3"/>
  <c r="J148" i="3"/>
  <c r="BK143" i="3"/>
  <c r="J141" i="3"/>
  <c r="J137" i="3"/>
  <c r="J136" i="3"/>
  <c r="J135" i="3"/>
  <c r="J134" i="3"/>
  <c r="J130" i="3"/>
  <c r="J129" i="3"/>
  <c r="J128" i="3"/>
  <c r="BK187" i="2"/>
  <c r="BK186" i="2"/>
  <c r="J185" i="2"/>
  <c r="J184" i="2"/>
  <c r="BK182" i="2"/>
  <c r="BK180" i="2"/>
  <c r="BK177" i="2"/>
  <c r="BK176" i="2"/>
  <c r="J175" i="2"/>
  <c r="BK174" i="2"/>
  <c r="J173" i="2"/>
  <c r="BK170" i="2"/>
  <c r="J169" i="2"/>
  <c r="J166" i="2"/>
  <c r="BK165" i="2"/>
  <c r="J163" i="2"/>
  <c r="BK162" i="2"/>
  <c r="BK158" i="2"/>
  <c r="J156" i="2"/>
  <c r="J152" i="2"/>
  <c r="J151" i="2"/>
  <c r="BK150" i="2"/>
  <c r="BK149" i="2"/>
  <c r="J148" i="2"/>
  <c r="J146" i="2"/>
  <c r="BK142" i="2"/>
  <c r="BK139" i="2"/>
  <c r="BK138" i="2"/>
  <c r="BK135" i="2"/>
  <c r="BK133" i="2"/>
  <c r="J131" i="2"/>
  <c r="J190" i="5"/>
  <c r="J188" i="5"/>
  <c r="BK187" i="5"/>
  <c r="J184" i="5"/>
  <c r="BK183" i="5"/>
  <c r="BK181" i="5"/>
  <c r="BK180" i="5"/>
  <c r="BK177" i="5"/>
  <c r="BK175" i="5"/>
  <c r="J174" i="5"/>
  <c r="BK172" i="5"/>
  <c r="J171" i="5"/>
  <c r="J170" i="5"/>
  <c r="J169" i="5"/>
  <c r="J166" i="5"/>
  <c r="BK164" i="5"/>
  <c r="J163" i="5"/>
  <c r="J159" i="5"/>
  <c r="J158" i="5"/>
  <c r="BK155" i="5"/>
  <c r="J154" i="5"/>
  <c r="BK153" i="5"/>
  <c r="J149" i="5"/>
  <c r="BK148" i="5"/>
  <c r="J146" i="5"/>
  <c r="J145" i="5"/>
  <c r="BK144" i="5"/>
  <c r="J143" i="5"/>
  <c r="BK140" i="5"/>
  <c r="J135" i="5"/>
  <c r="J132" i="5"/>
  <c r="J131" i="5"/>
  <c r="J128" i="5"/>
  <c r="BK125" i="5"/>
  <c r="BK267" i="4"/>
  <c r="J267" i="4"/>
  <c r="J252" i="4"/>
  <c r="J249" i="4"/>
  <c r="BK220" i="4"/>
  <c r="BK212" i="4"/>
  <c r="J199" i="4"/>
  <c r="BK198" i="4"/>
  <c r="J197" i="4"/>
  <c r="J196" i="4"/>
  <c r="BK192" i="4"/>
  <c r="J183" i="4"/>
  <c r="J181" i="4"/>
  <c r="J154" i="4"/>
  <c r="J153" i="4"/>
  <c r="J151" i="4"/>
  <c r="BK139" i="4"/>
  <c r="J132" i="4"/>
  <c r="BK154" i="3"/>
  <c r="J152" i="3"/>
  <c r="BK148" i="3"/>
  <c r="J146" i="3"/>
  <c r="J145" i="3"/>
  <c r="BK144" i="3"/>
  <c r="BK142" i="3"/>
  <c r="J139" i="3"/>
  <c r="J133" i="3"/>
  <c r="J132" i="3"/>
  <c r="BK130" i="3"/>
  <c r="BK189" i="2"/>
  <c r="J189" i="2"/>
  <c r="J188" i="2"/>
  <c r="BK185" i="2"/>
  <c r="J179" i="2"/>
  <c r="J178" i="2"/>
  <c r="J176" i="2"/>
  <c r="BK173" i="2"/>
  <c r="J172" i="2"/>
  <c r="J171" i="2"/>
  <c r="J170" i="2"/>
  <c r="BK169" i="2"/>
  <c r="BK168" i="2"/>
  <c r="J165" i="2"/>
  <c r="J164" i="2"/>
  <c r="J162" i="2"/>
  <c r="J161" i="2"/>
  <c r="BK157" i="2"/>
  <c r="BK155" i="2"/>
  <c r="BK152" i="2"/>
  <c r="BK148" i="2"/>
  <c r="BK145" i="2"/>
  <c r="BK144" i="2"/>
  <c r="J141" i="2"/>
  <c r="J139" i="2"/>
  <c r="BK137" i="2"/>
  <c r="BK136" i="2"/>
  <c r="J133" i="2"/>
  <c r="BK132" i="2"/>
  <c r="AS95" i="1"/>
  <c r="BK189" i="5"/>
  <c r="BK188" i="5"/>
  <c r="J186" i="5"/>
  <c r="BK182" i="5"/>
  <c r="J181" i="5"/>
  <c r="J178" i="5"/>
  <c r="BK171" i="5"/>
  <c r="BK169" i="5"/>
  <c r="BK168" i="5"/>
  <c r="BK166" i="5"/>
  <c r="J164" i="5"/>
  <c r="J162" i="5"/>
  <c r="BK161" i="5"/>
  <c r="J160" i="5"/>
  <c r="BK156" i="5"/>
  <c r="BK154" i="5"/>
  <c r="BK152" i="5"/>
  <c r="J151" i="5"/>
  <c r="BK149" i="5"/>
  <c r="J148" i="5"/>
  <c r="BK143" i="5"/>
  <c r="J142" i="5"/>
  <c r="BK141" i="5"/>
  <c r="J140" i="5"/>
  <c r="J139" i="5"/>
  <c r="BK137" i="5"/>
  <c r="BK136" i="5"/>
  <c r="BK134" i="5"/>
  <c r="BK132" i="5"/>
  <c r="BK130" i="5"/>
  <c r="BK129" i="5"/>
  <c r="BK127" i="5"/>
  <c r="BK126" i="5"/>
  <c r="J124" i="5"/>
  <c r="J264" i="4"/>
  <c r="J261" i="4"/>
  <c r="BK240" i="4"/>
  <c r="J231" i="4"/>
  <c r="J227" i="4"/>
  <c r="J220" i="4"/>
  <c r="J201" i="4"/>
  <c r="BK189" i="4"/>
  <c r="J170" i="4"/>
  <c r="BK162" i="4"/>
  <c r="BK155" i="4"/>
  <c r="BK153" i="4"/>
  <c r="BK152" i="4"/>
  <c r="J139" i="4"/>
  <c r="J149" i="3"/>
  <c r="BK146" i="3"/>
  <c r="BK145" i="3"/>
  <c r="J142" i="3"/>
  <c r="BK139" i="3"/>
  <c r="J138" i="3"/>
  <c r="BK137" i="3"/>
  <c r="BK134" i="3"/>
  <c r="BK133" i="3"/>
  <c r="BK132" i="3"/>
  <c r="J131" i="3"/>
  <c r="BK129" i="3"/>
  <c r="BK128" i="3"/>
  <c r="BK188" i="2"/>
  <c r="BK184" i="2"/>
  <c r="J183" i="2"/>
  <c r="J182" i="2"/>
  <c r="J180" i="2"/>
  <c r="BK179" i="2"/>
  <c r="BK178" i="2"/>
  <c r="J174" i="2"/>
  <c r="BK172" i="2"/>
  <c r="BK171" i="2"/>
  <c r="BK161" i="2"/>
  <c r="J159" i="2"/>
  <c r="J157" i="2"/>
  <c r="BK153" i="2"/>
  <c r="J149" i="2"/>
  <c r="J145" i="2"/>
  <c r="J144" i="2"/>
  <c r="J142" i="2"/>
  <c r="BK140" i="2"/>
  <c r="J140" i="2"/>
  <c r="J138" i="2"/>
  <c r="J137" i="2"/>
  <c r="J136" i="2"/>
  <c r="BK134" i="2"/>
  <c r="J132" i="2"/>
  <c r="BK131" i="2"/>
  <c r="T130" i="2" l="1"/>
  <c r="P143" i="2"/>
  <c r="P147" i="2"/>
  <c r="P154" i="2"/>
  <c r="BK160" i="2"/>
  <c r="J160" i="2" s="1"/>
  <c r="J104" i="2" s="1"/>
  <c r="BK167" i="2"/>
  <c r="J167" i="2" s="1"/>
  <c r="J105" i="2" s="1"/>
  <c r="BK181" i="2"/>
  <c r="J181" i="2" s="1"/>
  <c r="J106" i="2" s="1"/>
  <c r="P127" i="3"/>
  <c r="P140" i="3"/>
  <c r="T147" i="3"/>
  <c r="R153" i="3"/>
  <c r="BK150" i="4"/>
  <c r="J150" i="4" s="1"/>
  <c r="J101" i="4" s="1"/>
  <c r="T182" i="4"/>
  <c r="T203" i="4"/>
  <c r="T202" i="4" s="1"/>
  <c r="BK165" i="5"/>
  <c r="J165" i="5" s="1"/>
  <c r="J100" i="5" s="1"/>
  <c r="P130" i="2"/>
  <c r="BK147" i="2"/>
  <c r="J147" i="2" s="1"/>
  <c r="J102" i="2" s="1"/>
  <c r="T147" i="2"/>
  <c r="R154" i="2"/>
  <c r="P160" i="2"/>
  <c r="P167" i="2"/>
  <c r="R181" i="2"/>
  <c r="T127" i="3"/>
  <c r="T140" i="3"/>
  <c r="P147" i="3"/>
  <c r="T153" i="3"/>
  <c r="R150" i="4"/>
  <c r="R130" i="4" s="1"/>
  <c r="BK182" i="4"/>
  <c r="J182" i="4" s="1"/>
  <c r="J102" i="4" s="1"/>
  <c r="P203" i="4"/>
  <c r="P202" i="4" s="1"/>
  <c r="P122" i="5"/>
  <c r="P165" i="5"/>
  <c r="BK130" i="2"/>
  <c r="J130" i="2" s="1"/>
  <c r="J100" i="2" s="1"/>
  <c r="BK143" i="2"/>
  <c r="J143" i="2" s="1"/>
  <c r="J101" i="2" s="1"/>
  <c r="T143" i="2"/>
  <c r="R147" i="2"/>
  <c r="R160" i="2"/>
  <c r="T167" i="2"/>
  <c r="P181" i="2"/>
  <c r="R127" i="3"/>
  <c r="R140" i="3"/>
  <c r="R147" i="3"/>
  <c r="P153" i="3"/>
  <c r="T150" i="4"/>
  <c r="T130" i="4" s="1"/>
  <c r="T129" i="4" s="1"/>
  <c r="R182" i="4"/>
  <c r="BK203" i="4"/>
  <c r="BK202" i="4"/>
  <c r="J202" i="4" s="1"/>
  <c r="J104" i="4" s="1"/>
  <c r="R122" i="5"/>
  <c r="T122" i="5"/>
  <c r="R165" i="5"/>
  <c r="R130" i="2"/>
  <c r="R143" i="2"/>
  <c r="BK154" i="2"/>
  <c r="J154" i="2" s="1"/>
  <c r="J103" i="2" s="1"/>
  <c r="T154" i="2"/>
  <c r="T160" i="2"/>
  <c r="R167" i="2"/>
  <c r="T181" i="2"/>
  <c r="BK127" i="3"/>
  <c r="J127" i="3"/>
  <c r="J100" i="3" s="1"/>
  <c r="BK140" i="3"/>
  <c r="J140" i="3" s="1"/>
  <c r="J101" i="3" s="1"/>
  <c r="BK147" i="3"/>
  <c r="J147" i="3"/>
  <c r="J102" i="3" s="1"/>
  <c r="BK153" i="3"/>
  <c r="J153" i="3" s="1"/>
  <c r="J103" i="3" s="1"/>
  <c r="P150" i="4"/>
  <c r="P130" i="4" s="1"/>
  <c r="P129" i="4" s="1"/>
  <c r="AU98" i="1" s="1"/>
  <c r="P182" i="4"/>
  <c r="R203" i="4"/>
  <c r="R202" i="4" s="1"/>
  <c r="BK122" i="5"/>
  <c r="J122" i="5" s="1"/>
  <c r="J98" i="5" s="1"/>
  <c r="BK138" i="5"/>
  <c r="J138" i="5"/>
  <c r="J99" i="5" s="1"/>
  <c r="P138" i="5"/>
  <c r="R138" i="5"/>
  <c r="T138" i="5"/>
  <c r="T165" i="5"/>
  <c r="E116" i="2"/>
  <c r="F124" i="2"/>
  <c r="BF131" i="2"/>
  <c r="BF132" i="2"/>
  <c r="BF133" i="2"/>
  <c r="BF137" i="2"/>
  <c r="BF140" i="2"/>
  <c r="BF141" i="2"/>
  <c r="BF148" i="2"/>
  <c r="BF156" i="2"/>
  <c r="BF179" i="2"/>
  <c r="BF180" i="2"/>
  <c r="E85" i="3"/>
  <c r="J91" i="3"/>
  <c r="F94" i="3"/>
  <c r="BF128" i="3"/>
  <c r="BF130" i="3"/>
  <c r="BF131" i="3"/>
  <c r="BF133" i="3"/>
  <c r="BF141" i="3"/>
  <c r="BF148" i="3"/>
  <c r="E117" i="4"/>
  <c r="F125" i="4"/>
  <c r="J126" i="4"/>
  <c r="BF132" i="4"/>
  <c r="BF155" i="4"/>
  <c r="BF162" i="4"/>
  <c r="BF230" i="4"/>
  <c r="BF252" i="4"/>
  <c r="BK266" i="4"/>
  <c r="J266" i="4" s="1"/>
  <c r="J107" i="4" s="1"/>
  <c r="E85" i="5"/>
  <c r="J89" i="5"/>
  <c r="J92" i="5"/>
  <c r="F116" i="5"/>
  <c r="BF126" i="5"/>
  <c r="BF127" i="5"/>
  <c r="BF139" i="5"/>
  <c r="BF141" i="5"/>
  <c r="BF159" i="5"/>
  <c r="BF161" i="5"/>
  <c r="BF163" i="5"/>
  <c r="BF167" i="5"/>
  <c r="BF168" i="5"/>
  <c r="BF177" i="5"/>
  <c r="BF178" i="5"/>
  <c r="BF185" i="5"/>
  <c r="BF186" i="5"/>
  <c r="BF190" i="5"/>
  <c r="J91" i="2"/>
  <c r="F94" i="2"/>
  <c r="BF134" i="2"/>
  <c r="BF135" i="2"/>
  <c r="BF144" i="2"/>
  <c r="BF146" i="2"/>
  <c r="BF159" i="2"/>
  <c r="BF164" i="2"/>
  <c r="BF168" i="2"/>
  <c r="BF169" i="2"/>
  <c r="BF170" i="2"/>
  <c r="BF175" i="2"/>
  <c r="BF178" i="2"/>
  <c r="BF187" i="2"/>
  <c r="BF189" i="2"/>
  <c r="J93" i="3"/>
  <c r="F121" i="3"/>
  <c r="BF138" i="3"/>
  <c r="BF139" i="3"/>
  <c r="BF144" i="3"/>
  <c r="BF145" i="3"/>
  <c r="BF150" i="3"/>
  <c r="F94" i="4"/>
  <c r="BF139" i="4"/>
  <c r="BF153" i="4"/>
  <c r="BF170" i="4"/>
  <c r="BF181" i="4"/>
  <c r="BF192" i="4"/>
  <c r="BF196" i="4"/>
  <c r="BF197" i="4"/>
  <c r="BF201" i="4"/>
  <c r="BF227" i="4"/>
  <c r="BF267" i="4"/>
  <c r="F92" i="5"/>
  <c r="BF124" i="5"/>
  <c r="BF125" i="5"/>
  <c r="BF130" i="5"/>
  <c r="BF131" i="5"/>
  <c r="BF134" i="5"/>
  <c r="BF135" i="5"/>
  <c r="BF137" i="5"/>
  <c r="BF142" i="5"/>
  <c r="BF144" i="5"/>
  <c r="BF146" i="5"/>
  <c r="BF151" i="5"/>
  <c r="BF153" i="5"/>
  <c r="BF157" i="5"/>
  <c r="BF158" i="5"/>
  <c r="BF162" i="5"/>
  <c r="BF164" i="5"/>
  <c r="BF169" i="5"/>
  <c r="BF170" i="5"/>
  <c r="BF171" i="5"/>
  <c r="BF173" i="5"/>
  <c r="BF180" i="5"/>
  <c r="BF183" i="5"/>
  <c r="BF187" i="5"/>
  <c r="BF188" i="5"/>
  <c r="BF138" i="2"/>
  <c r="BF142" i="2"/>
  <c r="BF145" i="2"/>
  <c r="BF150" i="2"/>
  <c r="BF151" i="2"/>
  <c r="BF152" i="2"/>
  <c r="BF155" i="2"/>
  <c r="BF161" i="2"/>
  <c r="BF162" i="2"/>
  <c r="BF165" i="2"/>
  <c r="BF172" i="2"/>
  <c r="BF173" i="2"/>
  <c r="BF174" i="2"/>
  <c r="BF176" i="2"/>
  <c r="BF177" i="2"/>
  <c r="BF183" i="2"/>
  <c r="BF184" i="2"/>
  <c r="BF185" i="2"/>
  <c r="BF186" i="2"/>
  <c r="BF188" i="2"/>
  <c r="BF132" i="3"/>
  <c r="BF136" i="3"/>
  <c r="BF137" i="3"/>
  <c r="BF146" i="3"/>
  <c r="BF149" i="3"/>
  <c r="BF151" i="3"/>
  <c r="BF156" i="3"/>
  <c r="BF158" i="3"/>
  <c r="J125" i="4"/>
  <c r="BF151" i="4"/>
  <c r="BF204" i="4"/>
  <c r="BF212" i="4"/>
  <c r="BF220" i="4"/>
  <c r="BF231" i="4"/>
  <c r="BF240" i="4"/>
  <c r="BF249" i="4"/>
  <c r="BF264" i="4"/>
  <c r="J116" i="5"/>
  <c r="BF129" i="5"/>
  <c r="BF148" i="5"/>
  <c r="BF149" i="5"/>
  <c r="BF150" i="5"/>
  <c r="BF154" i="5"/>
  <c r="BF155" i="5"/>
  <c r="BF166" i="5"/>
  <c r="BF172" i="5"/>
  <c r="BF176" i="5"/>
  <c r="BF179" i="5"/>
  <c r="BF181" i="5"/>
  <c r="BF189" i="5"/>
  <c r="J93" i="2"/>
  <c r="J94" i="2"/>
  <c r="BF136" i="2"/>
  <c r="BF139" i="2"/>
  <c r="BF149" i="2"/>
  <c r="BF153" i="2"/>
  <c r="BF157" i="2"/>
  <c r="BF158" i="2"/>
  <c r="BF163" i="2"/>
  <c r="BF166" i="2"/>
  <c r="BF171" i="2"/>
  <c r="BF182" i="2"/>
  <c r="J94" i="3"/>
  <c r="BF129" i="3"/>
  <c r="BF134" i="3"/>
  <c r="BF135" i="3"/>
  <c r="BF142" i="3"/>
  <c r="BF143" i="3"/>
  <c r="BF152" i="3"/>
  <c r="BF154" i="3"/>
  <c r="BF155" i="3"/>
  <c r="BF157" i="3"/>
  <c r="J91" i="4"/>
  <c r="BF152" i="4"/>
  <c r="BF154" i="4"/>
  <c r="BF183" i="4"/>
  <c r="BF186" i="4"/>
  <c r="BF189" i="4"/>
  <c r="BF198" i="4"/>
  <c r="BF199" i="4"/>
  <c r="BF261" i="4"/>
  <c r="BK131" i="4"/>
  <c r="J131" i="4" s="1"/>
  <c r="J100" i="4" s="1"/>
  <c r="BK200" i="4"/>
  <c r="J200" i="4" s="1"/>
  <c r="J103" i="4" s="1"/>
  <c r="BF123" i="5"/>
  <c r="BF128" i="5"/>
  <c r="BF132" i="5"/>
  <c r="BF133" i="5"/>
  <c r="BF136" i="5"/>
  <c r="BF140" i="5"/>
  <c r="BF143" i="5"/>
  <c r="BF145" i="5"/>
  <c r="BF147" i="5"/>
  <c r="BF152" i="5"/>
  <c r="BF156" i="5"/>
  <c r="BF160" i="5"/>
  <c r="BF174" i="5"/>
  <c r="BF175" i="5"/>
  <c r="BF182" i="5"/>
  <c r="BF184" i="5"/>
  <c r="F38" i="3"/>
  <c r="BC97" i="1"/>
  <c r="F38" i="2"/>
  <c r="BC96" i="1" s="1"/>
  <c r="F37" i="4"/>
  <c r="BB98" i="1"/>
  <c r="F37" i="3"/>
  <c r="BB97" i="1" s="1"/>
  <c r="F37" i="2"/>
  <c r="BB96" i="1" s="1"/>
  <c r="F33" i="5"/>
  <c r="AZ99" i="1"/>
  <c r="F38" i="4"/>
  <c r="BC98" i="1" s="1"/>
  <c r="F39" i="3"/>
  <c r="BD97" i="1"/>
  <c r="F39" i="2"/>
  <c r="BD96" i="1" s="1"/>
  <c r="F39" i="4"/>
  <c r="BD98" i="1"/>
  <c r="F35" i="3"/>
  <c r="AZ97" i="1" s="1"/>
  <c r="J35" i="2"/>
  <c r="AV96" i="1" s="1"/>
  <c r="J33" i="5"/>
  <c r="AV99" i="1"/>
  <c r="F35" i="5"/>
  <c r="BB99" i="1"/>
  <c r="F35" i="4"/>
  <c r="AZ98" i="1"/>
  <c r="J35" i="3"/>
  <c r="AV97" i="1"/>
  <c r="F36" i="5"/>
  <c r="BC99" i="1"/>
  <c r="J35" i="4"/>
  <c r="AV98" i="1"/>
  <c r="F35" i="2"/>
  <c r="AZ96" i="1"/>
  <c r="F37" i="5"/>
  <c r="BD99" i="1"/>
  <c r="AS94" i="1"/>
  <c r="T126" i="3" l="1"/>
  <c r="T125" i="3" s="1"/>
  <c r="R126" i="3"/>
  <c r="R125" i="3" s="1"/>
  <c r="R129" i="4"/>
  <c r="R121" i="5"/>
  <c r="R120" i="5" s="1"/>
  <c r="P121" i="5"/>
  <c r="P120" i="5" s="1"/>
  <c r="AU99" i="1" s="1"/>
  <c r="P126" i="3"/>
  <c r="P125" i="3"/>
  <c r="AU97" i="1" s="1"/>
  <c r="T121" i="5"/>
  <c r="T120" i="5" s="1"/>
  <c r="R129" i="2"/>
  <c r="R128" i="2" s="1"/>
  <c r="P129" i="2"/>
  <c r="P128" i="2" s="1"/>
  <c r="AU96" i="1" s="1"/>
  <c r="T129" i="2"/>
  <c r="T128" i="2" s="1"/>
  <c r="BK129" i="2"/>
  <c r="J129" i="2" s="1"/>
  <c r="J99" i="2" s="1"/>
  <c r="BK130" i="4"/>
  <c r="BK126" i="3"/>
  <c r="J126" i="3"/>
  <c r="J99" i="3" s="1"/>
  <c r="J203" i="4"/>
  <c r="J105" i="4" s="1"/>
  <c r="BK265" i="4"/>
  <c r="J265" i="4" s="1"/>
  <c r="J106" i="4" s="1"/>
  <c r="BK121" i="5"/>
  <c r="BK120" i="5"/>
  <c r="J120" i="5" s="1"/>
  <c r="J96" i="5" s="1"/>
  <c r="F36" i="2"/>
  <c r="BA96" i="1" s="1"/>
  <c r="AZ95" i="1"/>
  <c r="AV95" i="1" s="1"/>
  <c r="BB95" i="1"/>
  <c r="AX95" i="1" s="1"/>
  <c r="J36" i="2"/>
  <c r="AW96" i="1" s="1"/>
  <c r="AT96" i="1" s="1"/>
  <c r="F36" i="3"/>
  <c r="BA97" i="1" s="1"/>
  <c r="BC95" i="1"/>
  <c r="AY95" i="1" s="1"/>
  <c r="BD95" i="1"/>
  <c r="BD94" i="1" s="1"/>
  <c r="W33" i="1" s="1"/>
  <c r="F36" i="4"/>
  <c r="BA98" i="1" s="1"/>
  <c r="J36" i="3"/>
  <c r="AW97" i="1"/>
  <c r="AT97" i="1" s="1"/>
  <c r="J34" i="5"/>
  <c r="AW99" i="1" s="1"/>
  <c r="AT99" i="1" s="1"/>
  <c r="J36" i="4"/>
  <c r="AW98" i="1"/>
  <c r="AT98" i="1" s="1"/>
  <c r="F34" i="5"/>
  <c r="BA99" i="1" s="1"/>
  <c r="BK129" i="4" l="1"/>
  <c r="J129" i="4"/>
  <c r="J32" i="4" s="1"/>
  <c r="AG98" i="1" s="1"/>
  <c r="AN98" i="1" s="1"/>
  <c r="BK128" i="2"/>
  <c r="J128" i="2" s="1"/>
  <c r="J98" i="2" s="1"/>
  <c r="BK125" i="3"/>
  <c r="J125" i="3" s="1"/>
  <c r="J32" i="3" s="1"/>
  <c r="AG97" i="1" s="1"/>
  <c r="AN97" i="1" s="1"/>
  <c r="J130" i="4"/>
  <c r="J99" i="4" s="1"/>
  <c r="J121" i="5"/>
  <c r="J97" i="5"/>
  <c r="BA95" i="1"/>
  <c r="AW95" i="1" s="1"/>
  <c r="AT95" i="1" s="1"/>
  <c r="AU95" i="1"/>
  <c r="AU94" i="1"/>
  <c r="BC94" i="1"/>
  <c r="W32" i="1" s="1"/>
  <c r="AZ94" i="1"/>
  <c r="AV94" i="1" s="1"/>
  <c r="AK29" i="1" s="1"/>
  <c r="BB94" i="1"/>
  <c r="AX94" i="1" s="1"/>
  <c r="J30" i="5"/>
  <c r="AG99" i="1"/>
  <c r="AN99" i="1" s="1"/>
  <c r="J98" i="4" l="1"/>
  <c r="J41" i="3"/>
  <c r="J98" i="3"/>
  <c r="J41" i="4"/>
  <c r="J39" i="5"/>
  <c r="J32" i="2"/>
  <c r="AG96" i="1"/>
  <c r="AN96" i="1"/>
  <c r="W29" i="1"/>
  <c r="W31" i="1"/>
  <c r="AY94" i="1"/>
  <c r="BA94" i="1"/>
  <c r="W30" i="1" s="1"/>
  <c r="J41" i="2" l="1"/>
  <c r="AW94" i="1"/>
  <c r="AK30" i="1"/>
  <c r="AG95" i="1"/>
  <c r="AG94" i="1" s="1"/>
  <c r="AN95" i="1" l="1"/>
  <c r="AT94" i="1"/>
  <c r="AK26" i="1"/>
  <c r="AK35" i="1"/>
  <c r="AN94" i="1" l="1"/>
</calcChain>
</file>

<file path=xl/sharedStrings.xml><?xml version="1.0" encoding="utf-8"?>
<sst xmlns="http://schemas.openxmlformats.org/spreadsheetml/2006/main" count="4171" uniqueCount="651">
  <si>
    <t>Export Komplet</t>
  </si>
  <si>
    <t/>
  </si>
  <si>
    <t>2.0</t>
  </si>
  <si>
    <t>False</t>
  </si>
  <si>
    <t>{b3794a17-e783-4a4f-aefb-0c2ba078b7a9}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</si>
  <si>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</si>
  <si>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</si>
  <si>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</si>
  <si>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</si>
  <si>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</si>
  <si>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</si>
  <si>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</si>
  <si>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</si>
  <si>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</si>
  <si>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</si>
  <si>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ulice Kráľovská cesta</t>
  </si>
  <si>
    <t>JKSO:</t>
  </si>
  <si>
    <t>KS:</t>
  </si>
  <si>
    <t>Miesto:</t>
  </si>
  <si>
    <t>Kráľovská cesta,Nitra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</si>
  <si>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</si>
  <si>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</si>
  <si>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</si>
  <si>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</si>
  <si>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</si>
  <si>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</si>
  <si>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</si>
  <si>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</si>
  <si>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</si>
  <si>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</si>
  <si>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</si>
  <si>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</si>
  <si>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</si>
  <si>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</si>
  <si>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</si>
  <si>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</si>
  <si>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</si>
  <si>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</si>
  <si>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</si>
  <si>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</si>
  <si>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</si>
  <si>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</si>
  <si>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</si>
  <si>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</si>
  <si>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</si>
  <si>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</si>
  <si>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</si>
  <si>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</si>
  <si>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</si>
  <si>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</si>
  <si>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</si>
  <si>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</si>
  <si>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</si>
  <si>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</si>
  <si>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</si>
  <si>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</si>
  <si>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</si>
  <si>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</si>
  <si>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</si>
  <si>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</si>
  <si>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</si>
  <si>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</si>
  <si>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</si>
  <si>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</si>
  <si>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</si>
  <si>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</si>
  <si>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</si>
  <si>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</si>
  <si>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</si>
  <si>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</si>
  <si>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</si>
  <si>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</si>
  <si>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</si>
  <si>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</si>
  <si>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</si>
  <si>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</si>
  <si>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Rekonštrukcia komunikácie Kráľovská cesta</t>
  </si>
  <si>
    <t>STA</t>
  </si>
  <si>
    <t>{643bc385-77e5-4383-9c74-e3383f71f353}</t>
  </si>
  <si>
    <t>/</t>
  </si>
  <si>
    <t>01</t>
  </si>
  <si>
    <t>Miestne komunikácie</t>
  </si>
  <si>
    <t>Časť</t>
  </si>
  <si>
    <t>2</t>
  </si>
  <si>
    <t>{74220620-2b95-4625-b823-01fe623ea0e2}</t>
  </si>
  <si>
    <t>02</t>
  </si>
  <si>
    <t>Vstupy</t>
  </si>
  <si>
    <t>{889491d8-cc69-471e-b009-21541ed14c24}</t>
  </si>
  <si>
    <t>03</t>
  </si>
  <si>
    <t xml:space="preserve">Detaily styku komunikácie a budov </t>
  </si>
  <si>
    <t>{12dc7247-bd95-426c-9a72-e11ebb658ce5}</t>
  </si>
  <si>
    <t xml:space="preserve">Verejné osvetlenie </t>
  </si>
  <si>
    <t>{08e08cc0-410b-4370-aab6-a2d4c0400570}</t>
  </si>
  <si>
    <t>KRYCÍ LIST ROZPOČTU</t>
  </si>
  <si>
    <t>Objekt:</t>
  </si>
  <si>
    <t>1 - Rekonštrukcia komunikácie Kráľovská cesta</t>
  </si>
  <si>
    <t>Časť:</t>
  </si>
  <si>
    <t>01 - Miestne komunikácie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</si>
  <si>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</si>
  <si>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</si>
  <si>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</si>
  <si>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</si>
  <si>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</si>
  <si>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</si>
  <si>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</si>
  <si>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</si>
  <si>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 - vozovka rekonštrukcia</t>
  </si>
  <si>
    <t xml:space="preserve">    6 - Komunikácie - chodník rekonštrukcia</t>
  </si>
  <si>
    <t xml:space="preserve">    8 - Rúrové vedenie</t>
  </si>
  <si>
    <t xml:space="preserve">    9 - Ostatné konštrukcie a práce-búranie</t>
  </si>
  <si>
    <t>VRN - Vedľajšie rozpočtové náklady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</si>
  <si>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</si>
  <si>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</si>
  <si>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</si>
  <si>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</si>
  <si>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</si>
  <si>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</si>
  <si>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</si>
  <si>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</si>
  <si>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</si>
  <si>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</si>
  <si>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</si>
  <si>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</si>
  <si>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</si>
  <si>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</si>
  <si>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</si>
  <si>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</si>
  <si>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113105113</t>
  </si>
  <si>
    <t>Rozoberanie dlažby z lomového kameňa, kladených do malty so škárami zaliatymi cem.maltou,  -0,58600t</t>
  </si>
  <si>
    <t>m2</t>
  </si>
  <si>
    <t>4</t>
  </si>
  <si>
    <t>VV</t>
  </si>
  <si>
    <t>113107131.S</t>
  </si>
  <si>
    <t>Odstránenie krytu v ploche do 200 m2 z betónu prostého, hr. vrstvy do 150 mm,  -0,22500t</t>
  </si>
  <si>
    <t>-423912632</t>
  </si>
  <si>
    <t>Súčet</t>
  </si>
  <si>
    <t>3</t>
  </si>
  <si>
    <t>113307112</t>
  </si>
  <si>
    <t>Odstránenie podkladu v ploche do 200m2 z kameniva ťaženého, hr.100- 200mm,  -0,24000t</t>
  </si>
  <si>
    <t>113307123</t>
  </si>
  <si>
    <t>Odstránenie podkladu v ploche do 200 m2 z kameniva hrubého drveného, hr.200 do 300 mm,  -0,40000t</t>
  </si>
  <si>
    <t>6</t>
  </si>
  <si>
    <t>5</t>
  </si>
  <si>
    <t>132201101</t>
  </si>
  <si>
    <t>Výkop ryhy do šírky 600 mm v horn.3 do 100 m3</t>
  </si>
  <si>
    <t>m3</t>
  </si>
  <si>
    <t>8</t>
  </si>
  <si>
    <t>132201109</t>
  </si>
  <si>
    <t>Príplatok k cene za lepivosť pri hĺbení rýh šírky do 600 mm zapažených i nezapažených s urovnaním dna v hornine 3</t>
  </si>
  <si>
    <t>10</t>
  </si>
  <si>
    <t>7</t>
  </si>
  <si>
    <t>162503102</t>
  </si>
  <si>
    <t>Vodorovné premiestnenie výkopku pre cesty po spevnenej ceste z horniny tr.1-4  do 1000 m3 na vzdialenosť do 3000 m</t>
  </si>
  <si>
    <t>12</t>
  </si>
  <si>
    <t>162503103</t>
  </si>
  <si>
    <t>Vodorovné premiestnenie výkopku pre cesty po spevnenej ceste z horniny tr.1-4 do 1000 m3, príplatok k cene za každých ďalšich a začatých 1000 m</t>
  </si>
  <si>
    <t>14</t>
  </si>
  <si>
    <t>9</t>
  </si>
  <si>
    <t>171209002</t>
  </si>
  <si>
    <t>Poplatok za skladovanie - zemina a kamenivo (17 05) ostatné</t>
  </si>
  <si>
    <t>t</t>
  </si>
  <si>
    <t>16</t>
  </si>
  <si>
    <t>174201101.</t>
  </si>
  <si>
    <t>Zásyp sypaninou bez zhutnenia -  kanalizáčné potrubie</t>
  </si>
  <si>
    <t>18</t>
  </si>
  <si>
    <t>11</t>
  </si>
  <si>
    <t>175101102</t>
  </si>
  <si>
    <t>Obsyp potrubia sypaninou z vhodných hornín 1 až 4 s prehodením sypaniny</t>
  </si>
  <si>
    <t>181101102</t>
  </si>
  <si>
    <t>Úprava pláne v zárezoch v hornine 1-4 so zhutnením</t>
  </si>
  <si>
    <t>22</t>
  </si>
  <si>
    <t>Zakladanie</t>
  </si>
  <si>
    <t>13</t>
  </si>
  <si>
    <t>212752126</t>
  </si>
  <si>
    <t>Trativody z flexodrenážnych rúr DN 125</t>
  </si>
  <si>
    <t>m</t>
  </si>
  <si>
    <t>24</t>
  </si>
  <si>
    <t>211971122</t>
  </si>
  <si>
    <t>Zhotov. oplášt. výplne z geotext. v ryhe alebo v záreze pri rozvinutej šírke opláštenia nad 2, 5 m</t>
  </si>
  <si>
    <t>26</t>
  </si>
  <si>
    <t>15</t>
  </si>
  <si>
    <t>M</t>
  </si>
  <si>
    <t>693110004500</t>
  </si>
  <si>
    <t>Geotextília polypropylénová FIBERTEX TS 70 F-7, 300 g/m2, netkaná separačno-filtračná geotextília</t>
  </si>
  <si>
    <t>28</t>
  </si>
  <si>
    <t>Komunikácie - vozovka rekonštrukcia</t>
  </si>
  <si>
    <t>564201111</t>
  </si>
  <si>
    <t>Podklad alebo podsyp zo štrkopiesku s rozprestretím, vlhčením a zhutnením, po zhutnení hr. 40 mm</t>
  </si>
  <si>
    <t>30</t>
  </si>
  <si>
    <t>17</t>
  </si>
  <si>
    <t>564861111</t>
  </si>
  <si>
    <t>Podklad zo štrkodrviny s rozprestretím a zhutnením, po zhutnení hr. 200 mm</t>
  </si>
  <si>
    <t>32</t>
  </si>
  <si>
    <t>567132115</t>
  </si>
  <si>
    <t>Podklad z kameniva spevneného cementom s rozprestretím a zhutnením, CBGM C 8/10 (C 6/8), po zhutnení hr. 200 mm</t>
  </si>
  <si>
    <t>34</t>
  </si>
  <si>
    <t>19</t>
  </si>
  <si>
    <t>591111111</t>
  </si>
  <si>
    <t>Kladenie dlažby z kociek veľkých do lôžka z kameniva ťaženého</t>
  </si>
  <si>
    <t>36</t>
  </si>
  <si>
    <t>583810000500.</t>
  </si>
  <si>
    <t>Dlažobná kocka - andezit, rozmer 100x100 mm, KAM ON</t>
  </si>
  <si>
    <t>38</t>
  </si>
  <si>
    <t>21</t>
  </si>
  <si>
    <t>246990001700</t>
  </si>
  <si>
    <t>Hmota špárovacia ROMPOX D2000 ( spotreba 21 kg/m2)</t>
  </si>
  <si>
    <t>kg</t>
  </si>
  <si>
    <t>40</t>
  </si>
  <si>
    <t>Komunikácie - chodník rekonštrukcia</t>
  </si>
  <si>
    <t>42</t>
  </si>
  <si>
    <t>23</t>
  </si>
  <si>
    <t>564871111</t>
  </si>
  <si>
    <t>Podklad zo štrkodrviny s rozprestretím a zhutnením, po zhutnení hr. 250 mm</t>
  </si>
  <si>
    <t>44</t>
  </si>
  <si>
    <t>46</t>
  </si>
  <si>
    <t>25</t>
  </si>
  <si>
    <t>583810000500</t>
  </si>
  <si>
    <t>48</t>
  </si>
  <si>
    <t>246990001701</t>
  </si>
  <si>
    <t>Hmota špárovacia ROMPOX D1 ( spotreba 21 kg/m2)</t>
  </si>
  <si>
    <t>50</t>
  </si>
  <si>
    <t>Rúrové vedenie</t>
  </si>
  <si>
    <t>27</t>
  </si>
  <si>
    <t>871356006</t>
  </si>
  <si>
    <t>Montáž kanalizačného PVC-U potrubia hladkého viacvrstvového DN 200</t>
  </si>
  <si>
    <t>52</t>
  </si>
  <si>
    <t>286110007400</t>
  </si>
  <si>
    <t>Rúra kanalizačná PVC-U gravitačná, hladká SN4 - KG, ML - viacvrstvová, DN 200, dĺ. 5 m, WAVIN</t>
  </si>
  <si>
    <t>ks</t>
  </si>
  <si>
    <t>54</t>
  </si>
  <si>
    <t>29</t>
  </si>
  <si>
    <t>895941111</t>
  </si>
  <si>
    <t>Zriadenie kanalizačného vpustu uličného z betónových dielcov typ Hydro BGZ</t>
  </si>
  <si>
    <t>56</t>
  </si>
  <si>
    <t>592230000100</t>
  </si>
  <si>
    <t>Bodový uličný vpust BGZ-S NW 200, dvojdielny s presuvkou DN 200, betónový, HYDRO BG</t>
  </si>
  <si>
    <t>58</t>
  </si>
  <si>
    <t>31</t>
  </si>
  <si>
    <t>899331111</t>
  </si>
  <si>
    <t>Výšková úprava uličného vstupu alebo vpuste do 200 mm zvýšením poklopu</t>
  </si>
  <si>
    <t>60</t>
  </si>
  <si>
    <t>899431111</t>
  </si>
  <si>
    <t>Výšková úprava uličného vstupu alebo vpuste do 200 mm zvýšením krycieho hrnca</t>
  </si>
  <si>
    <t>62</t>
  </si>
  <si>
    <t>Ostatné konštrukcie a práce-búranie</t>
  </si>
  <si>
    <t>33</t>
  </si>
  <si>
    <t>914001111</t>
  </si>
  <si>
    <t>Osadenie a montáž cestnej zvislej dopravnej značky na stĺpik, stĺp, konzolu alebo objekt</t>
  </si>
  <si>
    <t>64</t>
  </si>
  <si>
    <t>914501121</t>
  </si>
  <si>
    <t>Montáž stĺpika zvislej dopravnej značky dĺžky do 3,5 m do betónového základu</t>
  </si>
  <si>
    <t>66</t>
  </si>
  <si>
    <t>35</t>
  </si>
  <si>
    <t>404490008400</t>
  </si>
  <si>
    <t>Stĺpik Zn, d 60 mm/1 bm, pre dopravné značky</t>
  </si>
  <si>
    <t>68</t>
  </si>
  <si>
    <t>404440000100</t>
  </si>
  <si>
    <t>Úchyt na stĺpik, d 60 mm, križový, Zn</t>
  </si>
  <si>
    <t>70</t>
  </si>
  <si>
    <t>37</t>
  </si>
  <si>
    <t>404490008600</t>
  </si>
  <si>
    <t>Krytka stĺpika, d 60 mm, plastová</t>
  </si>
  <si>
    <t>72</t>
  </si>
  <si>
    <t>404410044500</t>
  </si>
  <si>
    <t>Zákazová značka B1 (Zákaz vjazdu všetkých vozidiel v oboch smeroch), rozmer 700 mm, fólia RA1, pozinkovaná</t>
  </si>
  <si>
    <t>74</t>
  </si>
  <si>
    <t>39</t>
  </si>
  <si>
    <t>404410197500</t>
  </si>
  <si>
    <t>Dodatková tabuľka E12 (Dodatková tabuľa s textom), rozmer 750x750 mm, Zn plech so zahnutým lisovaným okrajom I. trieda, EG, 7 rokov</t>
  </si>
  <si>
    <t>76</t>
  </si>
  <si>
    <t>404410025100</t>
  </si>
  <si>
    <t>Výstražná značka A6 (Spomaľovací prah), rozmer 700 mm, fólia RA2*(R3A,R3B), pozinkovaná</t>
  </si>
  <si>
    <t>78</t>
  </si>
  <si>
    <t>41</t>
  </si>
  <si>
    <t>404410054400</t>
  </si>
  <si>
    <t>Zákazová značka B31a (Najvyššia dovolená rýchlosť), rozmer 700 mm, fólia RA1, pozinkovaná</t>
  </si>
  <si>
    <t>80</t>
  </si>
  <si>
    <t>917161112</t>
  </si>
  <si>
    <t>Osadenie chodník. obrubníka kamenného ležatého do lôžka z betónu prostého tr. C 16/20 s bočnou oporou</t>
  </si>
  <si>
    <t>82</t>
  </si>
  <si>
    <t>43</t>
  </si>
  <si>
    <t>583810001300</t>
  </si>
  <si>
    <t>Obrubník kamenný rovný z vyvretých hornín, šxv 320x240 mm</t>
  </si>
  <si>
    <t>84</t>
  </si>
  <si>
    <t>979084216</t>
  </si>
  <si>
    <t>86</t>
  </si>
  <si>
    <t>45</t>
  </si>
  <si>
    <t>979089012</t>
  </si>
  <si>
    <t>Poplatok za skladovanie - dlažba (17 01 ), ostatné</t>
  </si>
  <si>
    <t>88</t>
  </si>
  <si>
    <t>VRN</t>
  </si>
  <si>
    <t>Vedľajšie rozpočtové náklady</t>
  </si>
  <si>
    <t>000300011.S</t>
  </si>
  <si>
    <t>Geodetické práce - vytýčenie  stavby</t>
  </si>
  <si>
    <t>kpl</t>
  </si>
  <si>
    <t>1024</t>
  </si>
  <si>
    <t>-430427412</t>
  </si>
  <si>
    <t>47</t>
  </si>
  <si>
    <t>000300014.S</t>
  </si>
  <si>
    <t>Geodetické práce - zameranie súčasného stavu</t>
  </si>
  <si>
    <t>1823277195</t>
  </si>
  <si>
    <t>000300031.S</t>
  </si>
  <si>
    <t xml:space="preserve">Geodetické práce - porealizačné zameranie stavby (drenáže, komunikáciu, chodníky) </t>
  </si>
  <si>
    <t>1409218551</t>
  </si>
  <si>
    <t>49</t>
  </si>
  <si>
    <t>000400023.S</t>
  </si>
  <si>
    <t>Projektové práce - technologický postup (napojenie uličných vpusti na existujúce kanalizačné šachty)</t>
  </si>
  <si>
    <t>804622404</t>
  </si>
  <si>
    <t>000600021.S</t>
  </si>
  <si>
    <t>Oplotenie pre uloženie vyziskového materiálu výška oplotenia 1,8 m</t>
  </si>
  <si>
    <t>1678981579</t>
  </si>
  <si>
    <t>51</t>
  </si>
  <si>
    <t>000600022.S</t>
  </si>
  <si>
    <t xml:space="preserve">Dodávka a položenie geotextílie pre vyziskový materiál </t>
  </si>
  <si>
    <t>-2125772666</t>
  </si>
  <si>
    <t>001000014.S</t>
  </si>
  <si>
    <t>Inžinierska činnosť - koordinátor BOZP na stavenisku a vypracovanie plánu BOZP</t>
  </si>
  <si>
    <t>400980423</t>
  </si>
  <si>
    <t>53</t>
  </si>
  <si>
    <t>001000034.S</t>
  </si>
  <si>
    <t>Inžinierska činnosť - hutniace skúšky</t>
  </si>
  <si>
    <t>-654890685</t>
  </si>
  <si>
    <t>P</t>
  </si>
  <si>
    <t>Poznámka k položke:_x000D_
(exist.terén po vybratí podložia pod komunikáciou a chodníkov, každá etapa min.4 body- spolu 8 bodov), (nového podložia na predpísané zhutnenie podľa PD každá etapa min.4 body - spolu 8 bodov), (zhutnenie zásypu pre kabeláž VO - každá etapa min.4 body - spolu 8 bodov)</t>
  </si>
  <si>
    <t>02 - Vstupy</t>
  </si>
  <si>
    <t>113307131</t>
  </si>
  <si>
    <t>Odstránenie podkladu v ploche do 200 m2 z betónu prostého, hr. vrstvy do 150 mm,  -0,22500t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</si>
  <si>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</si>
  <si>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</si>
  <si>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</si>
  <si>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</si>
  <si>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182101101</t>
  </si>
  <si>
    <t>Svahovanie trvalých svahov v zárezoch v hornine triedy 1-4</t>
  </si>
  <si>
    <t>182201101</t>
  </si>
  <si>
    <t>Svahovanie trvalých svahov v násype</t>
  </si>
  <si>
    <t>962042321</t>
  </si>
  <si>
    <t>Búranie muriva z betónu prostého nadzákladného,  -2,20000t</t>
  </si>
  <si>
    <t>Poplatok za skladovanie - betón, tehly, dlaždice (17 01 ), ostatné</t>
  </si>
  <si>
    <t xml:space="preserve">03 - Detaily styku komunikácie a budov </t>
  </si>
  <si>
    <t xml:space="preserve">HSV - Práce a dodávky HSV   </t>
  </si>
  <si>
    <t xml:space="preserve">    2 - Zakladanie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</si>
  <si>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</si>
  <si>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</si>
  <si>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</si>
  <si>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</si>
  <si>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</si>
  <si>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VRN - Vedľajšie rozpočtové náklady   </t>
  </si>
  <si>
    <t xml:space="preserve">    VRN14 - Ostatné náklady stavby   </t>
  </si>
  <si>
    <t xml:space="preserve">Práce a dodávky HSV   </t>
  </si>
  <si>
    <t xml:space="preserve">Zakladanie   </t>
  </si>
  <si>
    <t>289902111</t>
  </si>
  <si>
    <t>Otlčenie alebo osekanie vrstiev omietok stien,  -0,04300t - nad úrovňou chodníka,komunikácie</t>
  </si>
  <si>
    <t xml:space="preserve">(2,44+13,98+14,66+37,25)*0,2   </t>
  </si>
  <si>
    <t xml:space="preserve">(0,5+0,8+2,7)*0,4   </t>
  </si>
  <si>
    <t xml:space="preserve">(23,53+0,3)*0,2   </t>
  </si>
  <si>
    <t xml:space="preserve">5,47*0,2   </t>
  </si>
  <si>
    <t xml:space="preserve">(0,3+0,3)*0,2   </t>
  </si>
  <si>
    <t xml:space="preserve">Súčet   </t>
  </si>
  <si>
    <t>289902111.1</t>
  </si>
  <si>
    <t>Otlčenie alebo osekanie vrstiev omietok stien, mechanické očistenie od zeminy  -0,06300t - pod úrovňou chodníka,komunikácie</t>
  </si>
  <si>
    <t xml:space="preserve">(1,73+2,44)*0,54   </t>
  </si>
  <si>
    <t xml:space="preserve">(13,98+14,66)*0,39   </t>
  </si>
  <si>
    <t xml:space="preserve">(3,36*0,39)+(37,25*0,39)   </t>
  </si>
  <si>
    <t xml:space="preserve">((0,5+0,8+2,7)*0,54 )+(23,53+0,9+0,3)*0,39   </t>
  </si>
  <si>
    <t xml:space="preserve">6,61*0,39   </t>
  </si>
  <si>
    <t xml:space="preserve">16,5*0,39   </t>
  </si>
  <si>
    <t xml:space="preserve">4,3*0,54   </t>
  </si>
  <si>
    <t xml:space="preserve">3,14*0,54   </t>
  </si>
  <si>
    <t xml:space="preserve">(5,47*0,54)+(5*0,54)   </t>
  </si>
  <si>
    <t xml:space="preserve">Úpravy povrchov, podlahy, osadenie   </t>
  </si>
  <si>
    <t>610991111</t>
  </si>
  <si>
    <t>Zakrývanie povrchov pri omietaní</t>
  </si>
  <si>
    <t>622421144</t>
  </si>
  <si>
    <t>Vonkajšia omietka vápenná stien štuková - opravy pškodených plôch</t>
  </si>
  <si>
    <t>622462402</t>
  </si>
  <si>
    <t>Vonkajšia sanačná omietka stien Tubag VSP prednástrek, krytie 100%</t>
  </si>
  <si>
    <t>622462431</t>
  </si>
  <si>
    <t>Vonkajšia sanačná omietka stien - soklová Tubag TZP, hr. do 50 mm</t>
  </si>
  <si>
    <t>622463272</t>
  </si>
  <si>
    <t>Sanácia betónových konštrukcií , vyrovnávacia malta na jemné opravy, vyspravka do hr. 20 mm,lokálne</t>
  </si>
  <si>
    <t xml:space="preserve">1,73*0,6   </t>
  </si>
  <si>
    <t xml:space="preserve">3,36*0,4   </t>
  </si>
  <si>
    <t xml:space="preserve">0,9*0,4   </t>
  </si>
  <si>
    <t xml:space="preserve">4,3*0,6   </t>
  </si>
  <si>
    <t xml:space="preserve">5*0,6   </t>
  </si>
  <si>
    <t>622463311.2</t>
  </si>
  <si>
    <t>Vonkajšia utesňovacia omietka proti zrážkovej a tlakovej vode , vyrovnanie podkladu - nad terénom</t>
  </si>
  <si>
    <t xml:space="preserve">2,44*0,15   </t>
  </si>
  <si>
    <t xml:space="preserve">(13,98+14,66)*0,15   </t>
  </si>
  <si>
    <t xml:space="preserve">37,25*0,15   </t>
  </si>
  <si>
    <t xml:space="preserve">4*0,15   </t>
  </si>
  <si>
    <t xml:space="preserve">23,83*0,15   </t>
  </si>
  <si>
    <t xml:space="preserve">5,47*0,15   </t>
  </si>
  <si>
    <t>622463311.1</t>
  </si>
  <si>
    <t>Vonkajšia utesňovacia omietka proti zrážkovej a tlakovej vode , hrubé vyrovnanie podkladu - pod terénom</t>
  </si>
  <si>
    <t xml:space="preserve">2,44*0,6   </t>
  </si>
  <si>
    <t xml:space="preserve">(13,98+14,66)*0,4   </t>
  </si>
  <si>
    <t xml:space="preserve">37,25*0,4   </t>
  </si>
  <si>
    <t xml:space="preserve">4*0,6   </t>
  </si>
  <si>
    <t xml:space="preserve">23,83*0,4   </t>
  </si>
  <si>
    <t xml:space="preserve">6,61*0,4   </t>
  </si>
  <si>
    <t xml:space="preserve">16,5*0,4   </t>
  </si>
  <si>
    <t xml:space="preserve">3,14*0,6   </t>
  </si>
  <si>
    <t xml:space="preserve">5,47*0,6   </t>
  </si>
  <si>
    <t>622491511</t>
  </si>
  <si>
    <t>Náter opravovanej omietky 2x fasádna silikátová farba</t>
  </si>
  <si>
    <t xml:space="preserve">Ostatné konštrukcie a práce-búranie   </t>
  </si>
  <si>
    <t>978023251</t>
  </si>
  <si>
    <t>Vysekanie, vyškriabanie a vyčistenie škár muriva kamenného -0,01400t-nad úrovňou terénu</t>
  </si>
  <si>
    <t>978023411</t>
  </si>
  <si>
    <t>Vysekanie, vyškriabanie a vyčistenie škár muriva tehlového okrem komínového,  -0,01400t- nad úrovňou terénu</t>
  </si>
  <si>
    <t xml:space="preserve">64,08*0,2   </t>
  </si>
  <si>
    <t>978059211</t>
  </si>
  <si>
    <t>Úprava obkladu z umelého kameňa do 2 m2,  -0,16900t</t>
  </si>
  <si>
    <t xml:space="preserve">6,61*0,2   </t>
  </si>
  <si>
    <t>978059631</t>
  </si>
  <si>
    <t>Odsekanie a odobratie stien z obkladačiek vonkajších nad 2 m2,  -0,08900t</t>
  </si>
  <si>
    <t xml:space="preserve">23,53*0,2   </t>
  </si>
  <si>
    <t xml:space="preserve">4*0,4   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</si>
  <si>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</si>
  <si>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</si>
  <si>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</si>
  <si>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</si>
  <si>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979087213</t>
  </si>
  <si>
    <t>Nakladanie na dopravné prostriedky pre vodorovnú dopravu vybúraných hmôt</t>
  </si>
  <si>
    <t>979089712</t>
  </si>
  <si>
    <t>Prenájom kontajneru 5 m3</t>
  </si>
  <si>
    <t>99</t>
  </si>
  <si>
    <t xml:space="preserve">Presun hmôt HSV   </t>
  </si>
  <si>
    <t>999281111</t>
  </si>
  <si>
    <t>Presun hmôt pre opravy a údržbu objektov vrátane vonkajších plášťov výšky do 25 m</t>
  </si>
  <si>
    <t>PSV</t>
  </si>
  <si>
    <t xml:space="preserve">Práce a dodávky PSV   </t>
  </si>
  <si>
    <t>711</t>
  </si>
  <si>
    <t xml:space="preserve">Izolácie proti vode a vlhkosti   </t>
  </si>
  <si>
    <t>711111015.1</t>
  </si>
  <si>
    <t>Izolácia proti zemnej vlhkosti,,3x náter minerálnou hydroizolačnou stierkou (pod sanačný špric),spotreba 5 kg/m2</t>
  </si>
  <si>
    <t xml:space="preserve">24,4*0,15   </t>
  </si>
  <si>
    <t>711111015.2</t>
  </si>
  <si>
    <t>Izolácia proti zemnej vlhkosti,,2x náter minerálnou hydroizolačnou stierkou,spotreba 3,2 kg/m2</t>
  </si>
  <si>
    <t xml:space="preserve">24,4*0,4   </t>
  </si>
  <si>
    <t>711132102</t>
  </si>
  <si>
    <t>Zhotovenie geotextílie alebo tkaniny na plochu zvislú</t>
  </si>
  <si>
    <t>6936651300</t>
  </si>
  <si>
    <t>Geotextília netkaná polypropylénová Tatratex PP   300</t>
  </si>
  <si>
    <t xml:space="preserve">8,322 * 1,2   </t>
  </si>
  <si>
    <t>5856051350</t>
  </si>
  <si>
    <t>Minerálna hydroizolačná stierka</t>
  </si>
  <si>
    <t>711463301</t>
  </si>
  <si>
    <t>Izolácia proti povrchovej a podpovrchovej j vode - flexibilná (2K), náter v dvoch vrstvách,spotreba min. 2,5 kg/m2</t>
  </si>
  <si>
    <t xml:space="preserve">7*0,4   </t>
  </si>
  <si>
    <t>711471057</t>
  </si>
  <si>
    <t>Zhotovenie izolácie proti tlakovej vode nopovou fóloiu položenou voľne na ploche vodorovnej</t>
  </si>
  <si>
    <t xml:space="preserve">28,64*0,4   </t>
  </si>
  <si>
    <t xml:space="preserve">24,43*0,4   </t>
  </si>
  <si>
    <t>6288000630</t>
  </si>
  <si>
    <t>Nopová fólia proti vlhkosti s radónovou ochranou, výška nopu 8 mm</t>
  </si>
  <si>
    <t xml:space="preserve">45,918 * 1,15   </t>
  </si>
  <si>
    <t>711491272</t>
  </si>
  <si>
    <t>Zhotovenie ochrannej vrstvy izolácie z textílie na ploche zvislej, pre izolácie proti zemnej vlhkosti, podpovrchovej a tlakovej vode</t>
  </si>
  <si>
    <t>711491275.1</t>
  </si>
  <si>
    <t>Ukončenie nopovej fólie lištou (UV stabilná, Fe+Zn),včetne materiálu</t>
  </si>
  <si>
    <t xml:space="preserve">2,44+13,98+14,66+37,25+4+23,43+0,9+0,3+6,61+5,47   </t>
  </si>
  <si>
    <t>998711101</t>
  </si>
  <si>
    <t>Presun hmôt pre izoláciu proti vode v objektoch výšky do 6 m</t>
  </si>
  <si>
    <t xml:space="preserve">Vedľajšie rozpočtové náklady   </t>
  </si>
  <si>
    <t>VRN14</t>
  </si>
  <si>
    <t xml:space="preserve">Ostatné náklady stavby   </t>
  </si>
  <si>
    <t>001400031</t>
  </si>
  <si>
    <t>Ostatné náklady stavby - práce na pamiatkových objektoch bez rozlíšenia</t>
  </si>
  <si>
    <t>eur</t>
  </si>
  <si>
    <t xml:space="preserve">2 - Verejné osvetlenie </t>
  </si>
  <si>
    <t xml:space="preserve">M - Práce a dodávky M   </t>
  </si>
  <si>
    <t xml:space="preserve">    21-M - Elektromontáže   </t>
  </si>
  <si>
    <t xml:space="preserve">    22-M - Montáže oznam. a zabezp. zariadení   </t>
  </si>
  <si>
    <t xml:space="preserve">    46-M - Zemné práce pri extr.mont.prácach   </t>
  </si>
  <si>
    <t xml:space="preserve">Práce a dodávky M   </t>
  </si>
  <si>
    <t>21-M</t>
  </si>
  <si>
    <t xml:space="preserve">Elektromontáže   </t>
  </si>
  <si>
    <t>21001000P10</t>
  </si>
  <si>
    <t>Rúrka Kopoflex KF 09040</t>
  </si>
  <si>
    <t>2101006P1</t>
  </si>
  <si>
    <t>Rozdelovacia hlava HCZ 4-4/35</t>
  </si>
  <si>
    <t>2101006P111</t>
  </si>
  <si>
    <t>Spojka SVCZSS 16</t>
  </si>
  <si>
    <t>kus</t>
  </si>
  <si>
    <t>210120001</t>
  </si>
  <si>
    <t>Závitová poistka s predným prívodom  E 27 do 25 A</t>
  </si>
  <si>
    <t>210204011</t>
  </si>
  <si>
    <t>Osvetľovací stožiar - oceľový do dľžky 12 m</t>
  </si>
  <si>
    <t>210204102</t>
  </si>
  <si>
    <t>Konzola repasovaná historická typ KČ950</t>
  </si>
  <si>
    <t>210204201</t>
  </si>
  <si>
    <t>Elektrovýstroj stožiara pre 1 okruh</t>
  </si>
  <si>
    <t>21020P000</t>
  </si>
  <si>
    <t>Montáž svietidla</t>
  </si>
  <si>
    <t>210220001</t>
  </si>
  <si>
    <t>Uzemňovacie vedenie na povrchu FeZn</t>
  </si>
  <si>
    <t>210220002</t>
  </si>
  <si>
    <t>Uzemňovacie vedenie na povrchu FeZn do 120 mm2</t>
  </si>
  <si>
    <t>210220245</t>
  </si>
  <si>
    <t>Svorka FeZn pripojovacia SP1</t>
  </si>
  <si>
    <t>210220253</t>
  </si>
  <si>
    <t>Svorka FeZn uzemňovacia SR03</t>
  </si>
  <si>
    <t>210812019</t>
  </si>
  <si>
    <t>Kábel medený silový uložený voľne NYY 0,6/1 kV 3x1,5</t>
  </si>
  <si>
    <t>210901015P</t>
  </si>
  <si>
    <t>Silový kábel 750-1000 V (v mm2) voľne uložený NAYY-J 4x16</t>
  </si>
  <si>
    <t>2109P0054</t>
  </si>
  <si>
    <t>Demontáž jestvujúceho verejného osvetlenia v rozsahu podľa technickej správy</t>
  </si>
  <si>
    <t>celok</t>
  </si>
  <si>
    <t>22-M</t>
  </si>
  <si>
    <t xml:space="preserve">Montáže oznam. a zabezp. zariadení   </t>
  </si>
  <si>
    <t>22006P001</t>
  </si>
  <si>
    <t>Montáž rúry HDPE</t>
  </si>
  <si>
    <t>22006P003</t>
  </si>
  <si>
    <t>Montáž tlakovej spojky rúr HDPE</t>
  </si>
  <si>
    <t>22006P005</t>
  </si>
  <si>
    <t>Montáž koncovky rúr HDPE</t>
  </si>
  <si>
    <t>345710P001</t>
  </si>
  <si>
    <t>Rúra HDPE 40/33 (180+42)m</t>
  </si>
  <si>
    <t>256</t>
  </si>
  <si>
    <t>345710P003</t>
  </si>
  <si>
    <t>Tlaková spojka rúr HDPE PLASSON SPP40</t>
  </si>
  <si>
    <t>345710P005</t>
  </si>
  <si>
    <t>Koncovka rúr HDPE PLASSON KPP40</t>
  </si>
  <si>
    <t>3450705203</t>
  </si>
  <si>
    <t>Rúrka KF 09040</t>
  </si>
  <si>
    <t>3543649P1</t>
  </si>
  <si>
    <t>3410350223</t>
  </si>
  <si>
    <t>NYY 3x1,5    Kábel pre pevné uloženie, medený VDE, skúšobné napätie 4 kV</t>
  </si>
  <si>
    <t>34101014P1</t>
  </si>
  <si>
    <t>Spojka SVCZSS 4x16-35 Al/Cu</t>
  </si>
  <si>
    <t>3450106300</t>
  </si>
  <si>
    <t>Poistková hlavica E27</t>
  </si>
  <si>
    <t>3160106314</t>
  </si>
  <si>
    <t>Stožiar VŽ 3600+ základový rošt P170</t>
  </si>
  <si>
    <t>2830048000</t>
  </si>
  <si>
    <t>Sťahovacia páska čierna 140x3,6</t>
  </si>
  <si>
    <t>3160306102</t>
  </si>
  <si>
    <t>Repasovanie historickej konzoly typ KČ950</t>
  </si>
  <si>
    <t>3450662317</t>
  </si>
  <si>
    <t>Svorkovnica NGE.SR 721-25/Un</t>
  </si>
  <si>
    <t>3450662319</t>
  </si>
  <si>
    <t>Kryt svorkovnice KS8 - IP20</t>
  </si>
  <si>
    <t>348P000230</t>
  </si>
  <si>
    <t>Svietidlo LUCERNA AVD LED 44W 2000K 5120 lm</t>
  </si>
  <si>
    <t>341P00004</t>
  </si>
  <si>
    <t>Kábel NAYY-J 4x16, skúšobné napätie 4 kV</t>
  </si>
  <si>
    <t>1561522500</t>
  </si>
  <si>
    <t>Drôt ťahaný D 8.00mm mäkký nepatentovaný z neušlachtilých ocelí pozinkovaný ozn. 11 343  (EN S195T)</t>
  </si>
  <si>
    <t>3544112000</t>
  </si>
  <si>
    <t>Páska uzemňovacia 30x4 mm</t>
  </si>
  <si>
    <t>3544237050</t>
  </si>
  <si>
    <t>Svorka  pripojovacia  SP 1</t>
  </si>
  <si>
    <t>3544238500</t>
  </si>
  <si>
    <t>Svorka  odbočná spojovacia  SR 03</t>
  </si>
  <si>
    <t>210HZS01</t>
  </si>
  <si>
    <t xml:space="preserve">HZS - Východzia revízna správa (VO+ uzemnenie) </t>
  </si>
  <si>
    <t>hod</t>
  </si>
  <si>
    <t>210HZS02</t>
  </si>
  <si>
    <t>HZS - Plán skutočného vyhotovenia s geodetickým zameraním</t>
  </si>
  <si>
    <t>PM</t>
  </si>
  <si>
    <t>Podružný materiál</t>
  </si>
  <si>
    <t>%</t>
  </si>
  <si>
    <t>PPV</t>
  </si>
  <si>
    <t>Podiel pridružených výkonov</t>
  </si>
  <si>
    <t>46-M</t>
  </si>
  <si>
    <t xml:space="preserve">Zemné práce pri extr.mont.prácach   </t>
  </si>
  <si>
    <t>460010024</t>
  </si>
  <si>
    <t>Vytýčenie trasy káblového vedenia v zastavanom priestore</t>
  </si>
  <si>
    <t>km</t>
  </si>
  <si>
    <t>460050713</t>
  </si>
  <si>
    <t>Výkop jamy pre stožiar verejného osvetlenia do 2 m3 vrátane, strojový výkop v zemina triedy 3</t>
  </si>
  <si>
    <t>460080001</t>
  </si>
  <si>
    <t>Základ z prostého betónu s dopravou zmesi a betonážou</t>
  </si>
  <si>
    <t>5893232300</t>
  </si>
  <si>
    <t>Betón STN EN 206-1-C 12/15-XC4, XF1, XA1 (SK)-Cl 0,4-Dmax 22 - S1 z cementu portlandského</t>
  </si>
  <si>
    <t>90</t>
  </si>
  <si>
    <t>460200163</t>
  </si>
  <si>
    <t>Hĺbenie káblovej ryhy ručne 35 cm širokej a 80 cm hlbokej, v zemine triedy 3</t>
  </si>
  <si>
    <t>92</t>
  </si>
  <si>
    <t>460200173</t>
  </si>
  <si>
    <t>Hĺbenie káblovej ryhy ručne 35 cm širokej a 85 cm hlbokej, v zemine triedy 3</t>
  </si>
  <si>
    <t>94</t>
  </si>
  <si>
    <t>460200303</t>
  </si>
  <si>
    <t>Hĺbenie káblovej ryhy ručne 50 cm širokej a 115 cm hlbokej, v zemine triedy 3</t>
  </si>
  <si>
    <t>96</t>
  </si>
  <si>
    <t>4603000061</t>
  </si>
  <si>
    <t>Zhutnenie zeminy po vrstvách pri zahrnutí rýh strojom, vrstva zeminy 25 cm</t>
  </si>
  <si>
    <t>98</t>
  </si>
  <si>
    <t>460420024</t>
  </si>
  <si>
    <t>Zriadenie lôžka z piesku bez zakrytia, v ryhe šír. do 35 cm, hrúbky vrstvy 10 cm</t>
  </si>
  <si>
    <t>100</t>
  </si>
  <si>
    <t>460420025</t>
  </si>
  <si>
    <t>Zriadenie lôžka z piesku bez zakrytia, v ryhe šír. do 50 cm, hrúbky vrstvy 10 cm</t>
  </si>
  <si>
    <t>102</t>
  </si>
  <si>
    <t>581533300P1</t>
  </si>
  <si>
    <t>Piesok stavebný</t>
  </si>
  <si>
    <t>104</t>
  </si>
  <si>
    <t>4604200P5</t>
  </si>
  <si>
    <t>Montáž platní DEKAB</t>
  </si>
  <si>
    <t>106</t>
  </si>
  <si>
    <t>4604200P6</t>
  </si>
  <si>
    <t>Platňa  DEKAB 2 PE 300</t>
  </si>
  <si>
    <t>108</t>
  </si>
  <si>
    <t>55</t>
  </si>
  <si>
    <t>460490012</t>
  </si>
  <si>
    <t>Rozvinutie a uloženie výstražnej fólie z PVC do ryhy, šírka 33 cm</t>
  </si>
  <si>
    <t>110</t>
  </si>
  <si>
    <t>2830002000</t>
  </si>
  <si>
    <t>Fólia červená v m</t>
  </si>
  <si>
    <t>112</t>
  </si>
  <si>
    <t>57</t>
  </si>
  <si>
    <t>460510P44</t>
  </si>
  <si>
    <t>Káblová chránička - rúra KF 09075</t>
  </si>
  <si>
    <t>114</t>
  </si>
  <si>
    <t>460510P49</t>
  </si>
  <si>
    <t>Káblová chránička - rúra KF 09090</t>
  </si>
  <si>
    <t>116</t>
  </si>
  <si>
    <t>59</t>
  </si>
  <si>
    <t>460560163</t>
  </si>
  <si>
    <t>Ručný zásyp nezap. káblovej ryhy bez zhutn. zeminy, 35 cm širokej, 80 cm hlbokej v zemine tr. 3</t>
  </si>
  <si>
    <t>118</t>
  </si>
  <si>
    <t>460560173</t>
  </si>
  <si>
    <t>Ručný zásyp nezap. káblovej ryhy bez zhutn. zeminy, 35 cm širokej, 85 cm hlbokej v zemine tr. 3</t>
  </si>
  <si>
    <t>120</t>
  </si>
  <si>
    <t>61</t>
  </si>
  <si>
    <t>460560303</t>
  </si>
  <si>
    <t>Ručný zásyp nezap. káblovej ryhy bez zhutn. zeminy, 50 cm širokej, 115 cm hlbokej v zemine tr. 3</t>
  </si>
  <si>
    <t>122</t>
  </si>
  <si>
    <t>460600001</t>
  </si>
  <si>
    <t>Naloženie zeminy, odvoz do 1 km a zloženie na skládke a jazda späť</t>
  </si>
  <si>
    <t>124</t>
  </si>
  <si>
    <t>63</t>
  </si>
  <si>
    <t>460650110</t>
  </si>
  <si>
    <t>Podkladná vrstva zo štrkodrvy fr. 0 - 32</t>
  </si>
  <si>
    <t>126</t>
  </si>
  <si>
    <t>4607000P2</t>
  </si>
  <si>
    <t>Smart Marker SM 1500</t>
  </si>
  <si>
    <t>128</t>
  </si>
  <si>
    <t>65</t>
  </si>
  <si>
    <t>460PON002</t>
  </si>
  <si>
    <t>Použitie autožeriavu</t>
  </si>
  <si>
    <t>130</t>
  </si>
  <si>
    <t>460PON004</t>
  </si>
  <si>
    <t>Použitie nákladného vozidla do vzdialenosti 20 km</t>
  </si>
  <si>
    <t>132</t>
  </si>
  <si>
    <t xml:space="preserve">ZADANIE </t>
  </si>
  <si>
    <t>ZADANIE</t>
  </si>
  <si>
    <t>Vodorovná doprava vybúraných hmôt po suchu bez naloženia, ale so zložením na vzdialenosť do 25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</si>
</sst>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>
      <selection activeCell="AN11" sqref="AN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41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19"/>
      <c r="BE5" s="238" t="s">
        <v>13</v>
      </c>
      <c r="BS5" s="16" t="s">
        <v>6</v>
      </c>
    </row>
    <row r="6" spans="1:74" s="1" customFormat="1" ht="36.950000000000003" customHeight="1">
      <c r="B6" s="19"/>
      <c r="D6" s="25" t="s">
        <v>14</v>
      </c>
      <c r="K6" s="242" t="s">
        <v>15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19"/>
      <c r="BE6" s="239"/>
      <c r="BS6" s="16" t="s">
        <v>6</v>
      </c>
    </row>
    <row r="7" spans="1:74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39"/>
      <c r="BS7" s="16" t="s">
        <v>6</v>
      </c>
    </row>
    <row r="8" spans="1:74" s="1" customFormat="1" ht="12" customHeight="1">
      <c r="B8" s="19"/>
      <c r="D8" s="26" t="s">
        <v>18</v>
      </c>
      <c r="K8" s="24" t="s">
        <v>19</v>
      </c>
      <c r="AK8" s="26" t="s">
        <v>20</v>
      </c>
      <c r="AN8" s="202" t="s">
        <v>26</v>
      </c>
      <c r="AR8" s="19"/>
      <c r="BE8" s="239"/>
      <c r="BS8" s="16" t="s">
        <v>6</v>
      </c>
    </row>
    <row r="9" spans="1:74" s="1" customFormat="1" ht="14.45" customHeight="1">
      <c r="B9" s="19"/>
      <c r="AR9" s="19"/>
      <c r="BE9" s="239"/>
      <c r="BS9" s="16" t="s">
        <v>6</v>
      </c>
    </row>
    <row r="10" spans="1:74" s="1" customFormat="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39"/>
      <c r="BS10" s="16" t="s">
        <v>6</v>
      </c>
    </row>
    <row r="11" spans="1:74" s="1" customFormat="1" ht="18.399999999999999" customHeight="1">
      <c r="B11" s="19"/>
      <c r="E11" s="24" t="s">
        <v>23</v>
      </c>
      <c r="AK11" s="26" t="s">
        <v>24</v>
      </c>
      <c r="AN11" s="24" t="s">
        <v>1</v>
      </c>
      <c r="AR11" s="19"/>
      <c r="BE11" s="239"/>
      <c r="BS11" s="16" t="s">
        <v>6</v>
      </c>
    </row>
    <row r="12" spans="1:74" s="1" customFormat="1" ht="6.95" customHeight="1">
      <c r="B12" s="19"/>
      <c r="AR12" s="19"/>
      <c r="BE12" s="239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22</v>
      </c>
      <c r="AN13" s="28" t="s">
        <v>26</v>
      </c>
      <c r="AR13" s="19"/>
      <c r="BE13" s="239"/>
      <c r="BS13" s="16" t="s">
        <v>6</v>
      </c>
    </row>
    <row r="14" spans="1:74" ht="12.75">
      <c r="B14" s="19"/>
      <c r="E14" s="243" t="s">
        <v>26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6" t="s">
        <v>24</v>
      </c>
      <c r="AN14" s="28" t="s">
        <v>26</v>
      </c>
      <c r="AR14" s="19"/>
      <c r="BE14" s="239"/>
      <c r="BS14" s="16" t="s">
        <v>6</v>
      </c>
    </row>
    <row r="15" spans="1:74" s="1" customFormat="1" ht="6.95" customHeight="1">
      <c r="B15" s="19"/>
      <c r="AR15" s="19"/>
      <c r="BE15" s="239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22</v>
      </c>
      <c r="AN16" s="24" t="s">
        <v>1</v>
      </c>
      <c r="AR16" s="19"/>
      <c r="BE16" s="239"/>
      <c r="BS16" s="16" t="s">
        <v>3</v>
      </c>
    </row>
    <row r="17" spans="1:71" s="1" customFormat="1" ht="18.399999999999999" customHeight="1">
      <c r="B17" s="19"/>
      <c r="E17" s="24" t="s">
        <v>23</v>
      </c>
      <c r="AK17" s="26" t="s">
        <v>24</v>
      </c>
      <c r="AN17" s="24" t="s">
        <v>1</v>
      </c>
      <c r="AR17" s="19"/>
      <c r="BE17" s="239"/>
      <c r="BS17" s="16" t="s">
        <v>28</v>
      </c>
    </row>
    <row r="18" spans="1:71" s="1" customFormat="1" ht="6.95" customHeight="1">
      <c r="B18" s="19"/>
      <c r="AR18" s="19"/>
      <c r="BE18" s="239"/>
      <c r="BS18" s="16" t="s">
        <v>6</v>
      </c>
    </row>
    <row r="19" spans="1:71" s="1" customFormat="1" ht="12" customHeight="1">
      <c r="B19" s="19"/>
      <c r="D19" s="26" t="s">
        <v>29</v>
      </c>
      <c r="AK19" s="26" t="s">
        <v>22</v>
      </c>
      <c r="AN19" s="24" t="s">
        <v>1</v>
      </c>
      <c r="AR19" s="19"/>
      <c r="BE19" s="239"/>
      <c r="BS19" s="16" t="s">
        <v>6</v>
      </c>
    </row>
    <row r="20" spans="1:71" s="1" customFormat="1" ht="18.399999999999999" customHeight="1">
      <c r="B20" s="19"/>
      <c r="E20" s="24" t="s">
        <v>23</v>
      </c>
      <c r="AK20" s="26" t="s">
        <v>24</v>
      </c>
      <c r="AN20" s="24" t="s">
        <v>1</v>
      </c>
      <c r="AR20" s="19"/>
      <c r="BE20" s="239"/>
      <c r="BS20" s="16" t="s">
        <v>28</v>
      </c>
    </row>
    <row r="21" spans="1:71" s="1" customFormat="1" ht="6.95" customHeight="1">
      <c r="B21" s="19"/>
      <c r="AR21" s="19"/>
      <c r="BE21" s="239"/>
    </row>
    <row r="22" spans="1:71" s="1" customFormat="1" ht="12" customHeight="1">
      <c r="B22" s="19"/>
      <c r="D22" s="26" t="s">
        <v>30</v>
      </c>
      <c r="AR22" s="19"/>
      <c r="BE22" s="239"/>
    </row>
    <row r="23" spans="1:71" s="1" customFormat="1" ht="16.5" customHeight="1">
      <c r="B23" s="19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19"/>
      <c r="BE23" s="239"/>
    </row>
    <row r="24" spans="1:71" s="1" customFormat="1" ht="6.95" customHeight="1">
      <c r="B24" s="19"/>
      <c r="AR24" s="19"/>
      <c r="BE24" s="239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9"/>
    </row>
    <row r="26" spans="1:71" s="2" customFormat="1" ht="25.9" customHeight="1">
      <c r="A26" s="31"/>
      <c r="B26" s="32"/>
      <c r="C26" s="31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9">
        <f>ROUND(AG94,2)</f>
        <v>0</v>
      </c>
      <c r="AL26" s="230"/>
      <c r="AM26" s="230"/>
      <c r="AN26" s="230"/>
      <c r="AO26" s="230"/>
      <c r="AP26" s="31"/>
      <c r="AQ26" s="31"/>
      <c r="AR26" s="32"/>
      <c r="BE26" s="239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39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1" t="s">
        <v>32</v>
      </c>
      <c r="M28" s="231"/>
      <c r="N28" s="231"/>
      <c r="O28" s="231"/>
      <c r="P28" s="231"/>
      <c r="Q28" s="31"/>
      <c r="R28" s="31"/>
      <c r="S28" s="31"/>
      <c r="T28" s="31"/>
      <c r="U28" s="31"/>
      <c r="V28" s="31"/>
      <c r="W28" s="231" t="s">
        <v>33</v>
      </c>
      <c r="X28" s="231"/>
      <c r="Y28" s="231"/>
      <c r="Z28" s="231"/>
      <c r="AA28" s="231"/>
      <c r="AB28" s="231"/>
      <c r="AC28" s="231"/>
      <c r="AD28" s="231"/>
      <c r="AE28" s="231"/>
      <c r="AF28" s="31"/>
      <c r="AG28" s="31"/>
      <c r="AH28" s="31"/>
      <c r="AI28" s="31"/>
      <c r="AJ28" s="31"/>
      <c r="AK28" s="231" t="s">
        <v>34</v>
      </c>
      <c r="AL28" s="231"/>
      <c r="AM28" s="231"/>
      <c r="AN28" s="231"/>
      <c r="AO28" s="231"/>
      <c r="AP28" s="31"/>
      <c r="AQ28" s="31"/>
      <c r="AR28" s="32"/>
      <c r="BE28" s="239"/>
    </row>
    <row r="29" spans="1:71" s="3" customFormat="1" ht="14.45" customHeight="1">
      <c r="B29" s="36"/>
      <c r="D29" s="26" t="s">
        <v>35</v>
      </c>
      <c r="F29" s="26" t="s">
        <v>36</v>
      </c>
      <c r="L29" s="224">
        <v>0.2</v>
      </c>
      <c r="M29" s="223"/>
      <c r="N29" s="223"/>
      <c r="O29" s="223"/>
      <c r="P29" s="223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 2)</f>
        <v>0</v>
      </c>
      <c r="AL29" s="223"/>
      <c r="AM29" s="223"/>
      <c r="AN29" s="223"/>
      <c r="AO29" s="223"/>
      <c r="AR29" s="36"/>
      <c r="BE29" s="240"/>
    </row>
    <row r="30" spans="1:71" s="3" customFormat="1" ht="14.45" customHeight="1">
      <c r="B30" s="36"/>
      <c r="F30" s="26" t="s">
        <v>37</v>
      </c>
      <c r="L30" s="224">
        <v>0.2</v>
      </c>
      <c r="M30" s="223"/>
      <c r="N30" s="223"/>
      <c r="O30" s="223"/>
      <c r="P30" s="223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 2)</f>
        <v>0</v>
      </c>
      <c r="AL30" s="223"/>
      <c r="AM30" s="223"/>
      <c r="AN30" s="223"/>
      <c r="AO30" s="223"/>
      <c r="AR30" s="36"/>
      <c r="BE30" s="240"/>
    </row>
    <row r="31" spans="1:71" s="3" customFormat="1" ht="14.45" hidden="1" customHeight="1">
      <c r="B31" s="36"/>
      <c r="F31" s="26" t="s">
        <v>38</v>
      </c>
      <c r="L31" s="224">
        <v>0.2</v>
      </c>
      <c r="M31" s="223"/>
      <c r="N31" s="223"/>
      <c r="O31" s="223"/>
      <c r="P31" s="223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6"/>
      <c r="BE31" s="240"/>
    </row>
    <row r="32" spans="1:71" s="3" customFormat="1" ht="14.45" hidden="1" customHeight="1">
      <c r="B32" s="36"/>
      <c r="F32" s="26" t="s">
        <v>39</v>
      </c>
      <c r="L32" s="224">
        <v>0.2</v>
      </c>
      <c r="M32" s="223"/>
      <c r="N32" s="223"/>
      <c r="O32" s="223"/>
      <c r="P32" s="223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6"/>
      <c r="BE32" s="240"/>
    </row>
    <row r="33" spans="1:57" s="3" customFormat="1" ht="14.45" hidden="1" customHeight="1">
      <c r="B33" s="36"/>
      <c r="F33" s="26" t="s">
        <v>40</v>
      </c>
      <c r="L33" s="224">
        <v>0</v>
      </c>
      <c r="M33" s="223"/>
      <c r="N33" s="223"/>
      <c r="O33" s="223"/>
      <c r="P33" s="223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6"/>
      <c r="BE33" s="240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39"/>
    </row>
    <row r="35" spans="1:57" s="2" customFormat="1" ht="25.9" customHeight="1">
      <c r="A35" s="31"/>
      <c r="B35" s="32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37" t="s">
        <v>43</v>
      </c>
      <c r="Y35" s="235"/>
      <c r="Z35" s="235"/>
      <c r="AA35" s="235"/>
      <c r="AB35" s="235"/>
      <c r="AC35" s="39"/>
      <c r="AD35" s="39"/>
      <c r="AE35" s="39"/>
      <c r="AF35" s="39"/>
      <c r="AG35" s="39"/>
      <c r="AH35" s="39"/>
      <c r="AI35" s="39"/>
      <c r="AJ35" s="39"/>
      <c r="AK35" s="234">
        <f>SUM(AK26:AK33)</f>
        <v>0</v>
      </c>
      <c r="AL35" s="235"/>
      <c r="AM35" s="235"/>
      <c r="AN35" s="235"/>
      <c r="AO35" s="236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4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46</v>
      </c>
      <c r="AI60" s="34"/>
      <c r="AJ60" s="34"/>
      <c r="AK60" s="34"/>
      <c r="AL60" s="34"/>
      <c r="AM60" s="44" t="s">
        <v>47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4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46</v>
      </c>
      <c r="AI75" s="34"/>
      <c r="AJ75" s="34"/>
      <c r="AK75" s="34"/>
      <c r="AL75" s="34"/>
      <c r="AM75" s="44" t="s">
        <v>47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0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12</v>
      </c>
      <c r="AR84" s="50"/>
    </row>
    <row r="85" spans="1:91" s="5" customFormat="1" ht="36.950000000000003" customHeight="1">
      <c r="B85" s="51"/>
      <c r="C85" s="52" t="s">
        <v>14</v>
      </c>
      <c r="L85" s="225" t="str">
        <f>K6</f>
        <v>Rekonštrukcia ulice Kráľovská cesta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Kráľovská cesta,Nitra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27" t="str">
        <f>IF(AN8= "","",AN8)</f>
        <v>Vyplň údaj</v>
      </c>
      <c r="AN87" s="227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10" t="str">
        <f>IF(E17="","",E17)</f>
        <v xml:space="preserve"> </v>
      </c>
      <c r="AN89" s="211"/>
      <c r="AO89" s="211"/>
      <c r="AP89" s="211"/>
      <c r="AQ89" s="31"/>
      <c r="AR89" s="32"/>
      <c r="AS89" s="206" t="s">
        <v>51</v>
      </c>
      <c r="AT89" s="207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10" t="str">
        <f>IF(E20="","",E20)</f>
        <v xml:space="preserve"> </v>
      </c>
      <c r="AN90" s="211"/>
      <c r="AO90" s="211"/>
      <c r="AP90" s="211"/>
      <c r="AQ90" s="31"/>
      <c r="AR90" s="32"/>
      <c r="AS90" s="208"/>
      <c r="AT90" s="20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8"/>
      <c r="AT91" s="20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12" t="s">
        <v>52</v>
      </c>
      <c r="D92" s="213"/>
      <c r="E92" s="213"/>
      <c r="F92" s="213"/>
      <c r="G92" s="213"/>
      <c r="H92" s="59"/>
      <c r="I92" s="215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4" t="s">
        <v>54</v>
      </c>
      <c r="AH92" s="213"/>
      <c r="AI92" s="213"/>
      <c r="AJ92" s="213"/>
      <c r="AK92" s="213"/>
      <c r="AL92" s="213"/>
      <c r="AM92" s="213"/>
      <c r="AN92" s="215" t="s">
        <v>55</v>
      </c>
      <c r="AO92" s="213"/>
      <c r="AP92" s="216"/>
      <c r="AQ92" s="60" t="s">
        <v>56</v>
      </c>
      <c r="AR92" s="32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4">
        <f>ROUND(AG95+AG99,2)</f>
        <v>0</v>
      </c>
      <c r="AH94" s="204"/>
      <c r="AI94" s="204"/>
      <c r="AJ94" s="204"/>
      <c r="AK94" s="204"/>
      <c r="AL94" s="204"/>
      <c r="AM94" s="204"/>
      <c r="AN94" s="205">
        <f t="shared" ref="AN94:AN99" si="0">SUM(AG94,AT94)</f>
        <v>0</v>
      </c>
      <c r="AO94" s="205"/>
      <c r="AP94" s="205"/>
      <c r="AQ94" s="71" t="s">
        <v>1</v>
      </c>
      <c r="AR94" s="67"/>
      <c r="AS94" s="72">
        <f>ROUND(AS95+AS99,2)</f>
        <v>0</v>
      </c>
      <c r="AT94" s="73">
        <f t="shared" ref="AT94:AT99" si="1">ROUND(SUM(AV94:AW94),2)</f>
        <v>0</v>
      </c>
      <c r="AU94" s="74">
        <f>ROUND(AU95+AU99,5)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ROUND(AZ95+AZ99,2)</f>
        <v>0</v>
      </c>
      <c r="BA94" s="73">
        <f>ROUND(BA95+BA99,2)</f>
        <v>0</v>
      </c>
      <c r="BB94" s="73">
        <f>ROUND(BB95+BB99,2)</f>
        <v>0</v>
      </c>
      <c r="BC94" s="73">
        <f>ROUND(BC95+BC99,2)</f>
        <v>0</v>
      </c>
      <c r="BD94" s="75">
        <f>ROUND(BD95+BD99,2)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24.75" customHeight="1">
      <c r="B95" s="78"/>
      <c r="C95" s="79"/>
      <c r="D95" s="203" t="s">
        <v>75</v>
      </c>
      <c r="E95" s="203"/>
      <c r="F95" s="203"/>
      <c r="G95" s="203"/>
      <c r="H95" s="203"/>
      <c r="I95" s="80"/>
      <c r="J95" s="203" t="s">
        <v>76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28">
        <f>ROUND(SUM(AG96:AG98),2)</f>
        <v>0</v>
      </c>
      <c r="AH95" s="221"/>
      <c r="AI95" s="221"/>
      <c r="AJ95" s="221"/>
      <c r="AK95" s="221"/>
      <c r="AL95" s="221"/>
      <c r="AM95" s="221"/>
      <c r="AN95" s="220">
        <f t="shared" si="0"/>
        <v>0</v>
      </c>
      <c r="AO95" s="221"/>
      <c r="AP95" s="221"/>
      <c r="AQ95" s="81" t="s">
        <v>77</v>
      </c>
      <c r="AR95" s="78"/>
      <c r="AS95" s="82">
        <f>ROUND(SUM(AS96:AS98),2)</f>
        <v>0</v>
      </c>
      <c r="AT95" s="83">
        <f t="shared" si="1"/>
        <v>0</v>
      </c>
      <c r="AU95" s="84">
        <f>ROUND(SUM(AU96:AU98),5)</f>
        <v>0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ROUND(SUM(AZ96:AZ98),2)</f>
        <v>0</v>
      </c>
      <c r="BA95" s="83">
        <f>ROUND(SUM(BA96:BA98),2)</f>
        <v>0</v>
      </c>
      <c r="BB95" s="83">
        <f>ROUND(SUM(BB96:BB98),2)</f>
        <v>0</v>
      </c>
      <c r="BC95" s="83">
        <f>ROUND(SUM(BC96:BC98),2)</f>
        <v>0</v>
      </c>
      <c r="BD95" s="85">
        <f>ROUND(SUM(BD96:BD98),2)</f>
        <v>0</v>
      </c>
      <c r="BS95" s="86" t="s">
        <v>70</v>
      </c>
      <c r="BT95" s="86" t="s">
        <v>75</v>
      </c>
      <c r="BU95" s="86" t="s">
        <v>72</v>
      </c>
      <c r="BV95" s="86" t="s">
        <v>73</v>
      </c>
      <c r="BW95" s="86" t="s">
        <v>78</v>
      </c>
      <c r="BX95" s="86" t="s">
        <v>4</v>
      </c>
      <c r="CL95" s="86" t="s">
        <v>1</v>
      </c>
      <c r="CM95" s="86" t="s">
        <v>71</v>
      </c>
    </row>
    <row r="96" spans="1:91" s="4" customFormat="1" ht="16.5" customHeight="1">
      <c r="A96" s="87" t="s">
        <v>79</v>
      </c>
      <c r="B96" s="50"/>
      <c r="C96" s="10"/>
      <c r="D96" s="10"/>
      <c r="E96" s="217" t="s">
        <v>80</v>
      </c>
      <c r="F96" s="217"/>
      <c r="G96" s="217"/>
      <c r="H96" s="217"/>
      <c r="I96" s="217"/>
      <c r="J96" s="10"/>
      <c r="K96" s="217" t="s">
        <v>81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8">
        <f>'01 - Miestne komunikácie'!J32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8" t="s">
        <v>82</v>
      </c>
      <c r="AR96" s="50"/>
      <c r="AS96" s="89">
        <v>0</v>
      </c>
      <c r="AT96" s="90">
        <f t="shared" si="1"/>
        <v>0</v>
      </c>
      <c r="AU96" s="91">
        <f>'01 - Miestne komunikácie'!P128</f>
        <v>0</v>
      </c>
      <c r="AV96" s="90">
        <f>'01 - Miestne komunikácie'!J35</f>
        <v>0</v>
      </c>
      <c r="AW96" s="90">
        <f>'01 - Miestne komunikácie'!J36</f>
        <v>0</v>
      </c>
      <c r="AX96" s="90">
        <f>'01 - Miestne komunikácie'!J37</f>
        <v>0</v>
      </c>
      <c r="AY96" s="90">
        <f>'01 - Miestne komunikácie'!J38</f>
        <v>0</v>
      </c>
      <c r="AZ96" s="90">
        <f>'01 - Miestne komunikácie'!F35</f>
        <v>0</v>
      </c>
      <c r="BA96" s="90">
        <f>'01 - Miestne komunikácie'!F36</f>
        <v>0</v>
      </c>
      <c r="BB96" s="90">
        <f>'01 - Miestne komunikácie'!F37</f>
        <v>0</v>
      </c>
      <c r="BC96" s="90">
        <f>'01 - Miestne komunikácie'!F38</f>
        <v>0</v>
      </c>
      <c r="BD96" s="92">
        <f>'01 - Miestne komunikácie'!F39</f>
        <v>0</v>
      </c>
      <c r="BT96" s="24" t="s">
        <v>83</v>
      </c>
      <c r="BV96" s="24" t="s">
        <v>73</v>
      </c>
      <c r="BW96" s="24" t="s">
        <v>84</v>
      </c>
      <c r="BX96" s="24" t="s">
        <v>78</v>
      </c>
      <c r="CL96" s="24" t="s">
        <v>1</v>
      </c>
    </row>
    <row r="97" spans="1:91" s="4" customFormat="1" ht="16.5" customHeight="1">
      <c r="A97" s="87" t="s">
        <v>79</v>
      </c>
      <c r="B97" s="50"/>
      <c r="C97" s="10"/>
      <c r="D97" s="10"/>
      <c r="E97" s="217" t="s">
        <v>85</v>
      </c>
      <c r="F97" s="217"/>
      <c r="G97" s="217"/>
      <c r="H97" s="217"/>
      <c r="I97" s="217"/>
      <c r="J97" s="10"/>
      <c r="K97" s="217" t="s">
        <v>86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8">
        <f>'02 - Vstupy'!J32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8" t="s">
        <v>82</v>
      </c>
      <c r="AR97" s="50"/>
      <c r="AS97" s="89">
        <v>0</v>
      </c>
      <c r="AT97" s="90">
        <f t="shared" si="1"/>
        <v>0</v>
      </c>
      <c r="AU97" s="91">
        <f>'02 - Vstupy'!P125</f>
        <v>0</v>
      </c>
      <c r="AV97" s="90">
        <f>'02 - Vstupy'!J35</f>
        <v>0</v>
      </c>
      <c r="AW97" s="90">
        <f>'02 - Vstupy'!J36</f>
        <v>0</v>
      </c>
      <c r="AX97" s="90">
        <f>'02 - Vstupy'!J37</f>
        <v>0</v>
      </c>
      <c r="AY97" s="90">
        <f>'02 - Vstupy'!J38</f>
        <v>0</v>
      </c>
      <c r="AZ97" s="90">
        <f>'02 - Vstupy'!F35</f>
        <v>0</v>
      </c>
      <c r="BA97" s="90">
        <f>'02 - Vstupy'!F36</f>
        <v>0</v>
      </c>
      <c r="BB97" s="90">
        <f>'02 - Vstupy'!F37</f>
        <v>0</v>
      </c>
      <c r="BC97" s="90">
        <f>'02 - Vstupy'!F38</f>
        <v>0</v>
      </c>
      <c r="BD97" s="92">
        <f>'02 - Vstupy'!F39</f>
        <v>0</v>
      </c>
      <c r="BT97" s="24" t="s">
        <v>83</v>
      </c>
      <c r="BV97" s="24" t="s">
        <v>73</v>
      </c>
      <c r="BW97" s="24" t="s">
        <v>87</v>
      </c>
      <c r="BX97" s="24" t="s">
        <v>78</v>
      </c>
      <c r="CL97" s="24" t="s">
        <v>1</v>
      </c>
    </row>
    <row r="98" spans="1:91" s="4" customFormat="1" ht="16.5" customHeight="1">
      <c r="A98" s="87" t="s">
        <v>79</v>
      </c>
      <c r="B98" s="50"/>
      <c r="C98" s="10"/>
      <c r="D98" s="10"/>
      <c r="E98" s="217" t="s">
        <v>88</v>
      </c>
      <c r="F98" s="217"/>
      <c r="G98" s="217"/>
      <c r="H98" s="217"/>
      <c r="I98" s="217"/>
      <c r="J98" s="10"/>
      <c r="K98" s="217" t="s">
        <v>89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8">
        <f>'03 - Detaily styku komuni...'!J32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8" t="s">
        <v>82</v>
      </c>
      <c r="AR98" s="50"/>
      <c r="AS98" s="89">
        <v>0</v>
      </c>
      <c r="AT98" s="90">
        <f t="shared" si="1"/>
        <v>0</v>
      </c>
      <c r="AU98" s="91">
        <f>'03 - Detaily styku komuni...'!P129</f>
        <v>0</v>
      </c>
      <c r="AV98" s="90">
        <f>'03 - Detaily styku komuni...'!J35</f>
        <v>0</v>
      </c>
      <c r="AW98" s="90">
        <f>'03 - Detaily styku komuni...'!J36</f>
        <v>0</v>
      </c>
      <c r="AX98" s="90">
        <f>'03 - Detaily styku komuni...'!J37</f>
        <v>0</v>
      </c>
      <c r="AY98" s="90">
        <f>'03 - Detaily styku komuni...'!J38</f>
        <v>0</v>
      </c>
      <c r="AZ98" s="90">
        <f>'03 - Detaily styku komuni...'!F35</f>
        <v>0</v>
      </c>
      <c r="BA98" s="90">
        <f>'03 - Detaily styku komuni...'!F36</f>
        <v>0</v>
      </c>
      <c r="BB98" s="90">
        <f>'03 - Detaily styku komuni...'!F37</f>
        <v>0</v>
      </c>
      <c r="BC98" s="90">
        <f>'03 - Detaily styku komuni...'!F38</f>
        <v>0</v>
      </c>
      <c r="BD98" s="92">
        <f>'03 - Detaily styku komuni...'!F39</f>
        <v>0</v>
      </c>
      <c r="BT98" s="24" t="s">
        <v>83</v>
      </c>
      <c r="BV98" s="24" t="s">
        <v>73</v>
      </c>
      <c r="BW98" s="24" t="s">
        <v>90</v>
      </c>
      <c r="BX98" s="24" t="s">
        <v>78</v>
      </c>
      <c r="CL98" s="24" t="s">
        <v>1</v>
      </c>
    </row>
    <row r="99" spans="1:91" s="7" customFormat="1" ht="16.5" customHeight="1">
      <c r="A99" s="87" t="s">
        <v>79</v>
      </c>
      <c r="B99" s="78"/>
      <c r="C99" s="79"/>
      <c r="D99" s="203" t="s">
        <v>83</v>
      </c>
      <c r="E99" s="203"/>
      <c r="F99" s="203"/>
      <c r="G99" s="203"/>
      <c r="H99" s="203"/>
      <c r="I99" s="80"/>
      <c r="J99" s="203" t="s">
        <v>91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20">
        <f>'2 - Verejné osvetlenie '!J30</f>
        <v>0</v>
      </c>
      <c r="AH99" s="221"/>
      <c r="AI99" s="221"/>
      <c r="AJ99" s="221"/>
      <c r="AK99" s="221"/>
      <c r="AL99" s="221"/>
      <c r="AM99" s="221"/>
      <c r="AN99" s="220">
        <f t="shared" si="0"/>
        <v>0</v>
      </c>
      <c r="AO99" s="221"/>
      <c r="AP99" s="221"/>
      <c r="AQ99" s="81" t="s">
        <v>77</v>
      </c>
      <c r="AR99" s="78"/>
      <c r="AS99" s="93">
        <v>0</v>
      </c>
      <c r="AT99" s="94">
        <f t="shared" si="1"/>
        <v>0</v>
      </c>
      <c r="AU99" s="95">
        <f>'2 - Verejné osvetlenie '!P120</f>
        <v>0</v>
      </c>
      <c r="AV99" s="94">
        <f>'2 - Verejné osvetlenie '!J33</f>
        <v>0</v>
      </c>
      <c r="AW99" s="94">
        <f>'2 - Verejné osvetlenie '!J34</f>
        <v>0</v>
      </c>
      <c r="AX99" s="94">
        <f>'2 - Verejné osvetlenie '!J35</f>
        <v>0</v>
      </c>
      <c r="AY99" s="94">
        <f>'2 - Verejné osvetlenie '!J36</f>
        <v>0</v>
      </c>
      <c r="AZ99" s="94">
        <f>'2 - Verejné osvetlenie '!F33</f>
        <v>0</v>
      </c>
      <c r="BA99" s="94">
        <f>'2 - Verejné osvetlenie '!F34</f>
        <v>0</v>
      </c>
      <c r="BB99" s="94">
        <f>'2 - Verejné osvetlenie '!F35</f>
        <v>0</v>
      </c>
      <c r="BC99" s="94">
        <f>'2 - Verejné osvetlenie '!F36</f>
        <v>0</v>
      </c>
      <c r="BD99" s="96">
        <f>'2 - Verejné osvetlenie '!F37</f>
        <v>0</v>
      </c>
      <c r="BT99" s="86" t="s">
        <v>75</v>
      </c>
      <c r="BV99" s="86" t="s">
        <v>73</v>
      </c>
      <c r="BW99" s="86" t="s">
        <v>92</v>
      </c>
      <c r="BX99" s="86" t="s">
        <v>4</v>
      </c>
      <c r="CL99" s="86" t="s">
        <v>1</v>
      </c>
      <c r="CM99" s="86" t="s">
        <v>71</v>
      </c>
    </row>
    <row r="100" spans="1:91" s="2" customFormat="1" ht="30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6.95" customHeight="1">
      <c r="A101" s="31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2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AN96:AP96"/>
    <mergeCell ref="L85:AO85"/>
    <mergeCell ref="AM87:AN87"/>
    <mergeCell ref="AG95:AM95"/>
    <mergeCell ref="AN95:AP95"/>
    <mergeCell ref="J95:AF95"/>
    <mergeCell ref="E98:I98"/>
    <mergeCell ref="K98:AF98"/>
    <mergeCell ref="AN99:AP99"/>
    <mergeCell ref="AG99:AM99"/>
    <mergeCell ref="D99:H99"/>
    <mergeCell ref="J99:AF99"/>
    <mergeCell ref="E96:I96"/>
    <mergeCell ref="K96:AF96"/>
    <mergeCell ref="AG96:AM96"/>
    <mergeCell ref="K97:AF97"/>
    <mergeCell ref="AN97:AP97"/>
    <mergeCell ref="E97:I97"/>
    <mergeCell ref="AG97:AM97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1 - Miestne komunikácie'!C2" display="/"/>
    <hyperlink ref="A97" location="'02 - Vstupy'!C2" display="/"/>
    <hyperlink ref="A98" location="'03 - Detaily styku komuni...'!C2" display="/"/>
    <hyperlink ref="A99" location="'2 - Verejné osvetlenie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topLeftCell="A187" workbookViewId="0">
      <selection activeCell="F174" sqref="F17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84</v>
      </c>
    </row>
    <row r="3" spans="1:46" s="1" customFormat="1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hidden="1" customHeight="1">
      <c r="B4" s="19"/>
      <c r="D4" s="20" t="s">
        <v>93</v>
      </c>
      <c r="L4" s="19"/>
      <c r="M4" s="97" t="s">
        <v>9</v>
      </c>
      <c r="AT4" s="16" t="s">
        <v>3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26" t="s">
        <v>14</v>
      </c>
      <c r="L6" s="19"/>
    </row>
    <row r="7" spans="1:46" s="1" customFormat="1" ht="16.5" hidden="1" customHeight="1">
      <c r="B7" s="19"/>
      <c r="E7" s="247" t="str">
        <f>'Rekapitulácia stavby'!K6</f>
        <v>Rekonštrukcia ulice Kráľovská cesta</v>
      </c>
      <c r="F7" s="248"/>
      <c r="G7" s="248"/>
      <c r="H7" s="248"/>
      <c r="L7" s="19"/>
    </row>
    <row r="8" spans="1:46" s="1" customFormat="1" ht="12" hidden="1" customHeight="1">
      <c r="B8" s="19"/>
      <c r="D8" s="26" t="s">
        <v>94</v>
      </c>
      <c r="L8" s="19"/>
    </row>
    <row r="9" spans="1:46" s="2" customFormat="1" ht="16.5" hidden="1" customHeight="1">
      <c r="A9" s="31"/>
      <c r="B9" s="32"/>
      <c r="C9" s="31"/>
      <c r="D9" s="31"/>
      <c r="E9" s="247" t="s">
        <v>95</v>
      </c>
      <c r="F9" s="246"/>
      <c r="G9" s="246"/>
      <c r="H9" s="24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2"/>
      <c r="C10" s="31"/>
      <c r="D10" s="26" t="s">
        <v>96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2"/>
      <c r="C11" s="31"/>
      <c r="D11" s="31"/>
      <c r="E11" s="225" t="s">
        <v>97</v>
      </c>
      <c r="F11" s="246"/>
      <c r="G11" s="246"/>
      <c r="H11" s="246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2"/>
      <c r="C13" s="31"/>
      <c r="D13" s="26" t="s">
        <v>16</v>
      </c>
      <c r="E13" s="31"/>
      <c r="F13" s="24" t="s">
        <v>1</v>
      </c>
      <c r="G13" s="31"/>
      <c r="H13" s="31"/>
      <c r="I13" s="26" t="s">
        <v>17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2"/>
      <c r="C14" s="31"/>
      <c r="D14" s="26" t="s">
        <v>18</v>
      </c>
      <c r="E14" s="31"/>
      <c r="F14" s="24" t="s">
        <v>19</v>
      </c>
      <c r="G14" s="31"/>
      <c r="H14" s="31"/>
      <c r="I14" s="26" t="s">
        <v>20</v>
      </c>
      <c r="J14" s="54" t="str">
        <f>'Rekapitulácia stavby'!AN8</f>
        <v>Vyplň údaj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2"/>
      <c r="C16" s="31"/>
      <c r="D16" s="26" t="s">
        <v>21</v>
      </c>
      <c r="E16" s="31"/>
      <c r="F16" s="31"/>
      <c r="G16" s="31"/>
      <c r="H16" s="31"/>
      <c r="I16" s="26" t="s">
        <v>22</v>
      </c>
      <c r="J16" s="24" t="str">
        <f>IF('Rekapitulácia stavby'!AN10="","",'Rekapitulácia stavby'!AN10)</f>
        <v/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2"/>
      <c r="C17" s="31"/>
      <c r="D17" s="31"/>
      <c r="E17" s="24" t="str">
        <f>IF('Rekapitulácia stavby'!E11="","",'Rekapitulácia stavby'!E11)</f>
        <v xml:space="preserve"> </v>
      </c>
      <c r="F17" s="31"/>
      <c r="G17" s="31"/>
      <c r="H17" s="31"/>
      <c r="I17" s="26" t="s">
        <v>24</v>
      </c>
      <c r="J17" s="24" t="str">
        <f>IF('Rekapitulácia stavby'!AN11="","",'Rekapitulácia stavby'!AN11)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2"/>
      <c r="C19" s="31"/>
      <c r="D19" s="26" t="s">
        <v>25</v>
      </c>
      <c r="E19" s="31"/>
      <c r="F19" s="31"/>
      <c r="G19" s="31"/>
      <c r="H19" s="31"/>
      <c r="I19" s="26" t="s">
        <v>22</v>
      </c>
      <c r="J19" s="27" t="str">
        <f>'Rekapitulácia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2"/>
      <c r="C20" s="31"/>
      <c r="D20" s="31"/>
      <c r="E20" s="249" t="str">
        <f>'Rekapitulácia stavby'!E14</f>
        <v>Vyplň údaj</v>
      </c>
      <c r="F20" s="241"/>
      <c r="G20" s="241"/>
      <c r="H20" s="241"/>
      <c r="I20" s="26" t="s">
        <v>24</v>
      </c>
      <c r="J20" s="27" t="str">
        <f>'Rekapitulácia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2"/>
      <c r="C22" s="31"/>
      <c r="D22" s="26" t="s">
        <v>27</v>
      </c>
      <c r="E22" s="31"/>
      <c r="F22" s="31"/>
      <c r="G22" s="31"/>
      <c r="H22" s="31"/>
      <c r="I22" s="26" t="s">
        <v>22</v>
      </c>
      <c r="J22" s="24" t="str">
        <f>IF('Rekapitulácia stavby'!AN16="","",'Rekapitulácia stavby'!AN16)</f>
        <v/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2"/>
      <c r="C23" s="31"/>
      <c r="D23" s="31"/>
      <c r="E23" s="24" t="str">
        <f>IF('Rekapitulácia stavby'!E17="","",'Rekapitulácia stavby'!E17)</f>
        <v xml:space="preserve"> </v>
      </c>
      <c r="F23" s="31"/>
      <c r="G23" s="31"/>
      <c r="H23" s="31"/>
      <c r="I23" s="26" t="s">
        <v>24</v>
      </c>
      <c r="J23" s="24" t="str">
        <f>IF('Rekapitulácia stavby'!AN17="","",'Rekapitulácia stavby'!AN17)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2"/>
      <c r="C25" s="31"/>
      <c r="D25" s="26" t="s">
        <v>29</v>
      </c>
      <c r="E25" s="31"/>
      <c r="F25" s="31"/>
      <c r="G25" s="31"/>
      <c r="H25" s="31"/>
      <c r="I25" s="26" t="s">
        <v>22</v>
      </c>
      <c r="J25" s="24" t="str">
        <f>IF('Rekapitulácia stavby'!AN19="","",'Rekapitulácia stavby'!AN19)</f>
        <v/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2"/>
      <c r="C26" s="31"/>
      <c r="D26" s="31"/>
      <c r="E26" s="24" t="str">
        <f>IF('Rekapitulácia stavby'!E20="","",'Rekapitulácia stavby'!E20)</f>
        <v xml:space="preserve"> </v>
      </c>
      <c r="F26" s="31"/>
      <c r="G26" s="31"/>
      <c r="H26" s="31"/>
      <c r="I26" s="26" t="s">
        <v>24</v>
      </c>
      <c r="J26" s="24" t="str">
        <f>IF('Rekapitulácia stavby'!AN20="","",'Rekapitulácia stavby'!AN20)</f>
        <v/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2"/>
      <c r="C28" s="31"/>
      <c r="D28" s="26" t="s">
        <v>30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98"/>
      <c r="B29" s="99"/>
      <c r="C29" s="98"/>
      <c r="D29" s="98"/>
      <c r="E29" s="245" t="s">
        <v>1</v>
      </c>
      <c r="F29" s="245"/>
      <c r="G29" s="245"/>
      <c r="H29" s="24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2"/>
      <c r="C32" s="31"/>
      <c r="D32" s="101" t="s">
        <v>31</v>
      </c>
      <c r="E32" s="31"/>
      <c r="F32" s="31"/>
      <c r="G32" s="31"/>
      <c r="H32" s="31"/>
      <c r="I32" s="31"/>
      <c r="J32" s="70">
        <f>ROUND(J128,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31"/>
      <c r="F34" s="35" t="s">
        <v>33</v>
      </c>
      <c r="G34" s="31"/>
      <c r="H34" s="31"/>
      <c r="I34" s="35" t="s">
        <v>32</v>
      </c>
      <c r="J34" s="35" t="s">
        <v>34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102" t="s">
        <v>35</v>
      </c>
      <c r="E35" s="26" t="s">
        <v>36</v>
      </c>
      <c r="F35" s="103">
        <f>ROUND((SUM(BE128:BE190)),  2)</f>
        <v>0</v>
      </c>
      <c r="G35" s="31"/>
      <c r="H35" s="31"/>
      <c r="I35" s="104">
        <v>0.2</v>
      </c>
      <c r="J35" s="103">
        <f>ROUND(((SUM(BE128:BE190))*I35),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37</v>
      </c>
      <c r="F36" s="103">
        <f>ROUND((SUM(BF128:BF190)),  2)</f>
        <v>0</v>
      </c>
      <c r="G36" s="31"/>
      <c r="H36" s="31"/>
      <c r="I36" s="104">
        <v>0.2</v>
      </c>
      <c r="J36" s="103">
        <f>ROUND(((SUM(BF128:BF190))*I36),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38</v>
      </c>
      <c r="F37" s="103">
        <f>ROUND((SUM(BG128:BG190)),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39</v>
      </c>
      <c r="F38" s="103">
        <f>ROUND((SUM(BH128:BH190)),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40</v>
      </c>
      <c r="F39" s="103">
        <f>ROUND((SUM(BI128:BI190)),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2"/>
      <c r="C41" s="105"/>
      <c r="D41" s="106" t="s">
        <v>41</v>
      </c>
      <c r="E41" s="59"/>
      <c r="F41" s="59"/>
      <c r="G41" s="107" t="s">
        <v>42</v>
      </c>
      <c r="H41" s="108" t="s">
        <v>43</v>
      </c>
      <c r="I41" s="59"/>
      <c r="J41" s="109">
        <f>SUM(J32:J39)</f>
        <v>0</v>
      </c>
      <c r="K41" s="110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9"/>
      <c r="L43" s="19"/>
    </row>
    <row r="44" spans="1:31" s="1" customFormat="1" ht="14.45" hidden="1" customHeight="1">
      <c r="B44" s="19"/>
      <c r="L44" s="19"/>
    </row>
    <row r="45" spans="1:31" s="1" customFormat="1" ht="14.45" hidden="1" customHeight="1">
      <c r="B45" s="19"/>
      <c r="L45" s="19"/>
    </row>
    <row r="46" spans="1:31" s="1" customFormat="1" ht="14.45" hidden="1" customHeight="1">
      <c r="B46" s="19"/>
      <c r="L46" s="19"/>
    </row>
    <row r="47" spans="1:31" s="1" customFormat="1" ht="14.45" hidden="1" customHeight="1">
      <c r="B47" s="19"/>
      <c r="L47" s="19"/>
    </row>
    <row r="48" spans="1:31" s="1" customFormat="1" ht="14.45" hidden="1" customHeight="1">
      <c r="B48" s="19"/>
      <c r="L48" s="19"/>
    </row>
    <row r="49" spans="1:31" s="1" customFormat="1" ht="14.45" hidden="1" customHeight="1">
      <c r="B49" s="19"/>
      <c r="L49" s="19"/>
    </row>
    <row r="50" spans="1:31" s="2" customFormat="1" ht="14.45" hidden="1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idden="1">
      <c r="B51" s="19"/>
      <c r="L51" s="19"/>
    </row>
    <row r="52" spans="1:31" hidden="1">
      <c r="B52" s="19"/>
      <c r="L52" s="19"/>
    </row>
    <row r="53" spans="1:31" hidden="1">
      <c r="B53" s="19"/>
      <c r="L53" s="19"/>
    </row>
    <row r="54" spans="1:31" hidden="1">
      <c r="B54" s="19"/>
      <c r="L54" s="19"/>
    </row>
    <row r="55" spans="1:31" hidden="1">
      <c r="B55" s="19"/>
      <c r="L55" s="19"/>
    </row>
    <row r="56" spans="1:31" hidden="1">
      <c r="B56" s="19"/>
      <c r="L56" s="19"/>
    </row>
    <row r="57" spans="1:31" hidden="1">
      <c r="B57" s="19"/>
      <c r="L57" s="19"/>
    </row>
    <row r="58" spans="1:31" hidden="1">
      <c r="B58" s="19"/>
      <c r="L58" s="19"/>
    </row>
    <row r="59" spans="1:31" hidden="1">
      <c r="B59" s="19"/>
      <c r="L59" s="19"/>
    </row>
    <row r="60" spans="1:31" hidden="1">
      <c r="B60" s="19"/>
      <c r="L60" s="19"/>
    </row>
    <row r="61" spans="1:31" s="2" customFormat="1" ht="12.75" hidden="1">
      <c r="A61" s="31"/>
      <c r="B61" s="32"/>
      <c r="C61" s="31"/>
      <c r="D61" s="44" t="s">
        <v>46</v>
      </c>
      <c r="E61" s="34"/>
      <c r="F61" s="111" t="s">
        <v>47</v>
      </c>
      <c r="G61" s="44" t="s">
        <v>46</v>
      </c>
      <c r="H61" s="34"/>
      <c r="I61" s="34"/>
      <c r="J61" s="112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9"/>
      <c r="L62" s="19"/>
    </row>
    <row r="63" spans="1:31" hidden="1">
      <c r="B63" s="19"/>
      <c r="L63" s="19"/>
    </row>
    <row r="64" spans="1:31" hidden="1">
      <c r="B64" s="19"/>
      <c r="L64" s="19"/>
    </row>
    <row r="65" spans="1:31" s="2" customFormat="1" ht="12.75" hidden="1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9"/>
      <c r="L66" s="19"/>
    </row>
    <row r="67" spans="1:31" hidden="1">
      <c r="B67" s="19"/>
      <c r="L67" s="19"/>
    </row>
    <row r="68" spans="1:31" hidden="1">
      <c r="B68" s="19"/>
      <c r="L68" s="19"/>
    </row>
    <row r="69" spans="1:31" hidden="1">
      <c r="B69" s="19"/>
      <c r="L69" s="19"/>
    </row>
    <row r="70" spans="1:31" hidden="1">
      <c r="B70" s="19"/>
      <c r="L70" s="19"/>
    </row>
    <row r="71" spans="1:31" hidden="1">
      <c r="B71" s="19"/>
      <c r="L71" s="19"/>
    </row>
    <row r="72" spans="1:31" hidden="1">
      <c r="B72" s="19"/>
      <c r="L72" s="19"/>
    </row>
    <row r="73" spans="1:31" hidden="1">
      <c r="B73" s="19"/>
      <c r="L73" s="19"/>
    </row>
    <row r="74" spans="1:31" hidden="1">
      <c r="B74" s="19"/>
      <c r="L74" s="19"/>
    </row>
    <row r="75" spans="1:31" hidden="1">
      <c r="B75" s="19"/>
      <c r="L75" s="19"/>
    </row>
    <row r="76" spans="1:31" s="2" customFormat="1" ht="12.75" hidden="1">
      <c r="A76" s="31"/>
      <c r="B76" s="32"/>
      <c r="C76" s="31"/>
      <c r="D76" s="44" t="s">
        <v>46</v>
      </c>
      <c r="E76" s="34"/>
      <c r="F76" s="111" t="s">
        <v>47</v>
      </c>
      <c r="G76" s="44" t="s">
        <v>46</v>
      </c>
      <c r="H76" s="34"/>
      <c r="I76" s="34"/>
      <c r="J76" s="112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31" s="2" customFormat="1" ht="6.95" hidden="1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1"/>
      <c r="D85" s="31"/>
      <c r="E85" s="247" t="str">
        <f>E7</f>
        <v>Rekonštrukcia ulice Kráľovská cesta</v>
      </c>
      <c r="F85" s="248"/>
      <c r="G85" s="248"/>
      <c r="H85" s="24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9"/>
      <c r="C86" s="26" t="s">
        <v>94</v>
      </c>
      <c r="L86" s="19"/>
    </row>
    <row r="87" spans="1:31" s="2" customFormat="1" ht="16.5" hidden="1" customHeight="1">
      <c r="A87" s="31"/>
      <c r="B87" s="32"/>
      <c r="C87" s="31"/>
      <c r="D87" s="31"/>
      <c r="E87" s="247" t="s">
        <v>95</v>
      </c>
      <c r="F87" s="246"/>
      <c r="G87" s="246"/>
      <c r="H87" s="24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96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1"/>
      <c r="D89" s="31"/>
      <c r="E89" s="225" t="str">
        <f>E11</f>
        <v>01 - Miestne komunikácie</v>
      </c>
      <c r="F89" s="246"/>
      <c r="G89" s="246"/>
      <c r="H89" s="246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18</v>
      </c>
      <c r="D91" s="31"/>
      <c r="E91" s="31"/>
      <c r="F91" s="24" t="str">
        <f>F14</f>
        <v>Kráľovská cesta,Nitra</v>
      </c>
      <c r="G91" s="31"/>
      <c r="H91" s="31"/>
      <c r="I91" s="26" t="s">
        <v>20</v>
      </c>
      <c r="J91" s="54" t="str">
        <f>IF(J14="","",J14)</f>
        <v>Vyplň údaj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21</v>
      </c>
      <c r="D93" s="31"/>
      <c r="E93" s="31"/>
      <c r="F93" s="24" t="str">
        <f>E17</f>
        <v xml:space="preserve"> </v>
      </c>
      <c r="G93" s="31"/>
      <c r="H93" s="31"/>
      <c r="I93" s="26" t="s">
        <v>27</v>
      </c>
      <c r="J93" s="29" t="str">
        <f>E23</f>
        <v xml:space="preserve"> 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25</v>
      </c>
      <c r="D94" s="31"/>
      <c r="E94" s="31"/>
      <c r="F94" s="24" t="str">
        <f>IF(E20="","",E20)</f>
        <v>Vyplň údaj</v>
      </c>
      <c r="G94" s="31"/>
      <c r="H94" s="31"/>
      <c r="I94" s="26" t="s">
        <v>29</v>
      </c>
      <c r="J94" s="29" t="str">
        <f>E26</f>
        <v xml:space="preserve"> 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13" t="s">
        <v>99</v>
      </c>
      <c r="D96" s="105"/>
      <c r="E96" s="105"/>
      <c r="F96" s="105"/>
      <c r="G96" s="105"/>
      <c r="H96" s="105"/>
      <c r="I96" s="105"/>
      <c r="J96" s="114" t="s">
        <v>100</v>
      </c>
      <c r="K96" s="105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15" t="s">
        <v>101</v>
      </c>
      <c r="D98" s="31"/>
      <c r="E98" s="31"/>
      <c r="F98" s="31"/>
      <c r="G98" s="31"/>
      <c r="H98" s="31"/>
      <c r="I98" s="31"/>
      <c r="J98" s="70">
        <f>J128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6" t="s">
        <v>102</v>
      </c>
    </row>
    <row r="99" spans="1:47" s="9" customFormat="1" ht="24.95" hidden="1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1:47" s="10" customFormat="1" ht="19.899999999999999" hidden="1" customHeight="1">
      <c r="B100" s="120"/>
      <c r="D100" s="121" t="s">
        <v>104</v>
      </c>
      <c r="E100" s="122"/>
      <c r="F100" s="122"/>
      <c r="G100" s="122"/>
      <c r="H100" s="122"/>
      <c r="I100" s="122"/>
      <c r="J100" s="123">
        <f>J130</f>
        <v>0</v>
      </c>
      <c r="L100" s="120"/>
    </row>
    <row r="101" spans="1:47" s="10" customFormat="1" ht="19.899999999999999" hidden="1" customHeight="1">
      <c r="B101" s="120"/>
      <c r="D101" s="121" t="s">
        <v>105</v>
      </c>
      <c r="E101" s="122"/>
      <c r="F101" s="122"/>
      <c r="G101" s="122"/>
      <c r="H101" s="122"/>
      <c r="I101" s="122"/>
      <c r="J101" s="123">
        <f>J143</f>
        <v>0</v>
      </c>
      <c r="L101" s="120"/>
    </row>
    <row r="102" spans="1:47" s="10" customFormat="1" ht="19.899999999999999" hidden="1" customHeight="1">
      <c r="B102" s="120"/>
      <c r="D102" s="121" t="s">
        <v>106</v>
      </c>
      <c r="E102" s="122"/>
      <c r="F102" s="122"/>
      <c r="G102" s="122"/>
      <c r="H102" s="122"/>
      <c r="I102" s="122"/>
      <c r="J102" s="123">
        <f>J147</f>
        <v>0</v>
      </c>
      <c r="L102" s="120"/>
    </row>
    <row r="103" spans="1:47" s="10" customFormat="1" ht="19.899999999999999" hidden="1" customHeight="1">
      <c r="B103" s="120"/>
      <c r="D103" s="121" t="s">
        <v>107</v>
      </c>
      <c r="E103" s="122"/>
      <c r="F103" s="122"/>
      <c r="G103" s="122"/>
      <c r="H103" s="122"/>
      <c r="I103" s="122"/>
      <c r="J103" s="123">
        <f>J154</f>
        <v>0</v>
      </c>
      <c r="L103" s="120"/>
    </row>
    <row r="104" spans="1:47" s="10" customFormat="1" ht="19.899999999999999" hidden="1" customHeight="1">
      <c r="B104" s="120"/>
      <c r="D104" s="121" t="s">
        <v>108</v>
      </c>
      <c r="E104" s="122"/>
      <c r="F104" s="122"/>
      <c r="G104" s="122"/>
      <c r="H104" s="122"/>
      <c r="I104" s="122"/>
      <c r="J104" s="123">
        <f>J160</f>
        <v>0</v>
      </c>
      <c r="L104" s="120"/>
    </row>
    <row r="105" spans="1:47" s="10" customFormat="1" ht="19.899999999999999" hidden="1" customHeight="1">
      <c r="B105" s="120"/>
      <c r="D105" s="121" t="s">
        <v>109</v>
      </c>
      <c r="E105" s="122"/>
      <c r="F105" s="122"/>
      <c r="G105" s="122"/>
      <c r="H105" s="122"/>
      <c r="I105" s="122"/>
      <c r="J105" s="123">
        <f>J167</f>
        <v>0</v>
      </c>
      <c r="L105" s="120"/>
    </row>
    <row r="106" spans="1:47" s="9" customFormat="1" ht="24.95" hidden="1" customHeight="1">
      <c r="B106" s="116"/>
      <c r="D106" s="117" t="s">
        <v>110</v>
      </c>
      <c r="E106" s="118"/>
      <c r="F106" s="118"/>
      <c r="G106" s="118"/>
      <c r="H106" s="118"/>
      <c r="I106" s="118"/>
      <c r="J106" s="119">
        <f>J181</f>
        <v>0</v>
      </c>
      <c r="L106" s="116"/>
    </row>
    <row r="107" spans="1:47" s="2" customFormat="1" ht="21.75" hidden="1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hidden="1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hidden="1"/>
    <row r="110" spans="1:47" hidden="1"/>
    <row r="111" spans="1:47" hidden="1"/>
    <row r="112" spans="1:47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0" t="s">
        <v>648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14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1"/>
      <c r="D116" s="31"/>
      <c r="E116" s="247" t="str">
        <f>E7</f>
        <v>Rekonštrukcia ulice Kráľovská cesta</v>
      </c>
      <c r="F116" s="248"/>
      <c r="G116" s="248"/>
      <c r="H116" s="248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1" customFormat="1" ht="12" customHeight="1">
      <c r="B117" s="19"/>
      <c r="C117" s="26" t="s">
        <v>94</v>
      </c>
      <c r="L117" s="19"/>
    </row>
    <row r="118" spans="1:63" s="2" customFormat="1" ht="16.5" customHeight="1">
      <c r="A118" s="31"/>
      <c r="B118" s="32"/>
      <c r="C118" s="31"/>
      <c r="D118" s="31"/>
      <c r="E118" s="247" t="s">
        <v>95</v>
      </c>
      <c r="F118" s="246"/>
      <c r="G118" s="246"/>
      <c r="H118" s="246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96</v>
      </c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1"/>
      <c r="D120" s="31"/>
      <c r="E120" s="225" t="str">
        <f>E11</f>
        <v>01 - Miestne komunikácie</v>
      </c>
      <c r="F120" s="246"/>
      <c r="G120" s="246"/>
      <c r="H120" s="246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18</v>
      </c>
      <c r="D122" s="31"/>
      <c r="E122" s="31"/>
      <c r="F122" s="24" t="str">
        <f>F14</f>
        <v>Kráľovská cesta,Nitra</v>
      </c>
      <c r="G122" s="31"/>
      <c r="H122" s="31"/>
      <c r="I122" s="26" t="s">
        <v>20</v>
      </c>
      <c r="J122" s="54" t="str">
        <f>IF(J14="","",J14)</f>
        <v>Vyplň údaj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21</v>
      </c>
      <c r="D124" s="31"/>
      <c r="E124" s="31"/>
      <c r="F124" s="24" t="str">
        <f>E17</f>
        <v xml:space="preserve"> </v>
      </c>
      <c r="G124" s="31"/>
      <c r="H124" s="31"/>
      <c r="I124" s="26" t="s">
        <v>27</v>
      </c>
      <c r="J124" s="29" t="str">
        <f>E23</f>
        <v xml:space="preserve"> 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25</v>
      </c>
      <c r="D125" s="31"/>
      <c r="E125" s="31"/>
      <c r="F125" s="24" t="str">
        <f>IF(E20="","",E20)</f>
        <v>Vyplň údaj</v>
      </c>
      <c r="G125" s="31"/>
      <c r="H125" s="31"/>
      <c r="I125" s="26" t="s">
        <v>29</v>
      </c>
      <c r="J125" s="29" t="str">
        <f>E26</f>
        <v xml:space="preserve">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24"/>
      <c r="B127" s="125"/>
      <c r="C127" s="126" t="s">
        <v>111</v>
      </c>
      <c r="D127" s="127" t="s">
        <v>56</v>
      </c>
      <c r="E127" s="127" t="s">
        <v>52</v>
      </c>
      <c r="F127" s="127" t="s">
        <v>53</v>
      </c>
      <c r="G127" s="127" t="s">
        <v>112</v>
      </c>
      <c r="H127" s="127" t="s">
        <v>113</v>
      </c>
      <c r="I127" s="127" t="s">
        <v>114</v>
      </c>
      <c r="J127" s="128" t="s">
        <v>100</v>
      </c>
      <c r="K127" s="129" t="s">
        <v>115</v>
      </c>
      <c r="L127" s="130"/>
      <c r="M127" s="61" t="s">
        <v>1</v>
      </c>
      <c r="N127" s="62" t="s">
        <v>35</v>
      </c>
      <c r="O127" s="62" t="s">
        <v>116</v>
      </c>
      <c r="P127" s="62" t="s">
        <v>117</v>
      </c>
      <c r="Q127" s="62" t="s">
        <v>118</v>
      </c>
      <c r="R127" s="62" t="s">
        <v>119</v>
      </c>
      <c r="S127" s="62" t="s">
        <v>120</v>
      </c>
      <c r="T127" s="63" t="s">
        <v>121</v>
      </c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</row>
    <row r="128" spans="1:63" s="2" customFormat="1" ht="22.9" customHeight="1">
      <c r="A128" s="31"/>
      <c r="B128" s="32"/>
      <c r="C128" s="68" t="s">
        <v>101</v>
      </c>
      <c r="D128" s="31"/>
      <c r="E128" s="31"/>
      <c r="F128" s="31"/>
      <c r="G128" s="31"/>
      <c r="H128" s="31"/>
      <c r="I128" s="31"/>
      <c r="J128" s="131">
        <f>BK128</f>
        <v>0</v>
      </c>
      <c r="K128" s="31"/>
      <c r="L128" s="32"/>
      <c r="M128" s="64"/>
      <c r="N128" s="55"/>
      <c r="O128" s="65"/>
      <c r="P128" s="132">
        <f>P129+P181</f>
        <v>0</v>
      </c>
      <c r="Q128" s="65"/>
      <c r="R128" s="132">
        <f>R129+R181</f>
        <v>0</v>
      </c>
      <c r="S128" s="65"/>
      <c r="T128" s="133">
        <f>T129+T181</f>
        <v>40.594050000000003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70</v>
      </c>
      <c r="AU128" s="16" t="s">
        <v>102</v>
      </c>
      <c r="BK128" s="134">
        <f>BK129+BK181</f>
        <v>0</v>
      </c>
    </row>
    <row r="129" spans="1:65" s="12" customFormat="1" ht="25.9" customHeight="1">
      <c r="B129" s="135"/>
      <c r="D129" s="136" t="s">
        <v>70</v>
      </c>
      <c r="E129" s="137" t="s">
        <v>122</v>
      </c>
      <c r="F129" s="137" t="s">
        <v>123</v>
      </c>
      <c r="I129" s="138"/>
      <c r="J129" s="139">
        <f>BK129</f>
        <v>0</v>
      </c>
      <c r="L129" s="135"/>
      <c r="M129" s="140"/>
      <c r="N129" s="141"/>
      <c r="O129" s="141"/>
      <c r="P129" s="142">
        <f>P130+P143+P147+P154+P160+P167</f>
        <v>0</v>
      </c>
      <c r="Q129" s="141"/>
      <c r="R129" s="142">
        <f>R130+R143+R147+R154+R160+R167</f>
        <v>0</v>
      </c>
      <c r="S129" s="141"/>
      <c r="T129" s="143">
        <f>T130+T143+T147+T154+T160+T167</f>
        <v>40.594050000000003</v>
      </c>
      <c r="AR129" s="136" t="s">
        <v>75</v>
      </c>
      <c r="AT129" s="144" t="s">
        <v>70</v>
      </c>
      <c r="AU129" s="144" t="s">
        <v>71</v>
      </c>
      <c r="AY129" s="136" t="s">
        <v>124</v>
      </c>
      <c r="BK129" s="145">
        <f>BK130+BK143+BK147+BK154+BK160+BK167</f>
        <v>0</v>
      </c>
    </row>
    <row r="130" spans="1:65" s="12" customFormat="1" ht="22.9" customHeight="1">
      <c r="B130" s="135"/>
      <c r="D130" s="136" t="s">
        <v>70</v>
      </c>
      <c r="E130" s="146" t="s">
        <v>75</v>
      </c>
      <c r="F130" s="146" t="s">
        <v>125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SUM(P131:P142)</f>
        <v>0</v>
      </c>
      <c r="Q130" s="141"/>
      <c r="R130" s="142">
        <f>SUM(R131:R142)</f>
        <v>0</v>
      </c>
      <c r="S130" s="141"/>
      <c r="T130" s="143">
        <f>SUM(T131:T142)</f>
        <v>40.594050000000003</v>
      </c>
      <c r="AR130" s="136" t="s">
        <v>75</v>
      </c>
      <c r="AT130" s="144" t="s">
        <v>70</v>
      </c>
      <c r="AU130" s="144" t="s">
        <v>75</v>
      </c>
      <c r="AY130" s="136" t="s">
        <v>124</v>
      </c>
      <c r="BK130" s="145">
        <f>SUM(BK131:BK142)</f>
        <v>0</v>
      </c>
    </row>
    <row r="131" spans="1:65" s="2" customFormat="1" ht="33" customHeight="1">
      <c r="A131" s="31"/>
      <c r="B131" s="148"/>
      <c r="C131" s="149" t="s">
        <v>75</v>
      </c>
      <c r="D131" s="149" t="s">
        <v>126</v>
      </c>
      <c r="E131" s="150" t="s">
        <v>127</v>
      </c>
      <c r="F131" s="151" t="s">
        <v>128</v>
      </c>
      <c r="G131" s="152" t="s">
        <v>129</v>
      </c>
      <c r="H131" s="153">
        <v>609.58199999999999</v>
      </c>
      <c r="I131" s="154"/>
      <c r="J131" s="155">
        <f>ROUND(I131*H131,2)</f>
        <v>0</v>
      </c>
      <c r="K131" s="156"/>
      <c r="L131" s="32"/>
      <c r="M131" s="157" t="s">
        <v>1</v>
      </c>
      <c r="N131" s="158" t="s">
        <v>37</v>
      </c>
      <c r="O131" s="57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1" t="s">
        <v>130</v>
      </c>
      <c r="AT131" s="161" t="s">
        <v>126</v>
      </c>
      <c r="AU131" s="161" t="s">
        <v>83</v>
      </c>
      <c r="AY131" s="16" t="s">
        <v>124</v>
      </c>
      <c r="BE131" s="162">
        <f>IF(N131="základná",J131,0)</f>
        <v>0</v>
      </c>
      <c r="BF131" s="162">
        <f>IF(N131="znížená",J131,0)</f>
        <v>0</v>
      </c>
      <c r="BG131" s="162">
        <f>IF(N131="zákl. prenesená",J131,0)</f>
        <v>0</v>
      </c>
      <c r="BH131" s="162">
        <f>IF(N131="zníž. prenesená",J131,0)</f>
        <v>0</v>
      </c>
      <c r="BI131" s="162">
        <f>IF(N131="nulová",J131,0)</f>
        <v>0</v>
      </c>
      <c r="BJ131" s="16" t="s">
        <v>83</v>
      </c>
      <c r="BK131" s="162">
        <f>ROUND(I131*H131,2)</f>
        <v>0</v>
      </c>
      <c r="BL131" s="16" t="s">
        <v>130</v>
      </c>
      <c r="BM131" s="161" t="s">
        <v>83</v>
      </c>
    </row>
    <row r="132" spans="1:65" s="2" customFormat="1" ht="33" customHeight="1">
      <c r="A132" s="31"/>
      <c r="B132" s="148"/>
      <c r="C132" s="149" t="s">
        <v>83</v>
      </c>
      <c r="D132" s="149" t="s">
        <v>126</v>
      </c>
      <c r="E132" s="150" t="s">
        <v>132</v>
      </c>
      <c r="F132" s="151" t="s">
        <v>133</v>
      </c>
      <c r="G132" s="152" t="s">
        <v>129</v>
      </c>
      <c r="H132" s="153">
        <v>180.41800000000001</v>
      </c>
      <c r="I132" s="154"/>
      <c r="J132" s="155">
        <f>ROUND(I132*H132,2)</f>
        <v>0</v>
      </c>
      <c r="K132" s="156"/>
      <c r="L132" s="32"/>
      <c r="M132" s="157" t="s">
        <v>1</v>
      </c>
      <c r="N132" s="158" t="s">
        <v>37</v>
      </c>
      <c r="O132" s="57"/>
      <c r="P132" s="159">
        <f>O132*H132</f>
        <v>0</v>
      </c>
      <c r="Q132" s="159">
        <v>0</v>
      </c>
      <c r="R132" s="159">
        <f>Q132*H132</f>
        <v>0</v>
      </c>
      <c r="S132" s="159">
        <v>0.22500000000000001</v>
      </c>
      <c r="T132" s="160">
        <f>S132*H132</f>
        <v>40.594050000000003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1" t="s">
        <v>130</v>
      </c>
      <c r="AT132" s="161" t="s">
        <v>126</v>
      </c>
      <c r="AU132" s="161" t="s">
        <v>83</v>
      </c>
      <c r="AY132" s="16" t="s">
        <v>124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6" t="s">
        <v>83</v>
      </c>
      <c r="BK132" s="162">
        <f>ROUND(I132*H132,2)</f>
        <v>0</v>
      </c>
      <c r="BL132" s="16" t="s">
        <v>130</v>
      </c>
      <c r="BM132" s="161" t="s">
        <v>134</v>
      </c>
    </row>
    <row r="133" spans="1:65" s="2" customFormat="1" ht="21.75" customHeight="1">
      <c r="A133" s="31"/>
      <c r="B133" s="148"/>
      <c r="C133" s="149" t="s">
        <v>136</v>
      </c>
      <c r="D133" s="149" t="s">
        <v>126</v>
      </c>
      <c r="E133" s="150" t="s">
        <v>137</v>
      </c>
      <c r="F133" s="151" t="s">
        <v>138</v>
      </c>
      <c r="G133" s="152" t="s">
        <v>129</v>
      </c>
      <c r="H133" s="153">
        <v>790</v>
      </c>
      <c r="I133" s="154"/>
      <c r="J133" s="155">
        <f t="shared" ref="J133:J142" si="0">ROUND(I133*H133,2)</f>
        <v>0</v>
      </c>
      <c r="K133" s="156"/>
      <c r="L133" s="32"/>
      <c r="M133" s="157" t="s">
        <v>1</v>
      </c>
      <c r="N133" s="158" t="s">
        <v>37</v>
      </c>
      <c r="O133" s="57"/>
      <c r="P133" s="159">
        <f t="shared" ref="P133:P142" si="1">O133*H133</f>
        <v>0</v>
      </c>
      <c r="Q133" s="159">
        <v>0</v>
      </c>
      <c r="R133" s="159">
        <f t="shared" ref="R133:R142" si="2">Q133*H133</f>
        <v>0</v>
      </c>
      <c r="S133" s="159">
        <v>0</v>
      </c>
      <c r="T133" s="160">
        <f t="shared" ref="T133:T142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1" t="s">
        <v>130</v>
      </c>
      <c r="AT133" s="161" t="s">
        <v>126</v>
      </c>
      <c r="AU133" s="161" t="s">
        <v>83</v>
      </c>
      <c r="AY133" s="16" t="s">
        <v>124</v>
      </c>
      <c r="BE133" s="162">
        <f t="shared" ref="BE133:BE142" si="4">IF(N133="základná",J133,0)</f>
        <v>0</v>
      </c>
      <c r="BF133" s="162">
        <f t="shared" ref="BF133:BF142" si="5">IF(N133="znížená",J133,0)</f>
        <v>0</v>
      </c>
      <c r="BG133" s="162">
        <f t="shared" ref="BG133:BG142" si="6">IF(N133="zákl. prenesená",J133,0)</f>
        <v>0</v>
      </c>
      <c r="BH133" s="162">
        <f t="shared" ref="BH133:BH142" si="7">IF(N133="zníž. prenesená",J133,0)</f>
        <v>0</v>
      </c>
      <c r="BI133" s="162">
        <f t="shared" ref="BI133:BI142" si="8">IF(N133="nulová",J133,0)</f>
        <v>0</v>
      </c>
      <c r="BJ133" s="16" t="s">
        <v>83</v>
      </c>
      <c r="BK133" s="162">
        <f t="shared" ref="BK133:BK142" si="9">ROUND(I133*H133,2)</f>
        <v>0</v>
      </c>
      <c r="BL133" s="16" t="s">
        <v>130</v>
      </c>
      <c r="BM133" s="161" t="s">
        <v>130</v>
      </c>
    </row>
    <row r="134" spans="1:65" s="2" customFormat="1" ht="33" customHeight="1">
      <c r="A134" s="31"/>
      <c r="B134" s="148"/>
      <c r="C134" s="149" t="s">
        <v>130</v>
      </c>
      <c r="D134" s="149" t="s">
        <v>126</v>
      </c>
      <c r="E134" s="150" t="s">
        <v>139</v>
      </c>
      <c r="F134" s="151" t="s">
        <v>140</v>
      </c>
      <c r="G134" s="152" t="s">
        <v>129</v>
      </c>
      <c r="H134" s="153">
        <v>790</v>
      </c>
      <c r="I134" s="154"/>
      <c r="J134" s="155">
        <f t="shared" si="0"/>
        <v>0</v>
      </c>
      <c r="K134" s="156"/>
      <c r="L134" s="32"/>
      <c r="M134" s="157" t="s">
        <v>1</v>
      </c>
      <c r="N134" s="158" t="s">
        <v>37</v>
      </c>
      <c r="O134" s="57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1" t="s">
        <v>130</v>
      </c>
      <c r="AT134" s="161" t="s">
        <v>126</v>
      </c>
      <c r="AU134" s="161" t="s">
        <v>83</v>
      </c>
      <c r="AY134" s="16" t="s">
        <v>124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83</v>
      </c>
      <c r="BK134" s="162">
        <f t="shared" si="9"/>
        <v>0</v>
      </c>
      <c r="BL134" s="16" t="s">
        <v>130</v>
      </c>
      <c r="BM134" s="161" t="s">
        <v>141</v>
      </c>
    </row>
    <row r="135" spans="1:65" s="2" customFormat="1" ht="21.75" customHeight="1">
      <c r="A135" s="31"/>
      <c r="B135" s="148"/>
      <c r="C135" s="149" t="s">
        <v>142</v>
      </c>
      <c r="D135" s="149" t="s">
        <v>126</v>
      </c>
      <c r="E135" s="150" t="s">
        <v>143</v>
      </c>
      <c r="F135" s="151" t="s">
        <v>144</v>
      </c>
      <c r="G135" s="152" t="s">
        <v>145</v>
      </c>
      <c r="H135" s="153">
        <v>29.3</v>
      </c>
      <c r="I135" s="154"/>
      <c r="J135" s="155">
        <f t="shared" si="0"/>
        <v>0</v>
      </c>
      <c r="K135" s="156"/>
      <c r="L135" s="32"/>
      <c r="M135" s="157" t="s">
        <v>1</v>
      </c>
      <c r="N135" s="158" t="s">
        <v>37</v>
      </c>
      <c r="O135" s="57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1" t="s">
        <v>130</v>
      </c>
      <c r="AT135" s="161" t="s">
        <v>126</v>
      </c>
      <c r="AU135" s="161" t="s">
        <v>83</v>
      </c>
      <c r="AY135" s="16" t="s">
        <v>124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83</v>
      </c>
      <c r="BK135" s="162">
        <f t="shared" si="9"/>
        <v>0</v>
      </c>
      <c r="BL135" s="16" t="s">
        <v>130</v>
      </c>
      <c r="BM135" s="161" t="s">
        <v>146</v>
      </c>
    </row>
    <row r="136" spans="1:65" s="2" customFormat="1" ht="33" customHeight="1">
      <c r="A136" s="31"/>
      <c r="B136" s="148"/>
      <c r="C136" s="149" t="s">
        <v>141</v>
      </c>
      <c r="D136" s="149" t="s">
        <v>126</v>
      </c>
      <c r="E136" s="150" t="s">
        <v>147</v>
      </c>
      <c r="F136" s="151" t="s">
        <v>148</v>
      </c>
      <c r="G136" s="152" t="s">
        <v>145</v>
      </c>
      <c r="H136" s="153">
        <v>29.3</v>
      </c>
      <c r="I136" s="154"/>
      <c r="J136" s="155">
        <f t="shared" si="0"/>
        <v>0</v>
      </c>
      <c r="K136" s="156"/>
      <c r="L136" s="32"/>
      <c r="M136" s="157" t="s">
        <v>1</v>
      </c>
      <c r="N136" s="158" t="s">
        <v>37</v>
      </c>
      <c r="O136" s="57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1" t="s">
        <v>130</v>
      </c>
      <c r="AT136" s="161" t="s">
        <v>126</v>
      </c>
      <c r="AU136" s="161" t="s">
        <v>83</v>
      </c>
      <c r="AY136" s="16" t="s">
        <v>124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83</v>
      </c>
      <c r="BK136" s="162">
        <f t="shared" si="9"/>
        <v>0</v>
      </c>
      <c r="BL136" s="16" t="s">
        <v>130</v>
      </c>
      <c r="BM136" s="161" t="s">
        <v>149</v>
      </c>
    </row>
    <row r="137" spans="1:65" s="2" customFormat="1" ht="33" customHeight="1">
      <c r="A137" s="31"/>
      <c r="B137" s="148"/>
      <c r="C137" s="149" t="s">
        <v>150</v>
      </c>
      <c r="D137" s="149" t="s">
        <v>126</v>
      </c>
      <c r="E137" s="150" t="s">
        <v>151</v>
      </c>
      <c r="F137" s="151" t="s">
        <v>152</v>
      </c>
      <c r="G137" s="152" t="s">
        <v>145</v>
      </c>
      <c r="H137" s="153">
        <v>13.34</v>
      </c>
      <c r="I137" s="154"/>
      <c r="J137" s="155">
        <f t="shared" si="0"/>
        <v>0</v>
      </c>
      <c r="K137" s="156"/>
      <c r="L137" s="32"/>
      <c r="M137" s="157" t="s">
        <v>1</v>
      </c>
      <c r="N137" s="158" t="s">
        <v>37</v>
      </c>
      <c r="O137" s="57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1" t="s">
        <v>130</v>
      </c>
      <c r="AT137" s="161" t="s">
        <v>126</v>
      </c>
      <c r="AU137" s="161" t="s">
        <v>83</v>
      </c>
      <c r="AY137" s="16" t="s">
        <v>124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83</v>
      </c>
      <c r="BK137" s="162">
        <f t="shared" si="9"/>
        <v>0</v>
      </c>
      <c r="BL137" s="16" t="s">
        <v>130</v>
      </c>
      <c r="BM137" s="161" t="s">
        <v>153</v>
      </c>
    </row>
    <row r="138" spans="1:65" s="2" customFormat="1" ht="44.25" customHeight="1">
      <c r="A138" s="31"/>
      <c r="B138" s="148"/>
      <c r="C138" s="149" t="s">
        <v>146</v>
      </c>
      <c r="D138" s="149" t="s">
        <v>126</v>
      </c>
      <c r="E138" s="150" t="s">
        <v>154</v>
      </c>
      <c r="F138" s="151" t="s">
        <v>155</v>
      </c>
      <c r="G138" s="152" t="s">
        <v>145</v>
      </c>
      <c r="H138" s="153">
        <v>26.68</v>
      </c>
      <c r="I138" s="154"/>
      <c r="J138" s="155">
        <f t="shared" si="0"/>
        <v>0</v>
      </c>
      <c r="K138" s="156"/>
      <c r="L138" s="32"/>
      <c r="M138" s="157" t="s">
        <v>1</v>
      </c>
      <c r="N138" s="158" t="s">
        <v>37</v>
      </c>
      <c r="O138" s="57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1" t="s">
        <v>130</v>
      </c>
      <c r="AT138" s="161" t="s">
        <v>126</v>
      </c>
      <c r="AU138" s="161" t="s">
        <v>83</v>
      </c>
      <c r="AY138" s="16" t="s">
        <v>124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83</v>
      </c>
      <c r="BK138" s="162">
        <f t="shared" si="9"/>
        <v>0</v>
      </c>
      <c r="BL138" s="16" t="s">
        <v>130</v>
      </c>
      <c r="BM138" s="161" t="s">
        <v>156</v>
      </c>
    </row>
    <row r="139" spans="1:65" s="2" customFormat="1" ht="21.75" customHeight="1">
      <c r="A139" s="31"/>
      <c r="B139" s="148"/>
      <c r="C139" s="149" t="s">
        <v>157</v>
      </c>
      <c r="D139" s="149" t="s">
        <v>126</v>
      </c>
      <c r="E139" s="150" t="s">
        <v>158</v>
      </c>
      <c r="F139" s="151" t="s">
        <v>159</v>
      </c>
      <c r="G139" s="152" t="s">
        <v>160</v>
      </c>
      <c r="H139" s="153">
        <v>529.61199999999997</v>
      </c>
      <c r="I139" s="154"/>
      <c r="J139" s="155">
        <f t="shared" si="0"/>
        <v>0</v>
      </c>
      <c r="K139" s="156"/>
      <c r="L139" s="32"/>
      <c r="M139" s="157" t="s">
        <v>1</v>
      </c>
      <c r="N139" s="158" t="s">
        <v>37</v>
      </c>
      <c r="O139" s="57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1" t="s">
        <v>130</v>
      </c>
      <c r="AT139" s="161" t="s">
        <v>126</v>
      </c>
      <c r="AU139" s="161" t="s">
        <v>83</v>
      </c>
      <c r="AY139" s="16" t="s">
        <v>124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83</v>
      </c>
      <c r="BK139" s="162">
        <f t="shared" si="9"/>
        <v>0</v>
      </c>
      <c r="BL139" s="16" t="s">
        <v>130</v>
      </c>
      <c r="BM139" s="161" t="s">
        <v>161</v>
      </c>
    </row>
    <row r="140" spans="1:65" s="2" customFormat="1" ht="21.75" customHeight="1">
      <c r="A140" s="31"/>
      <c r="B140" s="148"/>
      <c r="C140" s="149" t="s">
        <v>149</v>
      </c>
      <c r="D140" s="149" t="s">
        <v>126</v>
      </c>
      <c r="E140" s="150" t="s">
        <v>162</v>
      </c>
      <c r="F140" s="151" t="s">
        <v>163</v>
      </c>
      <c r="G140" s="152" t="s">
        <v>145</v>
      </c>
      <c r="H140" s="153">
        <v>15.96</v>
      </c>
      <c r="I140" s="154"/>
      <c r="J140" s="155">
        <f t="shared" si="0"/>
        <v>0</v>
      </c>
      <c r="K140" s="156"/>
      <c r="L140" s="32"/>
      <c r="M140" s="157" t="s">
        <v>1</v>
      </c>
      <c r="N140" s="158" t="s">
        <v>37</v>
      </c>
      <c r="O140" s="57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1" t="s">
        <v>130</v>
      </c>
      <c r="AT140" s="161" t="s">
        <v>126</v>
      </c>
      <c r="AU140" s="161" t="s">
        <v>83</v>
      </c>
      <c r="AY140" s="16" t="s">
        <v>124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6" t="s">
        <v>83</v>
      </c>
      <c r="BK140" s="162">
        <f t="shared" si="9"/>
        <v>0</v>
      </c>
      <c r="BL140" s="16" t="s">
        <v>130</v>
      </c>
      <c r="BM140" s="161" t="s">
        <v>164</v>
      </c>
    </row>
    <row r="141" spans="1:65" s="2" customFormat="1" ht="21.75" customHeight="1">
      <c r="A141" s="31"/>
      <c r="B141" s="148"/>
      <c r="C141" s="149" t="s">
        <v>165</v>
      </c>
      <c r="D141" s="149" t="s">
        <v>126</v>
      </c>
      <c r="E141" s="150" t="s">
        <v>166</v>
      </c>
      <c r="F141" s="151" t="s">
        <v>167</v>
      </c>
      <c r="G141" s="152" t="s">
        <v>145</v>
      </c>
      <c r="H141" s="153">
        <v>28.8</v>
      </c>
      <c r="I141" s="154"/>
      <c r="J141" s="155">
        <f t="shared" si="0"/>
        <v>0</v>
      </c>
      <c r="K141" s="156"/>
      <c r="L141" s="32"/>
      <c r="M141" s="157" t="s">
        <v>1</v>
      </c>
      <c r="N141" s="158" t="s">
        <v>37</v>
      </c>
      <c r="O141" s="57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1" t="s">
        <v>130</v>
      </c>
      <c r="AT141" s="161" t="s">
        <v>126</v>
      </c>
      <c r="AU141" s="161" t="s">
        <v>83</v>
      </c>
      <c r="AY141" s="16" t="s">
        <v>124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6" t="s">
        <v>83</v>
      </c>
      <c r="BK141" s="162">
        <f t="shared" si="9"/>
        <v>0</v>
      </c>
      <c r="BL141" s="16" t="s">
        <v>130</v>
      </c>
      <c r="BM141" s="161" t="s">
        <v>7</v>
      </c>
    </row>
    <row r="142" spans="1:65" s="2" customFormat="1" ht="21.75" customHeight="1">
      <c r="A142" s="31"/>
      <c r="B142" s="148"/>
      <c r="C142" s="149" t="s">
        <v>153</v>
      </c>
      <c r="D142" s="149" t="s">
        <v>126</v>
      </c>
      <c r="E142" s="150" t="s">
        <v>168</v>
      </c>
      <c r="F142" s="151" t="s">
        <v>169</v>
      </c>
      <c r="G142" s="152" t="s">
        <v>129</v>
      </c>
      <c r="H142" s="153">
        <v>848.2</v>
      </c>
      <c r="I142" s="154"/>
      <c r="J142" s="155">
        <f t="shared" si="0"/>
        <v>0</v>
      </c>
      <c r="K142" s="156"/>
      <c r="L142" s="32"/>
      <c r="M142" s="157" t="s">
        <v>1</v>
      </c>
      <c r="N142" s="158" t="s">
        <v>37</v>
      </c>
      <c r="O142" s="57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1" t="s">
        <v>130</v>
      </c>
      <c r="AT142" s="161" t="s">
        <v>126</v>
      </c>
      <c r="AU142" s="161" t="s">
        <v>83</v>
      </c>
      <c r="AY142" s="16" t="s">
        <v>124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6" t="s">
        <v>83</v>
      </c>
      <c r="BK142" s="162">
        <f t="shared" si="9"/>
        <v>0</v>
      </c>
      <c r="BL142" s="16" t="s">
        <v>130</v>
      </c>
      <c r="BM142" s="161" t="s">
        <v>170</v>
      </c>
    </row>
    <row r="143" spans="1:65" s="12" customFormat="1" ht="22.9" customHeight="1">
      <c r="B143" s="135"/>
      <c r="D143" s="136" t="s">
        <v>70</v>
      </c>
      <c r="E143" s="146" t="s">
        <v>83</v>
      </c>
      <c r="F143" s="146" t="s">
        <v>171</v>
      </c>
      <c r="I143" s="138"/>
      <c r="J143" s="147">
        <f>BK143</f>
        <v>0</v>
      </c>
      <c r="L143" s="135"/>
      <c r="M143" s="140"/>
      <c r="N143" s="141"/>
      <c r="O143" s="141"/>
      <c r="P143" s="142">
        <f>SUM(P144:P146)</f>
        <v>0</v>
      </c>
      <c r="Q143" s="141"/>
      <c r="R143" s="142">
        <f>SUM(R144:R146)</f>
        <v>0</v>
      </c>
      <c r="S143" s="141"/>
      <c r="T143" s="143">
        <f>SUM(T144:T146)</f>
        <v>0</v>
      </c>
      <c r="AR143" s="136" t="s">
        <v>75</v>
      </c>
      <c r="AT143" s="144" t="s">
        <v>70</v>
      </c>
      <c r="AU143" s="144" t="s">
        <v>75</v>
      </c>
      <c r="AY143" s="136" t="s">
        <v>124</v>
      </c>
      <c r="BK143" s="145">
        <f>SUM(BK144:BK146)</f>
        <v>0</v>
      </c>
    </row>
    <row r="144" spans="1:65" s="2" customFormat="1" ht="16.5" customHeight="1">
      <c r="A144" s="31"/>
      <c r="B144" s="148"/>
      <c r="C144" s="149" t="s">
        <v>172</v>
      </c>
      <c r="D144" s="149" t="s">
        <v>126</v>
      </c>
      <c r="E144" s="150" t="s">
        <v>173</v>
      </c>
      <c r="F144" s="151" t="s">
        <v>174</v>
      </c>
      <c r="G144" s="152" t="s">
        <v>175</v>
      </c>
      <c r="H144" s="153">
        <v>183</v>
      </c>
      <c r="I144" s="154"/>
      <c r="J144" s="155">
        <f>ROUND(I144*H144,2)</f>
        <v>0</v>
      </c>
      <c r="K144" s="156"/>
      <c r="L144" s="32"/>
      <c r="M144" s="157" t="s">
        <v>1</v>
      </c>
      <c r="N144" s="158" t="s">
        <v>37</v>
      </c>
      <c r="O144" s="57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1" t="s">
        <v>130</v>
      </c>
      <c r="AT144" s="161" t="s">
        <v>126</v>
      </c>
      <c r="AU144" s="161" t="s">
        <v>83</v>
      </c>
      <c r="AY144" s="16" t="s">
        <v>124</v>
      </c>
      <c r="BE144" s="162">
        <f>IF(N144="základná",J144,0)</f>
        <v>0</v>
      </c>
      <c r="BF144" s="162">
        <f>IF(N144="znížená",J144,0)</f>
        <v>0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6" t="s">
        <v>83</v>
      </c>
      <c r="BK144" s="162">
        <f>ROUND(I144*H144,2)</f>
        <v>0</v>
      </c>
      <c r="BL144" s="16" t="s">
        <v>130</v>
      </c>
      <c r="BM144" s="161" t="s">
        <v>176</v>
      </c>
    </row>
    <row r="145" spans="1:65" s="2" customFormat="1" ht="33" customHeight="1">
      <c r="A145" s="31"/>
      <c r="B145" s="148"/>
      <c r="C145" s="149" t="s">
        <v>156</v>
      </c>
      <c r="D145" s="149" t="s">
        <v>126</v>
      </c>
      <c r="E145" s="150" t="s">
        <v>177</v>
      </c>
      <c r="F145" s="151" t="s">
        <v>178</v>
      </c>
      <c r="G145" s="152" t="s">
        <v>129</v>
      </c>
      <c r="H145" s="153">
        <v>280</v>
      </c>
      <c r="I145" s="154"/>
      <c r="J145" s="155">
        <f>ROUND(I145*H145,2)</f>
        <v>0</v>
      </c>
      <c r="K145" s="156"/>
      <c r="L145" s="32"/>
      <c r="M145" s="157" t="s">
        <v>1</v>
      </c>
      <c r="N145" s="158" t="s">
        <v>37</v>
      </c>
      <c r="O145" s="57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1" t="s">
        <v>130</v>
      </c>
      <c r="AT145" s="161" t="s">
        <v>126</v>
      </c>
      <c r="AU145" s="161" t="s">
        <v>83</v>
      </c>
      <c r="AY145" s="16" t="s">
        <v>124</v>
      </c>
      <c r="BE145" s="162">
        <f>IF(N145="základná",J145,0)</f>
        <v>0</v>
      </c>
      <c r="BF145" s="162">
        <f>IF(N145="znížená",J145,0)</f>
        <v>0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6" t="s">
        <v>83</v>
      </c>
      <c r="BK145" s="162">
        <f>ROUND(I145*H145,2)</f>
        <v>0</v>
      </c>
      <c r="BL145" s="16" t="s">
        <v>130</v>
      </c>
      <c r="BM145" s="161" t="s">
        <v>179</v>
      </c>
    </row>
    <row r="146" spans="1:65" s="2" customFormat="1" ht="33" customHeight="1">
      <c r="A146" s="31"/>
      <c r="B146" s="148"/>
      <c r="C146" s="180" t="s">
        <v>180</v>
      </c>
      <c r="D146" s="180" t="s">
        <v>181</v>
      </c>
      <c r="E146" s="181" t="s">
        <v>182</v>
      </c>
      <c r="F146" s="182" t="s">
        <v>183</v>
      </c>
      <c r="G146" s="183" t="s">
        <v>129</v>
      </c>
      <c r="H146" s="184">
        <v>285.60000000000002</v>
      </c>
      <c r="I146" s="185"/>
      <c r="J146" s="186">
        <f>ROUND(I146*H146,2)</f>
        <v>0</v>
      </c>
      <c r="K146" s="187"/>
      <c r="L146" s="188"/>
      <c r="M146" s="189" t="s">
        <v>1</v>
      </c>
      <c r="N146" s="190" t="s">
        <v>37</v>
      </c>
      <c r="O146" s="57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1" t="s">
        <v>146</v>
      </c>
      <c r="AT146" s="161" t="s">
        <v>181</v>
      </c>
      <c r="AU146" s="161" t="s">
        <v>83</v>
      </c>
      <c r="AY146" s="16" t="s">
        <v>124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6" t="s">
        <v>83</v>
      </c>
      <c r="BK146" s="162">
        <f>ROUND(I146*H146,2)</f>
        <v>0</v>
      </c>
      <c r="BL146" s="16" t="s">
        <v>130</v>
      </c>
      <c r="BM146" s="161" t="s">
        <v>184</v>
      </c>
    </row>
    <row r="147" spans="1:65" s="12" customFormat="1" ht="22.9" customHeight="1">
      <c r="B147" s="135"/>
      <c r="D147" s="136" t="s">
        <v>70</v>
      </c>
      <c r="E147" s="146" t="s">
        <v>142</v>
      </c>
      <c r="F147" s="146" t="s">
        <v>185</v>
      </c>
      <c r="I147" s="138"/>
      <c r="J147" s="147">
        <f>BK147</f>
        <v>0</v>
      </c>
      <c r="L147" s="135"/>
      <c r="M147" s="140"/>
      <c r="N147" s="141"/>
      <c r="O147" s="141"/>
      <c r="P147" s="142">
        <f>SUM(P148:P153)</f>
        <v>0</v>
      </c>
      <c r="Q147" s="141"/>
      <c r="R147" s="142">
        <f>SUM(R148:R153)</f>
        <v>0</v>
      </c>
      <c r="S147" s="141"/>
      <c r="T147" s="143">
        <f>SUM(T148:T153)</f>
        <v>0</v>
      </c>
      <c r="AR147" s="136" t="s">
        <v>75</v>
      </c>
      <c r="AT147" s="144" t="s">
        <v>70</v>
      </c>
      <c r="AU147" s="144" t="s">
        <v>75</v>
      </c>
      <c r="AY147" s="136" t="s">
        <v>124</v>
      </c>
      <c r="BK147" s="145">
        <f>SUM(BK148:BK153)</f>
        <v>0</v>
      </c>
    </row>
    <row r="148" spans="1:65" s="2" customFormat="1" ht="33" customHeight="1">
      <c r="A148" s="31"/>
      <c r="B148" s="148"/>
      <c r="C148" s="149" t="s">
        <v>161</v>
      </c>
      <c r="D148" s="149" t="s">
        <v>126</v>
      </c>
      <c r="E148" s="150" t="s">
        <v>186</v>
      </c>
      <c r="F148" s="151" t="s">
        <v>187</v>
      </c>
      <c r="G148" s="152" t="s">
        <v>129</v>
      </c>
      <c r="H148" s="153">
        <v>683</v>
      </c>
      <c r="I148" s="154"/>
      <c r="J148" s="155">
        <f t="shared" ref="J148:J153" si="10">ROUND(I148*H148,2)</f>
        <v>0</v>
      </c>
      <c r="K148" s="156"/>
      <c r="L148" s="32"/>
      <c r="M148" s="157" t="s">
        <v>1</v>
      </c>
      <c r="N148" s="158" t="s">
        <v>37</v>
      </c>
      <c r="O148" s="57"/>
      <c r="P148" s="159">
        <f t="shared" ref="P148:P153" si="11">O148*H148</f>
        <v>0</v>
      </c>
      <c r="Q148" s="159">
        <v>0</v>
      </c>
      <c r="R148" s="159">
        <f t="shared" ref="R148:R153" si="12">Q148*H148</f>
        <v>0</v>
      </c>
      <c r="S148" s="159">
        <v>0</v>
      </c>
      <c r="T148" s="160">
        <f t="shared" ref="T148:T153" si="1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1" t="s">
        <v>130</v>
      </c>
      <c r="AT148" s="161" t="s">
        <v>126</v>
      </c>
      <c r="AU148" s="161" t="s">
        <v>83</v>
      </c>
      <c r="AY148" s="16" t="s">
        <v>124</v>
      </c>
      <c r="BE148" s="162">
        <f t="shared" ref="BE148:BE153" si="14">IF(N148="základná",J148,0)</f>
        <v>0</v>
      </c>
      <c r="BF148" s="162">
        <f t="shared" ref="BF148:BF153" si="15">IF(N148="znížená",J148,0)</f>
        <v>0</v>
      </c>
      <c r="BG148" s="162">
        <f t="shared" ref="BG148:BG153" si="16">IF(N148="zákl. prenesená",J148,0)</f>
        <v>0</v>
      </c>
      <c r="BH148" s="162">
        <f t="shared" ref="BH148:BH153" si="17">IF(N148="zníž. prenesená",J148,0)</f>
        <v>0</v>
      </c>
      <c r="BI148" s="162">
        <f t="shared" ref="BI148:BI153" si="18">IF(N148="nulová",J148,0)</f>
        <v>0</v>
      </c>
      <c r="BJ148" s="16" t="s">
        <v>83</v>
      </c>
      <c r="BK148" s="162">
        <f t="shared" ref="BK148:BK153" si="19">ROUND(I148*H148,2)</f>
        <v>0</v>
      </c>
      <c r="BL148" s="16" t="s">
        <v>130</v>
      </c>
      <c r="BM148" s="161" t="s">
        <v>188</v>
      </c>
    </row>
    <row r="149" spans="1:65" s="2" customFormat="1" ht="21.75" customHeight="1">
      <c r="A149" s="31"/>
      <c r="B149" s="148"/>
      <c r="C149" s="149" t="s">
        <v>189</v>
      </c>
      <c r="D149" s="149" t="s">
        <v>126</v>
      </c>
      <c r="E149" s="150" t="s">
        <v>190</v>
      </c>
      <c r="F149" s="151" t="s">
        <v>191</v>
      </c>
      <c r="G149" s="152" t="s">
        <v>129</v>
      </c>
      <c r="H149" s="153">
        <v>683</v>
      </c>
      <c r="I149" s="154"/>
      <c r="J149" s="155">
        <f t="shared" si="10"/>
        <v>0</v>
      </c>
      <c r="K149" s="156"/>
      <c r="L149" s="32"/>
      <c r="M149" s="157" t="s">
        <v>1</v>
      </c>
      <c r="N149" s="158" t="s">
        <v>37</v>
      </c>
      <c r="O149" s="57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1" t="s">
        <v>130</v>
      </c>
      <c r="AT149" s="161" t="s">
        <v>126</v>
      </c>
      <c r="AU149" s="161" t="s">
        <v>83</v>
      </c>
      <c r="AY149" s="16" t="s">
        <v>124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83</v>
      </c>
      <c r="BK149" s="162">
        <f t="shared" si="19"/>
        <v>0</v>
      </c>
      <c r="BL149" s="16" t="s">
        <v>130</v>
      </c>
      <c r="BM149" s="161" t="s">
        <v>192</v>
      </c>
    </row>
    <row r="150" spans="1:65" s="2" customFormat="1" ht="33" customHeight="1">
      <c r="A150" s="31"/>
      <c r="B150" s="148"/>
      <c r="C150" s="149" t="s">
        <v>164</v>
      </c>
      <c r="D150" s="149" t="s">
        <v>126</v>
      </c>
      <c r="E150" s="150" t="s">
        <v>193</v>
      </c>
      <c r="F150" s="151" t="s">
        <v>194</v>
      </c>
      <c r="G150" s="152" t="s">
        <v>129</v>
      </c>
      <c r="H150" s="153">
        <v>683</v>
      </c>
      <c r="I150" s="154"/>
      <c r="J150" s="155">
        <f t="shared" si="10"/>
        <v>0</v>
      </c>
      <c r="K150" s="156"/>
      <c r="L150" s="32"/>
      <c r="M150" s="157" t="s">
        <v>1</v>
      </c>
      <c r="N150" s="158" t="s">
        <v>37</v>
      </c>
      <c r="O150" s="57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1" t="s">
        <v>130</v>
      </c>
      <c r="AT150" s="161" t="s">
        <v>126</v>
      </c>
      <c r="AU150" s="161" t="s">
        <v>83</v>
      </c>
      <c r="AY150" s="16" t="s">
        <v>124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6" t="s">
        <v>83</v>
      </c>
      <c r="BK150" s="162">
        <f t="shared" si="19"/>
        <v>0</v>
      </c>
      <c r="BL150" s="16" t="s">
        <v>130</v>
      </c>
      <c r="BM150" s="161" t="s">
        <v>195</v>
      </c>
    </row>
    <row r="151" spans="1:65" s="2" customFormat="1" ht="21.75" customHeight="1">
      <c r="A151" s="31"/>
      <c r="B151" s="148"/>
      <c r="C151" s="149" t="s">
        <v>196</v>
      </c>
      <c r="D151" s="149" t="s">
        <v>126</v>
      </c>
      <c r="E151" s="150" t="s">
        <v>197</v>
      </c>
      <c r="F151" s="151" t="s">
        <v>198</v>
      </c>
      <c r="G151" s="152" t="s">
        <v>129</v>
      </c>
      <c r="H151" s="153">
        <v>683</v>
      </c>
      <c r="I151" s="154"/>
      <c r="J151" s="155">
        <f t="shared" si="10"/>
        <v>0</v>
      </c>
      <c r="K151" s="156"/>
      <c r="L151" s="32"/>
      <c r="M151" s="157" t="s">
        <v>1</v>
      </c>
      <c r="N151" s="158" t="s">
        <v>37</v>
      </c>
      <c r="O151" s="57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1" t="s">
        <v>130</v>
      </c>
      <c r="AT151" s="161" t="s">
        <v>126</v>
      </c>
      <c r="AU151" s="161" t="s">
        <v>83</v>
      </c>
      <c r="AY151" s="16" t="s">
        <v>124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83</v>
      </c>
      <c r="BK151" s="162">
        <f t="shared" si="19"/>
        <v>0</v>
      </c>
      <c r="BL151" s="16" t="s">
        <v>130</v>
      </c>
      <c r="BM151" s="161" t="s">
        <v>199</v>
      </c>
    </row>
    <row r="152" spans="1:65" s="2" customFormat="1" ht="21.75" customHeight="1">
      <c r="A152" s="31"/>
      <c r="B152" s="148"/>
      <c r="C152" s="180" t="s">
        <v>7</v>
      </c>
      <c r="D152" s="180" t="s">
        <v>181</v>
      </c>
      <c r="E152" s="181" t="s">
        <v>200</v>
      </c>
      <c r="F152" s="182" t="s">
        <v>201</v>
      </c>
      <c r="G152" s="183" t="s">
        <v>129</v>
      </c>
      <c r="H152" s="184">
        <v>547</v>
      </c>
      <c r="I152" s="185"/>
      <c r="J152" s="186">
        <f t="shared" si="10"/>
        <v>0</v>
      </c>
      <c r="K152" s="187"/>
      <c r="L152" s="188"/>
      <c r="M152" s="189" t="s">
        <v>1</v>
      </c>
      <c r="N152" s="190" t="s">
        <v>37</v>
      </c>
      <c r="O152" s="57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1" t="s">
        <v>146</v>
      </c>
      <c r="AT152" s="161" t="s">
        <v>181</v>
      </c>
      <c r="AU152" s="161" t="s">
        <v>83</v>
      </c>
      <c r="AY152" s="16" t="s">
        <v>124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6" t="s">
        <v>83</v>
      </c>
      <c r="BK152" s="162">
        <f t="shared" si="19"/>
        <v>0</v>
      </c>
      <c r="BL152" s="16" t="s">
        <v>130</v>
      </c>
      <c r="BM152" s="161" t="s">
        <v>202</v>
      </c>
    </row>
    <row r="153" spans="1:65" s="2" customFormat="1" ht="21.75" customHeight="1">
      <c r="A153" s="31"/>
      <c r="B153" s="148"/>
      <c r="C153" s="180" t="s">
        <v>203</v>
      </c>
      <c r="D153" s="180" t="s">
        <v>181</v>
      </c>
      <c r="E153" s="181" t="s">
        <v>204</v>
      </c>
      <c r="F153" s="182" t="s">
        <v>205</v>
      </c>
      <c r="G153" s="183" t="s">
        <v>206</v>
      </c>
      <c r="H153" s="184">
        <v>14343</v>
      </c>
      <c r="I153" s="185"/>
      <c r="J153" s="186">
        <f t="shared" si="10"/>
        <v>0</v>
      </c>
      <c r="K153" s="187"/>
      <c r="L153" s="188"/>
      <c r="M153" s="189" t="s">
        <v>1</v>
      </c>
      <c r="N153" s="190" t="s">
        <v>37</v>
      </c>
      <c r="O153" s="57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1" t="s">
        <v>146</v>
      </c>
      <c r="AT153" s="161" t="s">
        <v>181</v>
      </c>
      <c r="AU153" s="161" t="s">
        <v>83</v>
      </c>
      <c r="AY153" s="16" t="s">
        <v>124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6" t="s">
        <v>83</v>
      </c>
      <c r="BK153" s="162">
        <f t="shared" si="19"/>
        <v>0</v>
      </c>
      <c r="BL153" s="16" t="s">
        <v>130</v>
      </c>
      <c r="BM153" s="161" t="s">
        <v>207</v>
      </c>
    </row>
    <row r="154" spans="1:65" s="12" customFormat="1" ht="22.9" customHeight="1">
      <c r="B154" s="135"/>
      <c r="D154" s="136" t="s">
        <v>70</v>
      </c>
      <c r="E154" s="146" t="s">
        <v>141</v>
      </c>
      <c r="F154" s="146" t="s">
        <v>208</v>
      </c>
      <c r="I154" s="138"/>
      <c r="J154" s="147">
        <f>BK154</f>
        <v>0</v>
      </c>
      <c r="L154" s="135"/>
      <c r="M154" s="140"/>
      <c r="N154" s="141"/>
      <c r="O154" s="141"/>
      <c r="P154" s="142">
        <f>SUM(P155:P159)</f>
        <v>0</v>
      </c>
      <c r="Q154" s="141"/>
      <c r="R154" s="142">
        <f>SUM(R155:R159)</f>
        <v>0</v>
      </c>
      <c r="S154" s="141"/>
      <c r="T154" s="143">
        <f>SUM(T155:T159)</f>
        <v>0</v>
      </c>
      <c r="AR154" s="136" t="s">
        <v>75</v>
      </c>
      <c r="AT154" s="144" t="s">
        <v>70</v>
      </c>
      <c r="AU154" s="144" t="s">
        <v>75</v>
      </c>
      <c r="AY154" s="136" t="s">
        <v>124</v>
      </c>
      <c r="BK154" s="145">
        <f>SUM(BK155:BK159)</f>
        <v>0</v>
      </c>
    </row>
    <row r="155" spans="1:65" s="2" customFormat="1" ht="33" customHeight="1">
      <c r="A155" s="31"/>
      <c r="B155" s="148"/>
      <c r="C155" s="149" t="s">
        <v>170</v>
      </c>
      <c r="D155" s="149" t="s">
        <v>126</v>
      </c>
      <c r="E155" s="150" t="s">
        <v>186</v>
      </c>
      <c r="F155" s="151" t="s">
        <v>187</v>
      </c>
      <c r="G155" s="152" t="s">
        <v>129</v>
      </c>
      <c r="H155" s="153">
        <v>107</v>
      </c>
      <c r="I155" s="154"/>
      <c r="J155" s="155">
        <f>ROUND(I155*H155,2)</f>
        <v>0</v>
      </c>
      <c r="K155" s="156"/>
      <c r="L155" s="32"/>
      <c r="M155" s="157" t="s">
        <v>1</v>
      </c>
      <c r="N155" s="158" t="s">
        <v>37</v>
      </c>
      <c r="O155" s="57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1" t="s">
        <v>130</v>
      </c>
      <c r="AT155" s="161" t="s">
        <v>126</v>
      </c>
      <c r="AU155" s="161" t="s">
        <v>83</v>
      </c>
      <c r="AY155" s="16" t="s">
        <v>124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6" t="s">
        <v>83</v>
      </c>
      <c r="BK155" s="162">
        <f>ROUND(I155*H155,2)</f>
        <v>0</v>
      </c>
      <c r="BL155" s="16" t="s">
        <v>130</v>
      </c>
      <c r="BM155" s="161" t="s">
        <v>209</v>
      </c>
    </row>
    <row r="156" spans="1:65" s="2" customFormat="1" ht="21.75" customHeight="1">
      <c r="A156" s="31"/>
      <c r="B156" s="148"/>
      <c r="C156" s="149" t="s">
        <v>210</v>
      </c>
      <c r="D156" s="149" t="s">
        <v>126</v>
      </c>
      <c r="E156" s="150" t="s">
        <v>211</v>
      </c>
      <c r="F156" s="151" t="s">
        <v>212</v>
      </c>
      <c r="G156" s="152" t="s">
        <v>129</v>
      </c>
      <c r="H156" s="153">
        <v>107</v>
      </c>
      <c r="I156" s="154"/>
      <c r="J156" s="155">
        <f>ROUND(I156*H156,2)</f>
        <v>0</v>
      </c>
      <c r="K156" s="156"/>
      <c r="L156" s="32"/>
      <c r="M156" s="157" t="s">
        <v>1</v>
      </c>
      <c r="N156" s="158" t="s">
        <v>37</v>
      </c>
      <c r="O156" s="57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1" t="s">
        <v>130</v>
      </c>
      <c r="AT156" s="161" t="s">
        <v>126</v>
      </c>
      <c r="AU156" s="161" t="s">
        <v>83</v>
      </c>
      <c r="AY156" s="16" t="s">
        <v>124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6" t="s">
        <v>83</v>
      </c>
      <c r="BK156" s="162">
        <f>ROUND(I156*H156,2)</f>
        <v>0</v>
      </c>
      <c r="BL156" s="16" t="s">
        <v>130</v>
      </c>
      <c r="BM156" s="161" t="s">
        <v>213</v>
      </c>
    </row>
    <row r="157" spans="1:65" s="2" customFormat="1" ht="21.75" customHeight="1">
      <c r="A157" s="31"/>
      <c r="B157" s="148"/>
      <c r="C157" s="149" t="s">
        <v>176</v>
      </c>
      <c r="D157" s="149" t="s">
        <v>126</v>
      </c>
      <c r="E157" s="150" t="s">
        <v>197</v>
      </c>
      <c r="F157" s="151" t="s">
        <v>198</v>
      </c>
      <c r="G157" s="152" t="s">
        <v>129</v>
      </c>
      <c r="H157" s="153">
        <v>107</v>
      </c>
      <c r="I157" s="154"/>
      <c r="J157" s="155">
        <f>ROUND(I157*H157,2)</f>
        <v>0</v>
      </c>
      <c r="K157" s="156"/>
      <c r="L157" s="32"/>
      <c r="M157" s="157" t="s">
        <v>1</v>
      </c>
      <c r="N157" s="158" t="s">
        <v>37</v>
      </c>
      <c r="O157" s="57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1" t="s">
        <v>130</v>
      </c>
      <c r="AT157" s="161" t="s">
        <v>126</v>
      </c>
      <c r="AU157" s="161" t="s">
        <v>83</v>
      </c>
      <c r="AY157" s="16" t="s">
        <v>124</v>
      </c>
      <c r="BE157" s="162">
        <f>IF(N157="základná",J157,0)</f>
        <v>0</v>
      </c>
      <c r="BF157" s="162">
        <f>IF(N157="znížená",J157,0)</f>
        <v>0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6" t="s">
        <v>83</v>
      </c>
      <c r="BK157" s="162">
        <f>ROUND(I157*H157,2)</f>
        <v>0</v>
      </c>
      <c r="BL157" s="16" t="s">
        <v>130</v>
      </c>
      <c r="BM157" s="161" t="s">
        <v>214</v>
      </c>
    </row>
    <row r="158" spans="1:65" s="2" customFormat="1" ht="21.75" customHeight="1">
      <c r="A158" s="31"/>
      <c r="B158" s="148"/>
      <c r="C158" s="180" t="s">
        <v>215</v>
      </c>
      <c r="D158" s="180" t="s">
        <v>181</v>
      </c>
      <c r="E158" s="181" t="s">
        <v>216</v>
      </c>
      <c r="F158" s="182" t="s">
        <v>201</v>
      </c>
      <c r="G158" s="183" t="s">
        <v>129</v>
      </c>
      <c r="H158" s="184">
        <v>86</v>
      </c>
      <c r="I158" s="185"/>
      <c r="J158" s="186">
        <f>ROUND(I158*H158,2)</f>
        <v>0</v>
      </c>
      <c r="K158" s="187"/>
      <c r="L158" s="188"/>
      <c r="M158" s="189" t="s">
        <v>1</v>
      </c>
      <c r="N158" s="190" t="s">
        <v>37</v>
      </c>
      <c r="O158" s="57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1" t="s">
        <v>146</v>
      </c>
      <c r="AT158" s="161" t="s">
        <v>181</v>
      </c>
      <c r="AU158" s="161" t="s">
        <v>83</v>
      </c>
      <c r="AY158" s="16" t="s">
        <v>124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83</v>
      </c>
      <c r="BK158" s="162">
        <f>ROUND(I158*H158,2)</f>
        <v>0</v>
      </c>
      <c r="BL158" s="16" t="s">
        <v>130</v>
      </c>
      <c r="BM158" s="161" t="s">
        <v>217</v>
      </c>
    </row>
    <row r="159" spans="1:65" s="2" customFormat="1" ht="21.75" customHeight="1">
      <c r="A159" s="31"/>
      <c r="B159" s="148"/>
      <c r="C159" s="180" t="s">
        <v>179</v>
      </c>
      <c r="D159" s="180" t="s">
        <v>181</v>
      </c>
      <c r="E159" s="181" t="s">
        <v>218</v>
      </c>
      <c r="F159" s="182" t="s">
        <v>219</v>
      </c>
      <c r="G159" s="183" t="s">
        <v>206</v>
      </c>
      <c r="H159" s="184">
        <v>2247</v>
      </c>
      <c r="I159" s="185"/>
      <c r="J159" s="186">
        <f>ROUND(I159*H159,2)</f>
        <v>0</v>
      </c>
      <c r="K159" s="187"/>
      <c r="L159" s="188"/>
      <c r="M159" s="189" t="s">
        <v>1</v>
      </c>
      <c r="N159" s="190" t="s">
        <v>37</v>
      </c>
      <c r="O159" s="57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1" t="s">
        <v>146</v>
      </c>
      <c r="AT159" s="161" t="s">
        <v>181</v>
      </c>
      <c r="AU159" s="161" t="s">
        <v>83</v>
      </c>
      <c r="AY159" s="16" t="s">
        <v>124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6" t="s">
        <v>83</v>
      </c>
      <c r="BK159" s="162">
        <f>ROUND(I159*H159,2)</f>
        <v>0</v>
      </c>
      <c r="BL159" s="16" t="s">
        <v>130</v>
      </c>
      <c r="BM159" s="161" t="s">
        <v>220</v>
      </c>
    </row>
    <row r="160" spans="1:65" s="12" customFormat="1" ht="22.9" customHeight="1">
      <c r="B160" s="135"/>
      <c r="D160" s="136" t="s">
        <v>70</v>
      </c>
      <c r="E160" s="146" t="s">
        <v>146</v>
      </c>
      <c r="F160" s="146" t="s">
        <v>221</v>
      </c>
      <c r="I160" s="138"/>
      <c r="J160" s="147">
        <f>BK160</f>
        <v>0</v>
      </c>
      <c r="L160" s="135"/>
      <c r="M160" s="140"/>
      <c r="N160" s="141"/>
      <c r="O160" s="141"/>
      <c r="P160" s="142">
        <f>SUM(P161:P166)</f>
        <v>0</v>
      </c>
      <c r="Q160" s="141"/>
      <c r="R160" s="142">
        <f>SUM(R161:R166)</f>
        <v>0</v>
      </c>
      <c r="S160" s="141"/>
      <c r="T160" s="143">
        <f>SUM(T161:T166)</f>
        <v>0</v>
      </c>
      <c r="AR160" s="136" t="s">
        <v>75</v>
      </c>
      <c r="AT160" s="144" t="s">
        <v>70</v>
      </c>
      <c r="AU160" s="144" t="s">
        <v>75</v>
      </c>
      <c r="AY160" s="136" t="s">
        <v>124</v>
      </c>
      <c r="BK160" s="145">
        <f>SUM(BK161:BK166)</f>
        <v>0</v>
      </c>
    </row>
    <row r="161" spans="1:65" s="2" customFormat="1" ht="21.75" customHeight="1">
      <c r="A161" s="31"/>
      <c r="B161" s="148"/>
      <c r="C161" s="149" t="s">
        <v>222</v>
      </c>
      <c r="D161" s="149" t="s">
        <v>126</v>
      </c>
      <c r="E161" s="150" t="s">
        <v>223</v>
      </c>
      <c r="F161" s="151" t="s">
        <v>224</v>
      </c>
      <c r="G161" s="152" t="s">
        <v>175</v>
      </c>
      <c r="H161" s="153">
        <v>38</v>
      </c>
      <c r="I161" s="154"/>
      <c r="J161" s="155">
        <f t="shared" ref="J161:J166" si="20">ROUND(I161*H161,2)</f>
        <v>0</v>
      </c>
      <c r="K161" s="156"/>
      <c r="L161" s="32"/>
      <c r="M161" s="157" t="s">
        <v>1</v>
      </c>
      <c r="N161" s="158" t="s">
        <v>37</v>
      </c>
      <c r="O161" s="57"/>
      <c r="P161" s="159">
        <f t="shared" ref="P161:P166" si="21">O161*H161</f>
        <v>0</v>
      </c>
      <c r="Q161" s="159">
        <v>0</v>
      </c>
      <c r="R161" s="159">
        <f t="shared" ref="R161:R166" si="22">Q161*H161</f>
        <v>0</v>
      </c>
      <c r="S161" s="159">
        <v>0</v>
      </c>
      <c r="T161" s="160">
        <f t="shared" ref="T161:T166" si="2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1" t="s">
        <v>130</v>
      </c>
      <c r="AT161" s="161" t="s">
        <v>126</v>
      </c>
      <c r="AU161" s="161" t="s">
        <v>83</v>
      </c>
      <c r="AY161" s="16" t="s">
        <v>124</v>
      </c>
      <c r="BE161" s="162">
        <f t="shared" ref="BE161:BE166" si="24">IF(N161="základná",J161,0)</f>
        <v>0</v>
      </c>
      <c r="BF161" s="162">
        <f t="shared" ref="BF161:BF166" si="25">IF(N161="znížená",J161,0)</f>
        <v>0</v>
      </c>
      <c r="BG161" s="162">
        <f t="shared" ref="BG161:BG166" si="26">IF(N161="zákl. prenesená",J161,0)</f>
        <v>0</v>
      </c>
      <c r="BH161" s="162">
        <f t="shared" ref="BH161:BH166" si="27">IF(N161="zníž. prenesená",J161,0)</f>
        <v>0</v>
      </c>
      <c r="BI161" s="162">
        <f t="shared" ref="BI161:BI166" si="28">IF(N161="nulová",J161,0)</f>
        <v>0</v>
      </c>
      <c r="BJ161" s="16" t="s">
        <v>83</v>
      </c>
      <c r="BK161" s="162">
        <f t="shared" ref="BK161:BK166" si="29">ROUND(I161*H161,2)</f>
        <v>0</v>
      </c>
      <c r="BL161" s="16" t="s">
        <v>130</v>
      </c>
      <c r="BM161" s="161" t="s">
        <v>225</v>
      </c>
    </row>
    <row r="162" spans="1:65" s="2" customFormat="1" ht="33" customHeight="1">
      <c r="A162" s="31"/>
      <c r="B162" s="148"/>
      <c r="C162" s="180" t="s">
        <v>184</v>
      </c>
      <c r="D162" s="180" t="s">
        <v>181</v>
      </c>
      <c r="E162" s="181" t="s">
        <v>226</v>
      </c>
      <c r="F162" s="182" t="s">
        <v>227</v>
      </c>
      <c r="G162" s="183" t="s">
        <v>228</v>
      </c>
      <c r="H162" s="184">
        <v>7.6</v>
      </c>
      <c r="I162" s="185"/>
      <c r="J162" s="186">
        <f t="shared" si="20"/>
        <v>0</v>
      </c>
      <c r="K162" s="187"/>
      <c r="L162" s="188"/>
      <c r="M162" s="189" t="s">
        <v>1</v>
      </c>
      <c r="N162" s="190" t="s">
        <v>37</v>
      </c>
      <c r="O162" s="57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1" t="s">
        <v>146</v>
      </c>
      <c r="AT162" s="161" t="s">
        <v>181</v>
      </c>
      <c r="AU162" s="161" t="s">
        <v>83</v>
      </c>
      <c r="AY162" s="16" t="s">
        <v>124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6" t="s">
        <v>83</v>
      </c>
      <c r="BK162" s="162">
        <f t="shared" si="29"/>
        <v>0</v>
      </c>
      <c r="BL162" s="16" t="s">
        <v>130</v>
      </c>
      <c r="BM162" s="161" t="s">
        <v>229</v>
      </c>
    </row>
    <row r="163" spans="1:65" s="2" customFormat="1" ht="21.75" customHeight="1">
      <c r="A163" s="31"/>
      <c r="B163" s="148"/>
      <c r="C163" s="149" t="s">
        <v>230</v>
      </c>
      <c r="D163" s="149" t="s">
        <v>126</v>
      </c>
      <c r="E163" s="150" t="s">
        <v>231</v>
      </c>
      <c r="F163" s="151" t="s">
        <v>232</v>
      </c>
      <c r="G163" s="152" t="s">
        <v>228</v>
      </c>
      <c r="H163" s="153">
        <v>9</v>
      </c>
      <c r="I163" s="154"/>
      <c r="J163" s="155">
        <f t="shared" si="20"/>
        <v>0</v>
      </c>
      <c r="K163" s="156"/>
      <c r="L163" s="32"/>
      <c r="M163" s="157" t="s">
        <v>1</v>
      </c>
      <c r="N163" s="158" t="s">
        <v>37</v>
      </c>
      <c r="O163" s="57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1" t="s">
        <v>130</v>
      </c>
      <c r="AT163" s="161" t="s">
        <v>126</v>
      </c>
      <c r="AU163" s="161" t="s">
        <v>83</v>
      </c>
      <c r="AY163" s="16" t="s">
        <v>124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6" t="s">
        <v>83</v>
      </c>
      <c r="BK163" s="162">
        <f t="shared" si="29"/>
        <v>0</v>
      </c>
      <c r="BL163" s="16" t="s">
        <v>130</v>
      </c>
      <c r="BM163" s="161" t="s">
        <v>233</v>
      </c>
    </row>
    <row r="164" spans="1:65" s="2" customFormat="1" ht="21.75" customHeight="1">
      <c r="A164" s="31"/>
      <c r="B164" s="148"/>
      <c r="C164" s="180" t="s">
        <v>188</v>
      </c>
      <c r="D164" s="180" t="s">
        <v>181</v>
      </c>
      <c r="E164" s="181" t="s">
        <v>234</v>
      </c>
      <c r="F164" s="182" t="s">
        <v>235</v>
      </c>
      <c r="G164" s="183" t="s">
        <v>228</v>
      </c>
      <c r="H164" s="184">
        <v>9</v>
      </c>
      <c r="I164" s="185"/>
      <c r="J164" s="186">
        <f t="shared" si="20"/>
        <v>0</v>
      </c>
      <c r="K164" s="187"/>
      <c r="L164" s="188"/>
      <c r="M164" s="189" t="s">
        <v>1</v>
      </c>
      <c r="N164" s="190" t="s">
        <v>37</v>
      </c>
      <c r="O164" s="57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1" t="s">
        <v>146</v>
      </c>
      <c r="AT164" s="161" t="s">
        <v>181</v>
      </c>
      <c r="AU164" s="161" t="s">
        <v>83</v>
      </c>
      <c r="AY164" s="16" t="s">
        <v>124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6" t="s">
        <v>83</v>
      </c>
      <c r="BK164" s="162">
        <f t="shared" si="29"/>
        <v>0</v>
      </c>
      <c r="BL164" s="16" t="s">
        <v>130</v>
      </c>
      <c r="BM164" s="161" t="s">
        <v>236</v>
      </c>
    </row>
    <row r="165" spans="1:65" s="2" customFormat="1" ht="21.75" customHeight="1">
      <c r="A165" s="31"/>
      <c r="B165" s="148"/>
      <c r="C165" s="149" t="s">
        <v>237</v>
      </c>
      <c r="D165" s="149" t="s">
        <v>126</v>
      </c>
      <c r="E165" s="150" t="s">
        <v>238</v>
      </c>
      <c r="F165" s="151" t="s">
        <v>239</v>
      </c>
      <c r="G165" s="152" t="s">
        <v>228</v>
      </c>
      <c r="H165" s="153">
        <v>9</v>
      </c>
      <c r="I165" s="154"/>
      <c r="J165" s="155">
        <f t="shared" si="20"/>
        <v>0</v>
      </c>
      <c r="K165" s="156"/>
      <c r="L165" s="32"/>
      <c r="M165" s="157" t="s">
        <v>1</v>
      </c>
      <c r="N165" s="158" t="s">
        <v>37</v>
      </c>
      <c r="O165" s="57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1" t="s">
        <v>130</v>
      </c>
      <c r="AT165" s="161" t="s">
        <v>126</v>
      </c>
      <c r="AU165" s="161" t="s">
        <v>83</v>
      </c>
      <c r="AY165" s="16" t="s">
        <v>124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6" t="s">
        <v>83</v>
      </c>
      <c r="BK165" s="162">
        <f t="shared" si="29"/>
        <v>0</v>
      </c>
      <c r="BL165" s="16" t="s">
        <v>130</v>
      </c>
      <c r="BM165" s="161" t="s">
        <v>240</v>
      </c>
    </row>
    <row r="166" spans="1:65" s="2" customFormat="1" ht="21.75" customHeight="1">
      <c r="A166" s="31"/>
      <c r="B166" s="148"/>
      <c r="C166" s="149" t="s">
        <v>192</v>
      </c>
      <c r="D166" s="149" t="s">
        <v>126</v>
      </c>
      <c r="E166" s="150" t="s">
        <v>241</v>
      </c>
      <c r="F166" s="151" t="s">
        <v>242</v>
      </c>
      <c r="G166" s="152" t="s">
        <v>228</v>
      </c>
      <c r="H166" s="153">
        <v>8</v>
      </c>
      <c r="I166" s="154"/>
      <c r="J166" s="155">
        <f t="shared" si="20"/>
        <v>0</v>
      </c>
      <c r="K166" s="156"/>
      <c r="L166" s="32"/>
      <c r="M166" s="157" t="s">
        <v>1</v>
      </c>
      <c r="N166" s="158" t="s">
        <v>37</v>
      </c>
      <c r="O166" s="57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1" t="s">
        <v>130</v>
      </c>
      <c r="AT166" s="161" t="s">
        <v>126</v>
      </c>
      <c r="AU166" s="161" t="s">
        <v>83</v>
      </c>
      <c r="AY166" s="16" t="s">
        <v>124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6" t="s">
        <v>83</v>
      </c>
      <c r="BK166" s="162">
        <f t="shared" si="29"/>
        <v>0</v>
      </c>
      <c r="BL166" s="16" t="s">
        <v>130</v>
      </c>
      <c r="BM166" s="161" t="s">
        <v>243</v>
      </c>
    </row>
    <row r="167" spans="1:65" s="12" customFormat="1" ht="22.9" customHeight="1">
      <c r="B167" s="135"/>
      <c r="D167" s="136" t="s">
        <v>70</v>
      </c>
      <c r="E167" s="146" t="s">
        <v>157</v>
      </c>
      <c r="F167" s="146" t="s">
        <v>244</v>
      </c>
      <c r="I167" s="138"/>
      <c r="J167" s="147">
        <f>BK167</f>
        <v>0</v>
      </c>
      <c r="L167" s="135"/>
      <c r="M167" s="140"/>
      <c r="N167" s="141"/>
      <c r="O167" s="141"/>
      <c r="P167" s="142">
        <f>SUM(P168:P180)</f>
        <v>0</v>
      </c>
      <c r="Q167" s="141"/>
      <c r="R167" s="142">
        <f>SUM(R168:R180)</f>
        <v>0</v>
      </c>
      <c r="S167" s="141"/>
      <c r="T167" s="143">
        <f>SUM(T168:T180)</f>
        <v>0</v>
      </c>
      <c r="AR167" s="136" t="s">
        <v>75</v>
      </c>
      <c r="AT167" s="144" t="s">
        <v>70</v>
      </c>
      <c r="AU167" s="144" t="s">
        <v>75</v>
      </c>
      <c r="AY167" s="136" t="s">
        <v>124</v>
      </c>
      <c r="BK167" s="145">
        <f>SUM(BK168:BK180)</f>
        <v>0</v>
      </c>
    </row>
    <row r="168" spans="1:65" s="2" customFormat="1" ht="21.75" customHeight="1">
      <c r="A168" s="31"/>
      <c r="B168" s="148"/>
      <c r="C168" s="149" t="s">
        <v>245</v>
      </c>
      <c r="D168" s="149" t="s">
        <v>126</v>
      </c>
      <c r="E168" s="150" t="s">
        <v>246</v>
      </c>
      <c r="F168" s="151" t="s">
        <v>247</v>
      </c>
      <c r="G168" s="152" t="s">
        <v>228</v>
      </c>
      <c r="H168" s="153">
        <v>8</v>
      </c>
      <c r="I168" s="154"/>
      <c r="J168" s="155">
        <f t="shared" ref="J168:J179" si="30">ROUND(I168*H168,2)</f>
        <v>0</v>
      </c>
      <c r="K168" s="156"/>
      <c r="L168" s="32"/>
      <c r="M168" s="157" t="s">
        <v>1</v>
      </c>
      <c r="N168" s="158" t="s">
        <v>37</v>
      </c>
      <c r="O168" s="57"/>
      <c r="P168" s="159">
        <f t="shared" ref="P168:P179" si="31">O168*H168</f>
        <v>0</v>
      </c>
      <c r="Q168" s="159">
        <v>0</v>
      </c>
      <c r="R168" s="159">
        <f t="shared" ref="R168:R179" si="32">Q168*H168</f>
        <v>0</v>
      </c>
      <c r="S168" s="159">
        <v>0</v>
      </c>
      <c r="T168" s="160">
        <f t="shared" ref="T168:T179" si="33"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1" t="s">
        <v>130</v>
      </c>
      <c r="AT168" s="161" t="s">
        <v>126</v>
      </c>
      <c r="AU168" s="161" t="s">
        <v>83</v>
      </c>
      <c r="AY168" s="16" t="s">
        <v>124</v>
      </c>
      <c r="BE168" s="162">
        <f t="shared" ref="BE168:BE179" si="34">IF(N168="základná",J168,0)</f>
        <v>0</v>
      </c>
      <c r="BF168" s="162">
        <f t="shared" ref="BF168:BF179" si="35">IF(N168="znížená",J168,0)</f>
        <v>0</v>
      </c>
      <c r="BG168" s="162">
        <f t="shared" ref="BG168:BG179" si="36">IF(N168="zákl. prenesená",J168,0)</f>
        <v>0</v>
      </c>
      <c r="BH168" s="162">
        <f t="shared" ref="BH168:BH179" si="37">IF(N168="zníž. prenesená",J168,0)</f>
        <v>0</v>
      </c>
      <c r="BI168" s="162">
        <f t="shared" ref="BI168:BI179" si="38">IF(N168="nulová",J168,0)</f>
        <v>0</v>
      </c>
      <c r="BJ168" s="16" t="s">
        <v>83</v>
      </c>
      <c r="BK168" s="162">
        <f t="shared" ref="BK168:BK179" si="39">ROUND(I168*H168,2)</f>
        <v>0</v>
      </c>
      <c r="BL168" s="16" t="s">
        <v>130</v>
      </c>
      <c r="BM168" s="161" t="s">
        <v>248</v>
      </c>
    </row>
    <row r="169" spans="1:65" s="2" customFormat="1" ht="21.75" customHeight="1">
      <c r="A169" s="31"/>
      <c r="B169" s="148"/>
      <c r="C169" s="149" t="s">
        <v>195</v>
      </c>
      <c r="D169" s="149" t="s">
        <v>126</v>
      </c>
      <c r="E169" s="150" t="s">
        <v>249</v>
      </c>
      <c r="F169" s="151" t="s">
        <v>250</v>
      </c>
      <c r="G169" s="152" t="s">
        <v>228</v>
      </c>
      <c r="H169" s="153">
        <v>4</v>
      </c>
      <c r="I169" s="154"/>
      <c r="J169" s="155">
        <f t="shared" si="30"/>
        <v>0</v>
      </c>
      <c r="K169" s="156"/>
      <c r="L169" s="32"/>
      <c r="M169" s="157" t="s">
        <v>1</v>
      </c>
      <c r="N169" s="158" t="s">
        <v>37</v>
      </c>
      <c r="O169" s="57"/>
      <c r="P169" s="159">
        <f t="shared" si="31"/>
        <v>0</v>
      </c>
      <c r="Q169" s="159">
        <v>0</v>
      </c>
      <c r="R169" s="159">
        <f t="shared" si="32"/>
        <v>0</v>
      </c>
      <c r="S169" s="159">
        <v>0</v>
      </c>
      <c r="T169" s="160">
        <f t="shared" si="3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1" t="s">
        <v>130</v>
      </c>
      <c r="AT169" s="161" t="s">
        <v>126</v>
      </c>
      <c r="AU169" s="161" t="s">
        <v>83</v>
      </c>
      <c r="AY169" s="16" t="s">
        <v>124</v>
      </c>
      <c r="BE169" s="162">
        <f t="shared" si="34"/>
        <v>0</v>
      </c>
      <c r="BF169" s="162">
        <f t="shared" si="35"/>
        <v>0</v>
      </c>
      <c r="BG169" s="162">
        <f t="shared" si="36"/>
        <v>0</v>
      </c>
      <c r="BH169" s="162">
        <f t="shared" si="37"/>
        <v>0</v>
      </c>
      <c r="BI169" s="162">
        <f t="shared" si="38"/>
        <v>0</v>
      </c>
      <c r="BJ169" s="16" t="s">
        <v>83</v>
      </c>
      <c r="BK169" s="162">
        <f t="shared" si="39"/>
        <v>0</v>
      </c>
      <c r="BL169" s="16" t="s">
        <v>130</v>
      </c>
      <c r="BM169" s="161" t="s">
        <v>251</v>
      </c>
    </row>
    <row r="170" spans="1:65" s="2" customFormat="1" ht="16.5" customHeight="1">
      <c r="A170" s="31"/>
      <c r="B170" s="148"/>
      <c r="C170" s="180" t="s">
        <v>252</v>
      </c>
      <c r="D170" s="180" t="s">
        <v>181</v>
      </c>
      <c r="E170" s="181" t="s">
        <v>253</v>
      </c>
      <c r="F170" s="182" t="s">
        <v>254</v>
      </c>
      <c r="G170" s="183" t="s">
        <v>228</v>
      </c>
      <c r="H170" s="184">
        <v>4</v>
      </c>
      <c r="I170" s="185"/>
      <c r="J170" s="186">
        <f t="shared" si="30"/>
        <v>0</v>
      </c>
      <c r="K170" s="187"/>
      <c r="L170" s="188"/>
      <c r="M170" s="189" t="s">
        <v>1</v>
      </c>
      <c r="N170" s="190" t="s">
        <v>37</v>
      </c>
      <c r="O170" s="57"/>
      <c r="P170" s="159">
        <f t="shared" si="31"/>
        <v>0</v>
      </c>
      <c r="Q170" s="159">
        <v>0</v>
      </c>
      <c r="R170" s="159">
        <f t="shared" si="32"/>
        <v>0</v>
      </c>
      <c r="S170" s="159">
        <v>0</v>
      </c>
      <c r="T170" s="160">
        <f t="shared" si="3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1" t="s">
        <v>146</v>
      </c>
      <c r="AT170" s="161" t="s">
        <v>181</v>
      </c>
      <c r="AU170" s="161" t="s">
        <v>83</v>
      </c>
      <c r="AY170" s="16" t="s">
        <v>124</v>
      </c>
      <c r="BE170" s="162">
        <f t="shared" si="34"/>
        <v>0</v>
      </c>
      <c r="BF170" s="162">
        <f t="shared" si="35"/>
        <v>0</v>
      </c>
      <c r="BG170" s="162">
        <f t="shared" si="36"/>
        <v>0</v>
      </c>
      <c r="BH170" s="162">
        <f t="shared" si="37"/>
        <v>0</v>
      </c>
      <c r="BI170" s="162">
        <f t="shared" si="38"/>
        <v>0</v>
      </c>
      <c r="BJ170" s="16" t="s">
        <v>83</v>
      </c>
      <c r="BK170" s="162">
        <f t="shared" si="39"/>
        <v>0</v>
      </c>
      <c r="BL170" s="16" t="s">
        <v>130</v>
      </c>
      <c r="BM170" s="161" t="s">
        <v>255</v>
      </c>
    </row>
    <row r="171" spans="1:65" s="2" customFormat="1" ht="16.5" customHeight="1">
      <c r="A171" s="31"/>
      <c r="B171" s="148"/>
      <c r="C171" s="180" t="s">
        <v>199</v>
      </c>
      <c r="D171" s="180" t="s">
        <v>181</v>
      </c>
      <c r="E171" s="181" t="s">
        <v>256</v>
      </c>
      <c r="F171" s="182" t="s">
        <v>257</v>
      </c>
      <c r="G171" s="183" t="s">
        <v>228</v>
      </c>
      <c r="H171" s="184">
        <v>8</v>
      </c>
      <c r="I171" s="185"/>
      <c r="J171" s="186">
        <f t="shared" si="30"/>
        <v>0</v>
      </c>
      <c r="K171" s="187"/>
      <c r="L171" s="188"/>
      <c r="M171" s="189" t="s">
        <v>1</v>
      </c>
      <c r="N171" s="190" t="s">
        <v>37</v>
      </c>
      <c r="O171" s="57"/>
      <c r="P171" s="159">
        <f t="shared" si="31"/>
        <v>0</v>
      </c>
      <c r="Q171" s="159">
        <v>0</v>
      </c>
      <c r="R171" s="159">
        <f t="shared" si="32"/>
        <v>0</v>
      </c>
      <c r="S171" s="159">
        <v>0</v>
      </c>
      <c r="T171" s="160">
        <f t="shared" si="3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1" t="s">
        <v>146</v>
      </c>
      <c r="AT171" s="161" t="s">
        <v>181</v>
      </c>
      <c r="AU171" s="161" t="s">
        <v>83</v>
      </c>
      <c r="AY171" s="16" t="s">
        <v>124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16" t="s">
        <v>83</v>
      </c>
      <c r="BK171" s="162">
        <f t="shared" si="39"/>
        <v>0</v>
      </c>
      <c r="BL171" s="16" t="s">
        <v>130</v>
      </c>
      <c r="BM171" s="161" t="s">
        <v>258</v>
      </c>
    </row>
    <row r="172" spans="1:65" s="2" customFormat="1" ht="16.5" customHeight="1">
      <c r="A172" s="31"/>
      <c r="B172" s="148"/>
      <c r="C172" s="180" t="s">
        <v>259</v>
      </c>
      <c r="D172" s="180" t="s">
        <v>181</v>
      </c>
      <c r="E172" s="181" t="s">
        <v>260</v>
      </c>
      <c r="F172" s="182" t="s">
        <v>261</v>
      </c>
      <c r="G172" s="183" t="s">
        <v>228</v>
      </c>
      <c r="H172" s="184">
        <v>4</v>
      </c>
      <c r="I172" s="185"/>
      <c r="J172" s="186">
        <f t="shared" si="30"/>
        <v>0</v>
      </c>
      <c r="K172" s="187"/>
      <c r="L172" s="188"/>
      <c r="M172" s="189" t="s">
        <v>1</v>
      </c>
      <c r="N172" s="190" t="s">
        <v>37</v>
      </c>
      <c r="O172" s="57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1" t="s">
        <v>146</v>
      </c>
      <c r="AT172" s="161" t="s">
        <v>181</v>
      </c>
      <c r="AU172" s="161" t="s">
        <v>83</v>
      </c>
      <c r="AY172" s="16" t="s">
        <v>124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6" t="s">
        <v>83</v>
      </c>
      <c r="BK172" s="162">
        <f t="shared" si="39"/>
        <v>0</v>
      </c>
      <c r="BL172" s="16" t="s">
        <v>130</v>
      </c>
      <c r="BM172" s="161" t="s">
        <v>262</v>
      </c>
    </row>
    <row r="173" spans="1:65" s="2" customFormat="1" ht="33" customHeight="1">
      <c r="A173" s="31"/>
      <c r="B173" s="148"/>
      <c r="C173" s="180" t="s">
        <v>202</v>
      </c>
      <c r="D173" s="180" t="s">
        <v>181</v>
      </c>
      <c r="E173" s="181" t="s">
        <v>263</v>
      </c>
      <c r="F173" s="182" t="s">
        <v>264</v>
      </c>
      <c r="G173" s="183" t="s">
        <v>228</v>
      </c>
      <c r="H173" s="184">
        <v>2</v>
      </c>
      <c r="I173" s="185"/>
      <c r="J173" s="186">
        <f t="shared" si="30"/>
        <v>0</v>
      </c>
      <c r="K173" s="187"/>
      <c r="L173" s="188"/>
      <c r="M173" s="189" t="s">
        <v>1</v>
      </c>
      <c r="N173" s="190" t="s">
        <v>37</v>
      </c>
      <c r="O173" s="57"/>
      <c r="P173" s="159">
        <f t="shared" si="31"/>
        <v>0</v>
      </c>
      <c r="Q173" s="159">
        <v>0</v>
      </c>
      <c r="R173" s="159">
        <f t="shared" si="32"/>
        <v>0</v>
      </c>
      <c r="S173" s="159">
        <v>0</v>
      </c>
      <c r="T173" s="160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1" t="s">
        <v>146</v>
      </c>
      <c r="AT173" s="161" t="s">
        <v>181</v>
      </c>
      <c r="AU173" s="161" t="s">
        <v>83</v>
      </c>
      <c r="AY173" s="16" t="s">
        <v>124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6" t="s">
        <v>83</v>
      </c>
      <c r="BK173" s="162">
        <f t="shared" si="39"/>
        <v>0</v>
      </c>
      <c r="BL173" s="16" t="s">
        <v>130</v>
      </c>
      <c r="BM173" s="161" t="s">
        <v>265</v>
      </c>
    </row>
    <row r="174" spans="1:65" s="2" customFormat="1" ht="44.25" customHeight="1">
      <c r="A174" s="31"/>
      <c r="B174" s="148"/>
      <c r="C174" s="180" t="s">
        <v>266</v>
      </c>
      <c r="D174" s="180" t="s">
        <v>181</v>
      </c>
      <c r="E174" s="181" t="s">
        <v>267</v>
      </c>
      <c r="F174" s="182" t="s">
        <v>268</v>
      </c>
      <c r="G174" s="183" t="s">
        <v>228</v>
      </c>
      <c r="H174" s="184">
        <v>2</v>
      </c>
      <c r="I174" s="185"/>
      <c r="J174" s="186">
        <f t="shared" si="30"/>
        <v>0</v>
      </c>
      <c r="K174" s="187"/>
      <c r="L174" s="188"/>
      <c r="M174" s="189" t="s">
        <v>1</v>
      </c>
      <c r="N174" s="190" t="s">
        <v>37</v>
      </c>
      <c r="O174" s="57"/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1" t="s">
        <v>146</v>
      </c>
      <c r="AT174" s="161" t="s">
        <v>181</v>
      </c>
      <c r="AU174" s="161" t="s">
        <v>83</v>
      </c>
      <c r="AY174" s="16" t="s">
        <v>124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6" t="s">
        <v>83</v>
      </c>
      <c r="BK174" s="162">
        <f t="shared" si="39"/>
        <v>0</v>
      </c>
      <c r="BL174" s="16" t="s">
        <v>130</v>
      </c>
      <c r="BM174" s="161" t="s">
        <v>269</v>
      </c>
    </row>
    <row r="175" spans="1:65" s="2" customFormat="1" ht="21.75" customHeight="1">
      <c r="A175" s="31"/>
      <c r="B175" s="148"/>
      <c r="C175" s="180" t="s">
        <v>207</v>
      </c>
      <c r="D175" s="180" t="s">
        <v>181</v>
      </c>
      <c r="E175" s="181" t="s">
        <v>270</v>
      </c>
      <c r="F175" s="182" t="s">
        <v>271</v>
      </c>
      <c r="G175" s="183" t="s">
        <v>228</v>
      </c>
      <c r="H175" s="184">
        <v>2</v>
      </c>
      <c r="I175" s="185"/>
      <c r="J175" s="186">
        <f t="shared" si="30"/>
        <v>0</v>
      </c>
      <c r="K175" s="187"/>
      <c r="L175" s="188"/>
      <c r="M175" s="189" t="s">
        <v>1</v>
      </c>
      <c r="N175" s="190" t="s">
        <v>37</v>
      </c>
      <c r="O175" s="57"/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1" t="s">
        <v>146</v>
      </c>
      <c r="AT175" s="161" t="s">
        <v>181</v>
      </c>
      <c r="AU175" s="161" t="s">
        <v>83</v>
      </c>
      <c r="AY175" s="16" t="s">
        <v>124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6" t="s">
        <v>83</v>
      </c>
      <c r="BK175" s="162">
        <f t="shared" si="39"/>
        <v>0</v>
      </c>
      <c r="BL175" s="16" t="s">
        <v>130</v>
      </c>
      <c r="BM175" s="161" t="s">
        <v>272</v>
      </c>
    </row>
    <row r="176" spans="1:65" s="2" customFormat="1" ht="33" customHeight="1">
      <c r="A176" s="31"/>
      <c r="B176" s="148"/>
      <c r="C176" s="180" t="s">
        <v>273</v>
      </c>
      <c r="D176" s="180" t="s">
        <v>181</v>
      </c>
      <c r="E176" s="181" t="s">
        <v>274</v>
      </c>
      <c r="F176" s="182" t="s">
        <v>275</v>
      </c>
      <c r="G176" s="183" t="s">
        <v>228</v>
      </c>
      <c r="H176" s="184">
        <v>2</v>
      </c>
      <c r="I176" s="185"/>
      <c r="J176" s="186">
        <f t="shared" si="30"/>
        <v>0</v>
      </c>
      <c r="K176" s="187"/>
      <c r="L176" s="188"/>
      <c r="M176" s="189" t="s">
        <v>1</v>
      </c>
      <c r="N176" s="190" t="s">
        <v>37</v>
      </c>
      <c r="O176" s="57"/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1" t="s">
        <v>146</v>
      </c>
      <c r="AT176" s="161" t="s">
        <v>181</v>
      </c>
      <c r="AU176" s="161" t="s">
        <v>83</v>
      </c>
      <c r="AY176" s="16" t="s">
        <v>124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6" t="s">
        <v>83</v>
      </c>
      <c r="BK176" s="162">
        <f t="shared" si="39"/>
        <v>0</v>
      </c>
      <c r="BL176" s="16" t="s">
        <v>130</v>
      </c>
      <c r="BM176" s="161" t="s">
        <v>276</v>
      </c>
    </row>
    <row r="177" spans="1:65" s="2" customFormat="1" ht="33" customHeight="1">
      <c r="A177" s="31"/>
      <c r="B177" s="148"/>
      <c r="C177" s="149" t="s">
        <v>209</v>
      </c>
      <c r="D177" s="149" t="s">
        <v>126</v>
      </c>
      <c r="E177" s="150" t="s">
        <v>277</v>
      </c>
      <c r="F177" s="151" t="s">
        <v>278</v>
      </c>
      <c r="G177" s="152" t="s">
        <v>175</v>
      </c>
      <c r="H177" s="153">
        <v>291</v>
      </c>
      <c r="I177" s="154"/>
      <c r="J177" s="155">
        <f t="shared" si="30"/>
        <v>0</v>
      </c>
      <c r="K177" s="156"/>
      <c r="L177" s="32"/>
      <c r="M177" s="157" t="s">
        <v>1</v>
      </c>
      <c r="N177" s="158" t="s">
        <v>37</v>
      </c>
      <c r="O177" s="57"/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1" t="s">
        <v>130</v>
      </c>
      <c r="AT177" s="161" t="s">
        <v>126</v>
      </c>
      <c r="AU177" s="161" t="s">
        <v>83</v>
      </c>
      <c r="AY177" s="16" t="s">
        <v>124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6" t="s">
        <v>83</v>
      </c>
      <c r="BK177" s="162">
        <f t="shared" si="39"/>
        <v>0</v>
      </c>
      <c r="BL177" s="16" t="s">
        <v>130</v>
      </c>
      <c r="BM177" s="161" t="s">
        <v>279</v>
      </c>
    </row>
    <row r="178" spans="1:65" s="2" customFormat="1" ht="21.75" customHeight="1">
      <c r="A178" s="31"/>
      <c r="B178" s="148"/>
      <c r="C178" s="180" t="s">
        <v>280</v>
      </c>
      <c r="D178" s="180" t="s">
        <v>181</v>
      </c>
      <c r="E178" s="181" t="s">
        <v>281</v>
      </c>
      <c r="F178" s="182" t="s">
        <v>282</v>
      </c>
      <c r="G178" s="183" t="s">
        <v>175</v>
      </c>
      <c r="H178" s="184">
        <v>291</v>
      </c>
      <c r="I178" s="185"/>
      <c r="J178" s="186">
        <f t="shared" si="30"/>
        <v>0</v>
      </c>
      <c r="K178" s="187"/>
      <c r="L178" s="188"/>
      <c r="M178" s="189" t="s">
        <v>1</v>
      </c>
      <c r="N178" s="190" t="s">
        <v>37</v>
      </c>
      <c r="O178" s="57"/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1" t="s">
        <v>146</v>
      </c>
      <c r="AT178" s="161" t="s">
        <v>181</v>
      </c>
      <c r="AU178" s="161" t="s">
        <v>83</v>
      </c>
      <c r="AY178" s="16" t="s">
        <v>124</v>
      </c>
      <c r="BE178" s="162">
        <f t="shared" si="34"/>
        <v>0</v>
      </c>
      <c r="BF178" s="162">
        <f t="shared" si="35"/>
        <v>0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6" t="s">
        <v>83</v>
      </c>
      <c r="BK178" s="162">
        <f t="shared" si="39"/>
        <v>0</v>
      </c>
      <c r="BL178" s="16" t="s">
        <v>130</v>
      </c>
      <c r="BM178" s="161" t="s">
        <v>283</v>
      </c>
    </row>
    <row r="179" spans="1:65" s="2" customFormat="1" ht="33" customHeight="1">
      <c r="A179" s="31"/>
      <c r="B179" s="148"/>
      <c r="C179" s="149" t="s">
        <v>213</v>
      </c>
      <c r="D179" s="149" t="s">
        <v>126</v>
      </c>
      <c r="E179" s="150" t="s">
        <v>284</v>
      </c>
      <c r="F179" s="151" t="s">
        <v>650</v>
      </c>
      <c r="G179" s="152" t="s">
        <v>160</v>
      </c>
      <c r="H179" s="153">
        <v>929.43399999999997</v>
      </c>
      <c r="I179" s="154"/>
      <c r="J179" s="155">
        <f t="shared" si="30"/>
        <v>0</v>
      </c>
      <c r="K179" s="156"/>
      <c r="L179" s="32"/>
      <c r="M179" s="157" t="s">
        <v>1</v>
      </c>
      <c r="N179" s="158" t="s">
        <v>37</v>
      </c>
      <c r="O179" s="57"/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1" t="s">
        <v>130</v>
      </c>
      <c r="AT179" s="161" t="s">
        <v>126</v>
      </c>
      <c r="AU179" s="161" t="s">
        <v>83</v>
      </c>
      <c r="AY179" s="16" t="s">
        <v>124</v>
      </c>
      <c r="BE179" s="162">
        <f t="shared" si="34"/>
        <v>0</v>
      </c>
      <c r="BF179" s="162">
        <f t="shared" si="35"/>
        <v>0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6" t="s">
        <v>83</v>
      </c>
      <c r="BK179" s="162">
        <f t="shared" si="39"/>
        <v>0</v>
      </c>
      <c r="BL179" s="16" t="s">
        <v>130</v>
      </c>
      <c r="BM179" s="161" t="s">
        <v>285</v>
      </c>
    </row>
    <row r="180" spans="1:65" s="2" customFormat="1" ht="21.75" customHeight="1">
      <c r="A180" s="31"/>
      <c r="B180" s="148"/>
      <c r="C180" s="149" t="s">
        <v>286</v>
      </c>
      <c r="D180" s="149" t="s">
        <v>126</v>
      </c>
      <c r="E180" s="150" t="s">
        <v>287</v>
      </c>
      <c r="F180" s="151" t="s">
        <v>288</v>
      </c>
      <c r="G180" s="152" t="s">
        <v>160</v>
      </c>
      <c r="H180" s="153">
        <v>423.834</v>
      </c>
      <c r="I180" s="154"/>
      <c r="J180" s="155">
        <f>ROUND(I180*H180,2)</f>
        <v>0</v>
      </c>
      <c r="K180" s="156"/>
      <c r="L180" s="32"/>
      <c r="M180" s="157" t="s">
        <v>1</v>
      </c>
      <c r="N180" s="158" t="s">
        <v>37</v>
      </c>
      <c r="O180" s="57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1" t="s">
        <v>130</v>
      </c>
      <c r="AT180" s="161" t="s">
        <v>126</v>
      </c>
      <c r="AU180" s="161" t="s">
        <v>83</v>
      </c>
      <c r="AY180" s="16" t="s">
        <v>124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6" t="s">
        <v>83</v>
      </c>
      <c r="BK180" s="162">
        <f>ROUND(I180*H180,2)</f>
        <v>0</v>
      </c>
      <c r="BL180" s="16" t="s">
        <v>130</v>
      </c>
      <c r="BM180" s="161" t="s">
        <v>289</v>
      </c>
    </row>
    <row r="181" spans="1:65" s="12" customFormat="1" ht="25.9" customHeight="1">
      <c r="B181" s="135"/>
      <c r="D181" s="136" t="s">
        <v>70</v>
      </c>
      <c r="E181" s="137" t="s">
        <v>290</v>
      </c>
      <c r="F181" s="137" t="s">
        <v>291</v>
      </c>
      <c r="I181" s="138"/>
      <c r="J181" s="139">
        <f>BK181</f>
        <v>0</v>
      </c>
      <c r="L181" s="135"/>
      <c r="M181" s="140"/>
      <c r="N181" s="141"/>
      <c r="O181" s="141"/>
      <c r="P181" s="142">
        <f>SUM(P182:P190)</f>
        <v>0</v>
      </c>
      <c r="Q181" s="141"/>
      <c r="R181" s="142">
        <f>SUM(R182:R190)</f>
        <v>0</v>
      </c>
      <c r="S181" s="141"/>
      <c r="T181" s="143">
        <f>SUM(T182:T190)</f>
        <v>0</v>
      </c>
      <c r="AR181" s="136" t="s">
        <v>142</v>
      </c>
      <c r="AT181" s="144" t="s">
        <v>70</v>
      </c>
      <c r="AU181" s="144" t="s">
        <v>71</v>
      </c>
      <c r="AY181" s="136" t="s">
        <v>124</v>
      </c>
      <c r="BK181" s="145">
        <f>SUM(BK182:BK190)</f>
        <v>0</v>
      </c>
    </row>
    <row r="182" spans="1:65" s="2" customFormat="1" ht="16.5" customHeight="1">
      <c r="A182" s="31"/>
      <c r="B182" s="148"/>
      <c r="C182" s="149" t="s">
        <v>214</v>
      </c>
      <c r="D182" s="149" t="s">
        <v>126</v>
      </c>
      <c r="E182" s="150" t="s">
        <v>292</v>
      </c>
      <c r="F182" s="151" t="s">
        <v>293</v>
      </c>
      <c r="G182" s="152" t="s">
        <v>294</v>
      </c>
      <c r="H182" s="153">
        <v>1</v>
      </c>
      <c r="I182" s="154"/>
      <c r="J182" s="155">
        <f t="shared" ref="J182:J189" si="40">ROUND(I182*H182,2)</f>
        <v>0</v>
      </c>
      <c r="K182" s="156"/>
      <c r="L182" s="32"/>
      <c r="M182" s="157" t="s">
        <v>1</v>
      </c>
      <c r="N182" s="158" t="s">
        <v>37</v>
      </c>
      <c r="O182" s="57"/>
      <c r="P182" s="159">
        <f t="shared" ref="P182:P189" si="41">O182*H182</f>
        <v>0</v>
      </c>
      <c r="Q182" s="159">
        <v>0</v>
      </c>
      <c r="R182" s="159">
        <f t="shared" ref="R182:R189" si="42">Q182*H182</f>
        <v>0</v>
      </c>
      <c r="S182" s="159">
        <v>0</v>
      </c>
      <c r="T182" s="160">
        <f t="shared" ref="T182:T189" si="43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1" t="s">
        <v>295</v>
      </c>
      <c r="AT182" s="161" t="s">
        <v>126</v>
      </c>
      <c r="AU182" s="161" t="s">
        <v>75</v>
      </c>
      <c r="AY182" s="16" t="s">
        <v>124</v>
      </c>
      <c r="BE182" s="162">
        <f t="shared" ref="BE182:BE189" si="44">IF(N182="základná",J182,0)</f>
        <v>0</v>
      </c>
      <c r="BF182" s="162">
        <f t="shared" ref="BF182:BF189" si="45">IF(N182="znížená",J182,0)</f>
        <v>0</v>
      </c>
      <c r="BG182" s="162">
        <f t="shared" ref="BG182:BG189" si="46">IF(N182="zákl. prenesená",J182,0)</f>
        <v>0</v>
      </c>
      <c r="BH182" s="162">
        <f t="shared" ref="BH182:BH189" si="47">IF(N182="zníž. prenesená",J182,0)</f>
        <v>0</v>
      </c>
      <c r="BI182" s="162">
        <f t="shared" ref="BI182:BI189" si="48">IF(N182="nulová",J182,0)</f>
        <v>0</v>
      </c>
      <c r="BJ182" s="16" t="s">
        <v>83</v>
      </c>
      <c r="BK182" s="162">
        <f t="shared" ref="BK182:BK189" si="49">ROUND(I182*H182,2)</f>
        <v>0</v>
      </c>
      <c r="BL182" s="16" t="s">
        <v>295</v>
      </c>
      <c r="BM182" s="161" t="s">
        <v>296</v>
      </c>
    </row>
    <row r="183" spans="1:65" s="2" customFormat="1" ht="16.5" customHeight="1">
      <c r="A183" s="31"/>
      <c r="B183" s="148"/>
      <c r="C183" s="149" t="s">
        <v>297</v>
      </c>
      <c r="D183" s="149" t="s">
        <v>126</v>
      </c>
      <c r="E183" s="150" t="s">
        <v>298</v>
      </c>
      <c r="F183" s="151" t="s">
        <v>299</v>
      </c>
      <c r="G183" s="152" t="s">
        <v>294</v>
      </c>
      <c r="H183" s="153">
        <v>1</v>
      </c>
      <c r="I183" s="154"/>
      <c r="J183" s="155">
        <f t="shared" si="40"/>
        <v>0</v>
      </c>
      <c r="K183" s="156"/>
      <c r="L183" s="32"/>
      <c r="M183" s="157" t="s">
        <v>1</v>
      </c>
      <c r="N183" s="158" t="s">
        <v>37</v>
      </c>
      <c r="O183" s="57"/>
      <c r="P183" s="159">
        <f t="shared" si="41"/>
        <v>0</v>
      </c>
      <c r="Q183" s="159">
        <v>0</v>
      </c>
      <c r="R183" s="159">
        <f t="shared" si="42"/>
        <v>0</v>
      </c>
      <c r="S183" s="159">
        <v>0</v>
      </c>
      <c r="T183" s="160">
        <f t="shared" si="4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1" t="s">
        <v>295</v>
      </c>
      <c r="AT183" s="161" t="s">
        <v>126</v>
      </c>
      <c r="AU183" s="161" t="s">
        <v>75</v>
      </c>
      <c r="AY183" s="16" t="s">
        <v>124</v>
      </c>
      <c r="BE183" s="162">
        <f t="shared" si="44"/>
        <v>0</v>
      </c>
      <c r="BF183" s="162">
        <f t="shared" si="45"/>
        <v>0</v>
      </c>
      <c r="BG183" s="162">
        <f t="shared" si="46"/>
        <v>0</v>
      </c>
      <c r="BH183" s="162">
        <f t="shared" si="47"/>
        <v>0</v>
      </c>
      <c r="BI183" s="162">
        <f t="shared" si="48"/>
        <v>0</v>
      </c>
      <c r="BJ183" s="16" t="s">
        <v>83</v>
      </c>
      <c r="BK183" s="162">
        <f t="shared" si="49"/>
        <v>0</v>
      </c>
      <c r="BL183" s="16" t="s">
        <v>295</v>
      </c>
      <c r="BM183" s="161" t="s">
        <v>300</v>
      </c>
    </row>
    <row r="184" spans="1:65" s="2" customFormat="1" ht="21.75" customHeight="1">
      <c r="A184" s="31"/>
      <c r="B184" s="148"/>
      <c r="C184" s="149" t="s">
        <v>217</v>
      </c>
      <c r="D184" s="149" t="s">
        <v>126</v>
      </c>
      <c r="E184" s="150" t="s">
        <v>301</v>
      </c>
      <c r="F184" s="151" t="s">
        <v>302</v>
      </c>
      <c r="G184" s="152" t="s">
        <v>294</v>
      </c>
      <c r="H184" s="153">
        <v>1</v>
      </c>
      <c r="I184" s="154"/>
      <c r="J184" s="155">
        <f t="shared" si="40"/>
        <v>0</v>
      </c>
      <c r="K184" s="156"/>
      <c r="L184" s="32"/>
      <c r="M184" s="157" t="s">
        <v>1</v>
      </c>
      <c r="N184" s="158" t="s">
        <v>37</v>
      </c>
      <c r="O184" s="57"/>
      <c r="P184" s="159">
        <f t="shared" si="41"/>
        <v>0</v>
      </c>
      <c r="Q184" s="159">
        <v>0</v>
      </c>
      <c r="R184" s="159">
        <f t="shared" si="42"/>
        <v>0</v>
      </c>
      <c r="S184" s="159">
        <v>0</v>
      </c>
      <c r="T184" s="160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1" t="s">
        <v>295</v>
      </c>
      <c r="AT184" s="161" t="s">
        <v>126</v>
      </c>
      <c r="AU184" s="161" t="s">
        <v>75</v>
      </c>
      <c r="AY184" s="16" t="s">
        <v>124</v>
      </c>
      <c r="BE184" s="162">
        <f t="shared" si="44"/>
        <v>0</v>
      </c>
      <c r="BF184" s="162">
        <f t="shared" si="45"/>
        <v>0</v>
      </c>
      <c r="BG184" s="162">
        <f t="shared" si="46"/>
        <v>0</v>
      </c>
      <c r="BH184" s="162">
        <f t="shared" si="47"/>
        <v>0</v>
      </c>
      <c r="BI184" s="162">
        <f t="shared" si="48"/>
        <v>0</v>
      </c>
      <c r="BJ184" s="16" t="s">
        <v>83</v>
      </c>
      <c r="BK184" s="162">
        <f t="shared" si="49"/>
        <v>0</v>
      </c>
      <c r="BL184" s="16" t="s">
        <v>295</v>
      </c>
      <c r="BM184" s="161" t="s">
        <v>303</v>
      </c>
    </row>
    <row r="185" spans="1:65" s="2" customFormat="1" ht="33" customHeight="1">
      <c r="A185" s="31"/>
      <c r="B185" s="148"/>
      <c r="C185" s="149" t="s">
        <v>304</v>
      </c>
      <c r="D185" s="149" t="s">
        <v>126</v>
      </c>
      <c r="E185" s="150" t="s">
        <v>305</v>
      </c>
      <c r="F185" s="151" t="s">
        <v>306</v>
      </c>
      <c r="G185" s="152" t="s">
        <v>294</v>
      </c>
      <c r="H185" s="153">
        <v>1</v>
      </c>
      <c r="I185" s="154"/>
      <c r="J185" s="155">
        <f t="shared" si="40"/>
        <v>0</v>
      </c>
      <c r="K185" s="156"/>
      <c r="L185" s="32"/>
      <c r="M185" s="157" t="s">
        <v>1</v>
      </c>
      <c r="N185" s="158" t="s">
        <v>37</v>
      </c>
      <c r="O185" s="57"/>
      <c r="P185" s="159">
        <f t="shared" si="41"/>
        <v>0</v>
      </c>
      <c r="Q185" s="159">
        <v>0</v>
      </c>
      <c r="R185" s="159">
        <f t="shared" si="42"/>
        <v>0</v>
      </c>
      <c r="S185" s="159">
        <v>0</v>
      </c>
      <c r="T185" s="160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1" t="s">
        <v>295</v>
      </c>
      <c r="AT185" s="161" t="s">
        <v>126</v>
      </c>
      <c r="AU185" s="161" t="s">
        <v>75</v>
      </c>
      <c r="AY185" s="16" t="s">
        <v>124</v>
      </c>
      <c r="BE185" s="162">
        <f t="shared" si="44"/>
        <v>0</v>
      </c>
      <c r="BF185" s="162">
        <f t="shared" si="45"/>
        <v>0</v>
      </c>
      <c r="BG185" s="162">
        <f t="shared" si="46"/>
        <v>0</v>
      </c>
      <c r="BH185" s="162">
        <f t="shared" si="47"/>
        <v>0</v>
      </c>
      <c r="BI185" s="162">
        <f t="shared" si="48"/>
        <v>0</v>
      </c>
      <c r="BJ185" s="16" t="s">
        <v>83</v>
      </c>
      <c r="BK185" s="162">
        <f t="shared" si="49"/>
        <v>0</v>
      </c>
      <c r="BL185" s="16" t="s">
        <v>295</v>
      </c>
      <c r="BM185" s="161" t="s">
        <v>307</v>
      </c>
    </row>
    <row r="186" spans="1:65" s="2" customFormat="1" ht="21.75" customHeight="1">
      <c r="A186" s="31"/>
      <c r="B186" s="148"/>
      <c r="C186" s="149" t="s">
        <v>220</v>
      </c>
      <c r="D186" s="149" t="s">
        <v>126</v>
      </c>
      <c r="E186" s="150" t="s">
        <v>308</v>
      </c>
      <c r="F186" s="151" t="s">
        <v>309</v>
      </c>
      <c r="G186" s="152" t="s">
        <v>175</v>
      </c>
      <c r="H186" s="153">
        <v>40</v>
      </c>
      <c r="I186" s="154"/>
      <c r="J186" s="155">
        <f t="shared" si="40"/>
        <v>0</v>
      </c>
      <c r="K186" s="156"/>
      <c r="L186" s="32"/>
      <c r="M186" s="157" t="s">
        <v>1</v>
      </c>
      <c r="N186" s="158" t="s">
        <v>37</v>
      </c>
      <c r="O186" s="57"/>
      <c r="P186" s="159">
        <f t="shared" si="41"/>
        <v>0</v>
      </c>
      <c r="Q186" s="159">
        <v>0</v>
      </c>
      <c r="R186" s="159">
        <f t="shared" si="42"/>
        <v>0</v>
      </c>
      <c r="S186" s="159">
        <v>0</v>
      </c>
      <c r="T186" s="160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1" t="s">
        <v>295</v>
      </c>
      <c r="AT186" s="161" t="s">
        <v>126</v>
      </c>
      <c r="AU186" s="161" t="s">
        <v>75</v>
      </c>
      <c r="AY186" s="16" t="s">
        <v>124</v>
      </c>
      <c r="BE186" s="162">
        <f t="shared" si="44"/>
        <v>0</v>
      </c>
      <c r="BF186" s="162">
        <f t="shared" si="45"/>
        <v>0</v>
      </c>
      <c r="BG186" s="162">
        <f t="shared" si="46"/>
        <v>0</v>
      </c>
      <c r="BH186" s="162">
        <f t="shared" si="47"/>
        <v>0</v>
      </c>
      <c r="BI186" s="162">
        <f t="shared" si="48"/>
        <v>0</v>
      </c>
      <c r="BJ186" s="16" t="s">
        <v>83</v>
      </c>
      <c r="BK186" s="162">
        <f t="shared" si="49"/>
        <v>0</v>
      </c>
      <c r="BL186" s="16" t="s">
        <v>295</v>
      </c>
      <c r="BM186" s="161" t="s">
        <v>310</v>
      </c>
    </row>
    <row r="187" spans="1:65" s="2" customFormat="1" ht="21.75" customHeight="1">
      <c r="A187" s="31"/>
      <c r="B187" s="148"/>
      <c r="C187" s="149" t="s">
        <v>311</v>
      </c>
      <c r="D187" s="149" t="s">
        <v>126</v>
      </c>
      <c r="E187" s="150" t="s">
        <v>312</v>
      </c>
      <c r="F187" s="151" t="s">
        <v>313</v>
      </c>
      <c r="G187" s="152" t="s">
        <v>129</v>
      </c>
      <c r="H187" s="153">
        <v>30</v>
      </c>
      <c r="I187" s="154"/>
      <c r="J187" s="155">
        <f t="shared" si="40"/>
        <v>0</v>
      </c>
      <c r="K187" s="156"/>
      <c r="L187" s="32"/>
      <c r="M187" s="157" t="s">
        <v>1</v>
      </c>
      <c r="N187" s="158" t="s">
        <v>37</v>
      </c>
      <c r="O187" s="57"/>
      <c r="P187" s="159">
        <f t="shared" si="41"/>
        <v>0</v>
      </c>
      <c r="Q187" s="159">
        <v>0</v>
      </c>
      <c r="R187" s="159">
        <f t="shared" si="42"/>
        <v>0</v>
      </c>
      <c r="S187" s="159">
        <v>0</v>
      </c>
      <c r="T187" s="160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1" t="s">
        <v>295</v>
      </c>
      <c r="AT187" s="161" t="s">
        <v>126</v>
      </c>
      <c r="AU187" s="161" t="s">
        <v>75</v>
      </c>
      <c r="AY187" s="16" t="s">
        <v>124</v>
      </c>
      <c r="BE187" s="162">
        <f t="shared" si="44"/>
        <v>0</v>
      </c>
      <c r="BF187" s="162">
        <f t="shared" si="45"/>
        <v>0</v>
      </c>
      <c r="BG187" s="162">
        <f t="shared" si="46"/>
        <v>0</v>
      </c>
      <c r="BH187" s="162">
        <f t="shared" si="47"/>
        <v>0</v>
      </c>
      <c r="BI187" s="162">
        <f t="shared" si="48"/>
        <v>0</v>
      </c>
      <c r="BJ187" s="16" t="s">
        <v>83</v>
      </c>
      <c r="BK187" s="162">
        <f t="shared" si="49"/>
        <v>0</v>
      </c>
      <c r="BL187" s="16" t="s">
        <v>295</v>
      </c>
      <c r="BM187" s="161" t="s">
        <v>314</v>
      </c>
    </row>
    <row r="188" spans="1:65" s="2" customFormat="1" ht="21.75" customHeight="1">
      <c r="A188" s="31"/>
      <c r="B188" s="148"/>
      <c r="C188" s="149" t="s">
        <v>225</v>
      </c>
      <c r="D188" s="149" t="s">
        <v>126</v>
      </c>
      <c r="E188" s="150" t="s">
        <v>315</v>
      </c>
      <c r="F188" s="151" t="s">
        <v>316</v>
      </c>
      <c r="G188" s="152" t="s">
        <v>294</v>
      </c>
      <c r="H188" s="153">
        <v>1</v>
      </c>
      <c r="I188" s="154"/>
      <c r="J188" s="155">
        <f t="shared" si="40"/>
        <v>0</v>
      </c>
      <c r="K188" s="156"/>
      <c r="L188" s="32"/>
      <c r="M188" s="157" t="s">
        <v>1</v>
      </c>
      <c r="N188" s="158" t="s">
        <v>37</v>
      </c>
      <c r="O188" s="57"/>
      <c r="P188" s="159">
        <f t="shared" si="41"/>
        <v>0</v>
      </c>
      <c r="Q188" s="159">
        <v>0</v>
      </c>
      <c r="R188" s="159">
        <f t="shared" si="42"/>
        <v>0</v>
      </c>
      <c r="S188" s="159">
        <v>0</v>
      </c>
      <c r="T188" s="160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1" t="s">
        <v>295</v>
      </c>
      <c r="AT188" s="161" t="s">
        <v>126</v>
      </c>
      <c r="AU188" s="161" t="s">
        <v>75</v>
      </c>
      <c r="AY188" s="16" t="s">
        <v>124</v>
      </c>
      <c r="BE188" s="162">
        <f t="shared" si="44"/>
        <v>0</v>
      </c>
      <c r="BF188" s="162">
        <f t="shared" si="45"/>
        <v>0</v>
      </c>
      <c r="BG188" s="162">
        <f t="shared" si="46"/>
        <v>0</v>
      </c>
      <c r="BH188" s="162">
        <f t="shared" si="47"/>
        <v>0</v>
      </c>
      <c r="BI188" s="162">
        <f t="shared" si="48"/>
        <v>0</v>
      </c>
      <c r="BJ188" s="16" t="s">
        <v>83</v>
      </c>
      <c r="BK188" s="162">
        <f t="shared" si="49"/>
        <v>0</v>
      </c>
      <c r="BL188" s="16" t="s">
        <v>295</v>
      </c>
      <c r="BM188" s="161" t="s">
        <v>317</v>
      </c>
    </row>
    <row r="189" spans="1:65" s="2" customFormat="1" ht="16.5" customHeight="1">
      <c r="A189" s="31"/>
      <c r="B189" s="148"/>
      <c r="C189" s="149" t="s">
        <v>318</v>
      </c>
      <c r="D189" s="149" t="s">
        <v>126</v>
      </c>
      <c r="E189" s="150" t="s">
        <v>319</v>
      </c>
      <c r="F189" s="151" t="s">
        <v>320</v>
      </c>
      <c r="G189" s="152" t="s">
        <v>294</v>
      </c>
      <c r="H189" s="153">
        <v>1</v>
      </c>
      <c r="I189" s="154"/>
      <c r="J189" s="155">
        <f t="shared" si="40"/>
        <v>0</v>
      </c>
      <c r="K189" s="156"/>
      <c r="L189" s="32"/>
      <c r="M189" s="157" t="s">
        <v>1</v>
      </c>
      <c r="N189" s="158" t="s">
        <v>37</v>
      </c>
      <c r="O189" s="57"/>
      <c r="P189" s="159">
        <f t="shared" si="41"/>
        <v>0</v>
      </c>
      <c r="Q189" s="159">
        <v>0</v>
      </c>
      <c r="R189" s="159">
        <f t="shared" si="42"/>
        <v>0</v>
      </c>
      <c r="S189" s="159">
        <v>0</v>
      </c>
      <c r="T189" s="160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1" t="s">
        <v>295</v>
      </c>
      <c r="AT189" s="161" t="s">
        <v>126</v>
      </c>
      <c r="AU189" s="161" t="s">
        <v>75</v>
      </c>
      <c r="AY189" s="16" t="s">
        <v>124</v>
      </c>
      <c r="BE189" s="162">
        <f t="shared" si="44"/>
        <v>0</v>
      </c>
      <c r="BF189" s="162">
        <f t="shared" si="45"/>
        <v>0</v>
      </c>
      <c r="BG189" s="162">
        <f t="shared" si="46"/>
        <v>0</v>
      </c>
      <c r="BH189" s="162">
        <f t="shared" si="47"/>
        <v>0</v>
      </c>
      <c r="BI189" s="162">
        <f t="shared" si="48"/>
        <v>0</v>
      </c>
      <c r="BJ189" s="16" t="s">
        <v>83</v>
      </c>
      <c r="BK189" s="162">
        <f t="shared" si="49"/>
        <v>0</v>
      </c>
      <c r="BL189" s="16" t="s">
        <v>295</v>
      </c>
      <c r="BM189" s="161" t="s">
        <v>321</v>
      </c>
    </row>
    <row r="190" spans="1:65" s="2" customFormat="1" ht="58.5">
      <c r="A190" s="31"/>
      <c r="B190" s="32"/>
      <c r="C190" s="31"/>
      <c r="D190" s="164" t="s">
        <v>322</v>
      </c>
      <c r="E190" s="31"/>
      <c r="F190" s="191" t="s">
        <v>323</v>
      </c>
      <c r="G190" s="31"/>
      <c r="H190" s="31"/>
      <c r="I190" s="192"/>
      <c r="J190" s="31"/>
      <c r="K190" s="31"/>
      <c r="L190" s="32"/>
      <c r="M190" s="193"/>
      <c r="N190" s="194"/>
      <c r="O190" s="195"/>
      <c r="P190" s="195"/>
      <c r="Q190" s="195"/>
      <c r="R190" s="195"/>
      <c r="S190" s="195"/>
      <c r="T190" s="196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322</v>
      </c>
      <c r="AU190" s="16" t="s">
        <v>75</v>
      </c>
    </row>
    <row r="191" spans="1:65" s="2" customFormat="1" ht="6.95" customHeight="1">
      <c r="A191" s="31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32"/>
      <c r="M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</sheetData>
  <autoFilter ref="C127:K190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topLeftCell="A154" workbookViewId="0">
      <selection activeCell="F157" sqref="F1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87</v>
      </c>
    </row>
    <row r="3" spans="1:46" s="1" customFormat="1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hidden="1" customHeight="1">
      <c r="B4" s="19"/>
      <c r="D4" s="20" t="s">
        <v>93</v>
      </c>
      <c r="L4" s="19"/>
      <c r="M4" s="97" t="s">
        <v>9</v>
      </c>
      <c r="AT4" s="16" t="s">
        <v>3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26" t="s">
        <v>14</v>
      </c>
      <c r="L6" s="19"/>
    </row>
    <row r="7" spans="1:46" s="1" customFormat="1" ht="16.5" hidden="1" customHeight="1">
      <c r="B7" s="19"/>
      <c r="E7" s="247" t="str">
        <f>'Rekapitulácia stavby'!K6</f>
        <v>Rekonštrukcia ulice Kráľovská cesta</v>
      </c>
      <c r="F7" s="248"/>
      <c r="G7" s="248"/>
      <c r="H7" s="248"/>
      <c r="L7" s="19"/>
    </row>
    <row r="8" spans="1:46" s="1" customFormat="1" ht="12" hidden="1" customHeight="1">
      <c r="B8" s="19"/>
      <c r="D8" s="26" t="s">
        <v>94</v>
      </c>
      <c r="L8" s="19"/>
    </row>
    <row r="9" spans="1:46" s="2" customFormat="1" ht="16.5" hidden="1" customHeight="1">
      <c r="A9" s="31"/>
      <c r="B9" s="32"/>
      <c r="C9" s="31"/>
      <c r="D9" s="31"/>
      <c r="E9" s="247" t="s">
        <v>95</v>
      </c>
      <c r="F9" s="246"/>
      <c r="G9" s="246"/>
      <c r="H9" s="24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2"/>
      <c r="C10" s="31"/>
      <c r="D10" s="26" t="s">
        <v>96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2"/>
      <c r="C11" s="31"/>
      <c r="D11" s="31"/>
      <c r="E11" s="225" t="s">
        <v>324</v>
      </c>
      <c r="F11" s="246"/>
      <c r="G11" s="246"/>
      <c r="H11" s="246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2"/>
      <c r="C13" s="31"/>
      <c r="D13" s="26" t="s">
        <v>16</v>
      </c>
      <c r="E13" s="31"/>
      <c r="F13" s="24" t="s">
        <v>1</v>
      </c>
      <c r="G13" s="31"/>
      <c r="H13" s="31"/>
      <c r="I13" s="26" t="s">
        <v>17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2"/>
      <c r="C14" s="31"/>
      <c r="D14" s="26" t="s">
        <v>18</v>
      </c>
      <c r="E14" s="31"/>
      <c r="F14" s="24" t="s">
        <v>19</v>
      </c>
      <c r="G14" s="31"/>
      <c r="H14" s="31"/>
      <c r="I14" s="26" t="s">
        <v>20</v>
      </c>
      <c r="J14" s="54" t="str">
        <f>'Rekapitulácia stavby'!AN8</f>
        <v>Vyplň údaj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2"/>
      <c r="C16" s="31"/>
      <c r="D16" s="26" t="s">
        <v>21</v>
      </c>
      <c r="E16" s="31"/>
      <c r="F16" s="31"/>
      <c r="G16" s="31"/>
      <c r="H16" s="31"/>
      <c r="I16" s="26" t="s">
        <v>22</v>
      </c>
      <c r="J16" s="24" t="str">
        <f>IF('Rekapitulácia stavby'!AN10="","",'Rekapitulácia stavby'!AN10)</f>
        <v/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2"/>
      <c r="C17" s="31"/>
      <c r="D17" s="31"/>
      <c r="E17" s="24" t="str">
        <f>IF('Rekapitulácia stavby'!E11="","",'Rekapitulácia stavby'!E11)</f>
        <v xml:space="preserve"> </v>
      </c>
      <c r="F17" s="31"/>
      <c r="G17" s="31"/>
      <c r="H17" s="31"/>
      <c r="I17" s="26" t="s">
        <v>24</v>
      </c>
      <c r="J17" s="24" t="str">
        <f>IF('Rekapitulácia stavby'!AN11="","",'Rekapitulácia stavby'!AN11)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2"/>
      <c r="C19" s="31"/>
      <c r="D19" s="26" t="s">
        <v>25</v>
      </c>
      <c r="E19" s="31"/>
      <c r="F19" s="31"/>
      <c r="G19" s="31"/>
      <c r="H19" s="31"/>
      <c r="I19" s="26" t="s">
        <v>22</v>
      </c>
      <c r="J19" s="27" t="str">
        <f>'Rekapitulácia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2"/>
      <c r="C20" s="31"/>
      <c r="D20" s="31"/>
      <c r="E20" s="249" t="str">
        <f>'Rekapitulácia stavby'!E14</f>
        <v>Vyplň údaj</v>
      </c>
      <c r="F20" s="241"/>
      <c r="G20" s="241"/>
      <c r="H20" s="241"/>
      <c r="I20" s="26" t="s">
        <v>24</v>
      </c>
      <c r="J20" s="27" t="str">
        <f>'Rekapitulácia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2"/>
      <c r="C22" s="31"/>
      <c r="D22" s="26" t="s">
        <v>27</v>
      </c>
      <c r="E22" s="31"/>
      <c r="F22" s="31"/>
      <c r="G22" s="31"/>
      <c r="H22" s="31"/>
      <c r="I22" s="26" t="s">
        <v>22</v>
      </c>
      <c r="J22" s="24" t="str">
        <f>IF('Rekapitulácia stavby'!AN16="","",'Rekapitulácia stavby'!AN16)</f>
        <v/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2"/>
      <c r="C23" s="31"/>
      <c r="D23" s="31"/>
      <c r="E23" s="24" t="str">
        <f>IF('Rekapitulácia stavby'!E17="","",'Rekapitulácia stavby'!E17)</f>
        <v xml:space="preserve"> </v>
      </c>
      <c r="F23" s="31"/>
      <c r="G23" s="31"/>
      <c r="H23" s="31"/>
      <c r="I23" s="26" t="s">
        <v>24</v>
      </c>
      <c r="J23" s="24" t="str">
        <f>IF('Rekapitulácia stavby'!AN17="","",'Rekapitulácia stavby'!AN17)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2"/>
      <c r="C25" s="31"/>
      <c r="D25" s="26" t="s">
        <v>29</v>
      </c>
      <c r="E25" s="31"/>
      <c r="F25" s="31"/>
      <c r="G25" s="31"/>
      <c r="H25" s="31"/>
      <c r="I25" s="26" t="s">
        <v>22</v>
      </c>
      <c r="J25" s="24" t="str">
        <f>IF('Rekapitulácia stavby'!AN19="","",'Rekapitulácia stavby'!AN19)</f>
        <v/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2"/>
      <c r="C26" s="31"/>
      <c r="D26" s="31"/>
      <c r="E26" s="24" t="str">
        <f>IF('Rekapitulácia stavby'!E20="","",'Rekapitulácia stavby'!E20)</f>
        <v xml:space="preserve"> </v>
      </c>
      <c r="F26" s="31"/>
      <c r="G26" s="31"/>
      <c r="H26" s="31"/>
      <c r="I26" s="26" t="s">
        <v>24</v>
      </c>
      <c r="J26" s="24" t="str">
        <f>IF('Rekapitulácia stavby'!AN20="","",'Rekapitulácia stavby'!AN20)</f>
        <v/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2"/>
      <c r="C28" s="31"/>
      <c r="D28" s="26" t="s">
        <v>30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98"/>
      <c r="B29" s="99"/>
      <c r="C29" s="98"/>
      <c r="D29" s="98"/>
      <c r="E29" s="245" t="s">
        <v>1</v>
      </c>
      <c r="F29" s="245"/>
      <c r="G29" s="245"/>
      <c r="H29" s="24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2"/>
      <c r="C32" s="31"/>
      <c r="D32" s="101" t="s">
        <v>31</v>
      </c>
      <c r="E32" s="31"/>
      <c r="F32" s="31"/>
      <c r="G32" s="31"/>
      <c r="H32" s="31"/>
      <c r="I32" s="31"/>
      <c r="J32" s="70">
        <f>ROUND(J125,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31"/>
      <c r="F34" s="35" t="s">
        <v>33</v>
      </c>
      <c r="G34" s="31"/>
      <c r="H34" s="31"/>
      <c r="I34" s="35" t="s">
        <v>32</v>
      </c>
      <c r="J34" s="35" t="s">
        <v>34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102" t="s">
        <v>35</v>
      </c>
      <c r="E35" s="26" t="s">
        <v>36</v>
      </c>
      <c r="F35" s="103">
        <f>ROUND((SUM(BE125:BE158)),  2)</f>
        <v>0</v>
      </c>
      <c r="G35" s="31"/>
      <c r="H35" s="31"/>
      <c r="I35" s="104">
        <v>0.2</v>
      </c>
      <c r="J35" s="103">
        <f>ROUND(((SUM(BE125:BE158))*I35),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37</v>
      </c>
      <c r="F36" s="103">
        <f>ROUND((SUM(BF125:BF158)),  2)</f>
        <v>0</v>
      </c>
      <c r="G36" s="31"/>
      <c r="H36" s="31"/>
      <c r="I36" s="104">
        <v>0.2</v>
      </c>
      <c r="J36" s="103">
        <f>ROUND(((SUM(BF125:BF158))*I36),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38</v>
      </c>
      <c r="F37" s="103">
        <f>ROUND((SUM(BG125:BG158)),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39</v>
      </c>
      <c r="F38" s="103">
        <f>ROUND((SUM(BH125:BH158)),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40</v>
      </c>
      <c r="F39" s="103">
        <f>ROUND((SUM(BI125:BI158)),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2"/>
      <c r="C41" s="105"/>
      <c r="D41" s="106" t="s">
        <v>41</v>
      </c>
      <c r="E41" s="59"/>
      <c r="F41" s="59"/>
      <c r="G41" s="107" t="s">
        <v>42</v>
      </c>
      <c r="H41" s="108" t="s">
        <v>43</v>
      </c>
      <c r="I41" s="59"/>
      <c r="J41" s="109">
        <f>SUM(J32:J39)</f>
        <v>0</v>
      </c>
      <c r="K41" s="110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9"/>
      <c r="L43" s="19"/>
    </row>
    <row r="44" spans="1:31" s="1" customFormat="1" ht="14.45" hidden="1" customHeight="1">
      <c r="B44" s="19"/>
      <c r="L44" s="19"/>
    </row>
    <row r="45" spans="1:31" s="1" customFormat="1" ht="14.45" hidden="1" customHeight="1">
      <c r="B45" s="19"/>
      <c r="L45" s="19"/>
    </row>
    <row r="46" spans="1:31" s="1" customFormat="1" ht="14.45" hidden="1" customHeight="1">
      <c r="B46" s="19"/>
      <c r="L46" s="19"/>
    </row>
    <row r="47" spans="1:31" s="1" customFormat="1" ht="14.45" hidden="1" customHeight="1">
      <c r="B47" s="19"/>
      <c r="L47" s="19"/>
    </row>
    <row r="48" spans="1:31" s="1" customFormat="1" ht="14.45" hidden="1" customHeight="1">
      <c r="B48" s="19"/>
      <c r="L48" s="19"/>
    </row>
    <row r="49" spans="1:31" s="1" customFormat="1" ht="14.45" hidden="1" customHeight="1">
      <c r="B49" s="19"/>
      <c r="L49" s="19"/>
    </row>
    <row r="50" spans="1:31" s="2" customFormat="1" ht="14.45" hidden="1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idden="1">
      <c r="B51" s="19"/>
      <c r="L51" s="19"/>
    </row>
    <row r="52" spans="1:31" hidden="1">
      <c r="B52" s="19"/>
      <c r="L52" s="19"/>
    </row>
    <row r="53" spans="1:31" hidden="1">
      <c r="B53" s="19"/>
      <c r="L53" s="19"/>
    </row>
    <row r="54" spans="1:31" hidden="1">
      <c r="B54" s="19"/>
      <c r="L54" s="19"/>
    </row>
    <row r="55" spans="1:31" hidden="1">
      <c r="B55" s="19"/>
      <c r="L55" s="19"/>
    </row>
    <row r="56" spans="1:31" hidden="1">
      <c r="B56" s="19"/>
      <c r="L56" s="19"/>
    </row>
    <row r="57" spans="1:31" hidden="1">
      <c r="B57" s="19"/>
      <c r="L57" s="19"/>
    </row>
    <row r="58" spans="1:31" hidden="1">
      <c r="B58" s="19"/>
      <c r="L58" s="19"/>
    </row>
    <row r="59" spans="1:31" hidden="1">
      <c r="B59" s="19"/>
      <c r="L59" s="19"/>
    </row>
    <row r="60" spans="1:31" hidden="1">
      <c r="B60" s="19"/>
      <c r="L60" s="19"/>
    </row>
    <row r="61" spans="1:31" s="2" customFormat="1" ht="12.75" hidden="1">
      <c r="A61" s="31"/>
      <c r="B61" s="32"/>
      <c r="C61" s="31"/>
      <c r="D61" s="44" t="s">
        <v>46</v>
      </c>
      <c r="E61" s="34"/>
      <c r="F61" s="111" t="s">
        <v>47</v>
      </c>
      <c r="G61" s="44" t="s">
        <v>46</v>
      </c>
      <c r="H61" s="34"/>
      <c r="I61" s="34"/>
      <c r="J61" s="112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9"/>
      <c r="L62" s="19"/>
    </row>
    <row r="63" spans="1:31" hidden="1">
      <c r="B63" s="19"/>
      <c r="L63" s="19"/>
    </row>
    <row r="64" spans="1:31" hidden="1">
      <c r="B64" s="19"/>
      <c r="L64" s="19"/>
    </row>
    <row r="65" spans="1:31" s="2" customFormat="1" ht="12.75" hidden="1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9"/>
      <c r="L66" s="19"/>
    </row>
    <row r="67" spans="1:31" hidden="1">
      <c r="B67" s="19"/>
      <c r="L67" s="19"/>
    </row>
    <row r="68" spans="1:31" hidden="1">
      <c r="B68" s="19"/>
      <c r="L68" s="19"/>
    </row>
    <row r="69" spans="1:31" hidden="1">
      <c r="B69" s="19"/>
      <c r="L69" s="19"/>
    </row>
    <row r="70" spans="1:31" hidden="1">
      <c r="B70" s="19"/>
      <c r="L70" s="19"/>
    </row>
    <row r="71" spans="1:31" hidden="1">
      <c r="B71" s="19"/>
      <c r="L71" s="19"/>
    </row>
    <row r="72" spans="1:31" hidden="1">
      <c r="B72" s="19"/>
      <c r="L72" s="19"/>
    </row>
    <row r="73" spans="1:31" hidden="1">
      <c r="B73" s="19"/>
      <c r="L73" s="19"/>
    </row>
    <row r="74" spans="1:31" hidden="1">
      <c r="B74" s="19"/>
      <c r="L74" s="19"/>
    </row>
    <row r="75" spans="1:31" hidden="1">
      <c r="B75" s="19"/>
      <c r="L75" s="19"/>
    </row>
    <row r="76" spans="1:31" s="2" customFormat="1" ht="12.75" hidden="1">
      <c r="A76" s="31"/>
      <c r="B76" s="32"/>
      <c r="C76" s="31"/>
      <c r="D76" s="44" t="s">
        <v>46</v>
      </c>
      <c r="E76" s="34"/>
      <c r="F76" s="111" t="s">
        <v>47</v>
      </c>
      <c r="G76" s="44" t="s">
        <v>46</v>
      </c>
      <c r="H76" s="34"/>
      <c r="I76" s="34"/>
      <c r="J76" s="112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31" s="2" customFormat="1" ht="6.95" hidden="1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1"/>
      <c r="D85" s="31"/>
      <c r="E85" s="247" t="str">
        <f>E7</f>
        <v>Rekonštrukcia ulice Kráľovská cesta</v>
      </c>
      <c r="F85" s="248"/>
      <c r="G85" s="248"/>
      <c r="H85" s="24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9"/>
      <c r="C86" s="26" t="s">
        <v>94</v>
      </c>
      <c r="L86" s="19"/>
    </row>
    <row r="87" spans="1:31" s="2" customFormat="1" ht="16.5" hidden="1" customHeight="1">
      <c r="A87" s="31"/>
      <c r="B87" s="32"/>
      <c r="C87" s="31"/>
      <c r="D87" s="31"/>
      <c r="E87" s="247" t="s">
        <v>95</v>
      </c>
      <c r="F87" s="246"/>
      <c r="G87" s="246"/>
      <c r="H87" s="24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96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1"/>
      <c r="D89" s="31"/>
      <c r="E89" s="225" t="str">
        <f>E11</f>
        <v>02 - Vstupy</v>
      </c>
      <c r="F89" s="246"/>
      <c r="G89" s="246"/>
      <c r="H89" s="246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18</v>
      </c>
      <c r="D91" s="31"/>
      <c r="E91" s="31"/>
      <c r="F91" s="24" t="str">
        <f>F14</f>
        <v>Kráľovská cesta,Nitra</v>
      </c>
      <c r="G91" s="31"/>
      <c r="H91" s="31"/>
      <c r="I91" s="26" t="s">
        <v>20</v>
      </c>
      <c r="J91" s="54" t="str">
        <f>IF(J14="","",J14)</f>
        <v>Vyplň údaj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21</v>
      </c>
      <c r="D93" s="31"/>
      <c r="E93" s="31"/>
      <c r="F93" s="24" t="str">
        <f>E17</f>
        <v xml:space="preserve"> </v>
      </c>
      <c r="G93" s="31"/>
      <c r="H93" s="31"/>
      <c r="I93" s="26" t="s">
        <v>27</v>
      </c>
      <c r="J93" s="29" t="str">
        <f>E23</f>
        <v xml:space="preserve"> 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25</v>
      </c>
      <c r="D94" s="31"/>
      <c r="E94" s="31"/>
      <c r="F94" s="24" t="str">
        <f>IF(E20="","",E20)</f>
        <v>Vyplň údaj</v>
      </c>
      <c r="G94" s="31"/>
      <c r="H94" s="31"/>
      <c r="I94" s="26" t="s">
        <v>29</v>
      </c>
      <c r="J94" s="29" t="str">
        <f>E26</f>
        <v xml:space="preserve"> 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13" t="s">
        <v>99</v>
      </c>
      <c r="D96" s="105"/>
      <c r="E96" s="105"/>
      <c r="F96" s="105"/>
      <c r="G96" s="105"/>
      <c r="H96" s="105"/>
      <c r="I96" s="105"/>
      <c r="J96" s="114" t="s">
        <v>100</v>
      </c>
      <c r="K96" s="105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15" t="s">
        <v>101</v>
      </c>
      <c r="D98" s="31"/>
      <c r="E98" s="31"/>
      <c r="F98" s="31"/>
      <c r="G98" s="31"/>
      <c r="H98" s="31"/>
      <c r="I98" s="31"/>
      <c r="J98" s="70">
        <f>J125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6" t="s">
        <v>102</v>
      </c>
    </row>
    <row r="99" spans="1:47" s="9" customFormat="1" ht="24.95" hidden="1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J126</f>
        <v>0</v>
      </c>
      <c r="L99" s="116"/>
    </row>
    <row r="100" spans="1:47" s="10" customFormat="1" ht="19.899999999999999" hidden="1" customHeight="1">
      <c r="B100" s="120"/>
      <c r="D100" s="121" t="s">
        <v>104</v>
      </c>
      <c r="E100" s="122"/>
      <c r="F100" s="122"/>
      <c r="G100" s="122"/>
      <c r="H100" s="122"/>
      <c r="I100" s="122"/>
      <c r="J100" s="123">
        <f>J127</f>
        <v>0</v>
      </c>
      <c r="L100" s="120"/>
    </row>
    <row r="101" spans="1:47" s="10" customFormat="1" ht="19.899999999999999" hidden="1" customHeight="1">
      <c r="B101" s="120"/>
      <c r="D101" s="121" t="s">
        <v>106</v>
      </c>
      <c r="E101" s="122"/>
      <c r="F101" s="122"/>
      <c r="G101" s="122"/>
      <c r="H101" s="122"/>
      <c r="I101" s="122"/>
      <c r="J101" s="123">
        <f>J140</f>
        <v>0</v>
      </c>
      <c r="L101" s="120"/>
    </row>
    <row r="102" spans="1:47" s="10" customFormat="1" ht="19.899999999999999" hidden="1" customHeight="1">
      <c r="B102" s="120"/>
      <c r="D102" s="121" t="s">
        <v>107</v>
      </c>
      <c r="E102" s="122"/>
      <c r="F102" s="122"/>
      <c r="G102" s="122"/>
      <c r="H102" s="122"/>
      <c r="I102" s="122"/>
      <c r="J102" s="123">
        <f>J147</f>
        <v>0</v>
      </c>
      <c r="L102" s="120"/>
    </row>
    <row r="103" spans="1:47" s="10" customFormat="1" ht="19.899999999999999" hidden="1" customHeight="1">
      <c r="B103" s="120"/>
      <c r="D103" s="121" t="s">
        <v>109</v>
      </c>
      <c r="E103" s="122"/>
      <c r="F103" s="122"/>
      <c r="G103" s="122"/>
      <c r="H103" s="122"/>
      <c r="I103" s="122"/>
      <c r="J103" s="123">
        <f>J153</f>
        <v>0</v>
      </c>
      <c r="L103" s="120"/>
    </row>
    <row r="104" spans="1:47" s="2" customFormat="1" ht="21.75" hidden="1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hidden="1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hidden="1"/>
    <row r="107" spans="1:47" hidden="1"/>
    <row r="108" spans="1:47" hidden="1"/>
    <row r="109" spans="1:47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649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14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47" t="str">
        <f>E7</f>
        <v>Rekonštrukcia ulice Kráľovská cesta</v>
      </c>
      <c r="F113" s="248"/>
      <c r="G113" s="248"/>
      <c r="H113" s="248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19"/>
      <c r="C114" s="26" t="s">
        <v>94</v>
      </c>
      <c r="L114" s="19"/>
    </row>
    <row r="115" spans="1:65" s="2" customFormat="1" ht="16.5" customHeight="1">
      <c r="A115" s="31"/>
      <c r="B115" s="32"/>
      <c r="C115" s="31"/>
      <c r="D115" s="31"/>
      <c r="E115" s="247" t="s">
        <v>95</v>
      </c>
      <c r="F115" s="246"/>
      <c r="G115" s="246"/>
      <c r="H115" s="246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96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1"/>
      <c r="D117" s="31"/>
      <c r="E117" s="225" t="str">
        <f>E11</f>
        <v>02 - Vstupy</v>
      </c>
      <c r="F117" s="246"/>
      <c r="G117" s="246"/>
      <c r="H117" s="246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18</v>
      </c>
      <c r="D119" s="31"/>
      <c r="E119" s="31"/>
      <c r="F119" s="24" t="str">
        <f>F14</f>
        <v>Kráľovská cesta,Nitra</v>
      </c>
      <c r="G119" s="31"/>
      <c r="H119" s="31"/>
      <c r="I119" s="26" t="s">
        <v>20</v>
      </c>
      <c r="J119" s="54" t="str">
        <f>IF(J14="","",J14)</f>
        <v>Vyplň údaj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21</v>
      </c>
      <c r="D121" s="31"/>
      <c r="E121" s="31"/>
      <c r="F121" s="24" t="str">
        <f>E17</f>
        <v xml:space="preserve"> </v>
      </c>
      <c r="G121" s="31"/>
      <c r="H121" s="31"/>
      <c r="I121" s="26" t="s">
        <v>27</v>
      </c>
      <c r="J121" s="29" t="str">
        <f>E23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25</v>
      </c>
      <c r="D122" s="31"/>
      <c r="E122" s="31"/>
      <c r="F122" s="24" t="str">
        <f>IF(E20="","",E20)</f>
        <v>Vyplň údaj</v>
      </c>
      <c r="G122" s="31"/>
      <c r="H122" s="31"/>
      <c r="I122" s="26" t="s">
        <v>29</v>
      </c>
      <c r="J122" s="29" t="str">
        <f>E26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24"/>
      <c r="B124" s="125"/>
      <c r="C124" s="126" t="s">
        <v>111</v>
      </c>
      <c r="D124" s="127" t="s">
        <v>56</v>
      </c>
      <c r="E124" s="127" t="s">
        <v>52</v>
      </c>
      <c r="F124" s="127" t="s">
        <v>53</v>
      </c>
      <c r="G124" s="127" t="s">
        <v>112</v>
      </c>
      <c r="H124" s="127" t="s">
        <v>113</v>
      </c>
      <c r="I124" s="127" t="s">
        <v>114</v>
      </c>
      <c r="J124" s="128" t="s">
        <v>100</v>
      </c>
      <c r="K124" s="129" t="s">
        <v>115</v>
      </c>
      <c r="L124" s="130"/>
      <c r="M124" s="61" t="s">
        <v>1</v>
      </c>
      <c r="N124" s="62" t="s">
        <v>35</v>
      </c>
      <c r="O124" s="62" t="s">
        <v>116</v>
      </c>
      <c r="P124" s="62" t="s">
        <v>117</v>
      </c>
      <c r="Q124" s="62" t="s">
        <v>118</v>
      </c>
      <c r="R124" s="62" t="s">
        <v>119</v>
      </c>
      <c r="S124" s="62" t="s">
        <v>120</v>
      </c>
      <c r="T124" s="63" t="s">
        <v>121</v>
      </c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</row>
    <row r="125" spans="1:65" s="2" customFormat="1" ht="22.9" customHeight="1">
      <c r="A125" s="31"/>
      <c r="B125" s="32"/>
      <c r="C125" s="68" t="s">
        <v>101</v>
      </c>
      <c r="D125" s="31"/>
      <c r="E125" s="31"/>
      <c r="F125" s="31"/>
      <c r="G125" s="31"/>
      <c r="H125" s="31"/>
      <c r="I125" s="31"/>
      <c r="J125" s="131">
        <f>BK125</f>
        <v>0</v>
      </c>
      <c r="K125" s="31"/>
      <c r="L125" s="32"/>
      <c r="M125" s="64"/>
      <c r="N125" s="55"/>
      <c r="O125" s="65"/>
      <c r="P125" s="132">
        <f>P126</f>
        <v>0</v>
      </c>
      <c r="Q125" s="65"/>
      <c r="R125" s="132">
        <f>R126</f>
        <v>0</v>
      </c>
      <c r="S125" s="65"/>
      <c r="T125" s="133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70</v>
      </c>
      <c r="AU125" s="16" t="s">
        <v>102</v>
      </c>
      <c r="BK125" s="134">
        <f>BK126</f>
        <v>0</v>
      </c>
    </row>
    <row r="126" spans="1:65" s="12" customFormat="1" ht="25.9" customHeight="1">
      <c r="B126" s="135"/>
      <c r="D126" s="136" t="s">
        <v>70</v>
      </c>
      <c r="E126" s="137" t="s">
        <v>122</v>
      </c>
      <c r="F126" s="137" t="s">
        <v>123</v>
      </c>
      <c r="I126" s="138"/>
      <c r="J126" s="139">
        <f>BK126</f>
        <v>0</v>
      </c>
      <c r="L126" s="135"/>
      <c r="M126" s="140"/>
      <c r="N126" s="141"/>
      <c r="O126" s="141"/>
      <c r="P126" s="142">
        <f>P127+P140+P147+P153</f>
        <v>0</v>
      </c>
      <c r="Q126" s="141"/>
      <c r="R126" s="142">
        <f>R127+R140+R147+R153</f>
        <v>0</v>
      </c>
      <c r="S126" s="141"/>
      <c r="T126" s="143">
        <f>T127+T140+T147+T153</f>
        <v>0</v>
      </c>
      <c r="AR126" s="136" t="s">
        <v>75</v>
      </c>
      <c r="AT126" s="144" t="s">
        <v>70</v>
      </c>
      <c r="AU126" s="144" t="s">
        <v>71</v>
      </c>
      <c r="AY126" s="136" t="s">
        <v>124</v>
      </c>
      <c r="BK126" s="145">
        <f>BK127+BK140+BK147+BK153</f>
        <v>0</v>
      </c>
    </row>
    <row r="127" spans="1:65" s="12" customFormat="1" ht="22.9" customHeight="1">
      <c r="B127" s="135"/>
      <c r="D127" s="136" t="s">
        <v>70</v>
      </c>
      <c r="E127" s="146" t="s">
        <v>75</v>
      </c>
      <c r="F127" s="146" t="s">
        <v>125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SUM(P128:P139)</f>
        <v>0</v>
      </c>
      <c r="Q127" s="141"/>
      <c r="R127" s="142">
        <f>SUM(R128:R139)</f>
        <v>0</v>
      </c>
      <c r="S127" s="141"/>
      <c r="T127" s="143">
        <f>SUM(T128:T139)</f>
        <v>0</v>
      </c>
      <c r="AR127" s="136" t="s">
        <v>75</v>
      </c>
      <c r="AT127" s="144" t="s">
        <v>70</v>
      </c>
      <c r="AU127" s="144" t="s">
        <v>75</v>
      </c>
      <c r="AY127" s="136" t="s">
        <v>124</v>
      </c>
      <c r="BK127" s="145">
        <f>SUM(BK128:BK139)</f>
        <v>0</v>
      </c>
    </row>
    <row r="128" spans="1:65" s="2" customFormat="1" ht="33" customHeight="1">
      <c r="A128" s="31"/>
      <c r="B128" s="148"/>
      <c r="C128" s="149" t="s">
        <v>75</v>
      </c>
      <c r="D128" s="149" t="s">
        <v>126</v>
      </c>
      <c r="E128" s="150" t="s">
        <v>127</v>
      </c>
      <c r="F128" s="151" t="s">
        <v>128</v>
      </c>
      <c r="G128" s="152" t="s">
        <v>129</v>
      </c>
      <c r="H128" s="153">
        <v>24</v>
      </c>
      <c r="I128" s="154"/>
      <c r="J128" s="155">
        <f t="shared" ref="J128:J139" si="0">ROUND(I128*H128,2)</f>
        <v>0</v>
      </c>
      <c r="K128" s="156"/>
      <c r="L128" s="32"/>
      <c r="M128" s="157" t="s">
        <v>1</v>
      </c>
      <c r="N128" s="158" t="s">
        <v>37</v>
      </c>
      <c r="O128" s="57"/>
      <c r="P128" s="159">
        <f t="shared" ref="P128:P139" si="1">O128*H128</f>
        <v>0</v>
      </c>
      <c r="Q128" s="159">
        <v>0</v>
      </c>
      <c r="R128" s="159">
        <f t="shared" ref="R128:R139" si="2">Q128*H128</f>
        <v>0</v>
      </c>
      <c r="S128" s="159">
        <v>0</v>
      </c>
      <c r="T128" s="160">
        <f t="shared" ref="T128:T139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1" t="s">
        <v>130</v>
      </c>
      <c r="AT128" s="161" t="s">
        <v>126</v>
      </c>
      <c r="AU128" s="161" t="s">
        <v>83</v>
      </c>
      <c r="AY128" s="16" t="s">
        <v>124</v>
      </c>
      <c r="BE128" s="162">
        <f t="shared" ref="BE128:BE139" si="4">IF(N128="základná",J128,0)</f>
        <v>0</v>
      </c>
      <c r="BF128" s="162">
        <f t="shared" ref="BF128:BF139" si="5">IF(N128="znížená",J128,0)</f>
        <v>0</v>
      </c>
      <c r="BG128" s="162">
        <f t="shared" ref="BG128:BG139" si="6">IF(N128="zákl. prenesená",J128,0)</f>
        <v>0</v>
      </c>
      <c r="BH128" s="162">
        <f t="shared" ref="BH128:BH139" si="7">IF(N128="zníž. prenesená",J128,0)</f>
        <v>0</v>
      </c>
      <c r="BI128" s="162">
        <f t="shared" ref="BI128:BI139" si="8">IF(N128="nulová",J128,0)</f>
        <v>0</v>
      </c>
      <c r="BJ128" s="16" t="s">
        <v>83</v>
      </c>
      <c r="BK128" s="162">
        <f t="shared" ref="BK128:BK139" si="9">ROUND(I128*H128,2)</f>
        <v>0</v>
      </c>
      <c r="BL128" s="16" t="s">
        <v>130</v>
      </c>
      <c r="BM128" s="161" t="s">
        <v>83</v>
      </c>
    </row>
    <row r="129" spans="1:65" s="2" customFormat="1" ht="21.75" customHeight="1">
      <c r="A129" s="31"/>
      <c r="B129" s="148"/>
      <c r="C129" s="149" t="s">
        <v>83</v>
      </c>
      <c r="D129" s="149" t="s">
        <v>126</v>
      </c>
      <c r="E129" s="150" t="s">
        <v>137</v>
      </c>
      <c r="F129" s="151" t="s">
        <v>138</v>
      </c>
      <c r="G129" s="152" t="s">
        <v>129</v>
      </c>
      <c r="H129" s="153">
        <v>119</v>
      </c>
      <c r="I129" s="154"/>
      <c r="J129" s="155">
        <f t="shared" si="0"/>
        <v>0</v>
      </c>
      <c r="K129" s="156"/>
      <c r="L129" s="32"/>
      <c r="M129" s="157" t="s">
        <v>1</v>
      </c>
      <c r="N129" s="158" t="s">
        <v>37</v>
      </c>
      <c r="O129" s="57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1" t="s">
        <v>130</v>
      </c>
      <c r="AT129" s="161" t="s">
        <v>126</v>
      </c>
      <c r="AU129" s="161" t="s">
        <v>83</v>
      </c>
      <c r="AY129" s="16" t="s">
        <v>124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83</v>
      </c>
      <c r="BK129" s="162">
        <f t="shared" si="9"/>
        <v>0</v>
      </c>
      <c r="BL129" s="16" t="s">
        <v>130</v>
      </c>
      <c r="BM129" s="161" t="s">
        <v>130</v>
      </c>
    </row>
    <row r="130" spans="1:65" s="2" customFormat="1" ht="33" customHeight="1">
      <c r="A130" s="31"/>
      <c r="B130" s="148"/>
      <c r="C130" s="149" t="s">
        <v>136</v>
      </c>
      <c r="D130" s="149" t="s">
        <v>126</v>
      </c>
      <c r="E130" s="150" t="s">
        <v>139</v>
      </c>
      <c r="F130" s="151" t="s">
        <v>140</v>
      </c>
      <c r="G130" s="152" t="s">
        <v>129</v>
      </c>
      <c r="H130" s="153">
        <v>119</v>
      </c>
      <c r="I130" s="154"/>
      <c r="J130" s="155">
        <f t="shared" si="0"/>
        <v>0</v>
      </c>
      <c r="K130" s="156"/>
      <c r="L130" s="32"/>
      <c r="M130" s="157" t="s">
        <v>1</v>
      </c>
      <c r="N130" s="158" t="s">
        <v>37</v>
      </c>
      <c r="O130" s="57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1" t="s">
        <v>130</v>
      </c>
      <c r="AT130" s="161" t="s">
        <v>126</v>
      </c>
      <c r="AU130" s="161" t="s">
        <v>83</v>
      </c>
      <c r="AY130" s="16" t="s">
        <v>124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83</v>
      </c>
      <c r="BK130" s="162">
        <f t="shared" si="9"/>
        <v>0</v>
      </c>
      <c r="BL130" s="16" t="s">
        <v>130</v>
      </c>
      <c r="BM130" s="161" t="s">
        <v>141</v>
      </c>
    </row>
    <row r="131" spans="1:65" s="2" customFormat="1" ht="33" customHeight="1">
      <c r="A131" s="31"/>
      <c r="B131" s="148"/>
      <c r="C131" s="149" t="s">
        <v>130</v>
      </c>
      <c r="D131" s="149" t="s">
        <v>126</v>
      </c>
      <c r="E131" s="150" t="s">
        <v>325</v>
      </c>
      <c r="F131" s="151" t="s">
        <v>326</v>
      </c>
      <c r="G131" s="152" t="s">
        <v>129</v>
      </c>
      <c r="H131" s="153">
        <v>95</v>
      </c>
      <c r="I131" s="154"/>
      <c r="J131" s="155">
        <f t="shared" si="0"/>
        <v>0</v>
      </c>
      <c r="K131" s="156"/>
      <c r="L131" s="32"/>
      <c r="M131" s="157" t="s">
        <v>1</v>
      </c>
      <c r="N131" s="158" t="s">
        <v>37</v>
      </c>
      <c r="O131" s="57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1" t="s">
        <v>130</v>
      </c>
      <c r="AT131" s="161" t="s">
        <v>126</v>
      </c>
      <c r="AU131" s="161" t="s">
        <v>83</v>
      </c>
      <c r="AY131" s="16" t="s">
        <v>124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83</v>
      </c>
      <c r="BK131" s="162">
        <f t="shared" si="9"/>
        <v>0</v>
      </c>
      <c r="BL131" s="16" t="s">
        <v>130</v>
      </c>
      <c r="BM131" s="161" t="s">
        <v>146</v>
      </c>
    </row>
    <row r="132" spans="1:65" s="2" customFormat="1" ht="21.75" customHeight="1">
      <c r="A132" s="31"/>
      <c r="B132" s="148"/>
      <c r="C132" s="149" t="s">
        <v>142</v>
      </c>
      <c r="D132" s="149" t="s">
        <v>126</v>
      </c>
      <c r="E132" s="150" t="s">
        <v>327</v>
      </c>
      <c r="F132" s="151" t="s">
        <v>328</v>
      </c>
      <c r="G132" s="152" t="s">
        <v>145</v>
      </c>
      <c r="H132" s="153">
        <v>6</v>
      </c>
      <c r="I132" s="154"/>
      <c r="J132" s="155">
        <f t="shared" si="0"/>
        <v>0</v>
      </c>
      <c r="K132" s="156"/>
      <c r="L132" s="32"/>
      <c r="M132" s="157" t="s">
        <v>1</v>
      </c>
      <c r="N132" s="158" t="s">
        <v>37</v>
      </c>
      <c r="O132" s="57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1" t="s">
        <v>130</v>
      </c>
      <c r="AT132" s="161" t="s">
        <v>126</v>
      </c>
      <c r="AU132" s="161" t="s">
        <v>83</v>
      </c>
      <c r="AY132" s="16" t="s">
        <v>124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83</v>
      </c>
      <c r="BK132" s="162">
        <f t="shared" si="9"/>
        <v>0</v>
      </c>
      <c r="BL132" s="16" t="s">
        <v>130</v>
      </c>
      <c r="BM132" s="161" t="s">
        <v>149</v>
      </c>
    </row>
    <row r="133" spans="1:65" s="2" customFormat="1" ht="21.75" customHeight="1">
      <c r="A133" s="31"/>
      <c r="B133" s="148"/>
      <c r="C133" s="149" t="s">
        <v>141</v>
      </c>
      <c r="D133" s="149" t="s">
        <v>126</v>
      </c>
      <c r="E133" s="150" t="s">
        <v>329</v>
      </c>
      <c r="F133" s="151" t="s">
        <v>330</v>
      </c>
      <c r="G133" s="152" t="s">
        <v>145</v>
      </c>
      <c r="H133" s="153">
        <v>6</v>
      </c>
      <c r="I133" s="154"/>
      <c r="J133" s="155">
        <f t="shared" si="0"/>
        <v>0</v>
      </c>
      <c r="K133" s="156"/>
      <c r="L133" s="32"/>
      <c r="M133" s="157" t="s">
        <v>1</v>
      </c>
      <c r="N133" s="158" t="s">
        <v>37</v>
      </c>
      <c r="O133" s="57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1" t="s">
        <v>130</v>
      </c>
      <c r="AT133" s="161" t="s">
        <v>126</v>
      </c>
      <c r="AU133" s="161" t="s">
        <v>83</v>
      </c>
      <c r="AY133" s="16" t="s">
        <v>124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83</v>
      </c>
      <c r="BK133" s="162">
        <f t="shared" si="9"/>
        <v>0</v>
      </c>
      <c r="BL133" s="16" t="s">
        <v>130</v>
      </c>
      <c r="BM133" s="161" t="s">
        <v>153</v>
      </c>
    </row>
    <row r="134" spans="1:65" s="2" customFormat="1" ht="33" customHeight="1">
      <c r="A134" s="31"/>
      <c r="B134" s="148"/>
      <c r="C134" s="149" t="s">
        <v>150</v>
      </c>
      <c r="D134" s="149" t="s">
        <v>126</v>
      </c>
      <c r="E134" s="150" t="s">
        <v>151</v>
      </c>
      <c r="F134" s="151" t="s">
        <v>152</v>
      </c>
      <c r="G134" s="152" t="s">
        <v>145</v>
      </c>
      <c r="H134" s="153">
        <v>4</v>
      </c>
      <c r="I134" s="154"/>
      <c r="J134" s="155">
        <f t="shared" si="0"/>
        <v>0</v>
      </c>
      <c r="K134" s="156"/>
      <c r="L134" s="32"/>
      <c r="M134" s="157" t="s">
        <v>1</v>
      </c>
      <c r="N134" s="158" t="s">
        <v>37</v>
      </c>
      <c r="O134" s="57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1" t="s">
        <v>130</v>
      </c>
      <c r="AT134" s="161" t="s">
        <v>126</v>
      </c>
      <c r="AU134" s="161" t="s">
        <v>83</v>
      </c>
      <c r="AY134" s="16" t="s">
        <v>124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83</v>
      </c>
      <c r="BK134" s="162">
        <f t="shared" si="9"/>
        <v>0</v>
      </c>
      <c r="BL134" s="16" t="s">
        <v>130</v>
      </c>
      <c r="BM134" s="161" t="s">
        <v>156</v>
      </c>
    </row>
    <row r="135" spans="1:65" s="2" customFormat="1" ht="44.25" customHeight="1">
      <c r="A135" s="31"/>
      <c r="B135" s="148"/>
      <c r="C135" s="149" t="s">
        <v>146</v>
      </c>
      <c r="D135" s="149" t="s">
        <v>126</v>
      </c>
      <c r="E135" s="150" t="s">
        <v>154</v>
      </c>
      <c r="F135" s="151" t="s">
        <v>155</v>
      </c>
      <c r="G135" s="152" t="s">
        <v>145</v>
      </c>
      <c r="H135" s="153">
        <v>8</v>
      </c>
      <c r="I135" s="154"/>
      <c r="J135" s="155">
        <f t="shared" si="0"/>
        <v>0</v>
      </c>
      <c r="K135" s="156"/>
      <c r="L135" s="32"/>
      <c r="M135" s="157" t="s">
        <v>1</v>
      </c>
      <c r="N135" s="158" t="s">
        <v>37</v>
      </c>
      <c r="O135" s="57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1" t="s">
        <v>130</v>
      </c>
      <c r="AT135" s="161" t="s">
        <v>126</v>
      </c>
      <c r="AU135" s="161" t="s">
        <v>83</v>
      </c>
      <c r="AY135" s="16" t="s">
        <v>124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83</v>
      </c>
      <c r="BK135" s="162">
        <f t="shared" si="9"/>
        <v>0</v>
      </c>
      <c r="BL135" s="16" t="s">
        <v>130</v>
      </c>
      <c r="BM135" s="161" t="s">
        <v>161</v>
      </c>
    </row>
    <row r="136" spans="1:65" s="2" customFormat="1" ht="21.75" customHeight="1">
      <c r="A136" s="31"/>
      <c r="B136" s="148"/>
      <c r="C136" s="149" t="s">
        <v>157</v>
      </c>
      <c r="D136" s="149" t="s">
        <v>126</v>
      </c>
      <c r="E136" s="150" t="s">
        <v>158</v>
      </c>
      <c r="F136" s="151" t="s">
        <v>159</v>
      </c>
      <c r="G136" s="152" t="s">
        <v>160</v>
      </c>
      <c r="H136" s="153">
        <v>83.36</v>
      </c>
      <c r="I136" s="154"/>
      <c r="J136" s="155">
        <f t="shared" si="0"/>
        <v>0</v>
      </c>
      <c r="K136" s="156"/>
      <c r="L136" s="32"/>
      <c r="M136" s="157" t="s">
        <v>1</v>
      </c>
      <c r="N136" s="158" t="s">
        <v>37</v>
      </c>
      <c r="O136" s="57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1" t="s">
        <v>130</v>
      </c>
      <c r="AT136" s="161" t="s">
        <v>126</v>
      </c>
      <c r="AU136" s="161" t="s">
        <v>83</v>
      </c>
      <c r="AY136" s="16" t="s">
        <v>124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83</v>
      </c>
      <c r="BK136" s="162">
        <f t="shared" si="9"/>
        <v>0</v>
      </c>
      <c r="BL136" s="16" t="s">
        <v>130</v>
      </c>
      <c r="BM136" s="161" t="s">
        <v>164</v>
      </c>
    </row>
    <row r="137" spans="1:65" s="2" customFormat="1" ht="21.75" customHeight="1">
      <c r="A137" s="31"/>
      <c r="B137" s="148"/>
      <c r="C137" s="149" t="s">
        <v>149</v>
      </c>
      <c r="D137" s="149" t="s">
        <v>126</v>
      </c>
      <c r="E137" s="150" t="s">
        <v>168</v>
      </c>
      <c r="F137" s="151" t="s">
        <v>169</v>
      </c>
      <c r="G137" s="152" t="s">
        <v>129</v>
      </c>
      <c r="H137" s="153">
        <v>136</v>
      </c>
      <c r="I137" s="154"/>
      <c r="J137" s="155">
        <f t="shared" si="0"/>
        <v>0</v>
      </c>
      <c r="K137" s="156"/>
      <c r="L137" s="32"/>
      <c r="M137" s="157" t="s">
        <v>1</v>
      </c>
      <c r="N137" s="158" t="s">
        <v>37</v>
      </c>
      <c r="O137" s="57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1" t="s">
        <v>130</v>
      </c>
      <c r="AT137" s="161" t="s">
        <v>126</v>
      </c>
      <c r="AU137" s="161" t="s">
        <v>83</v>
      </c>
      <c r="AY137" s="16" t="s">
        <v>124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83</v>
      </c>
      <c r="BK137" s="162">
        <f t="shared" si="9"/>
        <v>0</v>
      </c>
      <c r="BL137" s="16" t="s">
        <v>130</v>
      </c>
      <c r="BM137" s="161" t="s">
        <v>7</v>
      </c>
    </row>
    <row r="138" spans="1:65" s="2" customFormat="1" ht="21.75" customHeight="1">
      <c r="A138" s="31"/>
      <c r="B138" s="148"/>
      <c r="C138" s="149" t="s">
        <v>165</v>
      </c>
      <c r="D138" s="149" t="s">
        <v>126</v>
      </c>
      <c r="E138" s="150" t="s">
        <v>331</v>
      </c>
      <c r="F138" s="151" t="s">
        <v>332</v>
      </c>
      <c r="G138" s="152" t="s">
        <v>129</v>
      </c>
      <c r="H138" s="153">
        <v>6</v>
      </c>
      <c r="I138" s="154"/>
      <c r="J138" s="155">
        <f t="shared" si="0"/>
        <v>0</v>
      </c>
      <c r="K138" s="156"/>
      <c r="L138" s="32"/>
      <c r="M138" s="157" t="s">
        <v>1</v>
      </c>
      <c r="N138" s="158" t="s">
        <v>37</v>
      </c>
      <c r="O138" s="57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1" t="s">
        <v>130</v>
      </c>
      <c r="AT138" s="161" t="s">
        <v>126</v>
      </c>
      <c r="AU138" s="161" t="s">
        <v>83</v>
      </c>
      <c r="AY138" s="16" t="s">
        <v>124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6" t="s">
        <v>83</v>
      </c>
      <c r="BK138" s="162">
        <f t="shared" si="9"/>
        <v>0</v>
      </c>
      <c r="BL138" s="16" t="s">
        <v>130</v>
      </c>
      <c r="BM138" s="161" t="s">
        <v>170</v>
      </c>
    </row>
    <row r="139" spans="1:65" s="2" customFormat="1" ht="16.5" customHeight="1">
      <c r="A139" s="31"/>
      <c r="B139" s="148"/>
      <c r="C139" s="149" t="s">
        <v>153</v>
      </c>
      <c r="D139" s="149" t="s">
        <v>126</v>
      </c>
      <c r="E139" s="150" t="s">
        <v>333</v>
      </c>
      <c r="F139" s="151" t="s">
        <v>334</v>
      </c>
      <c r="G139" s="152" t="s">
        <v>129</v>
      </c>
      <c r="H139" s="153">
        <v>2</v>
      </c>
      <c r="I139" s="154"/>
      <c r="J139" s="155">
        <f t="shared" si="0"/>
        <v>0</v>
      </c>
      <c r="K139" s="156"/>
      <c r="L139" s="32"/>
      <c r="M139" s="157" t="s">
        <v>1</v>
      </c>
      <c r="N139" s="158" t="s">
        <v>37</v>
      </c>
      <c r="O139" s="57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1" t="s">
        <v>130</v>
      </c>
      <c r="AT139" s="161" t="s">
        <v>126</v>
      </c>
      <c r="AU139" s="161" t="s">
        <v>83</v>
      </c>
      <c r="AY139" s="16" t="s">
        <v>124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6" t="s">
        <v>83</v>
      </c>
      <c r="BK139" s="162">
        <f t="shared" si="9"/>
        <v>0</v>
      </c>
      <c r="BL139" s="16" t="s">
        <v>130</v>
      </c>
      <c r="BM139" s="161" t="s">
        <v>176</v>
      </c>
    </row>
    <row r="140" spans="1:65" s="12" customFormat="1" ht="22.9" customHeight="1">
      <c r="B140" s="135"/>
      <c r="D140" s="136" t="s">
        <v>70</v>
      </c>
      <c r="E140" s="146" t="s">
        <v>142</v>
      </c>
      <c r="F140" s="146" t="s">
        <v>185</v>
      </c>
      <c r="I140" s="138"/>
      <c r="J140" s="147">
        <f>BK140</f>
        <v>0</v>
      </c>
      <c r="L140" s="135"/>
      <c r="M140" s="140"/>
      <c r="N140" s="141"/>
      <c r="O140" s="141"/>
      <c r="P140" s="142">
        <f>SUM(P141:P146)</f>
        <v>0</v>
      </c>
      <c r="Q140" s="141"/>
      <c r="R140" s="142">
        <f>SUM(R141:R146)</f>
        <v>0</v>
      </c>
      <c r="S140" s="141"/>
      <c r="T140" s="143">
        <f>SUM(T141:T146)</f>
        <v>0</v>
      </c>
      <c r="AR140" s="136" t="s">
        <v>75</v>
      </c>
      <c r="AT140" s="144" t="s">
        <v>70</v>
      </c>
      <c r="AU140" s="144" t="s">
        <v>75</v>
      </c>
      <c r="AY140" s="136" t="s">
        <v>124</v>
      </c>
      <c r="BK140" s="145">
        <f>SUM(BK141:BK146)</f>
        <v>0</v>
      </c>
    </row>
    <row r="141" spans="1:65" s="2" customFormat="1" ht="33" customHeight="1">
      <c r="A141" s="31"/>
      <c r="B141" s="148"/>
      <c r="C141" s="149" t="s">
        <v>172</v>
      </c>
      <c r="D141" s="149" t="s">
        <v>126</v>
      </c>
      <c r="E141" s="150" t="s">
        <v>186</v>
      </c>
      <c r="F141" s="151" t="s">
        <v>187</v>
      </c>
      <c r="G141" s="152" t="s">
        <v>129</v>
      </c>
      <c r="H141" s="153">
        <v>126</v>
      </c>
      <c r="I141" s="154"/>
      <c r="J141" s="155">
        <f t="shared" ref="J141:J146" si="10">ROUND(I141*H141,2)</f>
        <v>0</v>
      </c>
      <c r="K141" s="156"/>
      <c r="L141" s="32"/>
      <c r="M141" s="157" t="s">
        <v>1</v>
      </c>
      <c r="N141" s="158" t="s">
        <v>37</v>
      </c>
      <c r="O141" s="57"/>
      <c r="P141" s="159">
        <f t="shared" ref="P141:P146" si="11">O141*H141</f>
        <v>0</v>
      </c>
      <c r="Q141" s="159">
        <v>0</v>
      </c>
      <c r="R141" s="159">
        <f t="shared" ref="R141:R146" si="12">Q141*H141</f>
        <v>0</v>
      </c>
      <c r="S141" s="159">
        <v>0</v>
      </c>
      <c r="T141" s="160">
        <f t="shared" ref="T141:T146" si="1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1" t="s">
        <v>130</v>
      </c>
      <c r="AT141" s="161" t="s">
        <v>126</v>
      </c>
      <c r="AU141" s="161" t="s">
        <v>83</v>
      </c>
      <c r="AY141" s="16" t="s">
        <v>124</v>
      </c>
      <c r="BE141" s="162">
        <f t="shared" ref="BE141:BE146" si="14">IF(N141="základná",J141,0)</f>
        <v>0</v>
      </c>
      <c r="BF141" s="162">
        <f t="shared" ref="BF141:BF146" si="15">IF(N141="znížená",J141,0)</f>
        <v>0</v>
      </c>
      <c r="BG141" s="162">
        <f t="shared" ref="BG141:BG146" si="16">IF(N141="zákl. prenesená",J141,0)</f>
        <v>0</v>
      </c>
      <c r="BH141" s="162">
        <f t="shared" ref="BH141:BH146" si="17">IF(N141="zníž. prenesená",J141,0)</f>
        <v>0</v>
      </c>
      <c r="BI141" s="162">
        <f t="shared" ref="BI141:BI146" si="18">IF(N141="nulová",J141,0)</f>
        <v>0</v>
      </c>
      <c r="BJ141" s="16" t="s">
        <v>83</v>
      </c>
      <c r="BK141" s="162">
        <f t="shared" ref="BK141:BK146" si="19">ROUND(I141*H141,2)</f>
        <v>0</v>
      </c>
      <c r="BL141" s="16" t="s">
        <v>130</v>
      </c>
      <c r="BM141" s="161" t="s">
        <v>179</v>
      </c>
    </row>
    <row r="142" spans="1:65" s="2" customFormat="1" ht="21.75" customHeight="1">
      <c r="A142" s="31"/>
      <c r="B142" s="148"/>
      <c r="C142" s="149" t="s">
        <v>156</v>
      </c>
      <c r="D142" s="149" t="s">
        <v>126</v>
      </c>
      <c r="E142" s="150" t="s">
        <v>190</v>
      </c>
      <c r="F142" s="151" t="s">
        <v>191</v>
      </c>
      <c r="G142" s="152" t="s">
        <v>129</v>
      </c>
      <c r="H142" s="153">
        <v>126</v>
      </c>
      <c r="I142" s="154"/>
      <c r="J142" s="155">
        <f t="shared" si="10"/>
        <v>0</v>
      </c>
      <c r="K142" s="156"/>
      <c r="L142" s="32"/>
      <c r="M142" s="157" t="s">
        <v>1</v>
      </c>
      <c r="N142" s="158" t="s">
        <v>37</v>
      </c>
      <c r="O142" s="57"/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1" t="s">
        <v>130</v>
      </c>
      <c r="AT142" s="161" t="s">
        <v>126</v>
      </c>
      <c r="AU142" s="161" t="s">
        <v>83</v>
      </c>
      <c r="AY142" s="16" t="s">
        <v>124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6" t="s">
        <v>83</v>
      </c>
      <c r="BK142" s="162">
        <f t="shared" si="19"/>
        <v>0</v>
      </c>
      <c r="BL142" s="16" t="s">
        <v>130</v>
      </c>
      <c r="BM142" s="161" t="s">
        <v>184</v>
      </c>
    </row>
    <row r="143" spans="1:65" s="2" customFormat="1" ht="33" customHeight="1">
      <c r="A143" s="31"/>
      <c r="B143" s="148"/>
      <c r="C143" s="149" t="s">
        <v>180</v>
      </c>
      <c r="D143" s="149" t="s">
        <v>126</v>
      </c>
      <c r="E143" s="150" t="s">
        <v>193</v>
      </c>
      <c r="F143" s="151" t="s">
        <v>194</v>
      </c>
      <c r="G143" s="152" t="s">
        <v>129</v>
      </c>
      <c r="H143" s="153">
        <v>126</v>
      </c>
      <c r="I143" s="154"/>
      <c r="J143" s="155">
        <f t="shared" si="10"/>
        <v>0</v>
      </c>
      <c r="K143" s="156"/>
      <c r="L143" s="32"/>
      <c r="M143" s="157" t="s">
        <v>1</v>
      </c>
      <c r="N143" s="158" t="s">
        <v>37</v>
      </c>
      <c r="O143" s="57"/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1" t="s">
        <v>130</v>
      </c>
      <c r="AT143" s="161" t="s">
        <v>126</v>
      </c>
      <c r="AU143" s="161" t="s">
        <v>83</v>
      </c>
      <c r="AY143" s="16" t="s">
        <v>124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6" t="s">
        <v>83</v>
      </c>
      <c r="BK143" s="162">
        <f t="shared" si="19"/>
        <v>0</v>
      </c>
      <c r="BL143" s="16" t="s">
        <v>130</v>
      </c>
      <c r="BM143" s="161" t="s">
        <v>188</v>
      </c>
    </row>
    <row r="144" spans="1:65" s="2" customFormat="1" ht="21.75" customHeight="1">
      <c r="A144" s="31"/>
      <c r="B144" s="148"/>
      <c r="C144" s="149" t="s">
        <v>161</v>
      </c>
      <c r="D144" s="149" t="s">
        <v>126</v>
      </c>
      <c r="E144" s="150" t="s">
        <v>197</v>
      </c>
      <c r="F144" s="151" t="s">
        <v>198</v>
      </c>
      <c r="G144" s="152" t="s">
        <v>129</v>
      </c>
      <c r="H144" s="153">
        <v>126</v>
      </c>
      <c r="I144" s="154"/>
      <c r="J144" s="155">
        <f t="shared" si="10"/>
        <v>0</v>
      </c>
      <c r="K144" s="156"/>
      <c r="L144" s="32"/>
      <c r="M144" s="157" t="s">
        <v>1</v>
      </c>
      <c r="N144" s="158" t="s">
        <v>37</v>
      </c>
      <c r="O144" s="57"/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1" t="s">
        <v>130</v>
      </c>
      <c r="AT144" s="161" t="s">
        <v>126</v>
      </c>
      <c r="AU144" s="161" t="s">
        <v>83</v>
      </c>
      <c r="AY144" s="16" t="s">
        <v>124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6" t="s">
        <v>83</v>
      </c>
      <c r="BK144" s="162">
        <f t="shared" si="19"/>
        <v>0</v>
      </c>
      <c r="BL144" s="16" t="s">
        <v>130</v>
      </c>
      <c r="BM144" s="161" t="s">
        <v>192</v>
      </c>
    </row>
    <row r="145" spans="1:65" s="2" customFormat="1" ht="21.75" customHeight="1">
      <c r="A145" s="31"/>
      <c r="B145" s="148"/>
      <c r="C145" s="180" t="s">
        <v>189</v>
      </c>
      <c r="D145" s="180" t="s">
        <v>181</v>
      </c>
      <c r="E145" s="181" t="s">
        <v>200</v>
      </c>
      <c r="F145" s="182" t="s">
        <v>201</v>
      </c>
      <c r="G145" s="183" t="s">
        <v>129</v>
      </c>
      <c r="H145" s="184">
        <v>126</v>
      </c>
      <c r="I145" s="185"/>
      <c r="J145" s="186">
        <f t="shared" si="10"/>
        <v>0</v>
      </c>
      <c r="K145" s="187"/>
      <c r="L145" s="188"/>
      <c r="M145" s="189" t="s">
        <v>1</v>
      </c>
      <c r="N145" s="190" t="s">
        <v>37</v>
      </c>
      <c r="O145" s="57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1" t="s">
        <v>146</v>
      </c>
      <c r="AT145" s="161" t="s">
        <v>181</v>
      </c>
      <c r="AU145" s="161" t="s">
        <v>83</v>
      </c>
      <c r="AY145" s="16" t="s">
        <v>124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6" t="s">
        <v>83</v>
      </c>
      <c r="BK145" s="162">
        <f t="shared" si="19"/>
        <v>0</v>
      </c>
      <c r="BL145" s="16" t="s">
        <v>130</v>
      </c>
      <c r="BM145" s="161" t="s">
        <v>195</v>
      </c>
    </row>
    <row r="146" spans="1:65" s="2" customFormat="1" ht="21.75" customHeight="1">
      <c r="A146" s="31"/>
      <c r="B146" s="148"/>
      <c r="C146" s="180" t="s">
        <v>164</v>
      </c>
      <c r="D146" s="180" t="s">
        <v>181</v>
      </c>
      <c r="E146" s="181" t="s">
        <v>204</v>
      </c>
      <c r="F146" s="182" t="s">
        <v>205</v>
      </c>
      <c r="G146" s="183" t="s">
        <v>206</v>
      </c>
      <c r="H146" s="184">
        <v>2646</v>
      </c>
      <c r="I146" s="185"/>
      <c r="J146" s="186">
        <f t="shared" si="10"/>
        <v>0</v>
      </c>
      <c r="K146" s="187"/>
      <c r="L146" s="188"/>
      <c r="M146" s="189" t="s">
        <v>1</v>
      </c>
      <c r="N146" s="190" t="s">
        <v>37</v>
      </c>
      <c r="O146" s="57"/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1" t="s">
        <v>146</v>
      </c>
      <c r="AT146" s="161" t="s">
        <v>181</v>
      </c>
      <c r="AU146" s="161" t="s">
        <v>83</v>
      </c>
      <c r="AY146" s="16" t="s">
        <v>124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6" t="s">
        <v>83</v>
      </c>
      <c r="BK146" s="162">
        <f t="shared" si="19"/>
        <v>0</v>
      </c>
      <c r="BL146" s="16" t="s">
        <v>130</v>
      </c>
      <c r="BM146" s="161" t="s">
        <v>199</v>
      </c>
    </row>
    <row r="147" spans="1:65" s="12" customFormat="1" ht="22.9" customHeight="1">
      <c r="B147" s="135"/>
      <c r="D147" s="136" t="s">
        <v>70</v>
      </c>
      <c r="E147" s="146" t="s">
        <v>141</v>
      </c>
      <c r="F147" s="146" t="s">
        <v>208</v>
      </c>
      <c r="I147" s="138"/>
      <c r="J147" s="147">
        <f>BK147</f>
        <v>0</v>
      </c>
      <c r="L147" s="135"/>
      <c r="M147" s="140"/>
      <c r="N147" s="141"/>
      <c r="O147" s="141"/>
      <c r="P147" s="142">
        <f>SUM(P148:P152)</f>
        <v>0</v>
      </c>
      <c r="Q147" s="141"/>
      <c r="R147" s="142">
        <f>SUM(R148:R152)</f>
        <v>0</v>
      </c>
      <c r="S147" s="141"/>
      <c r="T147" s="143">
        <f>SUM(T148:T152)</f>
        <v>0</v>
      </c>
      <c r="AR147" s="136" t="s">
        <v>75</v>
      </c>
      <c r="AT147" s="144" t="s">
        <v>70</v>
      </c>
      <c r="AU147" s="144" t="s">
        <v>75</v>
      </c>
      <c r="AY147" s="136" t="s">
        <v>124</v>
      </c>
      <c r="BK147" s="145">
        <f>SUM(BK148:BK152)</f>
        <v>0</v>
      </c>
    </row>
    <row r="148" spans="1:65" s="2" customFormat="1" ht="33" customHeight="1">
      <c r="A148" s="31"/>
      <c r="B148" s="148"/>
      <c r="C148" s="149" t="s">
        <v>196</v>
      </c>
      <c r="D148" s="149" t="s">
        <v>126</v>
      </c>
      <c r="E148" s="150" t="s">
        <v>186</v>
      </c>
      <c r="F148" s="151" t="s">
        <v>187</v>
      </c>
      <c r="G148" s="152" t="s">
        <v>129</v>
      </c>
      <c r="H148" s="153">
        <v>6</v>
      </c>
      <c r="I148" s="154"/>
      <c r="J148" s="155">
        <f>ROUND(I148*H148,2)</f>
        <v>0</v>
      </c>
      <c r="K148" s="156"/>
      <c r="L148" s="32"/>
      <c r="M148" s="157" t="s">
        <v>1</v>
      </c>
      <c r="N148" s="158" t="s">
        <v>37</v>
      </c>
      <c r="O148" s="57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1" t="s">
        <v>130</v>
      </c>
      <c r="AT148" s="161" t="s">
        <v>126</v>
      </c>
      <c r="AU148" s="161" t="s">
        <v>83</v>
      </c>
      <c r="AY148" s="16" t="s">
        <v>124</v>
      </c>
      <c r="BE148" s="162">
        <f>IF(N148="základná",J148,0)</f>
        <v>0</v>
      </c>
      <c r="BF148" s="162">
        <f>IF(N148="znížená",J148,0)</f>
        <v>0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6" t="s">
        <v>83</v>
      </c>
      <c r="BK148" s="162">
        <f>ROUND(I148*H148,2)</f>
        <v>0</v>
      </c>
      <c r="BL148" s="16" t="s">
        <v>130</v>
      </c>
      <c r="BM148" s="161" t="s">
        <v>202</v>
      </c>
    </row>
    <row r="149" spans="1:65" s="2" customFormat="1" ht="21.75" customHeight="1">
      <c r="A149" s="31"/>
      <c r="B149" s="148"/>
      <c r="C149" s="149" t="s">
        <v>7</v>
      </c>
      <c r="D149" s="149" t="s">
        <v>126</v>
      </c>
      <c r="E149" s="150" t="s">
        <v>211</v>
      </c>
      <c r="F149" s="151" t="s">
        <v>212</v>
      </c>
      <c r="G149" s="152" t="s">
        <v>129</v>
      </c>
      <c r="H149" s="153">
        <v>6</v>
      </c>
      <c r="I149" s="154"/>
      <c r="J149" s="155">
        <f>ROUND(I149*H149,2)</f>
        <v>0</v>
      </c>
      <c r="K149" s="156"/>
      <c r="L149" s="32"/>
      <c r="M149" s="157" t="s">
        <v>1</v>
      </c>
      <c r="N149" s="158" t="s">
        <v>37</v>
      </c>
      <c r="O149" s="57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1" t="s">
        <v>130</v>
      </c>
      <c r="AT149" s="161" t="s">
        <v>126</v>
      </c>
      <c r="AU149" s="161" t="s">
        <v>83</v>
      </c>
      <c r="AY149" s="16" t="s">
        <v>124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6" t="s">
        <v>83</v>
      </c>
      <c r="BK149" s="162">
        <f>ROUND(I149*H149,2)</f>
        <v>0</v>
      </c>
      <c r="BL149" s="16" t="s">
        <v>130</v>
      </c>
      <c r="BM149" s="161" t="s">
        <v>207</v>
      </c>
    </row>
    <row r="150" spans="1:65" s="2" customFormat="1" ht="21.75" customHeight="1">
      <c r="A150" s="31"/>
      <c r="B150" s="148"/>
      <c r="C150" s="149" t="s">
        <v>203</v>
      </c>
      <c r="D150" s="149" t="s">
        <v>126</v>
      </c>
      <c r="E150" s="150" t="s">
        <v>197</v>
      </c>
      <c r="F150" s="151" t="s">
        <v>198</v>
      </c>
      <c r="G150" s="152" t="s">
        <v>129</v>
      </c>
      <c r="H150" s="153">
        <v>6</v>
      </c>
      <c r="I150" s="154"/>
      <c r="J150" s="155">
        <f>ROUND(I150*H150,2)</f>
        <v>0</v>
      </c>
      <c r="K150" s="156"/>
      <c r="L150" s="32"/>
      <c r="M150" s="157" t="s">
        <v>1</v>
      </c>
      <c r="N150" s="158" t="s">
        <v>37</v>
      </c>
      <c r="O150" s="57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1" t="s">
        <v>130</v>
      </c>
      <c r="AT150" s="161" t="s">
        <v>126</v>
      </c>
      <c r="AU150" s="161" t="s">
        <v>83</v>
      </c>
      <c r="AY150" s="16" t="s">
        <v>124</v>
      </c>
      <c r="BE150" s="162">
        <f>IF(N150="základná",J150,0)</f>
        <v>0</v>
      </c>
      <c r="BF150" s="162">
        <f>IF(N150="znížená",J150,0)</f>
        <v>0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6" t="s">
        <v>83</v>
      </c>
      <c r="BK150" s="162">
        <f>ROUND(I150*H150,2)</f>
        <v>0</v>
      </c>
      <c r="BL150" s="16" t="s">
        <v>130</v>
      </c>
      <c r="BM150" s="161" t="s">
        <v>209</v>
      </c>
    </row>
    <row r="151" spans="1:65" s="2" customFormat="1" ht="21.75" customHeight="1">
      <c r="A151" s="31"/>
      <c r="B151" s="148"/>
      <c r="C151" s="180" t="s">
        <v>170</v>
      </c>
      <c r="D151" s="180" t="s">
        <v>181</v>
      </c>
      <c r="E151" s="181" t="s">
        <v>216</v>
      </c>
      <c r="F151" s="182" t="s">
        <v>201</v>
      </c>
      <c r="G151" s="183" t="s">
        <v>129</v>
      </c>
      <c r="H151" s="184">
        <v>6</v>
      </c>
      <c r="I151" s="185"/>
      <c r="J151" s="186">
        <f>ROUND(I151*H151,2)</f>
        <v>0</v>
      </c>
      <c r="K151" s="187"/>
      <c r="L151" s="188"/>
      <c r="M151" s="189" t="s">
        <v>1</v>
      </c>
      <c r="N151" s="190" t="s">
        <v>37</v>
      </c>
      <c r="O151" s="57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1" t="s">
        <v>146</v>
      </c>
      <c r="AT151" s="161" t="s">
        <v>181</v>
      </c>
      <c r="AU151" s="161" t="s">
        <v>83</v>
      </c>
      <c r="AY151" s="16" t="s">
        <v>124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6" t="s">
        <v>83</v>
      </c>
      <c r="BK151" s="162">
        <f>ROUND(I151*H151,2)</f>
        <v>0</v>
      </c>
      <c r="BL151" s="16" t="s">
        <v>130</v>
      </c>
      <c r="BM151" s="161" t="s">
        <v>213</v>
      </c>
    </row>
    <row r="152" spans="1:65" s="2" customFormat="1" ht="21.75" customHeight="1">
      <c r="A152" s="31"/>
      <c r="B152" s="148"/>
      <c r="C152" s="180" t="s">
        <v>210</v>
      </c>
      <c r="D152" s="180" t="s">
        <v>181</v>
      </c>
      <c r="E152" s="181" t="s">
        <v>218</v>
      </c>
      <c r="F152" s="182" t="s">
        <v>219</v>
      </c>
      <c r="G152" s="183" t="s">
        <v>206</v>
      </c>
      <c r="H152" s="184">
        <v>126</v>
      </c>
      <c r="I152" s="185"/>
      <c r="J152" s="186">
        <f>ROUND(I152*H152,2)</f>
        <v>0</v>
      </c>
      <c r="K152" s="187"/>
      <c r="L152" s="188"/>
      <c r="M152" s="189" t="s">
        <v>1</v>
      </c>
      <c r="N152" s="190" t="s">
        <v>37</v>
      </c>
      <c r="O152" s="57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1" t="s">
        <v>146</v>
      </c>
      <c r="AT152" s="161" t="s">
        <v>181</v>
      </c>
      <c r="AU152" s="161" t="s">
        <v>83</v>
      </c>
      <c r="AY152" s="16" t="s">
        <v>124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6" t="s">
        <v>83</v>
      </c>
      <c r="BK152" s="162">
        <f>ROUND(I152*H152,2)</f>
        <v>0</v>
      </c>
      <c r="BL152" s="16" t="s">
        <v>130</v>
      </c>
      <c r="BM152" s="161" t="s">
        <v>214</v>
      </c>
    </row>
    <row r="153" spans="1:65" s="12" customFormat="1" ht="22.9" customHeight="1">
      <c r="B153" s="135"/>
      <c r="D153" s="136" t="s">
        <v>70</v>
      </c>
      <c r="E153" s="146" t="s">
        <v>157</v>
      </c>
      <c r="F153" s="146" t="s">
        <v>244</v>
      </c>
      <c r="I153" s="138"/>
      <c r="J153" s="147">
        <f>BK153</f>
        <v>0</v>
      </c>
      <c r="L153" s="135"/>
      <c r="M153" s="140"/>
      <c r="N153" s="141"/>
      <c r="O153" s="141"/>
      <c r="P153" s="142">
        <f>SUM(P154:P158)</f>
        <v>0</v>
      </c>
      <c r="Q153" s="141"/>
      <c r="R153" s="142">
        <f>SUM(R154:R158)</f>
        <v>0</v>
      </c>
      <c r="S153" s="141"/>
      <c r="T153" s="143">
        <f>SUM(T154:T158)</f>
        <v>0</v>
      </c>
      <c r="AR153" s="136" t="s">
        <v>75</v>
      </c>
      <c r="AT153" s="144" t="s">
        <v>70</v>
      </c>
      <c r="AU153" s="144" t="s">
        <v>75</v>
      </c>
      <c r="AY153" s="136" t="s">
        <v>124</v>
      </c>
      <c r="BK153" s="145">
        <f>SUM(BK154:BK158)</f>
        <v>0</v>
      </c>
    </row>
    <row r="154" spans="1:65" s="2" customFormat="1" ht="33" customHeight="1">
      <c r="A154" s="31"/>
      <c r="B154" s="148"/>
      <c r="C154" s="149" t="s">
        <v>176</v>
      </c>
      <c r="D154" s="149" t="s">
        <v>126</v>
      </c>
      <c r="E154" s="150" t="s">
        <v>277</v>
      </c>
      <c r="F154" s="151" t="s">
        <v>278</v>
      </c>
      <c r="G154" s="152" t="s">
        <v>175</v>
      </c>
      <c r="H154" s="153">
        <v>55</v>
      </c>
      <c r="I154" s="154"/>
      <c r="J154" s="155">
        <f>ROUND(I154*H154,2)</f>
        <v>0</v>
      </c>
      <c r="K154" s="156"/>
      <c r="L154" s="32"/>
      <c r="M154" s="157" t="s">
        <v>1</v>
      </c>
      <c r="N154" s="158" t="s">
        <v>37</v>
      </c>
      <c r="O154" s="57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1" t="s">
        <v>130</v>
      </c>
      <c r="AT154" s="161" t="s">
        <v>126</v>
      </c>
      <c r="AU154" s="161" t="s">
        <v>83</v>
      </c>
      <c r="AY154" s="16" t="s">
        <v>124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6" t="s">
        <v>83</v>
      </c>
      <c r="BK154" s="162">
        <f>ROUND(I154*H154,2)</f>
        <v>0</v>
      </c>
      <c r="BL154" s="16" t="s">
        <v>130</v>
      </c>
      <c r="BM154" s="161" t="s">
        <v>217</v>
      </c>
    </row>
    <row r="155" spans="1:65" s="2" customFormat="1" ht="21.75" customHeight="1">
      <c r="A155" s="31"/>
      <c r="B155" s="148"/>
      <c r="C155" s="180" t="s">
        <v>215</v>
      </c>
      <c r="D155" s="180" t="s">
        <v>181</v>
      </c>
      <c r="E155" s="181" t="s">
        <v>281</v>
      </c>
      <c r="F155" s="182" t="s">
        <v>282</v>
      </c>
      <c r="G155" s="183" t="s">
        <v>175</v>
      </c>
      <c r="H155" s="184">
        <v>55</v>
      </c>
      <c r="I155" s="185"/>
      <c r="J155" s="186">
        <f>ROUND(I155*H155,2)</f>
        <v>0</v>
      </c>
      <c r="K155" s="187"/>
      <c r="L155" s="188"/>
      <c r="M155" s="189" t="s">
        <v>1</v>
      </c>
      <c r="N155" s="190" t="s">
        <v>37</v>
      </c>
      <c r="O155" s="57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1" t="s">
        <v>146</v>
      </c>
      <c r="AT155" s="161" t="s">
        <v>181</v>
      </c>
      <c r="AU155" s="161" t="s">
        <v>83</v>
      </c>
      <c r="AY155" s="16" t="s">
        <v>124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6" t="s">
        <v>83</v>
      </c>
      <c r="BK155" s="162">
        <f>ROUND(I155*H155,2)</f>
        <v>0</v>
      </c>
      <c r="BL155" s="16" t="s">
        <v>130</v>
      </c>
      <c r="BM155" s="161" t="s">
        <v>220</v>
      </c>
    </row>
    <row r="156" spans="1:65" s="2" customFormat="1" ht="21.75" customHeight="1">
      <c r="A156" s="31"/>
      <c r="B156" s="148"/>
      <c r="C156" s="149" t="s">
        <v>179</v>
      </c>
      <c r="D156" s="149" t="s">
        <v>126</v>
      </c>
      <c r="E156" s="150" t="s">
        <v>335</v>
      </c>
      <c r="F156" s="151" t="s">
        <v>336</v>
      </c>
      <c r="G156" s="152" t="s">
        <v>145</v>
      </c>
      <c r="H156" s="153">
        <v>1.5</v>
      </c>
      <c r="I156" s="154"/>
      <c r="J156" s="155">
        <f>ROUND(I156*H156,2)</f>
        <v>0</v>
      </c>
      <c r="K156" s="156"/>
      <c r="L156" s="32"/>
      <c r="M156" s="157" t="s">
        <v>1</v>
      </c>
      <c r="N156" s="158" t="s">
        <v>37</v>
      </c>
      <c r="O156" s="57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1" t="s">
        <v>130</v>
      </c>
      <c r="AT156" s="161" t="s">
        <v>126</v>
      </c>
      <c r="AU156" s="161" t="s">
        <v>83</v>
      </c>
      <c r="AY156" s="16" t="s">
        <v>124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6" t="s">
        <v>83</v>
      </c>
      <c r="BK156" s="162">
        <f>ROUND(I156*H156,2)</f>
        <v>0</v>
      </c>
      <c r="BL156" s="16" t="s">
        <v>130</v>
      </c>
      <c r="BM156" s="161" t="s">
        <v>225</v>
      </c>
    </row>
    <row r="157" spans="1:65" s="2" customFormat="1" ht="33" customHeight="1">
      <c r="A157" s="31"/>
      <c r="B157" s="148"/>
      <c r="C157" s="149" t="s">
        <v>222</v>
      </c>
      <c r="D157" s="149" t="s">
        <v>126</v>
      </c>
      <c r="E157" s="150" t="s">
        <v>284</v>
      </c>
      <c r="F157" s="151" t="s">
        <v>650</v>
      </c>
      <c r="G157" s="152" t="s">
        <v>160</v>
      </c>
      <c r="H157" s="153">
        <v>114.9</v>
      </c>
      <c r="I157" s="154"/>
      <c r="J157" s="155">
        <f>ROUND(I157*H157,2)</f>
        <v>0</v>
      </c>
      <c r="K157" s="156"/>
      <c r="L157" s="32"/>
      <c r="M157" s="157" t="s">
        <v>1</v>
      </c>
      <c r="N157" s="158" t="s">
        <v>37</v>
      </c>
      <c r="O157" s="57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1" t="s">
        <v>130</v>
      </c>
      <c r="AT157" s="161" t="s">
        <v>126</v>
      </c>
      <c r="AU157" s="161" t="s">
        <v>83</v>
      </c>
      <c r="AY157" s="16" t="s">
        <v>124</v>
      </c>
      <c r="BE157" s="162">
        <f>IF(N157="základná",J157,0)</f>
        <v>0</v>
      </c>
      <c r="BF157" s="162">
        <f>IF(N157="znížená",J157,0)</f>
        <v>0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6" t="s">
        <v>83</v>
      </c>
      <c r="BK157" s="162">
        <f>ROUND(I157*H157,2)</f>
        <v>0</v>
      </c>
      <c r="BL157" s="16" t="s">
        <v>130</v>
      </c>
      <c r="BM157" s="161" t="s">
        <v>229</v>
      </c>
    </row>
    <row r="158" spans="1:65" s="2" customFormat="1" ht="21.75" customHeight="1">
      <c r="A158" s="31"/>
      <c r="B158" s="148"/>
      <c r="C158" s="149" t="s">
        <v>184</v>
      </c>
      <c r="D158" s="149" t="s">
        <v>126</v>
      </c>
      <c r="E158" s="150" t="s">
        <v>287</v>
      </c>
      <c r="F158" s="151" t="s">
        <v>337</v>
      </c>
      <c r="G158" s="152" t="s">
        <v>160</v>
      </c>
      <c r="H158" s="153">
        <v>38.74</v>
      </c>
      <c r="I158" s="154"/>
      <c r="J158" s="155">
        <f>ROUND(I158*H158,2)</f>
        <v>0</v>
      </c>
      <c r="K158" s="156"/>
      <c r="L158" s="32"/>
      <c r="M158" s="197" t="s">
        <v>1</v>
      </c>
      <c r="N158" s="198" t="s">
        <v>37</v>
      </c>
      <c r="O158" s="195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1" t="s">
        <v>130</v>
      </c>
      <c r="AT158" s="161" t="s">
        <v>126</v>
      </c>
      <c r="AU158" s="161" t="s">
        <v>83</v>
      </c>
      <c r="AY158" s="16" t="s">
        <v>124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83</v>
      </c>
      <c r="BK158" s="162">
        <f>ROUND(I158*H158,2)</f>
        <v>0</v>
      </c>
      <c r="BL158" s="16" t="s">
        <v>130</v>
      </c>
      <c r="BM158" s="161" t="s">
        <v>233</v>
      </c>
    </row>
    <row r="159" spans="1:65" s="2" customFormat="1" ht="6.95" customHeight="1">
      <c r="A159" s="31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32"/>
      <c r="M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</sheetData>
  <autoFilter ref="C124:K15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>
      <selection activeCell="C114" sqref="C1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90</v>
      </c>
    </row>
    <row r="3" spans="1:46" s="1" customFormat="1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hidden="1" customHeight="1">
      <c r="B4" s="19"/>
      <c r="D4" s="20" t="s">
        <v>93</v>
      </c>
      <c r="L4" s="19"/>
      <c r="M4" s="97" t="s">
        <v>9</v>
      </c>
      <c r="AT4" s="16" t="s">
        <v>3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26" t="s">
        <v>14</v>
      </c>
      <c r="L6" s="19"/>
    </row>
    <row r="7" spans="1:46" s="1" customFormat="1" ht="16.5" hidden="1" customHeight="1">
      <c r="B7" s="19"/>
      <c r="E7" s="247" t="str">
        <f>'Rekapitulácia stavby'!K6</f>
        <v>Rekonštrukcia ulice Kráľovská cesta</v>
      </c>
      <c r="F7" s="248"/>
      <c r="G7" s="248"/>
      <c r="H7" s="248"/>
      <c r="L7" s="19"/>
    </row>
    <row r="8" spans="1:46" s="1" customFormat="1" ht="12" hidden="1" customHeight="1">
      <c r="B8" s="19"/>
      <c r="D8" s="26" t="s">
        <v>94</v>
      </c>
      <c r="L8" s="19"/>
    </row>
    <row r="9" spans="1:46" s="2" customFormat="1" ht="16.5" hidden="1" customHeight="1">
      <c r="A9" s="31"/>
      <c r="B9" s="32"/>
      <c r="C9" s="31"/>
      <c r="D9" s="31"/>
      <c r="E9" s="247" t="s">
        <v>95</v>
      </c>
      <c r="F9" s="246"/>
      <c r="G9" s="246"/>
      <c r="H9" s="24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2"/>
      <c r="C10" s="31"/>
      <c r="D10" s="26" t="s">
        <v>96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2"/>
      <c r="C11" s="31"/>
      <c r="D11" s="31"/>
      <c r="E11" s="225" t="s">
        <v>338</v>
      </c>
      <c r="F11" s="246"/>
      <c r="G11" s="246"/>
      <c r="H11" s="246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2"/>
      <c r="C13" s="31"/>
      <c r="D13" s="26" t="s">
        <v>16</v>
      </c>
      <c r="E13" s="31"/>
      <c r="F13" s="24" t="s">
        <v>1</v>
      </c>
      <c r="G13" s="31"/>
      <c r="H13" s="31"/>
      <c r="I13" s="26" t="s">
        <v>17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2"/>
      <c r="C14" s="31"/>
      <c r="D14" s="26" t="s">
        <v>18</v>
      </c>
      <c r="E14" s="31"/>
      <c r="F14" s="24" t="s">
        <v>19</v>
      </c>
      <c r="G14" s="31"/>
      <c r="H14" s="31"/>
      <c r="I14" s="26" t="s">
        <v>20</v>
      </c>
      <c r="J14" s="54" t="str">
        <f>'Rekapitulácia stavby'!AN8</f>
        <v>Vyplň údaj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2"/>
      <c r="C16" s="31"/>
      <c r="D16" s="26" t="s">
        <v>21</v>
      </c>
      <c r="E16" s="31"/>
      <c r="F16" s="31"/>
      <c r="G16" s="31"/>
      <c r="H16" s="31"/>
      <c r="I16" s="26" t="s">
        <v>22</v>
      </c>
      <c r="J16" s="24" t="str">
        <f>IF('Rekapitulácia stavby'!AN10="","",'Rekapitulácia stavby'!AN10)</f>
        <v/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2"/>
      <c r="C17" s="31"/>
      <c r="D17" s="31"/>
      <c r="E17" s="24" t="str">
        <f>IF('Rekapitulácia stavby'!E11="","",'Rekapitulácia stavby'!E11)</f>
        <v xml:space="preserve"> </v>
      </c>
      <c r="F17" s="31"/>
      <c r="G17" s="31"/>
      <c r="H17" s="31"/>
      <c r="I17" s="26" t="s">
        <v>24</v>
      </c>
      <c r="J17" s="24" t="str">
        <f>IF('Rekapitulácia stavby'!AN11="","",'Rekapitulácia stavby'!AN11)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2"/>
      <c r="C19" s="31"/>
      <c r="D19" s="26" t="s">
        <v>25</v>
      </c>
      <c r="E19" s="31"/>
      <c r="F19" s="31"/>
      <c r="G19" s="31"/>
      <c r="H19" s="31"/>
      <c r="I19" s="26" t="s">
        <v>22</v>
      </c>
      <c r="J19" s="27" t="str">
        <f>'Rekapitulácia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2"/>
      <c r="C20" s="31"/>
      <c r="D20" s="31"/>
      <c r="E20" s="249" t="str">
        <f>'Rekapitulácia stavby'!E14</f>
        <v>Vyplň údaj</v>
      </c>
      <c r="F20" s="241"/>
      <c r="G20" s="241"/>
      <c r="H20" s="241"/>
      <c r="I20" s="26" t="s">
        <v>24</v>
      </c>
      <c r="J20" s="27" t="str">
        <f>'Rekapitulácia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2"/>
      <c r="C22" s="31"/>
      <c r="D22" s="26" t="s">
        <v>27</v>
      </c>
      <c r="E22" s="31"/>
      <c r="F22" s="31"/>
      <c r="G22" s="31"/>
      <c r="H22" s="31"/>
      <c r="I22" s="26" t="s">
        <v>22</v>
      </c>
      <c r="J22" s="24" t="str">
        <f>IF('Rekapitulácia stavby'!AN16="","",'Rekapitulácia stavby'!AN16)</f>
        <v/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2"/>
      <c r="C23" s="31"/>
      <c r="D23" s="31"/>
      <c r="E23" s="24" t="str">
        <f>IF('Rekapitulácia stavby'!E17="","",'Rekapitulácia stavby'!E17)</f>
        <v xml:space="preserve"> </v>
      </c>
      <c r="F23" s="31"/>
      <c r="G23" s="31"/>
      <c r="H23" s="31"/>
      <c r="I23" s="26" t="s">
        <v>24</v>
      </c>
      <c r="J23" s="24" t="str">
        <f>IF('Rekapitulácia stavby'!AN17="","",'Rekapitulácia stavby'!AN17)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2"/>
      <c r="C25" s="31"/>
      <c r="D25" s="26" t="s">
        <v>29</v>
      </c>
      <c r="E25" s="31"/>
      <c r="F25" s="31"/>
      <c r="G25" s="31"/>
      <c r="H25" s="31"/>
      <c r="I25" s="26" t="s">
        <v>22</v>
      </c>
      <c r="J25" s="24" t="str">
        <f>IF('Rekapitulácia stavby'!AN19="","",'Rekapitulácia stavby'!AN19)</f>
        <v/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2"/>
      <c r="C26" s="31"/>
      <c r="D26" s="31"/>
      <c r="E26" s="24" t="str">
        <f>IF('Rekapitulácia stavby'!E20="","",'Rekapitulácia stavby'!E20)</f>
        <v xml:space="preserve"> </v>
      </c>
      <c r="F26" s="31"/>
      <c r="G26" s="31"/>
      <c r="H26" s="31"/>
      <c r="I26" s="26" t="s">
        <v>24</v>
      </c>
      <c r="J26" s="24" t="str">
        <f>IF('Rekapitulácia stavby'!AN20="","",'Rekapitulácia stavby'!AN20)</f>
        <v/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2"/>
      <c r="C28" s="31"/>
      <c r="D28" s="26" t="s">
        <v>30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98"/>
      <c r="B29" s="99"/>
      <c r="C29" s="98"/>
      <c r="D29" s="98"/>
      <c r="E29" s="245" t="s">
        <v>1</v>
      </c>
      <c r="F29" s="245"/>
      <c r="G29" s="245"/>
      <c r="H29" s="24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2"/>
      <c r="C32" s="31"/>
      <c r="D32" s="101" t="s">
        <v>31</v>
      </c>
      <c r="E32" s="31"/>
      <c r="F32" s="31"/>
      <c r="G32" s="31"/>
      <c r="H32" s="31"/>
      <c r="I32" s="31"/>
      <c r="J32" s="70">
        <f>ROUND(J129,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31"/>
      <c r="F34" s="35" t="s">
        <v>33</v>
      </c>
      <c r="G34" s="31"/>
      <c r="H34" s="31"/>
      <c r="I34" s="35" t="s">
        <v>32</v>
      </c>
      <c r="J34" s="35" t="s">
        <v>34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102" t="s">
        <v>35</v>
      </c>
      <c r="E35" s="26" t="s">
        <v>36</v>
      </c>
      <c r="F35" s="103">
        <f>ROUND((SUM(BE129:BE267)),  2)</f>
        <v>0</v>
      </c>
      <c r="G35" s="31"/>
      <c r="H35" s="31"/>
      <c r="I35" s="104">
        <v>0.2</v>
      </c>
      <c r="J35" s="103">
        <f>ROUND(((SUM(BE129:BE267))*I35),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37</v>
      </c>
      <c r="F36" s="103">
        <f>ROUND((SUM(BF129:BF267)),  2)</f>
        <v>0</v>
      </c>
      <c r="G36" s="31"/>
      <c r="H36" s="31"/>
      <c r="I36" s="104">
        <v>0.2</v>
      </c>
      <c r="J36" s="103">
        <f>ROUND(((SUM(BF129:BF267))*I36),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38</v>
      </c>
      <c r="F37" s="103">
        <f>ROUND((SUM(BG129:BG267)),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39</v>
      </c>
      <c r="F38" s="103">
        <f>ROUND((SUM(BH129:BH267)),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40</v>
      </c>
      <c r="F39" s="103">
        <f>ROUND((SUM(BI129:BI267)),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2"/>
      <c r="C41" s="105"/>
      <c r="D41" s="106" t="s">
        <v>41</v>
      </c>
      <c r="E41" s="59"/>
      <c r="F41" s="59"/>
      <c r="G41" s="107" t="s">
        <v>42</v>
      </c>
      <c r="H41" s="108" t="s">
        <v>43</v>
      </c>
      <c r="I41" s="59"/>
      <c r="J41" s="109">
        <f>SUM(J32:J39)</f>
        <v>0</v>
      </c>
      <c r="K41" s="110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9"/>
      <c r="L43" s="19"/>
    </row>
    <row r="44" spans="1:31" s="1" customFormat="1" ht="14.45" hidden="1" customHeight="1">
      <c r="B44" s="19"/>
      <c r="L44" s="19"/>
    </row>
    <row r="45" spans="1:31" s="1" customFormat="1" ht="14.45" hidden="1" customHeight="1">
      <c r="B45" s="19"/>
      <c r="L45" s="19"/>
    </row>
    <row r="46" spans="1:31" s="1" customFormat="1" ht="14.45" hidden="1" customHeight="1">
      <c r="B46" s="19"/>
      <c r="L46" s="19"/>
    </row>
    <row r="47" spans="1:31" s="1" customFormat="1" ht="14.45" hidden="1" customHeight="1">
      <c r="B47" s="19"/>
      <c r="L47" s="19"/>
    </row>
    <row r="48" spans="1:31" s="1" customFormat="1" ht="14.45" hidden="1" customHeight="1">
      <c r="B48" s="19"/>
      <c r="L48" s="19"/>
    </row>
    <row r="49" spans="1:31" s="1" customFormat="1" ht="14.45" hidden="1" customHeight="1">
      <c r="B49" s="19"/>
      <c r="L49" s="19"/>
    </row>
    <row r="50" spans="1:31" s="2" customFormat="1" ht="14.45" hidden="1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idden="1">
      <c r="B51" s="19"/>
      <c r="L51" s="19"/>
    </row>
    <row r="52" spans="1:31" hidden="1">
      <c r="B52" s="19"/>
      <c r="L52" s="19"/>
    </row>
    <row r="53" spans="1:31" hidden="1">
      <c r="B53" s="19"/>
      <c r="L53" s="19"/>
    </row>
    <row r="54" spans="1:31" hidden="1">
      <c r="B54" s="19"/>
      <c r="L54" s="19"/>
    </row>
    <row r="55" spans="1:31" hidden="1">
      <c r="B55" s="19"/>
      <c r="L55" s="19"/>
    </row>
    <row r="56" spans="1:31" hidden="1">
      <c r="B56" s="19"/>
      <c r="L56" s="19"/>
    </row>
    <row r="57" spans="1:31" hidden="1">
      <c r="B57" s="19"/>
      <c r="L57" s="19"/>
    </row>
    <row r="58" spans="1:31" hidden="1">
      <c r="B58" s="19"/>
      <c r="L58" s="19"/>
    </row>
    <row r="59" spans="1:31" hidden="1">
      <c r="B59" s="19"/>
      <c r="L59" s="19"/>
    </row>
    <row r="60" spans="1:31" hidden="1">
      <c r="B60" s="19"/>
      <c r="L60" s="19"/>
    </row>
    <row r="61" spans="1:31" s="2" customFormat="1" ht="12.75" hidden="1">
      <c r="A61" s="31"/>
      <c r="B61" s="32"/>
      <c r="C61" s="31"/>
      <c r="D61" s="44" t="s">
        <v>46</v>
      </c>
      <c r="E61" s="34"/>
      <c r="F61" s="111" t="s">
        <v>47</v>
      </c>
      <c r="G61" s="44" t="s">
        <v>46</v>
      </c>
      <c r="H61" s="34"/>
      <c r="I61" s="34"/>
      <c r="J61" s="112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9"/>
      <c r="L62" s="19"/>
    </row>
    <row r="63" spans="1:31" hidden="1">
      <c r="B63" s="19"/>
      <c r="L63" s="19"/>
    </row>
    <row r="64" spans="1:31" hidden="1">
      <c r="B64" s="19"/>
      <c r="L64" s="19"/>
    </row>
    <row r="65" spans="1:31" s="2" customFormat="1" ht="12.75" hidden="1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9"/>
      <c r="L66" s="19"/>
    </row>
    <row r="67" spans="1:31" hidden="1">
      <c r="B67" s="19"/>
      <c r="L67" s="19"/>
    </row>
    <row r="68" spans="1:31" hidden="1">
      <c r="B68" s="19"/>
      <c r="L68" s="19"/>
    </row>
    <row r="69" spans="1:31" hidden="1">
      <c r="B69" s="19"/>
      <c r="L69" s="19"/>
    </row>
    <row r="70" spans="1:31" hidden="1">
      <c r="B70" s="19"/>
      <c r="L70" s="19"/>
    </row>
    <row r="71" spans="1:31" hidden="1">
      <c r="B71" s="19"/>
      <c r="L71" s="19"/>
    </row>
    <row r="72" spans="1:31" hidden="1">
      <c r="B72" s="19"/>
      <c r="L72" s="19"/>
    </row>
    <row r="73" spans="1:31" hidden="1">
      <c r="B73" s="19"/>
      <c r="L73" s="19"/>
    </row>
    <row r="74" spans="1:31" hidden="1">
      <c r="B74" s="19"/>
      <c r="L74" s="19"/>
    </row>
    <row r="75" spans="1:31" hidden="1">
      <c r="B75" s="19"/>
      <c r="L75" s="19"/>
    </row>
    <row r="76" spans="1:31" s="2" customFormat="1" ht="12.75" hidden="1">
      <c r="A76" s="31"/>
      <c r="B76" s="32"/>
      <c r="C76" s="31"/>
      <c r="D76" s="44" t="s">
        <v>46</v>
      </c>
      <c r="E76" s="34"/>
      <c r="F76" s="111" t="s">
        <v>47</v>
      </c>
      <c r="G76" s="44" t="s">
        <v>46</v>
      </c>
      <c r="H76" s="34"/>
      <c r="I76" s="34"/>
      <c r="J76" s="112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31" s="2" customFormat="1" ht="6.95" hidden="1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hidden="1" customHeight="1">
      <c r="A85" s="31"/>
      <c r="B85" s="32"/>
      <c r="C85" s="31"/>
      <c r="D85" s="31"/>
      <c r="E85" s="247" t="str">
        <f>E7</f>
        <v>Rekonštrukcia ulice Kráľovská cesta</v>
      </c>
      <c r="F85" s="248"/>
      <c r="G85" s="248"/>
      <c r="H85" s="24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9"/>
      <c r="C86" s="26" t="s">
        <v>94</v>
      </c>
      <c r="L86" s="19"/>
    </row>
    <row r="87" spans="1:31" s="2" customFormat="1" ht="16.5" hidden="1" customHeight="1">
      <c r="A87" s="31"/>
      <c r="B87" s="32"/>
      <c r="C87" s="31"/>
      <c r="D87" s="31"/>
      <c r="E87" s="247" t="s">
        <v>95</v>
      </c>
      <c r="F87" s="246"/>
      <c r="G87" s="246"/>
      <c r="H87" s="24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96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1"/>
      <c r="D89" s="31"/>
      <c r="E89" s="225" t="str">
        <f>E11</f>
        <v xml:space="preserve">03 - Detaily styku komunikácie a budov </v>
      </c>
      <c r="F89" s="246"/>
      <c r="G89" s="246"/>
      <c r="H89" s="246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18</v>
      </c>
      <c r="D91" s="31"/>
      <c r="E91" s="31"/>
      <c r="F91" s="24" t="str">
        <f>F14</f>
        <v>Kráľovská cesta,Nitra</v>
      </c>
      <c r="G91" s="31"/>
      <c r="H91" s="31"/>
      <c r="I91" s="26" t="s">
        <v>20</v>
      </c>
      <c r="J91" s="54" t="str">
        <f>IF(J14="","",J14)</f>
        <v>Vyplň údaj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21</v>
      </c>
      <c r="D93" s="31"/>
      <c r="E93" s="31"/>
      <c r="F93" s="24" t="str">
        <f>E17</f>
        <v xml:space="preserve"> </v>
      </c>
      <c r="G93" s="31"/>
      <c r="H93" s="31"/>
      <c r="I93" s="26" t="s">
        <v>27</v>
      </c>
      <c r="J93" s="29" t="str">
        <f>E23</f>
        <v xml:space="preserve"> 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25</v>
      </c>
      <c r="D94" s="31"/>
      <c r="E94" s="31"/>
      <c r="F94" s="24" t="str">
        <f>IF(E20="","",E20)</f>
        <v>Vyplň údaj</v>
      </c>
      <c r="G94" s="31"/>
      <c r="H94" s="31"/>
      <c r="I94" s="26" t="s">
        <v>29</v>
      </c>
      <c r="J94" s="29" t="str">
        <f>E26</f>
        <v xml:space="preserve"> 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13" t="s">
        <v>99</v>
      </c>
      <c r="D96" s="105"/>
      <c r="E96" s="105"/>
      <c r="F96" s="105"/>
      <c r="G96" s="105"/>
      <c r="H96" s="105"/>
      <c r="I96" s="105"/>
      <c r="J96" s="114" t="s">
        <v>100</v>
      </c>
      <c r="K96" s="105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15" t="s">
        <v>101</v>
      </c>
      <c r="D98" s="31"/>
      <c r="E98" s="31"/>
      <c r="F98" s="31"/>
      <c r="G98" s="31"/>
      <c r="H98" s="31"/>
      <c r="I98" s="31"/>
      <c r="J98" s="70">
        <f>J129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6" t="s">
        <v>102</v>
      </c>
    </row>
    <row r="99" spans="1:47" s="9" customFormat="1" ht="24.95" hidden="1" customHeight="1">
      <c r="B99" s="116"/>
      <c r="D99" s="117" t="s">
        <v>339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1:47" s="10" customFormat="1" ht="19.899999999999999" hidden="1" customHeight="1">
      <c r="B100" s="120"/>
      <c r="D100" s="121" t="s">
        <v>340</v>
      </c>
      <c r="E100" s="122"/>
      <c r="F100" s="122"/>
      <c r="G100" s="122"/>
      <c r="H100" s="122"/>
      <c r="I100" s="122"/>
      <c r="J100" s="123">
        <f>J131</f>
        <v>0</v>
      </c>
      <c r="L100" s="120"/>
    </row>
    <row r="101" spans="1:47" s="10" customFormat="1" ht="19.899999999999999" hidden="1" customHeight="1">
      <c r="B101" s="120"/>
      <c r="D101" s="121" t="s">
        <v>341</v>
      </c>
      <c r="E101" s="122"/>
      <c r="F101" s="122"/>
      <c r="G101" s="122"/>
      <c r="H101" s="122"/>
      <c r="I101" s="122"/>
      <c r="J101" s="123">
        <f>J150</f>
        <v>0</v>
      </c>
      <c r="L101" s="120"/>
    </row>
    <row r="102" spans="1:47" s="10" customFormat="1" ht="19.899999999999999" hidden="1" customHeight="1">
      <c r="B102" s="120"/>
      <c r="D102" s="121" t="s">
        <v>342</v>
      </c>
      <c r="E102" s="122"/>
      <c r="F102" s="122"/>
      <c r="G102" s="122"/>
      <c r="H102" s="122"/>
      <c r="I102" s="122"/>
      <c r="J102" s="123">
        <f>J182</f>
        <v>0</v>
      </c>
      <c r="L102" s="120"/>
    </row>
    <row r="103" spans="1:47" s="10" customFormat="1" ht="19.899999999999999" hidden="1" customHeight="1">
      <c r="B103" s="120"/>
      <c r="D103" s="121" t="s">
        <v>343</v>
      </c>
      <c r="E103" s="122"/>
      <c r="F103" s="122"/>
      <c r="G103" s="122"/>
      <c r="H103" s="122"/>
      <c r="I103" s="122"/>
      <c r="J103" s="123">
        <f>J200</f>
        <v>0</v>
      </c>
      <c r="L103" s="120"/>
    </row>
    <row r="104" spans="1:47" s="9" customFormat="1" ht="24.95" hidden="1" customHeight="1">
      <c r="B104" s="116"/>
      <c r="D104" s="117" t="s">
        <v>344</v>
      </c>
      <c r="E104" s="118"/>
      <c r="F104" s="118"/>
      <c r="G104" s="118"/>
      <c r="H104" s="118"/>
      <c r="I104" s="118"/>
      <c r="J104" s="119">
        <f>J202</f>
        <v>0</v>
      </c>
      <c r="L104" s="116"/>
    </row>
    <row r="105" spans="1:47" s="10" customFormat="1" ht="19.899999999999999" hidden="1" customHeight="1">
      <c r="B105" s="120"/>
      <c r="D105" s="121" t="s">
        <v>345</v>
      </c>
      <c r="E105" s="122"/>
      <c r="F105" s="122"/>
      <c r="G105" s="122"/>
      <c r="H105" s="122"/>
      <c r="I105" s="122"/>
      <c r="J105" s="123">
        <f>J203</f>
        <v>0</v>
      </c>
      <c r="L105" s="120"/>
    </row>
    <row r="106" spans="1:47" s="9" customFormat="1" ht="24.95" hidden="1" customHeight="1">
      <c r="B106" s="116"/>
      <c r="D106" s="117" t="s">
        <v>346</v>
      </c>
      <c r="E106" s="118"/>
      <c r="F106" s="118"/>
      <c r="G106" s="118"/>
      <c r="H106" s="118"/>
      <c r="I106" s="118"/>
      <c r="J106" s="119">
        <f>J265</f>
        <v>0</v>
      </c>
      <c r="L106" s="116"/>
    </row>
    <row r="107" spans="1:47" s="10" customFormat="1" ht="19.899999999999999" hidden="1" customHeight="1">
      <c r="B107" s="120"/>
      <c r="D107" s="121" t="s">
        <v>347</v>
      </c>
      <c r="E107" s="122"/>
      <c r="F107" s="122"/>
      <c r="G107" s="122"/>
      <c r="H107" s="122"/>
      <c r="I107" s="122"/>
      <c r="J107" s="123">
        <f>J266</f>
        <v>0</v>
      </c>
      <c r="L107" s="120"/>
    </row>
    <row r="108" spans="1:47" s="2" customFormat="1" ht="21.75" hidden="1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hidden="1" customHeight="1">
      <c r="A109" s="31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hidden="1"/>
    <row r="111" spans="1:47" hidden="1"/>
    <row r="112" spans="1:47" hidden="1"/>
    <row r="113" spans="1:31" s="2" customFormat="1" ht="6.95" customHeight="1">
      <c r="A113" s="31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649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14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47" t="str">
        <f>E7</f>
        <v>Rekonštrukcia ulice Kráľovská cesta</v>
      </c>
      <c r="F117" s="248"/>
      <c r="G117" s="248"/>
      <c r="H117" s="248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9"/>
      <c r="C118" s="26" t="s">
        <v>94</v>
      </c>
      <c r="L118" s="19"/>
    </row>
    <row r="119" spans="1:31" s="2" customFormat="1" ht="16.5" customHeight="1">
      <c r="A119" s="31"/>
      <c r="B119" s="32"/>
      <c r="C119" s="31"/>
      <c r="D119" s="31"/>
      <c r="E119" s="247" t="s">
        <v>95</v>
      </c>
      <c r="F119" s="246"/>
      <c r="G119" s="246"/>
      <c r="H119" s="246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96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25" t="str">
        <f>E11</f>
        <v xml:space="preserve">03 - Detaily styku komunikácie a budov </v>
      </c>
      <c r="F121" s="246"/>
      <c r="G121" s="246"/>
      <c r="H121" s="246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18</v>
      </c>
      <c r="D123" s="31"/>
      <c r="E123" s="31"/>
      <c r="F123" s="24" t="str">
        <f>F14</f>
        <v>Kráľovská cesta,Nitra</v>
      </c>
      <c r="G123" s="31"/>
      <c r="H123" s="31"/>
      <c r="I123" s="26" t="s">
        <v>20</v>
      </c>
      <c r="J123" s="54" t="str">
        <f>IF(J14="","",J14)</f>
        <v>Vyplň údaj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21</v>
      </c>
      <c r="D125" s="31"/>
      <c r="E125" s="31"/>
      <c r="F125" s="24" t="str">
        <f>E17</f>
        <v xml:space="preserve"> </v>
      </c>
      <c r="G125" s="31"/>
      <c r="H125" s="31"/>
      <c r="I125" s="26" t="s">
        <v>27</v>
      </c>
      <c r="J125" s="29" t="str">
        <f>E23</f>
        <v xml:space="preserve">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25</v>
      </c>
      <c r="D126" s="31"/>
      <c r="E126" s="31"/>
      <c r="F126" s="24" t="str">
        <f>IF(E20="","",E20)</f>
        <v>Vyplň údaj</v>
      </c>
      <c r="G126" s="31"/>
      <c r="H126" s="31"/>
      <c r="I126" s="26" t="s">
        <v>29</v>
      </c>
      <c r="J126" s="29" t="str">
        <f>E26</f>
        <v xml:space="preserve"> 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24"/>
      <c r="B128" s="125"/>
      <c r="C128" s="126" t="s">
        <v>111</v>
      </c>
      <c r="D128" s="127" t="s">
        <v>56</v>
      </c>
      <c r="E128" s="127" t="s">
        <v>52</v>
      </c>
      <c r="F128" s="127" t="s">
        <v>53</v>
      </c>
      <c r="G128" s="127" t="s">
        <v>112</v>
      </c>
      <c r="H128" s="127" t="s">
        <v>113</v>
      </c>
      <c r="I128" s="127" t="s">
        <v>114</v>
      </c>
      <c r="J128" s="128" t="s">
        <v>100</v>
      </c>
      <c r="K128" s="129" t="s">
        <v>115</v>
      </c>
      <c r="L128" s="130"/>
      <c r="M128" s="61" t="s">
        <v>1</v>
      </c>
      <c r="N128" s="62" t="s">
        <v>35</v>
      </c>
      <c r="O128" s="62" t="s">
        <v>116</v>
      </c>
      <c r="P128" s="62" t="s">
        <v>117</v>
      </c>
      <c r="Q128" s="62" t="s">
        <v>118</v>
      </c>
      <c r="R128" s="62" t="s">
        <v>119</v>
      </c>
      <c r="S128" s="62" t="s">
        <v>120</v>
      </c>
      <c r="T128" s="63" t="s">
        <v>121</v>
      </c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65" s="2" customFormat="1" ht="22.9" customHeight="1">
      <c r="A129" s="31"/>
      <c r="B129" s="32"/>
      <c r="C129" s="68" t="s">
        <v>101</v>
      </c>
      <c r="D129" s="31"/>
      <c r="E129" s="31"/>
      <c r="F129" s="31"/>
      <c r="G129" s="31"/>
      <c r="H129" s="31"/>
      <c r="I129" s="31"/>
      <c r="J129" s="131">
        <f>BK129</f>
        <v>0</v>
      </c>
      <c r="K129" s="31"/>
      <c r="L129" s="32"/>
      <c r="M129" s="64"/>
      <c r="N129" s="55"/>
      <c r="O129" s="65"/>
      <c r="P129" s="132">
        <f>P130+P202+P265</f>
        <v>0</v>
      </c>
      <c r="Q129" s="65"/>
      <c r="R129" s="132">
        <f>R130+R202+R265</f>
        <v>0</v>
      </c>
      <c r="S129" s="65"/>
      <c r="T129" s="133">
        <f>T130+T202+T265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70</v>
      </c>
      <c r="AU129" s="16" t="s">
        <v>102</v>
      </c>
      <c r="BK129" s="134">
        <f>BK130+BK202+BK265</f>
        <v>0</v>
      </c>
    </row>
    <row r="130" spans="1:65" s="12" customFormat="1" ht="25.9" customHeight="1">
      <c r="B130" s="135"/>
      <c r="D130" s="136" t="s">
        <v>70</v>
      </c>
      <c r="E130" s="137" t="s">
        <v>122</v>
      </c>
      <c r="F130" s="137" t="s">
        <v>348</v>
      </c>
      <c r="I130" s="138"/>
      <c r="J130" s="139">
        <f>BK130</f>
        <v>0</v>
      </c>
      <c r="L130" s="135"/>
      <c r="M130" s="140"/>
      <c r="N130" s="141"/>
      <c r="O130" s="141"/>
      <c r="P130" s="142">
        <f>P131+P150+P182+P200</f>
        <v>0</v>
      </c>
      <c r="Q130" s="141"/>
      <c r="R130" s="142">
        <f>R131+R150+R182+R200</f>
        <v>0</v>
      </c>
      <c r="S130" s="141"/>
      <c r="T130" s="143">
        <f>T131+T150+T182+T200</f>
        <v>0</v>
      </c>
      <c r="AR130" s="136" t="s">
        <v>75</v>
      </c>
      <c r="AT130" s="144" t="s">
        <v>70</v>
      </c>
      <c r="AU130" s="144" t="s">
        <v>71</v>
      </c>
      <c r="AY130" s="136" t="s">
        <v>124</v>
      </c>
      <c r="BK130" s="145">
        <f>BK131+BK150+BK182+BK200</f>
        <v>0</v>
      </c>
    </row>
    <row r="131" spans="1:65" s="12" customFormat="1" ht="22.9" customHeight="1">
      <c r="B131" s="135"/>
      <c r="D131" s="136" t="s">
        <v>70</v>
      </c>
      <c r="E131" s="146" t="s">
        <v>83</v>
      </c>
      <c r="F131" s="146" t="s">
        <v>349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SUM(P132:P149)</f>
        <v>0</v>
      </c>
      <c r="Q131" s="141"/>
      <c r="R131" s="142">
        <f>SUM(R132:R149)</f>
        <v>0</v>
      </c>
      <c r="S131" s="141"/>
      <c r="T131" s="143">
        <f>SUM(T132:T149)</f>
        <v>0</v>
      </c>
      <c r="AR131" s="136" t="s">
        <v>75</v>
      </c>
      <c r="AT131" s="144" t="s">
        <v>70</v>
      </c>
      <c r="AU131" s="144" t="s">
        <v>75</v>
      </c>
      <c r="AY131" s="136" t="s">
        <v>124</v>
      </c>
      <c r="BK131" s="145">
        <f>SUM(BK132:BK149)</f>
        <v>0</v>
      </c>
    </row>
    <row r="132" spans="1:65" s="2" customFormat="1" ht="21.75" customHeight="1">
      <c r="A132" s="31"/>
      <c r="B132" s="148"/>
      <c r="C132" s="149" t="s">
        <v>75</v>
      </c>
      <c r="D132" s="149" t="s">
        <v>126</v>
      </c>
      <c r="E132" s="150" t="s">
        <v>350</v>
      </c>
      <c r="F132" s="151" t="s">
        <v>351</v>
      </c>
      <c r="G132" s="152" t="s">
        <v>129</v>
      </c>
      <c r="H132" s="153">
        <v>21.245999999999999</v>
      </c>
      <c r="I132" s="154"/>
      <c r="J132" s="155">
        <f>ROUND(I132*H132,2)</f>
        <v>0</v>
      </c>
      <c r="K132" s="156"/>
      <c r="L132" s="32"/>
      <c r="M132" s="157" t="s">
        <v>1</v>
      </c>
      <c r="N132" s="158" t="s">
        <v>37</v>
      </c>
      <c r="O132" s="57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1" t="s">
        <v>130</v>
      </c>
      <c r="AT132" s="161" t="s">
        <v>126</v>
      </c>
      <c r="AU132" s="161" t="s">
        <v>83</v>
      </c>
      <c r="AY132" s="16" t="s">
        <v>124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6" t="s">
        <v>83</v>
      </c>
      <c r="BK132" s="162">
        <f>ROUND(I132*H132,2)</f>
        <v>0</v>
      </c>
      <c r="BL132" s="16" t="s">
        <v>130</v>
      </c>
      <c r="BM132" s="161" t="s">
        <v>83</v>
      </c>
    </row>
    <row r="133" spans="1:65" s="13" customFormat="1">
      <c r="B133" s="163"/>
      <c r="D133" s="164" t="s">
        <v>131</v>
      </c>
      <c r="E133" s="165" t="s">
        <v>1</v>
      </c>
      <c r="F133" s="166" t="s">
        <v>352</v>
      </c>
      <c r="H133" s="167">
        <v>13.666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131</v>
      </c>
      <c r="AU133" s="165" t="s">
        <v>83</v>
      </c>
      <c r="AV133" s="13" t="s">
        <v>83</v>
      </c>
      <c r="AW133" s="13" t="s">
        <v>28</v>
      </c>
      <c r="AX133" s="13" t="s">
        <v>71</v>
      </c>
      <c r="AY133" s="165" t="s">
        <v>124</v>
      </c>
    </row>
    <row r="134" spans="1:65" s="13" customFormat="1">
      <c r="B134" s="163"/>
      <c r="D134" s="164" t="s">
        <v>131</v>
      </c>
      <c r="E134" s="165" t="s">
        <v>1</v>
      </c>
      <c r="F134" s="166" t="s">
        <v>353</v>
      </c>
      <c r="H134" s="167">
        <v>1.6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131</v>
      </c>
      <c r="AU134" s="165" t="s">
        <v>83</v>
      </c>
      <c r="AV134" s="13" t="s">
        <v>83</v>
      </c>
      <c r="AW134" s="13" t="s">
        <v>28</v>
      </c>
      <c r="AX134" s="13" t="s">
        <v>71</v>
      </c>
      <c r="AY134" s="165" t="s">
        <v>124</v>
      </c>
    </row>
    <row r="135" spans="1:65" s="13" customFormat="1">
      <c r="B135" s="163"/>
      <c r="D135" s="164" t="s">
        <v>131</v>
      </c>
      <c r="E135" s="165" t="s">
        <v>1</v>
      </c>
      <c r="F135" s="166" t="s">
        <v>354</v>
      </c>
      <c r="H135" s="167">
        <v>4.766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131</v>
      </c>
      <c r="AU135" s="165" t="s">
        <v>83</v>
      </c>
      <c r="AV135" s="13" t="s">
        <v>83</v>
      </c>
      <c r="AW135" s="13" t="s">
        <v>28</v>
      </c>
      <c r="AX135" s="13" t="s">
        <v>71</v>
      </c>
      <c r="AY135" s="165" t="s">
        <v>124</v>
      </c>
    </row>
    <row r="136" spans="1:65" s="13" customFormat="1">
      <c r="B136" s="163"/>
      <c r="D136" s="164" t="s">
        <v>131</v>
      </c>
      <c r="E136" s="165" t="s">
        <v>1</v>
      </c>
      <c r="F136" s="166" t="s">
        <v>355</v>
      </c>
      <c r="H136" s="167">
        <v>1.0940000000000001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131</v>
      </c>
      <c r="AU136" s="165" t="s">
        <v>83</v>
      </c>
      <c r="AV136" s="13" t="s">
        <v>83</v>
      </c>
      <c r="AW136" s="13" t="s">
        <v>28</v>
      </c>
      <c r="AX136" s="13" t="s">
        <v>71</v>
      </c>
      <c r="AY136" s="165" t="s">
        <v>124</v>
      </c>
    </row>
    <row r="137" spans="1:65" s="13" customFormat="1">
      <c r="B137" s="163"/>
      <c r="D137" s="164" t="s">
        <v>131</v>
      </c>
      <c r="E137" s="165" t="s">
        <v>1</v>
      </c>
      <c r="F137" s="166" t="s">
        <v>356</v>
      </c>
      <c r="H137" s="167">
        <v>0.12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131</v>
      </c>
      <c r="AU137" s="165" t="s">
        <v>83</v>
      </c>
      <c r="AV137" s="13" t="s">
        <v>83</v>
      </c>
      <c r="AW137" s="13" t="s">
        <v>28</v>
      </c>
      <c r="AX137" s="13" t="s">
        <v>71</v>
      </c>
      <c r="AY137" s="165" t="s">
        <v>124</v>
      </c>
    </row>
    <row r="138" spans="1:65" s="14" customFormat="1">
      <c r="B138" s="172"/>
      <c r="D138" s="164" t="s">
        <v>131</v>
      </c>
      <c r="E138" s="173" t="s">
        <v>1</v>
      </c>
      <c r="F138" s="174" t="s">
        <v>357</v>
      </c>
      <c r="H138" s="175">
        <v>21.246000000000002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131</v>
      </c>
      <c r="AU138" s="173" t="s">
        <v>83</v>
      </c>
      <c r="AV138" s="14" t="s">
        <v>130</v>
      </c>
      <c r="AW138" s="14" t="s">
        <v>28</v>
      </c>
      <c r="AX138" s="14" t="s">
        <v>75</v>
      </c>
      <c r="AY138" s="173" t="s">
        <v>124</v>
      </c>
    </row>
    <row r="139" spans="1:65" s="2" customFormat="1" ht="33" customHeight="1">
      <c r="A139" s="31"/>
      <c r="B139" s="148"/>
      <c r="C139" s="149" t="s">
        <v>83</v>
      </c>
      <c r="D139" s="149" t="s">
        <v>126</v>
      </c>
      <c r="E139" s="150" t="s">
        <v>358</v>
      </c>
      <c r="F139" s="151" t="s">
        <v>359</v>
      </c>
      <c r="G139" s="152" t="s">
        <v>129</v>
      </c>
      <c r="H139" s="153">
        <v>59.75</v>
      </c>
      <c r="I139" s="154"/>
      <c r="J139" s="155">
        <f>ROUND(I139*H139,2)</f>
        <v>0</v>
      </c>
      <c r="K139" s="156"/>
      <c r="L139" s="32"/>
      <c r="M139" s="157" t="s">
        <v>1</v>
      </c>
      <c r="N139" s="158" t="s">
        <v>37</v>
      </c>
      <c r="O139" s="57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1" t="s">
        <v>130</v>
      </c>
      <c r="AT139" s="161" t="s">
        <v>126</v>
      </c>
      <c r="AU139" s="161" t="s">
        <v>83</v>
      </c>
      <c r="AY139" s="16" t="s">
        <v>124</v>
      </c>
      <c r="BE139" s="162">
        <f>IF(N139="základná",J139,0)</f>
        <v>0</v>
      </c>
      <c r="BF139" s="162">
        <f>IF(N139="znížená",J139,0)</f>
        <v>0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6" t="s">
        <v>83</v>
      </c>
      <c r="BK139" s="162">
        <f>ROUND(I139*H139,2)</f>
        <v>0</v>
      </c>
      <c r="BL139" s="16" t="s">
        <v>130</v>
      </c>
      <c r="BM139" s="161" t="s">
        <v>130</v>
      </c>
    </row>
    <row r="140" spans="1:65" s="13" customFormat="1">
      <c r="B140" s="163"/>
      <c r="D140" s="164" t="s">
        <v>131</v>
      </c>
      <c r="E140" s="165" t="s">
        <v>1</v>
      </c>
      <c r="F140" s="166" t="s">
        <v>360</v>
      </c>
      <c r="H140" s="167">
        <v>2.2519999999999998</v>
      </c>
      <c r="I140" s="168"/>
      <c r="L140" s="163"/>
      <c r="M140" s="169"/>
      <c r="N140" s="170"/>
      <c r="O140" s="170"/>
      <c r="P140" s="170"/>
      <c r="Q140" s="170"/>
      <c r="R140" s="170"/>
      <c r="S140" s="170"/>
      <c r="T140" s="171"/>
      <c r="AT140" s="165" t="s">
        <v>131</v>
      </c>
      <c r="AU140" s="165" t="s">
        <v>83</v>
      </c>
      <c r="AV140" s="13" t="s">
        <v>83</v>
      </c>
      <c r="AW140" s="13" t="s">
        <v>28</v>
      </c>
      <c r="AX140" s="13" t="s">
        <v>71</v>
      </c>
      <c r="AY140" s="165" t="s">
        <v>124</v>
      </c>
    </row>
    <row r="141" spans="1:65" s="13" customFormat="1">
      <c r="B141" s="163"/>
      <c r="D141" s="164" t="s">
        <v>131</v>
      </c>
      <c r="E141" s="165" t="s">
        <v>1</v>
      </c>
      <c r="F141" s="166" t="s">
        <v>361</v>
      </c>
      <c r="H141" s="167">
        <v>11.17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131</v>
      </c>
      <c r="AU141" s="165" t="s">
        <v>83</v>
      </c>
      <c r="AV141" s="13" t="s">
        <v>83</v>
      </c>
      <c r="AW141" s="13" t="s">
        <v>28</v>
      </c>
      <c r="AX141" s="13" t="s">
        <v>71</v>
      </c>
      <c r="AY141" s="165" t="s">
        <v>124</v>
      </c>
    </row>
    <row r="142" spans="1:65" s="13" customFormat="1">
      <c r="B142" s="163"/>
      <c r="D142" s="164" t="s">
        <v>131</v>
      </c>
      <c r="E142" s="165" t="s">
        <v>1</v>
      </c>
      <c r="F142" s="166" t="s">
        <v>362</v>
      </c>
      <c r="H142" s="167">
        <v>15.837999999999999</v>
      </c>
      <c r="I142" s="168"/>
      <c r="L142" s="163"/>
      <c r="M142" s="169"/>
      <c r="N142" s="170"/>
      <c r="O142" s="170"/>
      <c r="P142" s="170"/>
      <c r="Q142" s="170"/>
      <c r="R142" s="170"/>
      <c r="S142" s="170"/>
      <c r="T142" s="171"/>
      <c r="AT142" s="165" t="s">
        <v>131</v>
      </c>
      <c r="AU142" s="165" t="s">
        <v>83</v>
      </c>
      <c r="AV142" s="13" t="s">
        <v>83</v>
      </c>
      <c r="AW142" s="13" t="s">
        <v>28</v>
      </c>
      <c r="AX142" s="13" t="s">
        <v>71</v>
      </c>
      <c r="AY142" s="165" t="s">
        <v>124</v>
      </c>
    </row>
    <row r="143" spans="1:65" s="13" customFormat="1">
      <c r="B143" s="163"/>
      <c r="D143" s="164" t="s">
        <v>131</v>
      </c>
      <c r="E143" s="165" t="s">
        <v>1</v>
      </c>
      <c r="F143" s="166" t="s">
        <v>363</v>
      </c>
      <c r="H143" s="167">
        <v>11.805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131</v>
      </c>
      <c r="AU143" s="165" t="s">
        <v>83</v>
      </c>
      <c r="AV143" s="13" t="s">
        <v>83</v>
      </c>
      <c r="AW143" s="13" t="s">
        <v>28</v>
      </c>
      <c r="AX143" s="13" t="s">
        <v>71</v>
      </c>
      <c r="AY143" s="165" t="s">
        <v>124</v>
      </c>
    </row>
    <row r="144" spans="1:65" s="13" customFormat="1">
      <c r="B144" s="163"/>
      <c r="D144" s="164" t="s">
        <v>131</v>
      </c>
      <c r="E144" s="165" t="s">
        <v>1</v>
      </c>
      <c r="F144" s="166" t="s">
        <v>364</v>
      </c>
      <c r="H144" s="167">
        <v>2.5779999999999998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131</v>
      </c>
      <c r="AU144" s="165" t="s">
        <v>83</v>
      </c>
      <c r="AV144" s="13" t="s">
        <v>83</v>
      </c>
      <c r="AW144" s="13" t="s">
        <v>28</v>
      </c>
      <c r="AX144" s="13" t="s">
        <v>71</v>
      </c>
      <c r="AY144" s="165" t="s">
        <v>124</v>
      </c>
    </row>
    <row r="145" spans="1:65" s="13" customFormat="1">
      <c r="B145" s="163"/>
      <c r="D145" s="164" t="s">
        <v>131</v>
      </c>
      <c r="E145" s="165" t="s">
        <v>1</v>
      </c>
      <c r="F145" s="166" t="s">
        <v>365</v>
      </c>
      <c r="H145" s="167">
        <v>6.4349999999999996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65" t="s">
        <v>131</v>
      </c>
      <c r="AU145" s="165" t="s">
        <v>83</v>
      </c>
      <c r="AV145" s="13" t="s">
        <v>83</v>
      </c>
      <c r="AW145" s="13" t="s">
        <v>28</v>
      </c>
      <c r="AX145" s="13" t="s">
        <v>71</v>
      </c>
      <c r="AY145" s="165" t="s">
        <v>124</v>
      </c>
    </row>
    <row r="146" spans="1:65" s="13" customFormat="1">
      <c r="B146" s="163"/>
      <c r="D146" s="164" t="s">
        <v>131</v>
      </c>
      <c r="E146" s="165" t="s">
        <v>1</v>
      </c>
      <c r="F146" s="166" t="s">
        <v>366</v>
      </c>
      <c r="H146" s="167">
        <v>2.3220000000000001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131</v>
      </c>
      <c r="AU146" s="165" t="s">
        <v>83</v>
      </c>
      <c r="AV146" s="13" t="s">
        <v>83</v>
      </c>
      <c r="AW146" s="13" t="s">
        <v>28</v>
      </c>
      <c r="AX146" s="13" t="s">
        <v>71</v>
      </c>
      <c r="AY146" s="165" t="s">
        <v>124</v>
      </c>
    </row>
    <row r="147" spans="1:65" s="13" customFormat="1">
      <c r="B147" s="163"/>
      <c r="D147" s="164" t="s">
        <v>131</v>
      </c>
      <c r="E147" s="165" t="s">
        <v>1</v>
      </c>
      <c r="F147" s="166" t="s">
        <v>367</v>
      </c>
      <c r="H147" s="167">
        <v>1.696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131</v>
      </c>
      <c r="AU147" s="165" t="s">
        <v>83</v>
      </c>
      <c r="AV147" s="13" t="s">
        <v>83</v>
      </c>
      <c r="AW147" s="13" t="s">
        <v>28</v>
      </c>
      <c r="AX147" s="13" t="s">
        <v>71</v>
      </c>
      <c r="AY147" s="165" t="s">
        <v>124</v>
      </c>
    </row>
    <row r="148" spans="1:65" s="13" customFormat="1">
      <c r="B148" s="163"/>
      <c r="D148" s="164" t="s">
        <v>131</v>
      </c>
      <c r="E148" s="165" t="s">
        <v>1</v>
      </c>
      <c r="F148" s="166" t="s">
        <v>368</v>
      </c>
      <c r="H148" s="167">
        <v>5.6539999999999999</v>
      </c>
      <c r="I148" s="168"/>
      <c r="L148" s="163"/>
      <c r="M148" s="169"/>
      <c r="N148" s="170"/>
      <c r="O148" s="170"/>
      <c r="P148" s="170"/>
      <c r="Q148" s="170"/>
      <c r="R148" s="170"/>
      <c r="S148" s="170"/>
      <c r="T148" s="171"/>
      <c r="AT148" s="165" t="s">
        <v>131</v>
      </c>
      <c r="AU148" s="165" t="s">
        <v>83</v>
      </c>
      <c r="AV148" s="13" t="s">
        <v>83</v>
      </c>
      <c r="AW148" s="13" t="s">
        <v>28</v>
      </c>
      <c r="AX148" s="13" t="s">
        <v>71</v>
      </c>
      <c r="AY148" s="165" t="s">
        <v>124</v>
      </c>
    </row>
    <row r="149" spans="1:65" s="14" customFormat="1">
      <c r="B149" s="172"/>
      <c r="D149" s="164" t="s">
        <v>131</v>
      </c>
      <c r="E149" s="173" t="s">
        <v>1</v>
      </c>
      <c r="F149" s="174" t="s">
        <v>357</v>
      </c>
      <c r="H149" s="175">
        <v>59.75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3" t="s">
        <v>131</v>
      </c>
      <c r="AU149" s="173" t="s">
        <v>83</v>
      </c>
      <c r="AV149" s="14" t="s">
        <v>130</v>
      </c>
      <c r="AW149" s="14" t="s">
        <v>28</v>
      </c>
      <c r="AX149" s="14" t="s">
        <v>75</v>
      </c>
      <c r="AY149" s="173" t="s">
        <v>124</v>
      </c>
    </row>
    <row r="150" spans="1:65" s="12" customFormat="1" ht="22.9" customHeight="1">
      <c r="B150" s="135"/>
      <c r="D150" s="136" t="s">
        <v>70</v>
      </c>
      <c r="E150" s="146" t="s">
        <v>141</v>
      </c>
      <c r="F150" s="146" t="s">
        <v>369</v>
      </c>
      <c r="I150" s="138"/>
      <c r="J150" s="147">
        <f>BK150</f>
        <v>0</v>
      </c>
      <c r="L150" s="135"/>
      <c r="M150" s="140"/>
      <c r="N150" s="141"/>
      <c r="O150" s="141"/>
      <c r="P150" s="142">
        <f>SUM(P151:P181)</f>
        <v>0</v>
      </c>
      <c r="Q150" s="141"/>
      <c r="R150" s="142">
        <f>SUM(R151:R181)</f>
        <v>0</v>
      </c>
      <c r="S150" s="141"/>
      <c r="T150" s="143">
        <f>SUM(T151:T181)</f>
        <v>0</v>
      </c>
      <c r="AR150" s="136" t="s">
        <v>75</v>
      </c>
      <c r="AT150" s="144" t="s">
        <v>70</v>
      </c>
      <c r="AU150" s="144" t="s">
        <v>75</v>
      </c>
      <c r="AY150" s="136" t="s">
        <v>124</v>
      </c>
      <c r="BK150" s="145">
        <f>SUM(BK151:BK181)</f>
        <v>0</v>
      </c>
    </row>
    <row r="151" spans="1:65" s="2" customFormat="1" ht="16.5" customHeight="1">
      <c r="A151" s="31"/>
      <c r="B151" s="148"/>
      <c r="C151" s="149" t="s">
        <v>136</v>
      </c>
      <c r="D151" s="149" t="s">
        <v>126</v>
      </c>
      <c r="E151" s="150" t="s">
        <v>370</v>
      </c>
      <c r="F151" s="151" t="s">
        <v>371</v>
      </c>
      <c r="G151" s="152" t="s">
        <v>129</v>
      </c>
      <c r="H151" s="153">
        <v>35</v>
      </c>
      <c r="I151" s="154"/>
      <c r="J151" s="155">
        <f>ROUND(I151*H151,2)</f>
        <v>0</v>
      </c>
      <c r="K151" s="156"/>
      <c r="L151" s="32"/>
      <c r="M151" s="157" t="s">
        <v>1</v>
      </c>
      <c r="N151" s="158" t="s">
        <v>37</v>
      </c>
      <c r="O151" s="57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1" t="s">
        <v>130</v>
      </c>
      <c r="AT151" s="161" t="s">
        <v>126</v>
      </c>
      <c r="AU151" s="161" t="s">
        <v>83</v>
      </c>
      <c r="AY151" s="16" t="s">
        <v>124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6" t="s">
        <v>83</v>
      </c>
      <c r="BK151" s="162">
        <f>ROUND(I151*H151,2)</f>
        <v>0</v>
      </c>
      <c r="BL151" s="16" t="s">
        <v>130</v>
      </c>
      <c r="BM151" s="161" t="s">
        <v>141</v>
      </c>
    </row>
    <row r="152" spans="1:65" s="2" customFormat="1" ht="21.75" customHeight="1">
      <c r="A152" s="31"/>
      <c r="B152" s="148"/>
      <c r="C152" s="149" t="s">
        <v>130</v>
      </c>
      <c r="D152" s="149" t="s">
        <v>126</v>
      </c>
      <c r="E152" s="150" t="s">
        <v>372</v>
      </c>
      <c r="F152" s="151" t="s">
        <v>373</v>
      </c>
      <c r="G152" s="152" t="s">
        <v>129</v>
      </c>
      <c r="H152" s="153">
        <v>21.245999999999999</v>
      </c>
      <c r="I152" s="154"/>
      <c r="J152" s="155">
        <f>ROUND(I152*H152,2)</f>
        <v>0</v>
      </c>
      <c r="K152" s="156"/>
      <c r="L152" s="32"/>
      <c r="M152" s="157" t="s">
        <v>1</v>
      </c>
      <c r="N152" s="158" t="s">
        <v>37</v>
      </c>
      <c r="O152" s="57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1" t="s">
        <v>130</v>
      </c>
      <c r="AT152" s="161" t="s">
        <v>126</v>
      </c>
      <c r="AU152" s="161" t="s">
        <v>83</v>
      </c>
      <c r="AY152" s="16" t="s">
        <v>124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6" t="s">
        <v>83</v>
      </c>
      <c r="BK152" s="162">
        <f>ROUND(I152*H152,2)</f>
        <v>0</v>
      </c>
      <c r="BL152" s="16" t="s">
        <v>130</v>
      </c>
      <c r="BM152" s="161" t="s">
        <v>146</v>
      </c>
    </row>
    <row r="153" spans="1:65" s="2" customFormat="1" ht="21.75" customHeight="1">
      <c r="A153" s="31"/>
      <c r="B153" s="148"/>
      <c r="C153" s="149" t="s">
        <v>142</v>
      </c>
      <c r="D153" s="149" t="s">
        <v>126</v>
      </c>
      <c r="E153" s="150" t="s">
        <v>374</v>
      </c>
      <c r="F153" s="151" t="s">
        <v>375</v>
      </c>
      <c r="G153" s="152" t="s">
        <v>129</v>
      </c>
      <c r="H153" s="153">
        <v>21.245999999999999</v>
      </c>
      <c r="I153" s="154"/>
      <c r="J153" s="155">
        <f>ROUND(I153*H153,2)</f>
        <v>0</v>
      </c>
      <c r="K153" s="156"/>
      <c r="L153" s="32"/>
      <c r="M153" s="157" t="s">
        <v>1</v>
      </c>
      <c r="N153" s="158" t="s">
        <v>37</v>
      </c>
      <c r="O153" s="57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1" t="s">
        <v>130</v>
      </c>
      <c r="AT153" s="161" t="s">
        <v>126</v>
      </c>
      <c r="AU153" s="161" t="s">
        <v>83</v>
      </c>
      <c r="AY153" s="16" t="s">
        <v>124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6" t="s">
        <v>83</v>
      </c>
      <c r="BK153" s="162">
        <f>ROUND(I153*H153,2)</f>
        <v>0</v>
      </c>
      <c r="BL153" s="16" t="s">
        <v>130</v>
      </c>
      <c r="BM153" s="161" t="s">
        <v>149</v>
      </c>
    </row>
    <row r="154" spans="1:65" s="2" customFormat="1" ht="21.75" customHeight="1">
      <c r="A154" s="31"/>
      <c r="B154" s="148"/>
      <c r="C154" s="149" t="s">
        <v>141</v>
      </c>
      <c r="D154" s="149" t="s">
        <v>126</v>
      </c>
      <c r="E154" s="150" t="s">
        <v>376</v>
      </c>
      <c r="F154" s="151" t="s">
        <v>377</v>
      </c>
      <c r="G154" s="152" t="s">
        <v>129</v>
      </c>
      <c r="H154" s="153">
        <v>21.245999999999999</v>
      </c>
      <c r="I154" s="154"/>
      <c r="J154" s="155">
        <f>ROUND(I154*H154,2)</f>
        <v>0</v>
      </c>
      <c r="K154" s="156"/>
      <c r="L154" s="32"/>
      <c r="M154" s="157" t="s">
        <v>1</v>
      </c>
      <c r="N154" s="158" t="s">
        <v>37</v>
      </c>
      <c r="O154" s="57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1" t="s">
        <v>130</v>
      </c>
      <c r="AT154" s="161" t="s">
        <v>126</v>
      </c>
      <c r="AU154" s="161" t="s">
        <v>83</v>
      </c>
      <c r="AY154" s="16" t="s">
        <v>124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6" t="s">
        <v>83</v>
      </c>
      <c r="BK154" s="162">
        <f>ROUND(I154*H154,2)</f>
        <v>0</v>
      </c>
      <c r="BL154" s="16" t="s">
        <v>130</v>
      </c>
      <c r="BM154" s="161" t="s">
        <v>153</v>
      </c>
    </row>
    <row r="155" spans="1:65" s="2" customFormat="1" ht="33" customHeight="1">
      <c r="A155" s="31"/>
      <c r="B155" s="148"/>
      <c r="C155" s="149" t="s">
        <v>150</v>
      </c>
      <c r="D155" s="149" t="s">
        <v>126</v>
      </c>
      <c r="E155" s="150" t="s">
        <v>378</v>
      </c>
      <c r="F155" s="151" t="s">
        <v>379</v>
      </c>
      <c r="G155" s="152" t="s">
        <v>129</v>
      </c>
      <c r="H155" s="153">
        <v>8.3219999999999992</v>
      </c>
      <c r="I155" s="154"/>
      <c r="J155" s="155">
        <f>ROUND(I155*H155,2)</f>
        <v>0</v>
      </c>
      <c r="K155" s="156"/>
      <c r="L155" s="32"/>
      <c r="M155" s="157" t="s">
        <v>1</v>
      </c>
      <c r="N155" s="158" t="s">
        <v>37</v>
      </c>
      <c r="O155" s="57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1" t="s">
        <v>130</v>
      </c>
      <c r="AT155" s="161" t="s">
        <v>126</v>
      </c>
      <c r="AU155" s="161" t="s">
        <v>83</v>
      </c>
      <c r="AY155" s="16" t="s">
        <v>124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6" t="s">
        <v>83</v>
      </c>
      <c r="BK155" s="162">
        <f>ROUND(I155*H155,2)</f>
        <v>0</v>
      </c>
      <c r="BL155" s="16" t="s">
        <v>130</v>
      </c>
      <c r="BM155" s="161" t="s">
        <v>156</v>
      </c>
    </row>
    <row r="156" spans="1:65" s="13" customFormat="1">
      <c r="B156" s="163"/>
      <c r="D156" s="164" t="s">
        <v>131</v>
      </c>
      <c r="E156" s="165" t="s">
        <v>1</v>
      </c>
      <c r="F156" s="166" t="s">
        <v>380</v>
      </c>
      <c r="H156" s="167">
        <v>1.038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131</v>
      </c>
      <c r="AU156" s="165" t="s">
        <v>83</v>
      </c>
      <c r="AV156" s="13" t="s">
        <v>83</v>
      </c>
      <c r="AW156" s="13" t="s">
        <v>28</v>
      </c>
      <c r="AX156" s="13" t="s">
        <v>71</v>
      </c>
      <c r="AY156" s="165" t="s">
        <v>124</v>
      </c>
    </row>
    <row r="157" spans="1:65" s="13" customFormat="1">
      <c r="B157" s="163"/>
      <c r="D157" s="164" t="s">
        <v>131</v>
      </c>
      <c r="E157" s="165" t="s">
        <v>1</v>
      </c>
      <c r="F157" s="166" t="s">
        <v>381</v>
      </c>
      <c r="H157" s="167">
        <v>1.3440000000000001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131</v>
      </c>
      <c r="AU157" s="165" t="s">
        <v>83</v>
      </c>
      <c r="AV157" s="13" t="s">
        <v>83</v>
      </c>
      <c r="AW157" s="13" t="s">
        <v>28</v>
      </c>
      <c r="AX157" s="13" t="s">
        <v>71</v>
      </c>
      <c r="AY157" s="165" t="s">
        <v>124</v>
      </c>
    </row>
    <row r="158" spans="1:65" s="13" customFormat="1">
      <c r="B158" s="163"/>
      <c r="D158" s="164" t="s">
        <v>131</v>
      </c>
      <c r="E158" s="165" t="s">
        <v>1</v>
      </c>
      <c r="F158" s="166" t="s">
        <v>382</v>
      </c>
      <c r="H158" s="167">
        <v>0.36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131</v>
      </c>
      <c r="AU158" s="165" t="s">
        <v>83</v>
      </c>
      <c r="AV158" s="13" t="s">
        <v>83</v>
      </c>
      <c r="AW158" s="13" t="s">
        <v>28</v>
      </c>
      <c r="AX158" s="13" t="s">
        <v>71</v>
      </c>
      <c r="AY158" s="165" t="s">
        <v>124</v>
      </c>
    </row>
    <row r="159" spans="1:65" s="13" customFormat="1">
      <c r="B159" s="163"/>
      <c r="D159" s="164" t="s">
        <v>131</v>
      </c>
      <c r="E159" s="165" t="s">
        <v>1</v>
      </c>
      <c r="F159" s="166" t="s">
        <v>383</v>
      </c>
      <c r="H159" s="167">
        <v>2.58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131</v>
      </c>
      <c r="AU159" s="165" t="s">
        <v>83</v>
      </c>
      <c r="AV159" s="13" t="s">
        <v>83</v>
      </c>
      <c r="AW159" s="13" t="s">
        <v>28</v>
      </c>
      <c r="AX159" s="13" t="s">
        <v>71</v>
      </c>
      <c r="AY159" s="165" t="s">
        <v>124</v>
      </c>
    </row>
    <row r="160" spans="1:65" s="13" customFormat="1">
      <c r="B160" s="163"/>
      <c r="D160" s="164" t="s">
        <v>131</v>
      </c>
      <c r="E160" s="165" t="s">
        <v>1</v>
      </c>
      <c r="F160" s="166" t="s">
        <v>384</v>
      </c>
      <c r="H160" s="167">
        <v>3</v>
      </c>
      <c r="I160" s="168"/>
      <c r="L160" s="163"/>
      <c r="M160" s="169"/>
      <c r="N160" s="170"/>
      <c r="O160" s="170"/>
      <c r="P160" s="170"/>
      <c r="Q160" s="170"/>
      <c r="R160" s="170"/>
      <c r="S160" s="170"/>
      <c r="T160" s="171"/>
      <c r="AT160" s="165" t="s">
        <v>131</v>
      </c>
      <c r="AU160" s="165" t="s">
        <v>83</v>
      </c>
      <c r="AV160" s="13" t="s">
        <v>83</v>
      </c>
      <c r="AW160" s="13" t="s">
        <v>28</v>
      </c>
      <c r="AX160" s="13" t="s">
        <v>71</v>
      </c>
      <c r="AY160" s="165" t="s">
        <v>124</v>
      </c>
    </row>
    <row r="161" spans="1:65" s="14" customFormat="1">
      <c r="B161" s="172"/>
      <c r="D161" s="164" t="s">
        <v>131</v>
      </c>
      <c r="E161" s="173" t="s">
        <v>1</v>
      </c>
      <c r="F161" s="174" t="s">
        <v>357</v>
      </c>
      <c r="H161" s="175">
        <v>8.3219999999999992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131</v>
      </c>
      <c r="AU161" s="173" t="s">
        <v>83</v>
      </c>
      <c r="AV161" s="14" t="s">
        <v>130</v>
      </c>
      <c r="AW161" s="14" t="s">
        <v>28</v>
      </c>
      <c r="AX161" s="14" t="s">
        <v>75</v>
      </c>
      <c r="AY161" s="173" t="s">
        <v>124</v>
      </c>
    </row>
    <row r="162" spans="1:65" s="2" customFormat="1" ht="33" customHeight="1">
      <c r="A162" s="31"/>
      <c r="B162" s="148"/>
      <c r="C162" s="149" t="s">
        <v>146</v>
      </c>
      <c r="D162" s="149" t="s">
        <v>126</v>
      </c>
      <c r="E162" s="150" t="s">
        <v>385</v>
      </c>
      <c r="F162" s="151" t="s">
        <v>386</v>
      </c>
      <c r="G162" s="152" t="s">
        <v>129</v>
      </c>
      <c r="H162" s="153">
        <v>15.246</v>
      </c>
      <c r="I162" s="154"/>
      <c r="J162" s="155">
        <f>ROUND(I162*H162,2)</f>
        <v>0</v>
      </c>
      <c r="K162" s="156"/>
      <c r="L162" s="32"/>
      <c r="M162" s="157" t="s">
        <v>1</v>
      </c>
      <c r="N162" s="158" t="s">
        <v>37</v>
      </c>
      <c r="O162" s="57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1" t="s">
        <v>130</v>
      </c>
      <c r="AT162" s="161" t="s">
        <v>126</v>
      </c>
      <c r="AU162" s="161" t="s">
        <v>83</v>
      </c>
      <c r="AY162" s="16" t="s">
        <v>124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6" t="s">
        <v>83</v>
      </c>
      <c r="BK162" s="162">
        <f>ROUND(I162*H162,2)</f>
        <v>0</v>
      </c>
      <c r="BL162" s="16" t="s">
        <v>130</v>
      </c>
      <c r="BM162" s="161" t="s">
        <v>161</v>
      </c>
    </row>
    <row r="163" spans="1:65" s="13" customFormat="1">
      <c r="B163" s="163"/>
      <c r="D163" s="164" t="s">
        <v>131</v>
      </c>
      <c r="E163" s="165" t="s">
        <v>1</v>
      </c>
      <c r="F163" s="166" t="s">
        <v>387</v>
      </c>
      <c r="H163" s="167">
        <v>0.36599999999999999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131</v>
      </c>
      <c r="AU163" s="165" t="s">
        <v>83</v>
      </c>
      <c r="AV163" s="13" t="s">
        <v>83</v>
      </c>
      <c r="AW163" s="13" t="s">
        <v>28</v>
      </c>
      <c r="AX163" s="13" t="s">
        <v>71</v>
      </c>
      <c r="AY163" s="165" t="s">
        <v>124</v>
      </c>
    </row>
    <row r="164" spans="1:65" s="13" customFormat="1">
      <c r="B164" s="163"/>
      <c r="D164" s="164" t="s">
        <v>131</v>
      </c>
      <c r="E164" s="165" t="s">
        <v>1</v>
      </c>
      <c r="F164" s="166" t="s">
        <v>388</v>
      </c>
      <c r="H164" s="167">
        <v>4.2960000000000003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131</v>
      </c>
      <c r="AU164" s="165" t="s">
        <v>83</v>
      </c>
      <c r="AV164" s="13" t="s">
        <v>83</v>
      </c>
      <c r="AW164" s="13" t="s">
        <v>28</v>
      </c>
      <c r="AX164" s="13" t="s">
        <v>71</v>
      </c>
      <c r="AY164" s="165" t="s">
        <v>124</v>
      </c>
    </row>
    <row r="165" spans="1:65" s="13" customFormat="1">
      <c r="B165" s="163"/>
      <c r="D165" s="164" t="s">
        <v>131</v>
      </c>
      <c r="E165" s="165" t="s">
        <v>1</v>
      </c>
      <c r="F165" s="166" t="s">
        <v>389</v>
      </c>
      <c r="H165" s="167">
        <v>5.5880000000000001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131</v>
      </c>
      <c r="AU165" s="165" t="s">
        <v>83</v>
      </c>
      <c r="AV165" s="13" t="s">
        <v>83</v>
      </c>
      <c r="AW165" s="13" t="s">
        <v>28</v>
      </c>
      <c r="AX165" s="13" t="s">
        <v>71</v>
      </c>
      <c r="AY165" s="165" t="s">
        <v>124</v>
      </c>
    </row>
    <row r="166" spans="1:65" s="13" customFormat="1">
      <c r="B166" s="163"/>
      <c r="D166" s="164" t="s">
        <v>131</v>
      </c>
      <c r="E166" s="165" t="s">
        <v>1</v>
      </c>
      <c r="F166" s="166" t="s">
        <v>390</v>
      </c>
      <c r="H166" s="167">
        <v>0.6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131</v>
      </c>
      <c r="AU166" s="165" t="s">
        <v>83</v>
      </c>
      <c r="AV166" s="13" t="s">
        <v>83</v>
      </c>
      <c r="AW166" s="13" t="s">
        <v>28</v>
      </c>
      <c r="AX166" s="13" t="s">
        <v>71</v>
      </c>
      <c r="AY166" s="165" t="s">
        <v>124</v>
      </c>
    </row>
    <row r="167" spans="1:65" s="13" customFormat="1">
      <c r="B167" s="163"/>
      <c r="D167" s="164" t="s">
        <v>131</v>
      </c>
      <c r="E167" s="165" t="s">
        <v>1</v>
      </c>
      <c r="F167" s="166" t="s">
        <v>391</v>
      </c>
      <c r="H167" s="167">
        <v>3.5750000000000002</v>
      </c>
      <c r="I167" s="168"/>
      <c r="L167" s="163"/>
      <c r="M167" s="169"/>
      <c r="N167" s="170"/>
      <c r="O167" s="170"/>
      <c r="P167" s="170"/>
      <c r="Q167" s="170"/>
      <c r="R167" s="170"/>
      <c r="S167" s="170"/>
      <c r="T167" s="171"/>
      <c r="AT167" s="165" t="s">
        <v>131</v>
      </c>
      <c r="AU167" s="165" t="s">
        <v>83</v>
      </c>
      <c r="AV167" s="13" t="s">
        <v>83</v>
      </c>
      <c r="AW167" s="13" t="s">
        <v>28</v>
      </c>
      <c r="AX167" s="13" t="s">
        <v>71</v>
      </c>
      <c r="AY167" s="165" t="s">
        <v>124</v>
      </c>
    </row>
    <row r="168" spans="1:65" s="13" customFormat="1">
      <c r="B168" s="163"/>
      <c r="D168" s="164" t="s">
        <v>131</v>
      </c>
      <c r="E168" s="165" t="s">
        <v>1</v>
      </c>
      <c r="F168" s="166" t="s">
        <v>392</v>
      </c>
      <c r="H168" s="167">
        <v>0.82099999999999995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131</v>
      </c>
      <c r="AU168" s="165" t="s">
        <v>83</v>
      </c>
      <c r="AV168" s="13" t="s">
        <v>83</v>
      </c>
      <c r="AW168" s="13" t="s">
        <v>28</v>
      </c>
      <c r="AX168" s="13" t="s">
        <v>71</v>
      </c>
      <c r="AY168" s="165" t="s">
        <v>124</v>
      </c>
    </row>
    <row r="169" spans="1:65" s="14" customFormat="1">
      <c r="B169" s="172"/>
      <c r="D169" s="164" t="s">
        <v>131</v>
      </c>
      <c r="E169" s="173" t="s">
        <v>1</v>
      </c>
      <c r="F169" s="174" t="s">
        <v>357</v>
      </c>
      <c r="H169" s="175">
        <v>15.246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131</v>
      </c>
      <c r="AU169" s="173" t="s">
        <v>83</v>
      </c>
      <c r="AV169" s="14" t="s">
        <v>130</v>
      </c>
      <c r="AW169" s="14" t="s">
        <v>28</v>
      </c>
      <c r="AX169" s="14" t="s">
        <v>75</v>
      </c>
      <c r="AY169" s="173" t="s">
        <v>124</v>
      </c>
    </row>
    <row r="170" spans="1:65" s="2" customFormat="1" ht="33" customHeight="1">
      <c r="A170" s="31"/>
      <c r="B170" s="148"/>
      <c r="C170" s="149" t="s">
        <v>157</v>
      </c>
      <c r="D170" s="149" t="s">
        <v>126</v>
      </c>
      <c r="E170" s="150" t="s">
        <v>393</v>
      </c>
      <c r="F170" s="151" t="s">
        <v>394</v>
      </c>
      <c r="G170" s="152" t="s">
        <v>129</v>
      </c>
      <c r="H170" s="153">
        <v>54.161999999999999</v>
      </c>
      <c r="I170" s="154"/>
      <c r="J170" s="155">
        <f>ROUND(I170*H170,2)</f>
        <v>0</v>
      </c>
      <c r="K170" s="156"/>
      <c r="L170" s="32"/>
      <c r="M170" s="157" t="s">
        <v>1</v>
      </c>
      <c r="N170" s="158" t="s">
        <v>37</v>
      </c>
      <c r="O170" s="57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1" t="s">
        <v>130</v>
      </c>
      <c r="AT170" s="161" t="s">
        <v>126</v>
      </c>
      <c r="AU170" s="161" t="s">
        <v>83</v>
      </c>
      <c r="AY170" s="16" t="s">
        <v>124</v>
      </c>
      <c r="BE170" s="162">
        <f>IF(N170="základná",J170,0)</f>
        <v>0</v>
      </c>
      <c r="BF170" s="162">
        <f>IF(N170="znížená",J170,0)</f>
        <v>0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6" t="s">
        <v>83</v>
      </c>
      <c r="BK170" s="162">
        <f>ROUND(I170*H170,2)</f>
        <v>0</v>
      </c>
      <c r="BL170" s="16" t="s">
        <v>130</v>
      </c>
      <c r="BM170" s="161" t="s">
        <v>164</v>
      </c>
    </row>
    <row r="171" spans="1:65" s="13" customFormat="1">
      <c r="B171" s="163"/>
      <c r="D171" s="164" t="s">
        <v>131</v>
      </c>
      <c r="E171" s="165" t="s">
        <v>1</v>
      </c>
      <c r="F171" s="166" t="s">
        <v>395</v>
      </c>
      <c r="H171" s="167">
        <v>1.464</v>
      </c>
      <c r="I171" s="168"/>
      <c r="L171" s="163"/>
      <c r="M171" s="169"/>
      <c r="N171" s="170"/>
      <c r="O171" s="170"/>
      <c r="P171" s="170"/>
      <c r="Q171" s="170"/>
      <c r="R171" s="170"/>
      <c r="S171" s="170"/>
      <c r="T171" s="171"/>
      <c r="AT171" s="165" t="s">
        <v>131</v>
      </c>
      <c r="AU171" s="165" t="s">
        <v>83</v>
      </c>
      <c r="AV171" s="13" t="s">
        <v>83</v>
      </c>
      <c r="AW171" s="13" t="s">
        <v>28</v>
      </c>
      <c r="AX171" s="13" t="s">
        <v>71</v>
      </c>
      <c r="AY171" s="165" t="s">
        <v>124</v>
      </c>
    </row>
    <row r="172" spans="1:65" s="13" customFormat="1">
      <c r="B172" s="163"/>
      <c r="D172" s="164" t="s">
        <v>131</v>
      </c>
      <c r="E172" s="165" t="s">
        <v>1</v>
      </c>
      <c r="F172" s="166" t="s">
        <v>396</v>
      </c>
      <c r="H172" s="167">
        <v>11.456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131</v>
      </c>
      <c r="AU172" s="165" t="s">
        <v>83</v>
      </c>
      <c r="AV172" s="13" t="s">
        <v>83</v>
      </c>
      <c r="AW172" s="13" t="s">
        <v>28</v>
      </c>
      <c r="AX172" s="13" t="s">
        <v>71</v>
      </c>
      <c r="AY172" s="165" t="s">
        <v>124</v>
      </c>
    </row>
    <row r="173" spans="1:65" s="13" customFormat="1">
      <c r="B173" s="163"/>
      <c r="D173" s="164" t="s">
        <v>131</v>
      </c>
      <c r="E173" s="165" t="s">
        <v>1</v>
      </c>
      <c r="F173" s="166" t="s">
        <v>397</v>
      </c>
      <c r="H173" s="167">
        <v>14.9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131</v>
      </c>
      <c r="AU173" s="165" t="s">
        <v>83</v>
      </c>
      <c r="AV173" s="13" t="s">
        <v>83</v>
      </c>
      <c r="AW173" s="13" t="s">
        <v>28</v>
      </c>
      <c r="AX173" s="13" t="s">
        <v>71</v>
      </c>
      <c r="AY173" s="165" t="s">
        <v>124</v>
      </c>
    </row>
    <row r="174" spans="1:65" s="13" customFormat="1">
      <c r="B174" s="163"/>
      <c r="D174" s="164" t="s">
        <v>131</v>
      </c>
      <c r="E174" s="165" t="s">
        <v>1</v>
      </c>
      <c r="F174" s="166" t="s">
        <v>398</v>
      </c>
      <c r="H174" s="167">
        <v>2.4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65" t="s">
        <v>131</v>
      </c>
      <c r="AU174" s="165" t="s">
        <v>83</v>
      </c>
      <c r="AV174" s="13" t="s">
        <v>83</v>
      </c>
      <c r="AW174" s="13" t="s">
        <v>28</v>
      </c>
      <c r="AX174" s="13" t="s">
        <v>71</v>
      </c>
      <c r="AY174" s="165" t="s">
        <v>124</v>
      </c>
    </row>
    <row r="175" spans="1:65" s="13" customFormat="1">
      <c r="B175" s="163"/>
      <c r="D175" s="164" t="s">
        <v>131</v>
      </c>
      <c r="E175" s="165" t="s">
        <v>1</v>
      </c>
      <c r="F175" s="166" t="s">
        <v>399</v>
      </c>
      <c r="H175" s="167">
        <v>9.532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131</v>
      </c>
      <c r="AU175" s="165" t="s">
        <v>83</v>
      </c>
      <c r="AV175" s="13" t="s">
        <v>83</v>
      </c>
      <c r="AW175" s="13" t="s">
        <v>28</v>
      </c>
      <c r="AX175" s="13" t="s">
        <v>71</v>
      </c>
      <c r="AY175" s="165" t="s">
        <v>124</v>
      </c>
    </row>
    <row r="176" spans="1:65" s="13" customFormat="1">
      <c r="B176" s="163"/>
      <c r="D176" s="164" t="s">
        <v>131</v>
      </c>
      <c r="E176" s="165" t="s">
        <v>1</v>
      </c>
      <c r="F176" s="166" t="s">
        <v>400</v>
      </c>
      <c r="H176" s="167">
        <v>2.6440000000000001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131</v>
      </c>
      <c r="AU176" s="165" t="s">
        <v>83</v>
      </c>
      <c r="AV176" s="13" t="s">
        <v>83</v>
      </c>
      <c r="AW176" s="13" t="s">
        <v>28</v>
      </c>
      <c r="AX176" s="13" t="s">
        <v>71</v>
      </c>
      <c r="AY176" s="165" t="s">
        <v>124</v>
      </c>
    </row>
    <row r="177" spans="1:65" s="13" customFormat="1">
      <c r="B177" s="163"/>
      <c r="D177" s="164" t="s">
        <v>131</v>
      </c>
      <c r="E177" s="165" t="s">
        <v>1</v>
      </c>
      <c r="F177" s="166" t="s">
        <v>401</v>
      </c>
      <c r="H177" s="167">
        <v>6.6</v>
      </c>
      <c r="I177" s="168"/>
      <c r="L177" s="163"/>
      <c r="M177" s="169"/>
      <c r="N177" s="170"/>
      <c r="O177" s="170"/>
      <c r="P177" s="170"/>
      <c r="Q177" s="170"/>
      <c r="R177" s="170"/>
      <c r="S177" s="170"/>
      <c r="T177" s="171"/>
      <c r="AT177" s="165" t="s">
        <v>131</v>
      </c>
      <c r="AU177" s="165" t="s">
        <v>83</v>
      </c>
      <c r="AV177" s="13" t="s">
        <v>83</v>
      </c>
      <c r="AW177" s="13" t="s">
        <v>28</v>
      </c>
      <c r="AX177" s="13" t="s">
        <v>71</v>
      </c>
      <c r="AY177" s="165" t="s">
        <v>124</v>
      </c>
    </row>
    <row r="178" spans="1:65" s="13" customFormat="1">
      <c r="B178" s="163"/>
      <c r="D178" s="164" t="s">
        <v>131</v>
      </c>
      <c r="E178" s="165" t="s">
        <v>1</v>
      </c>
      <c r="F178" s="166" t="s">
        <v>402</v>
      </c>
      <c r="H178" s="167">
        <v>1.8839999999999999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131</v>
      </c>
      <c r="AU178" s="165" t="s">
        <v>83</v>
      </c>
      <c r="AV178" s="13" t="s">
        <v>83</v>
      </c>
      <c r="AW178" s="13" t="s">
        <v>28</v>
      </c>
      <c r="AX178" s="13" t="s">
        <v>71</v>
      </c>
      <c r="AY178" s="165" t="s">
        <v>124</v>
      </c>
    </row>
    <row r="179" spans="1:65" s="13" customFormat="1">
      <c r="B179" s="163"/>
      <c r="D179" s="164" t="s">
        <v>131</v>
      </c>
      <c r="E179" s="165" t="s">
        <v>1</v>
      </c>
      <c r="F179" s="166" t="s">
        <v>403</v>
      </c>
      <c r="H179" s="167">
        <v>3.282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131</v>
      </c>
      <c r="AU179" s="165" t="s">
        <v>83</v>
      </c>
      <c r="AV179" s="13" t="s">
        <v>83</v>
      </c>
      <c r="AW179" s="13" t="s">
        <v>28</v>
      </c>
      <c r="AX179" s="13" t="s">
        <v>71</v>
      </c>
      <c r="AY179" s="165" t="s">
        <v>124</v>
      </c>
    </row>
    <row r="180" spans="1:65" s="14" customFormat="1">
      <c r="B180" s="172"/>
      <c r="D180" s="164" t="s">
        <v>131</v>
      </c>
      <c r="E180" s="173" t="s">
        <v>1</v>
      </c>
      <c r="F180" s="174" t="s">
        <v>357</v>
      </c>
      <c r="H180" s="175">
        <v>54.161999999999992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131</v>
      </c>
      <c r="AU180" s="173" t="s">
        <v>83</v>
      </c>
      <c r="AV180" s="14" t="s">
        <v>130</v>
      </c>
      <c r="AW180" s="14" t="s">
        <v>28</v>
      </c>
      <c r="AX180" s="14" t="s">
        <v>75</v>
      </c>
      <c r="AY180" s="173" t="s">
        <v>124</v>
      </c>
    </row>
    <row r="181" spans="1:65" s="2" customFormat="1" ht="21.75" customHeight="1">
      <c r="A181" s="31"/>
      <c r="B181" s="148"/>
      <c r="C181" s="149" t="s">
        <v>149</v>
      </c>
      <c r="D181" s="149" t="s">
        <v>126</v>
      </c>
      <c r="E181" s="150" t="s">
        <v>404</v>
      </c>
      <c r="F181" s="151" t="s">
        <v>405</v>
      </c>
      <c r="G181" s="152" t="s">
        <v>129</v>
      </c>
      <c r="H181" s="153">
        <v>21.245999999999999</v>
      </c>
      <c r="I181" s="154"/>
      <c r="J181" s="155">
        <f>ROUND(I181*H181,2)</f>
        <v>0</v>
      </c>
      <c r="K181" s="156"/>
      <c r="L181" s="32"/>
      <c r="M181" s="157" t="s">
        <v>1</v>
      </c>
      <c r="N181" s="158" t="s">
        <v>37</v>
      </c>
      <c r="O181" s="57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1" t="s">
        <v>130</v>
      </c>
      <c r="AT181" s="161" t="s">
        <v>126</v>
      </c>
      <c r="AU181" s="161" t="s">
        <v>83</v>
      </c>
      <c r="AY181" s="16" t="s">
        <v>124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6" t="s">
        <v>83</v>
      </c>
      <c r="BK181" s="162">
        <f>ROUND(I181*H181,2)</f>
        <v>0</v>
      </c>
      <c r="BL181" s="16" t="s">
        <v>130</v>
      </c>
      <c r="BM181" s="161" t="s">
        <v>7</v>
      </c>
    </row>
    <row r="182" spans="1:65" s="12" customFormat="1" ht="22.9" customHeight="1">
      <c r="B182" s="135"/>
      <c r="D182" s="136" t="s">
        <v>70</v>
      </c>
      <c r="E182" s="146" t="s">
        <v>157</v>
      </c>
      <c r="F182" s="146" t="s">
        <v>406</v>
      </c>
      <c r="I182" s="138"/>
      <c r="J182" s="147">
        <f>BK182</f>
        <v>0</v>
      </c>
      <c r="L182" s="135"/>
      <c r="M182" s="140"/>
      <c r="N182" s="141"/>
      <c r="O182" s="141"/>
      <c r="P182" s="142">
        <f>SUM(P183:P199)</f>
        <v>0</v>
      </c>
      <c r="Q182" s="141"/>
      <c r="R182" s="142">
        <f>SUM(R183:R199)</f>
        <v>0</v>
      </c>
      <c r="S182" s="141"/>
      <c r="T182" s="143">
        <f>SUM(T183:T199)</f>
        <v>0</v>
      </c>
      <c r="AR182" s="136" t="s">
        <v>75</v>
      </c>
      <c r="AT182" s="144" t="s">
        <v>70</v>
      </c>
      <c r="AU182" s="144" t="s">
        <v>75</v>
      </c>
      <c r="AY182" s="136" t="s">
        <v>124</v>
      </c>
      <c r="BK182" s="145">
        <f>SUM(BK183:BK199)</f>
        <v>0</v>
      </c>
    </row>
    <row r="183" spans="1:65" s="2" customFormat="1" ht="21.75" customHeight="1">
      <c r="A183" s="31"/>
      <c r="B183" s="148"/>
      <c r="C183" s="149" t="s">
        <v>165</v>
      </c>
      <c r="D183" s="149" t="s">
        <v>126</v>
      </c>
      <c r="E183" s="150" t="s">
        <v>407</v>
      </c>
      <c r="F183" s="151" t="s">
        <v>408</v>
      </c>
      <c r="G183" s="152" t="s">
        <v>129</v>
      </c>
      <c r="H183" s="153">
        <v>5.5880000000000001</v>
      </c>
      <c r="I183" s="154"/>
      <c r="J183" s="155">
        <f>ROUND(I183*H183,2)</f>
        <v>0</v>
      </c>
      <c r="K183" s="156"/>
      <c r="L183" s="32"/>
      <c r="M183" s="157" t="s">
        <v>1</v>
      </c>
      <c r="N183" s="158" t="s">
        <v>37</v>
      </c>
      <c r="O183" s="57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1" t="s">
        <v>130</v>
      </c>
      <c r="AT183" s="161" t="s">
        <v>126</v>
      </c>
      <c r="AU183" s="161" t="s">
        <v>83</v>
      </c>
      <c r="AY183" s="16" t="s">
        <v>124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6" t="s">
        <v>83</v>
      </c>
      <c r="BK183" s="162">
        <f>ROUND(I183*H183,2)</f>
        <v>0</v>
      </c>
      <c r="BL183" s="16" t="s">
        <v>130</v>
      </c>
      <c r="BM183" s="161" t="s">
        <v>170</v>
      </c>
    </row>
    <row r="184" spans="1:65" s="13" customFormat="1">
      <c r="B184" s="163"/>
      <c r="D184" s="164" t="s">
        <v>131</v>
      </c>
      <c r="E184" s="165" t="s">
        <v>1</v>
      </c>
      <c r="F184" s="166" t="s">
        <v>389</v>
      </c>
      <c r="H184" s="167">
        <v>5.5880000000000001</v>
      </c>
      <c r="I184" s="168"/>
      <c r="L184" s="163"/>
      <c r="M184" s="169"/>
      <c r="N184" s="170"/>
      <c r="O184" s="170"/>
      <c r="P184" s="170"/>
      <c r="Q184" s="170"/>
      <c r="R184" s="170"/>
      <c r="S184" s="170"/>
      <c r="T184" s="171"/>
      <c r="AT184" s="165" t="s">
        <v>131</v>
      </c>
      <c r="AU184" s="165" t="s">
        <v>83</v>
      </c>
      <c r="AV184" s="13" t="s">
        <v>83</v>
      </c>
      <c r="AW184" s="13" t="s">
        <v>28</v>
      </c>
      <c r="AX184" s="13" t="s">
        <v>71</v>
      </c>
      <c r="AY184" s="165" t="s">
        <v>124</v>
      </c>
    </row>
    <row r="185" spans="1:65" s="14" customFormat="1">
      <c r="B185" s="172"/>
      <c r="D185" s="164" t="s">
        <v>131</v>
      </c>
      <c r="E185" s="173" t="s">
        <v>1</v>
      </c>
      <c r="F185" s="174" t="s">
        <v>135</v>
      </c>
      <c r="H185" s="175">
        <v>5.5880000000000001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3" t="s">
        <v>131</v>
      </c>
      <c r="AU185" s="173" t="s">
        <v>83</v>
      </c>
      <c r="AV185" s="14" t="s">
        <v>130</v>
      </c>
      <c r="AW185" s="14" t="s">
        <v>28</v>
      </c>
      <c r="AX185" s="14" t="s">
        <v>75</v>
      </c>
      <c r="AY185" s="173" t="s">
        <v>124</v>
      </c>
    </row>
    <row r="186" spans="1:65" s="2" customFormat="1" ht="33" customHeight="1">
      <c r="A186" s="31"/>
      <c r="B186" s="148"/>
      <c r="C186" s="149" t="s">
        <v>153</v>
      </c>
      <c r="D186" s="149" t="s">
        <v>126</v>
      </c>
      <c r="E186" s="150" t="s">
        <v>409</v>
      </c>
      <c r="F186" s="151" t="s">
        <v>410</v>
      </c>
      <c r="G186" s="152" t="s">
        <v>129</v>
      </c>
      <c r="H186" s="153">
        <v>12.816000000000001</v>
      </c>
      <c r="I186" s="154"/>
      <c r="J186" s="155">
        <f>ROUND(I186*H186,2)</f>
        <v>0</v>
      </c>
      <c r="K186" s="156"/>
      <c r="L186" s="32"/>
      <c r="M186" s="157" t="s">
        <v>1</v>
      </c>
      <c r="N186" s="158" t="s">
        <v>37</v>
      </c>
      <c r="O186" s="57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1" t="s">
        <v>130</v>
      </c>
      <c r="AT186" s="161" t="s">
        <v>126</v>
      </c>
      <c r="AU186" s="161" t="s">
        <v>83</v>
      </c>
      <c r="AY186" s="16" t="s">
        <v>124</v>
      </c>
      <c r="BE186" s="162">
        <f>IF(N186="základná",J186,0)</f>
        <v>0</v>
      </c>
      <c r="BF186" s="162">
        <f>IF(N186="znížená",J186,0)</f>
        <v>0</v>
      </c>
      <c r="BG186" s="162">
        <f>IF(N186="zákl. prenesená",J186,0)</f>
        <v>0</v>
      </c>
      <c r="BH186" s="162">
        <f>IF(N186="zníž. prenesená",J186,0)</f>
        <v>0</v>
      </c>
      <c r="BI186" s="162">
        <f>IF(N186="nulová",J186,0)</f>
        <v>0</v>
      </c>
      <c r="BJ186" s="16" t="s">
        <v>83</v>
      </c>
      <c r="BK186" s="162">
        <f>ROUND(I186*H186,2)</f>
        <v>0</v>
      </c>
      <c r="BL186" s="16" t="s">
        <v>130</v>
      </c>
      <c r="BM186" s="161" t="s">
        <v>176</v>
      </c>
    </row>
    <row r="187" spans="1:65" s="13" customFormat="1">
      <c r="B187" s="163"/>
      <c r="D187" s="164" t="s">
        <v>131</v>
      </c>
      <c r="E187" s="165" t="s">
        <v>1</v>
      </c>
      <c r="F187" s="166" t="s">
        <v>411</v>
      </c>
      <c r="H187" s="167">
        <v>12.816000000000001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131</v>
      </c>
      <c r="AU187" s="165" t="s">
        <v>83</v>
      </c>
      <c r="AV187" s="13" t="s">
        <v>83</v>
      </c>
      <c r="AW187" s="13" t="s">
        <v>28</v>
      </c>
      <c r="AX187" s="13" t="s">
        <v>71</v>
      </c>
      <c r="AY187" s="165" t="s">
        <v>124</v>
      </c>
    </row>
    <row r="188" spans="1:65" s="14" customFormat="1">
      <c r="B188" s="172"/>
      <c r="D188" s="164" t="s">
        <v>131</v>
      </c>
      <c r="E188" s="173" t="s">
        <v>1</v>
      </c>
      <c r="F188" s="174" t="s">
        <v>135</v>
      </c>
      <c r="H188" s="175">
        <v>12.816000000000001</v>
      </c>
      <c r="I188" s="176"/>
      <c r="L188" s="172"/>
      <c r="M188" s="177"/>
      <c r="N188" s="178"/>
      <c r="O188" s="178"/>
      <c r="P188" s="178"/>
      <c r="Q188" s="178"/>
      <c r="R188" s="178"/>
      <c r="S188" s="178"/>
      <c r="T188" s="179"/>
      <c r="AT188" s="173" t="s">
        <v>131</v>
      </c>
      <c r="AU188" s="173" t="s">
        <v>83</v>
      </c>
      <c r="AV188" s="14" t="s">
        <v>130</v>
      </c>
      <c r="AW188" s="14" t="s">
        <v>28</v>
      </c>
      <c r="AX188" s="14" t="s">
        <v>75</v>
      </c>
      <c r="AY188" s="173" t="s">
        <v>124</v>
      </c>
    </row>
    <row r="189" spans="1:65" s="2" customFormat="1" ht="21.75" customHeight="1">
      <c r="A189" s="31"/>
      <c r="B189" s="148"/>
      <c r="C189" s="149" t="s">
        <v>172</v>
      </c>
      <c r="D189" s="149" t="s">
        <v>126</v>
      </c>
      <c r="E189" s="150" t="s">
        <v>412</v>
      </c>
      <c r="F189" s="151" t="s">
        <v>413</v>
      </c>
      <c r="G189" s="152" t="s">
        <v>129</v>
      </c>
      <c r="H189" s="153">
        <v>1.3220000000000001</v>
      </c>
      <c r="I189" s="154"/>
      <c r="J189" s="155">
        <f>ROUND(I189*H189,2)</f>
        <v>0</v>
      </c>
      <c r="K189" s="156"/>
      <c r="L189" s="32"/>
      <c r="M189" s="157" t="s">
        <v>1</v>
      </c>
      <c r="N189" s="158" t="s">
        <v>37</v>
      </c>
      <c r="O189" s="57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1" t="s">
        <v>130</v>
      </c>
      <c r="AT189" s="161" t="s">
        <v>126</v>
      </c>
      <c r="AU189" s="161" t="s">
        <v>83</v>
      </c>
      <c r="AY189" s="16" t="s">
        <v>124</v>
      </c>
      <c r="BE189" s="162">
        <f>IF(N189="základná",J189,0)</f>
        <v>0</v>
      </c>
      <c r="BF189" s="162">
        <f>IF(N189="znížená",J189,0)</f>
        <v>0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6" t="s">
        <v>83</v>
      </c>
      <c r="BK189" s="162">
        <f>ROUND(I189*H189,2)</f>
        <v>0</v>
      </c>
      <c r="BL189" s="16" t="s">
        <v>130</v>
      </c>
      <c r="BM189" s="161" t="s">
        <v>179</v>
      </c>
    </row>
    <row r="190" spans="1:65" s="13" customFormat="1">
      <c r="B190" s="163"/>
      <c r="D190" s="164" t="s">
        <v>131</v>
      </c>
      <c r="E190" s="165" t="s">
        <v>1</v>
      </c>
      <c r="F190" s="166" t="s">
        <v>414</v>
      </c>
      <c r="H190" s="167">
        <v>1.3220000000000001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131</v>
      </c>
      <c r="AU190" s="165" t="s">
        <v>83</v>
      </c>
      <c r="AV190" s="13" t="s">
        <v>83</v>
      </c>
      <c r="AW190" s="13" t="s">
        <v>28</v>
      </c>
      <c r="AX190" s="13" t="s">
        <v>71</v>
      </c>
      <c r="AY190" s="165" t="s">
        <v>124</v>
      </c>
    </row>
    <row r="191" spans="1:65" s="14" customFormat="1">
      <c r="B191" s="172"/>
      <c r="D191" s="164" t="s">
        <v>131</v>
      </c>
      <c r="E191" s="173" t="s">
        <v>1</v>
      </c>
      <c r="F191" s="174" t="s">
        <v>135</v>
      </c>
      <c r="H191" s="175">
        <v>1.3220000000000001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131</v>
      </c>
      <c r="AU191" s="173" t="s">
        <v>83</v>
      </c>
      <c r="AV191" s="14" t="s">
        <v>130</v>
      </c>
      <c r="AW191" s="14" t="s">
        <v>28</v>
      </c>
      <c r="AX191" s="14" t="s">
        <v>75</v>
      </c>
      <c r="AY191" s="173" t="s">
        <v>124</v>
      </c>
    </row>
    <row r="192" spans="1:65" s="2" customFormat="1" ht="21.75" customHeight="1">
      <c r="A192" s="31"/>
      <c r="B192" s="148"/>
      <c r="C192" s="149" t="s">
        <v>156</v>
      </c>
      <c r="D192" s="149" t="s">
        <v>126</v>
      </c>
      <c r="E192" s="150" t="s">
        <v>415</v>
      </c>
      <c r="F192" s="151" t="s">
        <v>416</v>
      </c>
      <c r="G192" s="152" t="s">
        <v>129</v>
      </c>
      <c r="H192" s="153">
        <v>6.306</v>
      </c>
      <c r="I192" s="154"/>
      <c r="J192" s="155">
        <f>ROUND(I192*H192,2)</f>
        <v>0</v>
      </c>
      <c r="K192" s="156"/>
      <c r="L192" s="32"/>
      <c r="M192" s="157" t="s">
        <v>1</v>
      </c>
      <c r="N192" s="158" t="s">
        <v>37</v>
      </c>
      <c r="O192" s="57"/>
      <c r="P192" s="159">
        <f>O192*H192</f>
        <v>0</v>
      </c>
      <c r="Q192" s="159">
        <v>0</v>
      </c>
      <c r="R192" s="159">
        <f>Q192*H192</f>
        <v>0</v>
      </c>
      <c r="S192" s="159">
        <v>0</v>
      </c>
      <c r="T192" s="160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1" t="s">
        <v>130</v>
      </c>
      <c r="AT192" s="161" t="s">
        <v>126</v>
      </c>
      <c r="AU192" s="161" t="s">
        <v>83</v>
      </c>
      <c r="AY192" s="16" t="s">
        <v>124</v>
      </c>
      <c r="BE192" s="162">
        <f>IF(N192="základná",J192,0)</f>
        <v>0</v>
      </c>
      <c r="BF192" s="162">
        <f>IF(N192="znížená",J192,0)</f>
        <v>0</v>
      </c>
      <c r="BG192" s="162">
        <f>IF(N192="zákl. prenesená",J192,0)</f>
        <v>0</v>
      </c>
      <c r="BH192" s="162">
        <f>IF(N192="zníž. prenesená",J192,0)</f>
        <v>0</v>
      </c>
      <c r="BI192" s="162">
        <f>IF(N192="nulová",J192,0)</f>
        <v>0</v>
      </c>
      <c r="BJ192" s="16" t="s">
        <v>83</v>
      </c>
      <c r="BK192" s="162">
        <f>ROUND(I192*H192,2)</f>
        <v>0</v>
      </c>
      <c r="BL192" s="16" t="s">
        <v>130</v>
      </c>
      <c r="BM192" s="161" t="s">
        <v>184</v>
      </c>
    </row>
    <row r="193" spans="1:65" s="13" customFormat="1">
      <c r="B193" s="163"/>
      <c r="D193" s="164" t="s">
        <v>131</v>
      </c>
      <c r="E193" s="165" t="s">
        <v>1</v>
      </c>
      <c r="F193" s="166" t="s">
        <v>417</v>
      </c>
      <c r="H193" s="167">
        <v>4.7060000000000004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131</v>
      </c>
      <c r="AU193" s="165" t="s">
        <v>83</v>
      </c>
      <c r="AV193" s="13" t="s">
        <v>83</v>
      </c>
      <c r="AW193" s="13" t="s">
        <v>28</v>
      </c>
      <c r="AX193" s="13" t="s">
        <v>71</v>
      </c>
      <c r="AY193" s="165" t="s">
        <v>124</v>
      </c>
    </row>
    <row r="194" spans="1:65" s="13" customFormat="1">
      <c r="B194" s="163"/>
      <c r="D194" s="164" t="s">
        <v>131</v>
      </c>
      <c r="E194" s="165" t="s">
        <v>1</v>
      </c>
      <c r="F194" s="166" t="s">
        <v>418</v>
      </c>
      <c r="H194" s="167">
        <v>1.6</v>
      </c>
      <c r="I194" s="168"/>
      <c r="L194" s="163"/>
      <c r="M194" s="169"/>
      <c r="N194" s="170"/>
      <c r="O194" s="170"/>
      <c r="P194" s="170"/>
      <c r="Q194" s="170"/>
      <c r="R194" s="170"/>
      <c r="S194" s="170"/>
      <c r="T194" s="171"/>
      <c r="AT194" s="165" t="s">
        <v>131</v>
      </c>
      <c r="AU194" s="165" t="s">
        <v>83</v>
      </c>
      <c r="AV194" s="13" t="s">
        <v>83</v>
      </c>
      <c r="AW194" s="13" t="s">
        <v>28</v>
      </c>
      <c r="AX194" s="13" t="s">
        <v>71</v>
      </c>
      <c r="AY194" s="165" t="s">
        <v>124</v>
      </c>
    </row>
    <row r="195" spans="1:65" s="14" customFormat="1">
      <c r="B195" s="172"/>
      <c r="D195" s="164" t="s">
        <v>131</v>
      </c>
      <c r="E195" s="173" t="s">
        <v>1</v>
      </c>
      <c r="F195" s="174" t="s">
        <v>357</v>
      </c>
      <c r="H195" s="175">
        <v>6.3060000000000009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131</v>
      </c>
      <c r="AU195" s="173" t="s">
        <v>83</v>
      </c>
      <c r="AV195" s="14" t="s">
        <v>130</v>
      </c>
      <c r="AW195" s="14" t="s">
        <v>28</v>
      </c>
      <c r="AX195" s="14" t="s">
        <v>75</v>
      </c>
      <c r="AY195" s="173" t="s">
        <v>124</v>
      </c>
    </row>
    <row r="196" spans="1:65" s="2" customFormat="1" ht="21.75" customHeight="1">
      <c r="A196" s="31"/>
      <c r="B196" s="148"/>
      <c r="C196" s="149" t="s">
        <v>180</v>
      </c>
      <c r="D196" s="149" t="s">
        <v>126</v>
      </c>
      <c r="E196" s="150" t="s">
        <v>419</v>
      </c>
      <c r="F196" s="151" t="s">
        <v>420</v>
      </c>
      <c r="G196" s="152" t="s">
        <v>160</v>
      </c>
      <c r="H196" s="153">
        <v>7.7649999999999997</v>
      </c>
      <c r="I196" s="154"/>
      <c r="J196" s="155">
        <f>ROUND(I196*H196,2)</f>
        <v>0</v>
      </c>
      <c r="K196" s="156"/>
      <c r="L196" s="32"/>
      <c r="M196" s="157" t="s">
        <v>1</v>
      </c>
      <c r="N196" s="158" t="s">
        <v>37</v>
      </c>
      <c r="O196" s="57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1" t="s">
        <v>130</v>
      </c>
      <c r="AT196" s="161" t="s">
        <v>126</v>
      </c>
      <c r="AU196" s="161" t="s">
        <v>83</v>
      </c>
      <c r="AY196" s="16" t="s">
        <v>124</v>
      </c>
      <c r="BE196" s="162">
        <f>IF(N196="základná",J196,0)</f>
        <v>0</v>
      </c>
      <c r="BF196" s="162">
        <f>IF(N196="znížená",J196,0)</f>
        <v>0</v>
      </c>
      <c r="BG196" s="162">
        <f>IF(N196="zákl. prenesená",J196,0)</f>
        <v>0</v>
      </c>
      <c r="BH196" s="162">
        <f>IF(N196="zníž. prenesená",J196,0)</f>
        <v>0</v>
      </c>
      <c r="BI196" s="162">
        <f>IF(N196="nulová",J196,0)</f>
        <v>0</v>
      </c>
      <c r="BJ196" s="16" t="s">
        <v>83</v>
      </c>
      <c r="BK196" s="162">
        <f>ROUND(I196*H196,2)</f>
        <v>0</v>
      </c>
      <c r="BL196" s="16" t="s">
        <v>130</v>
      </c>
      <c r="BM196" s="161" t="s">
        <v>188</v>
      </c>
    </row>
    <row r="197" spans="1:65" s="2" customFormat="1" ht="21.75" customHeight="1">
      <c r="A197" s="31"/>
      <c r="B197" s="148"/>
      <c r="C197" s="149" t="s">
        <v>161</v>
      </c>
      <c r="D197" s="149" t="s">
        <v>126</v>
      </c>
      <c r="E197" s="150" t="s">
        <v>421</v>
      </c>
      <c r="F197" s="151" t="s">
        <v>422</v>
      </c>
      <c r="G197" s="152" t="s">
        <v>160</v>
      </c>
      <c r="H197" s="153">
        <v>7.7649999999999997</v>
      </c>
      <c r="I197" s="154"/>
      <c r="J197" s="155">
        <f>ROUND(I197*H197,2)</f>
        <v>0</v>
      </c>
      <c r="K197" s="156"/>
      <c r="L197" s="32"/>
      <c r="M197" s="157" t="s">
        <v>1</v>
      </c>
      <c r="N197" s="158" t="s">
        <v>37</v>
      </c>
      <c r="O197" s="57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1" t="s">
        <v>130</v>
      </c>
      <c r="AT197" s="161" t="s">
        <v>126</v>
      </c>
      <c r="AU197" s="161" t="s">
        <v>83</v>
      </c>
      <c r="AY197" s="16" t="s">
        <v>124</v>
      </c>
      <c r="BE197" s="162">
        <f>IF(N197="základná",J197,0)</f>
        <v>0</v>
      </c>
      <c r="BF197" s="162">
        <f>IF(N197="znížená",J197,0)</f>
        <v>0</v>
      </c>
      <c r="BG197" s="162">
        <f>IF(N197="zákl. prenesená",J197,0)</f>
        <v>0</v>
      </c>
      <c r="BH197" s="162">
        <f>IF(N197="zníž. prenesená",J197,0)</f>
        <v>0</v>
      </c>
      <c r="BI197" s="162">
        <f>IF(N197="nulová",J197,0)</f>
        <v>0</v>
      </c>
      <c r="BJ197" s="16" t="s">
        <v>83</v>
      </c>
      <c r="BK197" s="162">
        <f>ROUND(I197*H197,2)</f>
        <v>0</v>
      </c>
      <c r="BL197" s="16" t="s">
        <v>130</v>
      </c>
      <c r="BM197" s="161" t="s">
        <v>192</v>
      </c>
    </row>
    <row r="198" spans="1:65" s="2" customFormat="1" ht="21.75" customHeight="1">
      <c r="A198" s="31"/>
      <c r="B198" s="148"/>
      <c r="C198" s="149" t="s">
        <v>189</v>
      </c>
      <c r="D198" s="149" t="s">
        <v>126</v>
      </c>
      <c r="E198" s="150" t="s">
        <v>423</v>
      </c>
      <c r="F198" s="151" t="s">
        <v>424</v>
      </c>
      <c r="G198" s="152" t="s">
        <v>160</v>
      </c>
      <c r="H198" s="153">
        <v>7.7649999999999997</v>
      </c>
      <c r="I198" s="154"/>
      <c r="J198" s="155">
        <f>ROUND(I198*H198,2)</f>
        <v>0</v>
      </c>
      <c r="K198" s="156"/>
      <c r="L198" s="32"/>
      <c r="M198" s="157" t="s">
        <v>1</v>
      </c>
      <c r="N198" s="158" t="s">
        <v>37</v>
      </c>
      <c r="O198" s="57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1" t="s">
        <v>130</v>
      </c>
      <c r="AT198" s="161" t="s">
        <v>126</v>
      </c>
      <c r="AU198" s="161" t="s">
        <v>83</v>
      </c>
      <c r="AY198" s="16" t="s">
        <v>124</v>
      </c>
      <c r="BE198" s="162">
        <f>IF(N198="základná",J198,0)</f>
        <v>0</v>
      </c>
      <c r="BF198" s="162">
        <f>IF(N198="znížená",J198,0)</f>
        <v>0</v>
      </c>
      <c r="BG198" s="162">
        <f>IF(N198="zákl. prenesená",J198,0)</f>
        <v>0</v>
      </c>
      <c r="BH198" s="162">
        <f>IF(N198="zníž. prenesená",J198,0)</f>
        <v>0</v>
      </c>
      <c r="BI198" s="162">
        <f>IF(N198="nulová",J198,0)</f>
        <v>0</v>
      </c>
      <c r="BJ198" s="16" t="s">
        <v>83</v>
      </c>
      <c r="BK198" s="162">
        <f>ROUND(I198*H198,2)</f>
        <v>0</v>
      </c>
      <c r="BL198" s="16" t="s">
        <v>130</v>
      </c>
      <c r="BM198" s="161" t="s">
        <v>195</v>
      </c>
    </row>
    <row r="199" spans="1:65" s="2" customFormat="1" ht="16.5" customHeight="1">
      <c r="A199" s="31"/>
      <c r="B199" s="148"/>
      <c r="C199" s="149" t="s">
        <v>164</v>
      </c>
      <c r="D199" s="149" t="s">
        <v>126</v>
      </c>
      <c r="E199" s="150" t="s">
        <v>425</v>
      </c>
      <c r="F199" s="151" t="s">
        <v>426</v>
      </c>
      <c r="G199" s="152" t="s">
        <v>228</v>
      </c>
      <c r="H199" s="153">
        <v>1</v>
      </c>
      <c r="I199" s="154"/>
      <c r="J199" s="155">
        <f>ROUND(I199*H199,2)</f>
        <v>0</v>
      </c>
      <c r="K199" s="156"/>
      <c r="L199" s="32"/>
      <c r="M199" s="157" t="s">
        <v>1</v>
      </c>
      <c r="N199" s="158" t="s">
        <v>37</v>
      </c>
      <c r="O199" s="57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1" t="s">
        <v>130</v>
      </c>
      <c r="AT199" s="161" t="s">
        <v>126</v>
      </c>
      <c r="AU199" s="161" t="s">
        <v>83</v>
      </c>
      <c r="AY199" s="16" t="s">
        <v>124</v>
      </c>
      <c r="BE199" s="162">
        <f>IF(N199="základná",J199,0)</f>
        <v>0</v>
      </c>
      <c r="BF199" s="162">
        <f>IF(N199="znížená",J199,0)</f>
        <v>0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6" t="s">
        <v>83</v>
      </c>
      <c r="BK199" s="162">
        <f>ROUND(I199*H199,2)</f>
        <v>0</v>
      </c>
      <c r="BL199" s="16" t="s">
        <v>130</v>
      </c>
      <c r="BM199" s="161" t="s">
        <v>199</v>
      </c>
    </row>
    <row r="200" spans="1:65" s="12" customFormat="1" ht="22.9" customHeight="1">
      <c r="B200" s="135"/>
      <c r="D200" s="136" t="s">
        <v>70</v>
      </c>
      <c r="E200" s="146" t="s">
        <v>427</v>
      </c>
      <c r="F200" s="146" t="s">
        <v>428</v>
      </c>
      <c r="I200" s="138"/>
      <c r="J200" s="147">
        <f>BK200</f>
        <v>0</v>
      </c>
      <c r="L200" s="135"/>
      <c r="M200" s="140"/>
      <c r="N200" s="141"/>
      <c r="O200" s="141"/>
      <c r="P200" s="142">
        <f>P201</f>
        <v>0</v>
      </c>
      <c r="Q200" s="141"/>
      <c r="R200" s="142">
        <f>R201</f>
        <v>0</v>
      </c>
      <c r="S200" s="141"/>
      <c r="T200" s="143">
        <f>T201</f>
        <v>0</v>
      </c>
      <c r="AR200" s="136" t="s">
        <v>75</v>
      </c>
      <c r="AT200" s="144" t="s">
        <v>70</v>
      </c>
      <c r="AU200" s="144" t="s">
        <v>75</v>
      </c>
      <c r="AY200" s="136" t="s">
        <v>124</v>
      </c>
      <c r="BK200" s="145">
        <f>BK201</f>
        <v>0</v>
      </c>
    </row>
    <row r="201" spans="1:65" s="2" customFormat="1" ht="21.75" customHeight="1">
      <c r="A201" s="31"/>
      <c r="B201" s="148"/>
      <c r="C201" s="149" t="s">
        <v>196</v>
      </c>
      <c r="D201" s="149" t="s">
        <v>126</v>
      </c>
      <c r="E201" s="150" t="s">
        <v>429</v>
      </c>
      <c r="F201" s="151" t="s">
        <v>430</v>
      </c>
      <c r="G201" s="152" t="s">
        <v>160</v>
      </c>
      <c r="H201" s="153">
        <v>4.8</v>
      </c>
      <c r="I201" s="154"/>
      <c r="J201" s="155">
        <f>ROUND(I201*H201,2)</f>
        <v>0</v>
      </c>
      <c r="K201" s="156"/>
      <c r="L201" s="32"/>
      <c r="M201" s="157" t="s">
        <v>1</v>
      </c>
      <c r="N201" s="158" t="s">
        <v>37</v>
      </c>
      <c r="O201" s="57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1" t="s">
        <v>130</v>
      </c>
      <c r="AT201" s="161" t="s">
        <v>126</v>
      </c>
      <c r="AU201" s="161" t="s">
        <v>83</v>
      </c>
      <c r="AY201" s="16" t="s">
        <v>124</v>
      </c>
      <c r="BE201" s="162">
        <f>IF(N201="základná",J201,0)</f>
        <v>0</v>
      </c>
      <c r="BF201" s="162">
        <f>IF(N201="znížená",J201,0)</f>
        <v>0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6" t="s">
        <v>83</v>
      </c>
      <c r="BK201" s="162">
        <f>ROUND(I201*H201,2)</f>
        <v>0</v>
      </c>
      <c r="BL201" s="16" t="s">
        <v>130</v>
      </c>
      <c r="BM201" s="161" t="s">
        <v>202</v>
      </c>
    </row>
    <row r="202" spans="1:65" s="12" customFormat="1" ht="25.9" customHeight="1">
      <c r="B202" s="135"/>
      <c r="D202" s="136" t="s">
        <v>70</v>
      </c>
      <c r="E202" s="137" t="s">
        <v>431</v>
      </c>
      <c r="F202" s="137" t="s">
        <v>432</v>
      </c>
      <c r="I202" s="138"/>
      <c r="J202" s="139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0</v>
      </c>
      <c r="S202" s="141"/>
      <c r="T202" s="143">
        <f>T203</f>
        <v>0</v>
      </c>
      <c r="AR202" s="136" t="s">
        <v>83</v>
      </c>
      <c r="AT202" s="144" t="s">
        <v>70</v>
      </c>
      <c r="AU202" s="144" t="s">
        <v>71</v>
      </c>
      <c r="AY202" s="136" t="s">
        <v>124</v>
      </c>
      <c r="BK202" s="145">
        <f>BK203</f>
        <v>0</v>
      </c>
    </row>
    <row r="203" spans="1:65" s="12" customFormat="1" ht="22.9" customHeight="1">
      <c r="B203" s="135"/>
      <c r="D203" s="136" t="s">
        <v>70</v>
      </c>
      <c r="E203" s="146" t="s">
        <v>433</v>
      </c>
      <c r="F203" s="146" t="s">
        <v>434</v>
      </c>
      <c r="I203" s="138"/>
      <c r="J203" s="147">
        <f>BK203</f>
        <v>0</v>
      </c>
      <c r="L203" s="135"/>
      <c r="M203" s="140"/>
      <c r="N203" s="141"/>
      <c r="O203" s="141"/>
      <c r="P203" s="142">
        <f>SUM(P204:P264)</f>
        <v>0</v>
      </c>
      <c r="Q203" s="141"/>
      <c r="R203" s="142">
        <f>SUM(R204:R264)</f>
        <v>0</v>
      </c>
      <c r="S203" s="141"/>
      <c r="T203" s="143">
        <f>SUM(T204:T264)</f>
        <v>0</v>
      </c>
      <c r="AR203" s="136" t="s">
        <v>83</v>
      </c>
      <c r="AT203" s="144" t="s">
        <v>70</v>
      </c>
      <c r="AU203" s="144" t="s">
        <v>75</v>
      </c>
      <c r="AY203" s="136" t="s">
        <v>124</v>
      </c>
      <c r="BK203" s="145">
        <f>SUM(BK204:BK264)</f>
        <v>0</v>
      </c>
    </row>
    <row r="204" spans="1:65" s="2" customFormat="1" ht="33" customHeight="1">
      <c r="A204" s="31"/>
      <c r="B204" s="148"/>
      <c r="C204" s="149" t="s">
        <v>7</v>
      </c>
      <c r="D204" s="149" t="s">
        <v>126</v>
      </c>
      <c r="E204" s="150" t="s">
        <v>435</v>
      </c>
      <c r="F204" s="151" t="s">
        <v>436</v>
      </c>
      <c r="G204" s="152" t="s">
        <v>129</v>
      </c>
      <c r="H204" s="153">
        <v>15.331</v>
      </c>
      <c r="I204" s="154"/>
      <c r="J204" s="155">
        <f>ROUND(I204*H204,2)</f>
        <v>0</v>
      </c>
      <c r="K204" s="156"/>
      <c r="L204" s="32"/>
      <c r="M204" s="157" t="s">
        <v>1</v>
      </c>
      <c r="N204" s="158" t="s">
        <v>37</v>
      </c>
      <c r="O204" s="57"/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1" t="s">
        <v>161</v>
      </c>
      <c r="AT204" s="161" t="s">
        <v>126</v>
      </c>
      <c r="AU204" s="161" t="s">
        <v>83</v>
      </c>
      <c r="AY204" s="16" t="s">
        <v>124</v>
      </c>
      <c r="BE204" s="162">
        <f>IF(N204="základná",J204,0)</f>
        <v>0</v>
      </c>
      <c r="BF204" s="162">
        <f>IF(N204="znížená",J204,0)</f>
        <v>0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6" t="s">
        <v>83</v>
      </c>
      <c r="BK204" s="162">
        <f>ROUND(I204*H204,2)</f>
        <v>0</v>
      </c>
      <c r="BL204" s="16" t="s">
        <v>161</v>
      </c>
      <c r="BM204" s="161" t="s">
        <v>207</v>
      </c>
    </row>
    <row r="205" spans="1:65" s="13" customFormat="1">
      <c r="B205" s="163"/>
      <c r="D205" s="164" t="s">
        <v>131</v>
      </c>
      <c r="E205" s="165" t="s">
        <v>1</v>
      </c>
      <c r="F205" s="166" t="s">
        <v>387</v>
      </c>
      <c r="H205" s="167">
        <v>0.36599999999999999</v>
      </c>
      <c r="I205" s="168"/>
      <c r="L205" s="163"/>
      <c r="M205" s="169"/>
      <c r="N205" s="170"/>
      <c r="O205" s="170"/>
      <c r="P205" s="170"/>
      <c r="Q205" s="170"/>
      <c r="R205" s="170"/>
      <c r="S205" s="170"/>
      <c r="T205" s="171"/>
      <c r="AT205" s="165" t="s">
        <v>131</v>
      </c>
      <c r="AU205" s="165" t="s">
        <v>83</v>
      </c>
      <c r="AV205" s="13" t="s">
        <v>83</v>
      </c>
      <c r="AW205" s="13" t="s">
        <v>28</v>
      </c>
      <c r="AX205" s="13" t="s">
        <v>71</v>
      </c>
      <c r="AY205" s="165" t="s">
        <v>124</v>
      </c>
    </row>
    <row r="206" spans="1:65" s="13" customFormat="1">
      <c r="B206" s="163"/>
      <c r="D206" s="164" t="s">
        <v>131</v>
      </c>
      <c r="E206" s="165" t="s">
        <v>1</v>
      </c>
      <c r="F206" s="166" t="s">
        <v>388</v>
      </c>
      <c r="H206" s="167">
        <v>4.2960000000000003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131</v>
      </c>
      <c r="AU206" s="165" t="s">
        <v>83</v>
      </c>
      <c r="AV206" s="13" t="s">
        <v>83</v>
      </c>
      <c r="AW206" s="13" t="s">
        <v>28</v>
      </c>
      <c r="AX206" s="13" t="s">
        <v>71</v>
      </c>
      <c r="AY206" s="165" t="s">
        <v>124</v>
      </c>
    </row>
    <row r="207" spans="1:65" s="13" customFormat="1">
      <c r="B207" s="163"/>
      <c r="D207" s="164" t="s">
        <v>131</v>
      </c>
      <c r="E207" s="165" t="s">
        <v>1</v>
      </c>
      <c r="F207" s="166" t="s">
        <v>389</v>
      </c>
      <c r="H207" s="167">
        <v>5.5880000000000001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131</v>
      </c>
      <c r="AU207" s="165" t="s">
        <v>83</v>
      </c>
      <c r="AV207" s="13" t="s">
        <v>83</v>
      </c>
      <c r="AW207" s="13" t="s">
        <v>28</v>
      </c>
      <c r="AX207" s="13" t="s">
        <v>71</v>
      </c>
      <c r="AY207" s="165" t="s">
        <v>124</v>
      </c>
    </row>
    <row r="208" spans="1:65" s="13" customFormat="1">
      <c r="B208" s="163"/>
      <c r="D208" s="164" t="s">
        <v>131</v>
      </c>
      <c r="E208" s="165" t="s">
        <v>1</v>
      </c>
      <c r="F208" s="166" t="s">
        <v>390</v>
      </c>
      <c r="H208" s="167">
        <v>0.6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131</v>
      </c>
      <c r="AU208" s="165" t="s">
        <v>83</v>
      </c>
      <c r="AV208" s="13" t="s">
        <v>83</v>
      </c>
      <c r="AW208" s="13" t="s">
        <v>28</v>
      </c>
      <c r="AX208" s="13" t="s">
        <v>71</v>
      </c>
      <c r="AY208" s="165" t="s">
        <v>124</v>
      </c>
    </row>
    <row r="209" spans="1:65" s="13" customFormat="1">
      <c r="B209" s="163"/>
      <c r="D209" s="164" t="s">
        <v>131</v>
      </c>
      <c r="E209" s="165" t="s">
        <v>1</v>
      </c>
      <c r="F209" s="166" t="s">
        <v>437</v>
      </c>
      <c r="H209" s="167">
        <v>3.66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65" t="s">
        <v>131</v>
      </c>
      <c r="AU209" s="165" t="s">
        <v>83</v>
      </c>
      <c r="AV209" s="13" t="s">
        <v>83</v>
      </c>
      <c r="AW209" s="13" t="s">
        <v>28</v>
      </c>
      <c r="AX209" s="13" t="s">
        <v>71</v>
      </c>
      <c r="AY209" s="165" t="s">
        <v>124</v>
      </c>
    </row>
    <row r="210" spans="1:65" s="13" customFormat="1">
      <c r="B210" s="163"/>
      <c r="D210" s="164" t="s">
        <v>131</v>
      </c>
      <c r="E210" s="165" t="s">
        <v>1</v>
      </c>
      <c r="F210" s="166" t="s">
        <v>392</v>
      </c>
      <c r="H210" s="167">
        <v>0.82099999999999995</v>
      </c>
      <c r="I210" s="168"/>
      <c r="L210" s="163"/>
      <c r="M210" s="169"/>
      <c r="N210" s="170"/>
      <c r="O210" s="170"/>
      <c r="P210" s="170"/>
      <c r="Q210" s="170"/>
      <c r="R210" s="170"/>
      <c r="S210" s="170"/>
      <c r="T210" s="171"/>
      <c r="AT210" s="165" t="s">
        <v>131</v>
      </c>
      <c r="AU210" s="165" t="s">
        <v>83</v>
      </c>
      <c r="AV210" s="13" t="s">
        <v>83</v>
      </c>
      <c r="AW210" s="13" t="s">
        <v>28</v>
      </c>
      <c r="AX210" s="13" t="s">
        <v>71</v>
      </c>
      <c r="AY210" s="165" t="s">
        <v>124</v>
      </c>
    </row>
    <row r="211" spans="1:65" s="14" customFormat="1">
      <c r="B211" s="172"/>
      <c r="D211" s="164" t="s">
        <v>131</v>
      </c>
      <c r="E211" s="173" t="s">
        <v>1</v>
      </c>
      <c r="F211" s="174" t="s">
        <v>357</v>
      </c>
      <c r="H211" s="175">
        <v>15.331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131</v>
      </c>
      <c r="AU211" s="173" t="s">
        <v>83</v>
      </c>
      <c r="AV211" s="14" t="s">
        <v>130</v>
      </c>
      <c r="AW211" s="14" t="s">
        <v>28</v>
      </c>
      <c r="AX211" s="14" t="s">
        <v>75</v>
      </c>
      <c r="AY211" s="173" t="s">
        <v>124</v>
      </c>
    </row>
    <row r="212" spans="1:65" s="2" customFormat="1" ht="21.75" customHeight="1">
      <c r="A212" s="31"/>
      <c r="B212" s="148"/>
      <c r="C212" s="149" t="s">
        <v>203</v>
      </c>
      <c r="D212" s="149" t="s">
        <v>126</v>
      </c>
      <c r="E212" s="150" t="s">
        <v>438</v>
      </c>
      <c r="F212" s="151" t="s">
        <v>439</v>
      </c>
      <c r="G212" s="152" t="s">
        <v>129</v>
      </c>
      <c r="H212" s="153">
        <v>43.262</v>
      </c>
      <c r="I212" s="154"/>
      <c r="J212" s="155">
        <f>ROUND(I212*H212,2)</f>
        <v>0</v>
      </c>
      <c r="K212" s="156"/>
      <c r="L212" s="32"/>
      <c r="M212" s="157" t="s">
        <v>1</v>
      </c>
      <c r="N212" s="158" t="s">
        <v>37</v>
      </c>
      <c r="O212" s="57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1" t="s">
        <v>161</v>
      </c>
      <c r="AT212" s="161" t="s">
        <v>126</v>
      </c>
      <c r="AU212" s="161" t="s">
        <v>83</v>
      </c>
      <c r="AY212" s="16" t="s">
        <v>124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6" t="s">
        <v>83</v>
      </c>
      <c r="BK212" s="162">
        <f>ROUND(I212*H212,2)</f>
        <v>0</v>
      </c>
      <c r="BL212" s="16" t="s">
        <v>161</v>
      </c>
      <c r="BM212" s="161" t="s">
        <v>209</v>
      </c>
    </row>
    <row r="213" spans="1:65" s="13" customFormat="1">
      <c r="B213" s="163"/>
      <c r="D213" s="164" t="s">
        <v>131</v>
      </c>
      <c r="E213" s="165" t="s">
        <v>1</v>
      </c>
      <c r="F213" s="166" t="s">
        <v>395</v>
      </c>
      <c r="H213" s="167">
        <v>1.464</v>
      </c>
      <c r="I213" s="168"/>
      <c r="L213" s="163"/>
      <c r="M213" s="169"/>
      <c r="N213" s="170"/>
      <c r="O213" s="170"/>
      <c r="P213" s="170"/>
      <c r="Q213" s="170"/>
      <c r="R213" s="170"/>
      <c r="S213" s="170"/>
      <c r="T213" s="171"/>
      <c r="AT213" s="165" t="s">
        <v>131</v>
      </c>
      <c r="AU213" s="165" t="s">
        <v>83</v>
      </c>
      <c r="AV213" s="13" t="s">
        <v>83</v>
      </c>
      <c r="AW213" s="13" t="s">
        <v>28</v>
      </c>
      <c r="AX213" s="13" t="s">
        <v>71</v>
      </c>
      <c r="AY213" s="165" t="s">
        <v>124</v>
      </c>
    </row>
    <row r="214" spans="1:65" s="13" customFormat="1">
      <c r="B214" s="163"/>
      <c r="D214" s="164" t="s">
        <v>131</v>
      </c>
      <c r="E214" s="165" t="s">
        <v>1</v>
      </c>
      <c r="F214" s="166" t="s">
        <v>396</v>
      </c>
      <c r="H214" s="167">
        <v>11.456</v>
      </c>
      <c r="I214" s="168"/>
      <c r="L214" s="163"/>
      <c r="M214" s="169"/>
      <c r="N214" s="170"/>
      <c r="O214" s="170"/>
      <c r="P214" s="170"/>
      <c r="Q214" s="170"/>
      <c r="R214" s="170"/>
      <c r="S214" s="170"/>
      <c r="T214" s="171"/>
      <c r="AT214" s="165" t="s">
        <v>131</v>
      </c>
      <c r="AU214" s="165" t="s">
        <v>83</v>
      </c>
      <c r="AV214" s="13" t="s">
        <v>83</v>
      </c>
      <c r="AW214" s="13" t="s">
        <v>28</v>
      </c>
      <c r="AX214" s="13" t="s">
        <v>71</v>
      </c>
      <c r="AY214" s="165" t="s">
        <v>124</v>
      </c>
    </row>
    <row r="215" spans="1:65" s="13" customFormat="1">
      <c r="B215" s="163"/>
      <c r="D215" s="164" t="s">
        <v>131</v>
      </c>
      <c r="E215" s="165" t="s">
        <v>1</v>
      </c>
      <c r="F215" s="166" t="s">
        <v>397</v>
      </c>
      <c r="H215" s="167">
        <v>14.9</v>
      </c>
      <c r="I215" s="168"/>
      <c r="L215" s="163"/>
      <c r="M215" s="169"/>
      <c r="N215" s="170"/>
      <c r="O215" s="170"/>
      <c r="P215" s="170"/>
      <c r="Q215" s="170"/>
      <c r="R215" s="170"/>
      <c r="S215" s="170"/>
      <c r="T215" s="171"/>
      <c r="AT215" s="165" t="s">
        <v>131</v>
      </c>
      <c r="AU215" s="165" t="s">
        <v>83</v>
      </c>
      <c r="AV215" s="13" t="s">
        <v>83</v>
      </c>
      <c r="AW215" s="13" t="s">
        <v>28</v>
      </c>
      <c r="AX215" s="13" t="s">
        <v>71</v>
      </c>
      <c r="AY215" s="165" t="s">
        <v>124</v>
      </c>
    </row>
    <row r="216" spans="1:65" s="13" customFormat="1">
      <c r="B216" s="163"/>
      <c r="D216" s="164" t="s">
        <v>131</v>
      </c>
      <c r="E216" s="165" t="s">
        <v>1</v>
      </c>
      <c r="F216" s="166" t="s">
        <v>398</v>
      </c>
      <c r="H216" s="167">
        <v>2.4</v>
      </c>
      <c r="I216" s="168"/>
      <c r="L216" s="163"/>
      <c r="M216" s="169"/>
      <c r="N216" s="170"/>
      <c r="O216" s="170"/>
      <c r="P216" s="170"/>
      <c r="Q216" s="170"/>
      <c r="R216" s="170"/>
      <c r="S216" s="170"/>
      <c r="T216" s="171"/>
      <c r="AT216" s="165" t="s">
        <v>131</v>
      </c>
      <c r="AU216" s="165" t="s">
        <v>83</v>
      </c>
      <c r="AV216" s="13" t="s">
        <v>83</v>
      </c>
      <c r="AW216" s="13" t="s">
        <v>28</v>
      </c>
      <c r="AX216" s="13" t="s">
        <v>71</v>
      </c>
      <c r="AY216" s="165" t="s">
        <v>124</v>
      </c>
    </row>
    <row r="217" spans="1:65" s="13" customFormat="1">
      <c r="B217" s="163"/>
      <c r="D217" s="164" t="s">
        <v>131</v>
      </c>
      <c r="E217" s="165" t="s">
        <v>1</v>
      </c>
      <c r="F217" s="166" t="s">
        <v>440</v>
      </c>
      <c r="H217" s="167">
        <v>9.76</v>
      </c>
      <c r="I217" s="168"/>
      <c r="L217" s="163"/>
      <c r="M217" s="169"/>
      <c r="N217" s="170"/>
      <c r="O217" s="170"/>
      <c r="P217" s="170"/>
      <c r="Q217" s="170"/>
      <c r="R217" s="170"/>
      <c r="S217" s="170"/>
      <c r="T217" s="171"/>
      <c r="AT217" s="165" t="s">
        <v>131</v>
      </c>
      <c r="AU217" s="165" t="s">
        <v>83</v>
      </c>
      <c r="AV217" s="13" t="s">
        <v>83</v>
      </c>
      <c r="AW217" s="13" t="s">
        <v>28</v>
      </c>
      <c r="AX217" s="13" t="s">
        <v>71</v>
      </c>
      <c r="AY217" s="165" t="s">
        <v>124</v>
      </c>
    </row>
    <row r="218" spans="1:65" s="13" customFormat="1">
      <c r="B218" s="163"/>
      <c r="D218" s="164" t="s">
        <v>131</v>
      </c>
      <c r="E218" s="165" t="s">
        <v>1</v>
      </c>
      <c r="F218" s="166" t="s">
        <v>403</v>
      </c>
      <c r="H218" s="167">
        <v>3.282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131</v>
      </c>
      <c r="AU218" s="165" t="s">
        <v>83</v>
      </c>
      <c r="AV218" s="13" t="s">
        <v>83</v>
      </c>
      <c r="AW218" s="13" t="s">
        <v>28</v>
      </c>
      <c r="AX218" s="13" t="s">
        <v>71</v>
      </c>
      <c r="AY218" s="165" t="s">
        <v>124</v>
      </c>
    </row>
    <row r="219" spans="1:65" s="14" customFormat="1">
      <c r="B219" s="172"/>
      <c r="D219" s="164" t="s">
        <v>131</v>
      </c>
      <c r="E219" s="173" t="s">
        <v>1</v>
      </c>
      <c r="F219" s="174" t="s">
        <v>357</v>
      </c>
      <c r="H219" s="175">
        <v>43.262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131</v>
      </c>
      <c r="AU219" s="173" t="s">
        <v>83</v>
      </c>
      <c r="AV219" s="14" t="s">
        <v>130</v>
      </c>
      <c r="AW219" s="14" t="s">
        <v>28</v>
      </c>
      <c r="AX219" s="14" t="s">
        <v>75</v>
      </c>
      <c r="AY219" s="173" t="s">
        <v>124</v>
      </c>
    </row>
    <row r="220" spans="1:65" s="2" customFormat="1" ht="21.75" customHeight="1">
      <c r="A220" s="31"/>
      <c r="B220" s="148"/>
      <c r="C220" s="149" t="s">
        <v>170</v>
      </c>
      <c r="D220" s="149" t="s">
        <v>126</v>
      </c>
      <c r="E220" s="150" t="s">
        <v>441</v>
      </c>
      <c r="F220" s="151" t="s">
        <v>442</v>
      </c>
      <c r="G220" s="152" t="s">
        <v>129</v>
      </c>
      <c r="H220" s="153">
        <v>8.3219999999999992</v>
      </c>
      <c r="I220" s="154"/>
      <c r="J220" s="155">
        <f>ROUND(I220*H220,2)</f>
        <v>0</v>
      </c>
      <c r="K220" s="156"/>
      <c r="L220" s="32"/>
      <c r="M220" s="157" t="s">
        <v>1</v>
      </c>
      <c r="N220" s="158" t="s">
        <v>37</v>
      </c>
      <c r="O220" s="57"/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1" t="s">
        <v>161</v>
      </c>
      <c r="AT220" s="161" t="s">
        <v>126</v>
      </c>
      <c r="AU220" s="161" t="s">
        <v>83</v>
      </c>
      <c r="AY220" s="16" t="s">
        <v>124</v>
      </c>
      <c r="BE220" s="162">
        <f>IF(N220="základná",J220,0)</f>
        <v>0</v>
      </c>
      <c r="BF220" s="162">
        <f>IF(N220="znížená",J220,0)</f>
        <v>0</v>
      </c>
      <c r="BG220" s="162">
        <f>IF(N220="zákl. prenesená",J220,0)</f>
        <v>0</v>
      </c>
      <c r="BH220" s="162">
        <f>IF(N220="zníž. prenesená",J220,0)</f>
        <v>0</v>
      </c>
      <c r="BI220" s="162">
        <f>IF(N220="nulová",J220,0)</f>
        <v>0</v>
      </c>
      <c r="BJ220" s="16" t="s">
        <v>83</v>
      </c>
      <c r="BK220" s="162">
        <f>ROUND(I220*H220,2)</f>
        <v>0</v>
      </c>
      <c r="BL220" s="16" t="s">
        <v>161</v>
      </c>
      <c r="BM220" s="161" t="s">
        <v>213</v>
      </c>
    </row>
    <row r="221" spans="1:65" s="13" customFormat="1">
      <c r="B221" s="163"/>
      <c r="D221" s="164" t="s">
        <v>131</v>
      </c>
      <c r="E221" s="165" t="s">
        <v>1</v>
      </c>
      <c r="F221" s="166" t="s">
        <v>380</v>
      </c>
      <c r="H221" s="167">
        <v>1.038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131</v>
      </c>
      <c r="AU221" s="165" t="s">
        <v>83</v>
      </c>
      <c r="AV221" s="13" t="s">
        <v>83</v>
      </c>
      <c r="AW221" s="13" t="s">
        <v>28</v>
      </c>
      <c r="AX221" s="13" t="s">
        <v>71</v>
      </c>
      <c r="AY221" s="165" t="s">
        <v>124</v>
      </c>
    </row>
    <row r="222" spans="1:65" s="13" customFormat="1">
      <c r="B222" s="163"/>
      <c r="D222" s="164" t="s">
        <v>131</v>
      </c>
      <c r="E222" s="165" t="s">
        <v>1</v>
      </c>
      <c r="F222" s="166" t="s">
        <v>381</v>
      </c>
      <c r="H222" s="167">
        <v>1.3440000000000001</v>
      </c>
      <c r="I222" s="168"/>
      <c r="L222" s="163"/>
      <c r="M222" s="169"/>
      <c r="N222" s="170"/>
      <c r="O222" s="170"/>
      <c r="P222" s="170"/>
      <c r="Q222" s="170"/>
      <c r="R222" s="170"/>
      <c r="S222" s="170"/>
      <c r="T222" s="171"/>
      <c r="AT222" s="165" t="s">
        <v>131</v>
      </c>
      <c r="AU222" s="165" t="s">
        <v>83</v>
      </c>
      <c r="AV222" s="13" t="s">
        <v>83</v>
      </c>
      <c r="AW222" s="13" t="s">
        <v>28</v>
      </c>
      <c r="AX222" s="13" t="s">
        <v>71</v>
      </c>
      <c r="AY222" s="165" t="s">
        <v>124</v>
      </c>
    </row>
    <row r="223" spans="1:65" s="13" customFormat="1">
      <c r="B223" s="163"/>
      <c r="D223" s="164" t="s">
        <v>131</v>
      </c>
      <c r="E223" s="165" t="s">
        <v>1</v>
      </c>
      <c r="F223" s="166" t="s">
        <v>382</v>
      </c>
      <c r="H223" s="167">
        <v>0.36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65" t="s">
        <v>131</v>
      </c>
      <c r="AU223" s="165" t="s">
        <v>83</v>
      </c>
      <c r="AV223" s="13" t="s">
        <v>83</v>
      </c>
      <c r="AW223" s="13" t="s">
        <v>28</v>
      </c>
      <c r="AX223" s="13" t="s">
        <v>71</v>
      </c>
      <c r="AY223" s="165" t="s">
        <v>124</v>
      </c>
    </row>
    <row r="224" spans="1:65" s="13" customFormat="1">
      <c r="B224" s="163"/>
      <c r="D224" s="164" t="s">
        <v>131</v>
      </c>
      <c r="E224" s="165" t="s">
        <v>1</v>
      </c>
      <c r="F224" s="166" t="s">
        <v>383</v>
      </c>
      <c r="H224" s="167">
        <v>2.58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131</v>
      </c>
      <c r="AU224" s="165" t="s">
        <v>83</v>
      </c>
      <c r="AV224" s="13" t="s">
        <v>83</v>
      </c>
      <c r="AW224" s="13" t="s">
        <v>28</v>
      </c>
      <c r="AX224" s="13" t="s">
        <v>71</v>
      </c>
      <c r="AY224" s="165" t="s">
        <v>124</v>
      </c>
    </row>
    <row r="225" spans="1:65" s="13" customFormat="1">
      <c r="B225" s="163"/>
      <c r="D225" s="164" t="s">
        <v>131</v>
      </c>
      <c r="E225" s="165" t="s">
        <v>1</v>
      </c>
      <c r="F225" s="166" t="s">
        <v>384</v>
      </c>
      <c r="H225" s="167">
        <v>3</v>
      </c>
      <c r="I225" s="168"/>
      <c r="L225" s="163"/>
      <c r="M225" s="169"/>
      <c r="N225" s="170"/>
      <c r="O225" s="170"/>
      <c r="P225" s="170"/>
      <c r="Q225" s="170"/>
      <c r="R225" s="170"/>
      <c r="S225" s="170"/>
      <c r="T225" s="171"/>
      <c r="AT225" s="165" t="s">
        <v>131</v>
      </c>
      <c r="AU225" s="165" t="s">
        <v>83</v>
      </c>
      <c r="AV225" s="13" t="s">
        <v>83</v>
      </c>
      <c r="AW225" s="13" t="s">
        <v>28</v>
      </c>
      <c r="AX225" s="13" t="s">
        <v>71</v>
      </c>
      <c r="AY225" s="165" t="s">
        <v>124</v>
      </c>
    </row>
    <row r="226" spans="1:65" s="14" customFormat="1">
      <c r="B226" s="172"/>
      <c r="D226" s="164" t="s">
        <v>131</v>
      </c>
      <c r="E226" s="173" t="s">
        <v>1</v>
      </c>
      <c r="F226" s="174" t="s">
        <v>357</v>
      </c>
      <c r="H226" s="175">
        <v>8.3219999999999992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131</v>
      </c>
      <c r="AU226" s="173" t="s">
        <v>83</v>
      </c>
      <c r="AV226" s="14" t="s">
        <v>130</v>
      </c>
      <c r="AW226" s="14" t="s">
        <v>28</v>
      </c>
      <c r="AX226" s="14" t="s">
        <v>75</v>
      </c>
      <c r="AY226" s="173" t="s">
        <v>124</v>
      </c>
    </row>
    <row r="227" spans="1:65" s="2" customFormat="1" ht="21.75" customHeight="1">
      <c r="A227" s="31"/>
      <c r="B227" s="148"/>
      <c r="C227" s="180" t="s">
        <v>210</v>
      </c>
      <c r="D227" s="180" t="s">
        <v>181</v>
      </c>
      <c r="E227" s="181" t="s">
        <v>443</v>
      </c>
      <c r="F227" s="182" t="s">
        <v>444</v>
      </c>
      <c r="G227" s="183" t="s">
        <v>129</v>
      </c>
      <c r="H227" s="184">
        <v>9.9860000000000007</v>
      </c>
      <c r="I227" s="185"/>
      <c r="J227" s="186">
        <f>ROUND(I227*H227,2)</f>
        <v>0</v>
      </c>
      <c r="K227" s="187"/>
      <c r="L227" s="188"/>
      <c r="M227" s="189" t="s">
        <v>1</v>
      </c>
      <c r="N227" s="190" t="s">
        <v>37</v>
      </c>
      <c r="O227" s="57"/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1" t="s">
        <v>192</v>
      </c>
      <c r="AT227" s="161" t="s">
        <v>181</v>
      </c>
      <c r="AU227" s="161" t="s">
        <v>83</v>
      </c>
      <c r="AY227" s="16" t="s">
        <v>124</v>
      </c>
      <c r="BE227" s="162">
        <f>IF(N227="základná",J227,0)</f>
        <v>0</v>
      </c>
      <c r="BF227" s="162">
        <f>IF(N227="znížená",J227,0)</f>
        <v>0</v>
      </c>
      <c r="BG227" s="162">
        <f>IF(N227="zákl. prenesená",J227,0)</f>
        <v>0</v>
      </c>
      <c r="BH227" s="162">
        <f>IF(N227="zníž. prenesená",J227,0)</f>
        <v>0</v>
      </c>
      <c r="BI227" s="162">
        <f>IF(N227="nulová",J227,0)</f>
        <v>0</v>
      </c>
      <c r="BJ227" s="16" t="s">
        <v>83</v>
      </c>
      <c r="BK227" s="162">
        <f>ROUND(I227*H227,2)</f>
        <v>0</v>
      </c>
      <c r="BL227" s="16" t="s">
        <v>161</v>
      </c>
      <c r="BM227" s="161" t="s">
        <v>214</v>
      </c>
    </row>
    <row r="228" spans="1:65" s="13" customFormat="1">
      <c r="B228" s="163"/>
      <c r="D228" s="164" t="s">
        <v>131</v>
      </c>
      <c r="E228" s="165" t="s">
        <v>1</v>
      </c>
      <c r="F228" s="166" t="s">
        <v>445</v>
      </c>
      <c r="H228" s="167">
        <v>9.9860000000000007</v>
      </c>
      <c r="I228" s="168"/>
      <c r="L228" s="163"/>
      <c r="M228" s="169"/>
      <c r="N228" s="170"/>
      <c r="O228" s="170"/>
      <c r="P228" s="170"/>
      <c r="Q228" s="170"/>
      <c r="R228" s="170"/>
      <c r="S228" s="170"/>
      <c r="T228" s="171"/>
      <c r="AT228" s="165" t="s">
        <v>131</v>
      </c>
      <c r="AU228" s="165" t="s">
        <v>83</v>
      </c>
      <c r="AV228" s="13" t="s">
        <v>83</v>
      </c>
      <c r="AW228" s="13" t="s">
        <v>28</v>
      </c>
      <c r="AX228" s="13" t="s">
        <v>71</v>
      </c>
      <c r="AY228" s="165" t="s">
        <v>124</v>
      </c>
    </row>
    <row r="229" spans="1:65" s="14" customFormat="1">
      <c r="B229" s="172"/>
      <c r="D229" s="164" t="s">
        <v>131</v>
      </c>
      <c r="E229" s="173" t="s">
        <v>1</v>
      </c>
      <c r="F229" s="174" t="s">
        <v>135</v>
      </c>
      <c r="H229" s="175">
        <v>9.9860000000000007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131</v>
      </c>
      <c r="AU229" s="173" t="s">
        <v>83</v>
      </c>
      <c r="AV229" s="14" t="s">
        <v>130</v>
      </c>
      <c r="AW229" s="14" t="s">
        <v>28</v>
      </c>
      <c r="AX229" s="14" t="s">
        <v>75</v>
      </c>
      <c r="AY229" s="173" t="s">
        <v>124</v>
      </c>
    </row>
    <row r="230" spans="1:65" s="2" customFormat="1" ht="16.5" customHeight="1">
      <c r="A230" s="31"/>
      <c r="B230" s="148"/>
      <c r="C230" s="180" t="s">
        <v>176</v>
      </c>
      <c r="D230" s="180" t="s">
        <v>181</v>
      </c>
      <c r="E230" s="181" t="s">
        <v>446</v>
      </c>
      <c r="F230" s="182" t="s">
        <v>447</v>
      </c>
      <c r="G230" s="183" t="s">
        <v>206</v>
      </c>
      <c r="H230" s="184">
        <v>215.08</v>
      </c>
      <c r="I230" s="185"/>
      <c r="J230" s="186">
        <f>ROUND(I230*H230,2)</f>
        <v>0</v>
      </c>
      <c r="K230" s="187"/>
      <c r="L230" s="188"/>
      <c r="M230" s="189" t="s">
        <v>1</v>
      </c>
      <c r="N230" s="190" t="s">
        <v>37</v>
      </c>
      <c r="O230" s="57"/>
      <c r="P230" s="159">
        <f>O230*H230</f>
        <v>0</v>
      </c>
      <c r="Q230" s="159">
        <v>0</v>
      </c>
      <c r="R230" s="159">
        <f>Q230*H230</f>
        <v>0</v>
      </c>
      <c r="S230" s="159">
        <v>0</v>
      </c>
      <c r="T230" s="160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1" t="s">
        <v>192</v>
      </c>
      <c r="AT230" s="161" t="s">
        <v>181</v>
      </c>
      <c r="AU230" s="161" t="s">
        <v>83</v>
      </c>
      <c r="AY230" s="16" t="s">
        <v>124</v>
      </c>
      <c r="BE230" s="162">
        <f>IF(N230="základná",J230,0)</f>
        <v>0</v>
      </c>
      <c r="BF230" s="162">
        <f>IF(N230="znížená",J230,0)</f>
        <v>0</v>
      </c>
      <c r="BG230" s="162">
        <f>IF(N230="zákl. prenesená",J230,0)</f>
        <v>0</v>
      </c>
      <c r="BH230" s="162">
        <f>IF(N230="zníž. prenesená",J230,0)</f>
        <v>0</v>
      </c>
      <c r="BI230" s="162">
        <f>IF(N230="nulová",J230,0)</f>
        <v>0</v>
      </c>
      <c r="BJ230" s="16" t="s">
        <v>83</v>
      </c>
      <c r="BK230" s="162">
        <f>ROUND(I230*H230,2)</f>
        <v>0</v>
      </c>
      <c r="BL230" s="16" t="s">
        <v>161</v>
      </c>
      <c r="BM230" s="161" t="s">
        <v>217</v>
      </c>
    </row>
    <row r="231" spans="1:65" s="2" customFormat="1" ht="33" customHeight="1">
      <c r="A231" s="31"/>
      <c r="B231" s="148"/>
      <c r="C231" s="149" t="s">
        <v>215</v>
      </c>
      <c r="D231" s="149" t="s">
        <v>126</v>
      </c>
      <c r="E231" s="150" t="s">
        <v>448</v>
      </c>
      <c r="F231" s="151" t="s">
        <v>449</v>
      </c>
      <c r="G231" s="152" t="s">
        <v>129</v>
      </c>
      <c r="H231" s="153">
        <v>13.766</v>
      </c>
      <c r="I231" s="154"/>
      <c r="J231" s="155">
        <f>ROUND(I231*H231,2)</f>
        <v>0</v>
      </c>
      <c r="K231" s="156"/>
      <c r="L231" s="32"/>
      <c r="M231" s="157" t="s">
        <v>1</v>
      </c>
      <c r="N231" s="158" t="s">
        <v>37</v>
      </c>
      <c r="O231" s="57"/>
      <c r="P231" s="159">
        <f>O231*H231</f>
        <v>0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1" t="s">
        <v>161</v>
      </c>
      <c r="AT231" s="161" t="s">
        <v>126</v>
      </c>
      <c r="AU231" s="161" t="s">
        <v>83</v>
      </c>
      <c r="AY231" s="16" t="s">
        <v>124</v>
      </c>
      <c r="BE231" s="162">
        <f>IF(N231="základná",J231,0)</f>
        <v>0</v>
      </c>
      <c r="BF231" s="162">
        <f>IF(N231="znížená",J231,0)</f>
        <v>0</v>
      </c>
      <c r="BG231" s="162">
        <f>IF(N231="zákl. prenesená",J231,0)</f>
        <v>0</v>
      </c>
      <c r="BH231" s="162">
        <f>IF(N231="zníž. prenesená",J231,0)</f>
        <v>0</v>
      </c>
      <c r="BI231" s="162">
        <f>IF(N231="nulová",J231,0)</f>
        <v>0</v>
      </c>
      <c r="BJ231" s="16" t="s">
        <v>83</v>
      </c>
      <c r="BK231" s="162">
        <f>ROUND(I231*H231,2)</f>
        <v>0</v>
      </c>
      <c r="BL231" s="16" t="s">
        <v>161</v>
      </c>
      <c r="BM231" s="161" t="s">
        <v>220</v>
      </c>
    </row>
    <row r="232" spans="1:65" s="13" customFormat="1">
      <c r="B232" s="163"/>
      <c r="D232" s="164" t="s">
        <v>131</v>
      </c>
      <c r="E232" s="165" t="s">
        <v>1</v>
      </c>
      <c r="F232" s="166" t="s">
        <v>380</v>
      </c>
      <c r="H232" s="167">
        <v>1.038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131</v>
      </c>
      <c r="AU232" s="165" t="s">
        <v>83</v>
      </c>
      <c r="AV232" s="13" t="s">
        <v>83</v>
      </c>
      <c r="AW232" s="13" t="s">
        <v>28</v>
      </c>
      <c r="AX232" s="13" t="s">
        <v>71</v>
      </c>
      <c r="AY232" s="165" t="s">
        <v>124</v>
      </c>
    </row>
    <row r="233" spans="1:65" s="13" customFormat="1">
      <c r="B233" s="163"/>
      <c r="D233" s="164" t="s">
        <v>131</v>
      </c>
      <c r="E233" s="165" t="s">
        <v>1</v>
      </c>
      <c r="F233" s="166" t="s">
        <v>381</v>
      </c>
      <c r="H233" s="167">
        <v>1.3440000000000001</v>
      </c>
      <c r="I233" s="168"/>
      <c r="L233" s="163"/>
      <c r="M233" s="169"/>
      <c r="N233" s="170"/>
      <c r="O233" s="170"/>
      <c r="P233" s="170"/>
      <c r="Q233" s="170"/>
      <c r="R233" s="170"/>
      <c r="S233" s="170"/>
      <c r="T233" s="171"/>
      <c r="AT233" s="165" t="s">
        <v>131</v>
      </c>
      <c r="AU233" s="165" t="s">
        <v>83</v>
      </c>
      <c r="AV233" s="13" t="s">
        <v>83</v>
      </c>
      <c r="AW233" s="13" t="s">
        <v>28</v>
      </c>
      <c r="AX233" s="13" t="s">
        <v>71</v>
      </c>
      <c r="AY233" s="165" t="s">
        <v>124</v>
      </c>
    </row>
    <row r="234" spans="1:65" s="13" customFormat="1">
      <c r="B234" s="163"/>
      <c r="D234" s="164" t="s">
        <v>131</v>
      </c>
      <c r="E234" s="165" t="s">
        <v>1</v>
      </c>
      <c r="F234" s="166" t="s">
        <v>382</v>
      </c>
      <c r="H234" s="167">
        <v>0.36</v>
      </c>
      <c r="I234" s="168"/>
      <c r="L234" s="163"/>
      <c r="M234" s="169"/>
      <c r="N234" s="170"/>
      <c r="O234" s="170"/>
      <c r="P234" s="170"/>
      <c r="Q234" s="170"/>
      <c r="R234" s="170"/>
      <c r="S234" s="170"/>
      <c r="T234" s="171"/>
      <c r="AT234" s="165" t="s">
        <v>131</v>
      </c>
      <c r="AU234" s="165" t="s">
        <v>83</v>
      </c>
      <c r="AV234" s="13" t="s">
        <v>83</v>
      </c>
      <c r="AW234" s="13" t="s">
        <v>28</v>
      </c>
      <c r="AX234" s="13" t="s">
        <v>71</v>
      </c>
      <c r="AY234" s="165" t="s">
        <v>124</v>
      </c>
    </row>
    <row r="235" spans="1:65" s="13" customFormat="1">
      <c r="B235" s="163"/>
      <c r="D235" s="164" t="s">
        <v>131</v>
      </c>
      <c r="E235" s="165" t="s">
        <v>1</v>
      </c>
      <c r="F235" s="166" t="s">
        <v>400</v>
      </c>
      <c r="H235" s="167">
        <v>2.6440000000000001</v>
      </c>
      <c r="I235" s="168"/>
      <c r="L235" s="163"/>
      <c r="M235" s="169"/>
      <c r="N235" s="170"/>
      <c r="O235" s="170"/>
      <c r="P235" s="170"/>
      <c r="Q235" s="170"/>
      <c r="R235" s="170"/>
      <c r="S235" s="170"/>
      <c r="T235" s="171"/>
      <c r="AT235" s="165" t="s">
        <v>131</v>
      </c>
      <c r="AU235" s="165" t="s">
        <v>83</v>
      </c>
      <c r="AV235" s="13" t="s">
        <v>83</v>
      </c>
      <c r="AW235" s="13" t="s">
        <v>28</v>
      </c>
      <c r="AX235" s="13" t="s">
        <v>71</v>
      </c>
      <c r="AY235" s="165" t="s">
        <v>124</v>
      </c>
    </row>
    <row r="236" spans="1:65" s="13" customFormat="1">
      <c r="B236" s="163"/>
      <c r="D236" s="164" t="s">
        <v>131</v>
      </c>
      <c r="E236" s="165" t="s">
        <v>1</v>
      </c>
      <c r="F236" s="166" t="s">
        <v>383</v>
      </c>
      <c r="H236" s="167">
        <v>2.58</v>
      </c>
      <c r="I236" s="168"/>
      <c r="L236" s="163"/>
      <c r="M236" s="169"/>
      <c r="N236" s="170"/>
      <c r="O236" s="170"/>
      <c r="P236" s="170"/>
      <c r="Q236" s="170"/>
      <c r="R236" s="170"/>
      <c r="S236" s="170"/>
      <c r="T236" s="171"/>
      <c r="AT236" s="165" t="s">
        <v>131</v>
      </c>
      <c r="AU236" s="165" t="s">
        <v>83</v>
      </c>
      <c r="AV236" s="13" t="s">
        <v>83</v>
      </c>
      <c r="AW236" s="13" t="s">
        <v>28</v>
      </c>
      <c r="AX236" s="13" t="s">
        <v>71</v>
      </c>
      <c r="AY236" s="165" t="s">
        <v>124</v>
      </c>
    </row>
    <row r="237" spans="1:65" s="13" customFormat="1">
      <c r="B237" s="163"/>
      <c r="D237" s="164" t="s">
        <v>131</v>
      </c>
      <c r="E237" s="165" t="s">
        <v>1</v>
      </c>
      <c r="F237" s="166" t="s">
        <v>450</v>
      </c>
      <c r="H237" s="167">
        <v>2.8</v>
      </c>
      <c r="I237" s="168"/>
      <c r="L237" s="163"/>
      <c r="M237" s="169"/>
      <c r="N237" s="170"/>
      <c r="O237" s="170"/>
      <c r="P237" s="170"/>
      <c r="Q237" s="170"/>
      <c r="R237" s="170"/>
      <c r="S237" s="170"/>
      <c r="T237" s="171"/>
      <c r="AT237" s="165" t="s">
        <v>131</v>
      </c>
      <c r="AU237" s="165" t="s">
        <v>83</v>
      </c>
      <c r="AV237" s="13" t="s">
        <v>83</v>
      </c>
      <c r="AW237" s="13" t="s">
        <v>28</v>
      </c>
      <c r="AX237" s="13" t="s">
        <v>71</v>
      </c>
      <c r="AY237" s="165" t="s">
        <v>124</v>
      </c>
    </row>
    <row r="238" spans="1:65" s="13" customFormat="1">
      <c r="B238" s="163"/>
      <c r="D238" s="164" t="s">
        <v>131</v>
      </c>
      <c r="E238" s="165" t="s">
        <v>1</v>
      </c>
      <c r="F238" s="166" t="s">
        <v>384</v>
      </c>
      <c r="H238" s="167">
        <v>3</v>
      </c>
      <c r="I238" s="168"/>
      <c r="L238" s="163"/>
      <c r="M238" s="169"/>
      <c r="N238" s="170"/>
      <c r="O238" s="170"/>
      <c r="P238" s="170"/>
      <c r="Q238" s="170"/>
      <c r="R238" s="170"/>
      <c r="S238" s="170"/>
      <c r="T238" s="171"/>
      <c r="AT238" s="165" t="s">
        <v>131</v>
      </c>
      <c r="AU238" s="165" t="s">
        <v>83</v>
      </c>
      <c r="AV238" s="13" t="s">
        <v>83</v>
      </c>
      <c r="AW238" s="13" t="s">
        <v>28</v>
      </c>
      <c r="AX238" s="13" t="s">
        <v>71</v>
      </c>
      <c r="AY238" s="165" t="s">
        <v>124</v>
      </c>
    </row>
    <row r="239" spans="1:65" s="14" customFormat="1">
      <c r="B239" s="172"/>
      <c r="D239" s="164" t="s">
        <v>131</v>
      </c>
      <c r="E239" s="173" t="s">
        <v>1</v>
      </c>
      <c r="F239" s="174" t="s">
        <v>357</v>
      </c>
      <c r="H239" s="175">
        <v>13.766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131</v>
      </c>
      <c r="AU239" s="173" t="s">
        <v>83</v>
      </c>
      <c r="AV239" s="14" t="s">
        <v>130</v>
      </c>
      <c r="AW239" s="14" t="s">
        <v>28</v>
      </c>
      <c r="AX239" s="14" t="s">
        <v>75</v>
      </c>
      <c r="AY239" s="173" t="s">
        <v>124</v>
      </c>
    </row>
    <row r="240" spans="1:65" s="2" customFormat="1" ht="21.75" customHeight="1">
      <c r="A240" s="31"/>
      <c r="B240" s="148"/>
      <c r="C240" s="149" t="s">
        <v>179</v>
      </c>
      <c r="D240" s="149" t="s">
        <v>126</v>
      </c>
      <c r="E240" s="150" t="s">
        <v>451</v>
      </c>
      <c r="F240" s="151" t="s">
        <v>452</v>
      </c>
      <c r="G240" s="152" t="s">
        <v>129</v>
      </c>
      <c r="H240" s="153">
        <v>45.917999999999999</v>
      </c>
      <c r="I240" s="154"/>
      <c r="J240" s="155">
        <f>ROUND(I240*H240,2)</f>
        <v>0</v>
      </c>
      <c r="K240" s="156"/>
      <c r="L240" s="32"/>
      <c r="M240" s="157" t="s">
        <v>1</v>
      </c>
      <c r="N240" s="158" t="s">
        <v>37</v>
      </c>
      <c r="O240" s="57"/>
      <c r="P240" s="159">
        <f>O240*H240</f>
        <v>0</v>
      </c>
      <c r="Q240" s="159">
        <v>0</v>
      </c>
      <c r="R240" s="159">
        <f>Q240*H240</f>
        <v>0</v>
      </c>
      <c r="S240" s="159">
        <v>0</v>
      </c>
      <c r="T240" s="160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1" t="s">
        <v>161</v>
      </c>
      <c r="AT240" s="161" t="s">
        <v>126</v>
      </c>
      <c r="AU240" s="161" t="s">
        <v>83</v>
      </c>
      <c r="AY240" s="16" t="s">
        <v>124</v>
      </c>
      <c r="BE240" s="162">
        <f>IF(N240="základná",J240,0)</f>
        <v>0</v>
      </c>
      <c r="BF240" s="162">
        <f>IF(N240="znížená",J240,0)</f>
        <v>0</v>
      </c>
      <c r="BG240" s="162">
        <f>IF(N240="zákl. prenesená",J240,0)</f>
        <v>0</v>
      </c>
      <c r="BH240" s="162">
        <f>IF(N240="zníž. prenesená",J240,0)</f>
        <v>0</v>
      </c>
      <c r="BI240" s="162">
        <f>IF(N240="nulová",J240,0)</f>
        <v>0</v>
      </c>
      <c r="BJ240" s="16" t="s">
        <v>83</v>
      </c>
      <c r="BK240" s="162">
        <f>ROUND(I240*H240,2)</f>
        <v>0</v>
      </c>
      <c r="BL240" s="16" t="s">
        <v>161</v>
      </c>
      <c r="BM240" s="161" t="s">
        <v>225</v>
      </c>
    </row>
    <row r="241" spans="1:65" s="13" customFormat="1">
      <c r="B241" s="163"/>
      <c r="D241" s="164" t="s">
        <v>131</v>
      </c>
      <c r="E241" s="165" t="s">
        <v>1</v>
      </c>
      <c r="F241" s="166" t="s">
        <v>395</v>
      </c>
      <c r="H241" s="167">
        <v>1.464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131</v>
      </c>
      <c r="AU241" s="165" t="s">
        <v>83</v>
      </c>
      <c r="AV241" s="13" t="s">
        <v>83</v>
      </c>
      <c r="AW241" s="13" t="s">
        <v>28</v>
      </c>
      <c r="AX241" s="13" t="s">
        <v>71</v>
      </c>
      <c r="AY241" s="165" t="s">
        <v>124</v>
      </c>
    </row>
    <row r="242" spans="1:65" s="13" customFormat="1">
      <c r="B242" s="163"/>
      <c r="D242" s="164" t="s">
        <v>131</v>
      </c>
      <c r="E242" s="165" t="s">
        <v>1</v>
      </c>
      <c r="F242" s="166" t="s">
        <v>453</v>
      </c>
      <c r="H242" s="167">
        <v>11.456</v>
      </c>
      <c r="I242" s="168"/>
      <c r="L242" s="163"/>
      <c r="M242" s="169"/>
      <c r="N242" s="170"/>
      <c r="O242" s="170"/>
      <c r="P242" s="170"/>
      <c r="Q242" s="170"/>
      <c r="R242" s="170"/>
      <c r="S242" s="170"/>
      <c r="T242" s="171"/>
      <c r="AT242" s="165" t="s">
        <v>131</v>
      </c>
      <c r="AU242" s="165" t="s">
        <v>83</v>
      </c>
      <c r="AV242" s="13" t="s">
        <v>83</v>
      </c>
      <c r="AW242" s="13" t="s">
        <v>28</v>
      </c>
      <c r="AX242" s="13" t="s">
        <v>71</v>
      </c>
      <c r="AY242" s="165" t="s">
        <v>124</v>
      </c>
    </row>
    <row r="243" spans="1:65" s="13" customFormat="1">
      <c r="B243" s="163"/>
      <c r="D243" s="164" t="s">
        <v>131</v>
      </c>
      <c r="E243" s="165" t="s">
        <v>1</v>
      </c>
      <c r="F243" s="166" t="s">
        <v>397</v>
      </c>
      <c r="H243" s="167">
        <v>14.9</v>
      </c>
      <c r="I243" s="168"/>
      <c r="L243" s="163"/>
      <c r="M243" s="169"/>
      <c r="N243" s="170"/>
      <c r="O243" s="170"/>
      <c r="P243" s="170"/>
      <c r="Q243" s="170"/>
      <c r="R243" s="170"/>
      <c r="S243" s="170"/>
      <c r="T243" s="171"/>
      <c r="AT243" s="165" t="s">
        <v>131</v>
      </c>
      <c r="AU243" s="165" t="s">
        <v>83</v>
      </c>
      <c r="AV243" s="13" t="s">
        <v>83</v>
      </c>
      <c r="AW243" s="13" t="s">
        <v>28</v>
      </c>
      <c r="AX243" s="13" t="s">
        <v>71</v>
      </c>
      <c r="AY243" s="165" t="s">
        <v>124</v>
      </c>
    </row>
    <row r="244" spans="1:65" s="13" customFormat="1">
      <c r="B244" s="163"/>
      <c r="D244" s="164" t="s">
        <v>131</v>
      </c>
      <c r="E244" s="165" t="s">
        <v>1</v>
      </c>
      <c r="F244" s="166" t="s">
        <v>398</v>
      </c>
      <c r="H244" s="167">
        <v>2.4</v>
      </c>
      <c r="I244" s="168"/>
      <c r="L244" s="163"/>
      <c r="M244" s="169"/>
      <c r="N244" s="170"/>
      <c r="O244" s="170"/>
      <c r="P244" s="170"/>
      <c r="Q244" s="170"/>
      <c r="R244" s="170"/>
      <c r="S244" s="170"/>
      <c r="T244" s="171"/>
      <c r="AT244" s="165" t="s">
        <v>131</v>
      </c>
      <c r="AU244" s="165" t="s">
        <v>83</v>
      </c>
      <c r="AV244" s="13" t="s">
        <v>83</v>
      </c>
      <c r="AW244" s="13" t="s">
        <v>28</v>
      </c>
      <c r="AX244" s="13" t="s">
        <v>71</v>
      </c>
      <c r="AY244" s="165" t="s">
        <v>124</v>
      </c>
    </row>
    <row r="245" spans="1:65" s="13" customFormat="1">
      <c r="B245" s="163"/>
      <c r="D245" s="164" t="s">
        <v>131</v>
      </c>
      <c r="E245" s="165" t="s">
        <v>1</v>
      </c>
      <c r="F245" s="166" t="s">
        <v>454</v>
      </c>
      <c r="H245" s="167">
        <v>9.7720000000000002</v>
      </c>
      <c r="I245" s="168"/>
      <c r="L245" s="163"/>
      <c r="M245" s="169"/>
      <c r="N245" s="170"/>
      <c r="O245" s="170"/>
      <c r="P245" s="170"/>
      <c r="Q245" s="170"/>
      <c r="R245" s="170"/>
      <c r="S245" s="170"/>
      <c r="T245" s="171"/>
      <c r="AT245" s="165" t="s">
        <v>131</v>
      </c>
      <c r="AU245" s="165" t="s">
        <v>83</v>
      </c>
      <c r="AV245" s="13" t="s">
        <v>83</v>
      </c>
      <c r="AW245" s="13" t="s">
        <v>28</v>
      </c>
      <c r="AX245" s="13" t="s">
        <v>71</v>
      </c>
      <c r="AY245" s="165" t="s">
        <v>124</v>
      </c>
    </row>
    <row r="246" spans="1:65" s="13" customFormat="1">
      <c r="B246" s="163"/>
      <c r="D246" s="164" t="s">
        <v>131</v>
      </c>
      <c r="E246" s="165" t="s">
        <v>1</v>
      </c>
      <c r="F246" s="166" t="s">
        <v>400</v>
      </c>
      <c r="H246" s="167">
        <v>2.6440000000000001</v>
      </c>
      <c r="I246" s="168"/>
      <c r="L246" s="163"/>
      <c r="M246" s="169"/>
      <c r="N246" s="170"/>
      <c r="O246" s="170"/>
      <c r="P246" s="170"/>
      <c r="Q246" s="170"/>
      <c r="R246" s="170"/>
      <c r="S246" s="170"/>
      <c r="T246" s="171"/>
      <c r="AT246" s="165" t="s">
        <v>131</v>
      </c>
      <c r="AU246" s="165" t="s">
        <v>83</v>
      </c>
      <c r="AV246" s="13" t="s">
        <v>83</v>
      </c>
      <c r="AW246" s="13" t="s">
        <v>28</v>
      </c>
      <c r="AX246" s="13" t="s">
        <v>71</v>
      </c>
      <c r="AY246" s="165" t="s">
        <v>124</v>
      </c>
    </row>
    <row r="247" spans="1:65" s="13" customFormat="1">
      <c r="B247" s="163"/>
      <c r="D247" s="164" t="s">
        <v>131</v>
      </c>
      <c r="E247" s="165" t="s">
        <v>1</v>
      </c>
      <c r="F247" s="166" t="s">
        <v>403</v>
      </c>
      <c r="H247" s="167">
        <v>3.282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131</v>
      </c>
      <c r="AU247" s="165" t="s">
        <v>83</v>
      </c>
      <c r="AV247" s="13" t="s">
        <v>83</v>
      </c>
      <c r="AW247" s="13" t="s">
        <v>28</v>
      </c>
      <c r="AX247" s="13" t="s">
        <v>71</v>
      </c>
      <c r="AY247" s="165" t="s">
        <v>124</v>
      </c>
    </row>
    <row r="248" spans="1:65" s="14" customFormat="1">
      <c r="B248" s="172"/>
      <c r="D248" s="164" t="s">
        <v>131</v>
      </c>
      <c r="E248" s="173" t="s">
        <v>1</v>
      </c>
      <c r="F248" s="174" t="s">
        <v>357</v>
      </c>
      <c r="H248" s="175">
        <v>45.917999999999992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3" t="s">
        <v>131</v>
      </c>
      <c r="AU248" s="173" t="s">
        <v>83</v>
      </c>
      <c r="AV248" s="14" t="s">
        <v>130</v>
      </c>
      <c r="AW248" s="14" t="s">
        <v>28</v>
      </c>
      <c r="AX248" s="14" t="s">
        <v>75</v>
      </c>
      <c r="AY248" s="173" t="s">
        <v>124</v>
      </c>
    </row>
    <row r="249" spans="1:65" s="2" customFormat="1" ht="21.75" customHeight="1">
      <c r="A249" s="31"/>
      <c r="B249" s="148"/>
      <c r="C249" s="180" t="s">
        <v>222</v>
      </c>
      <c r="D249" s="180" t="s">
        <v>181</v>
      </c>
      <c r="E249" s="181" t="s">
        <v>455</v>
      </c>
      <c r="F249" s="182" t="s">
        <v>456</v>
      </c>
      <c r="G249" s="183" t="s">
        <v>129</v>
      </c>
      <c r="H249" s="184">
        <v>52.805999999999997</v>
      </c>
      <c r="I249" s="185"/>
      <c r="J249" s="186">
        <f>ROUND(I249*H249,2)</f>
        <v>0</v>
      </c>
      <c r="K249" s="187"/>
      <c r="L249" s="188"/>
      <c r="M249" s="189" t="s">
        <v>1</v>
      </c>
      <c r="N249" s="190" t="s">
        <v>37</v>
      </c>
      <c r="O249" s="57"/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1" t="s">
        <v>192</v>
      </c>
      <c r="AT249" s="161" t="s">
        <v>181</v>
      </c>
      <c r="AU249" s="161" t="s">
        <v>83</v>
      </c>
      <c r="AY249" s="16" t="s">
        <v>124</v>
      </c>
      <c r="BE249" s="162">
        <f>IF(N249="základná",J249,0)</f>
        <v>0</v>
      </c>
      <c r="BF249" s="162">
        <f>IF(N249="znížená",J249,0)</f>
        <v>0</v>
      </c>
      <c r="BG249" s="162">
        <f>IF(N249="zákl. prenesená",J249,0)</f>
        <v>0</v>
      </c>
      <c r="BH249" s="162">
        <f>IF(N249="zníž. prenesená",J249,0)</f>
        <v>0</v>
      </c>
      <c r="BI249" s="162">
        <f>IF(N249="nulová",J249,0)</f>
        <v>0</v>
      </c>
      <c r="BJ249" s="16" t="s">
        <v>83</v>
      </c>
      <c r="BK249" s="162">
        <f>ROUND(I249*H249,2)</f>
        <v>0</v>
      </c>
      <c r="BL249" s="16" t="s">
        <v>161</v>
      </c>
      <c r="BM249" s="161" t="s">
        <v>229</v>
      </c>
    </row>
    <row r="250" spans="1:65" s="13" customFormat="1">
      <c r="B250" s="163"/>
      <c r="D250" s="164" t="s">
        <v>131</v>
      </c>
      <c r="E250" s="165" t="s">
        <v>1</v>
      </c>
      <c r="F250" s="166" t="s">
        <v>457</v>
      </c>
      <c r="H250" s="167">
        <v>52.805999999999997</v>
      </c>
      <c r="I250" s="168"/>
      <c r="L250" s="163"/>
      <c r="M250" s="169"/>
      <c r="N250" s="170"/>
      <c r="O250" s="170"/>
      <c r="P250" s="170"/>
      <c r="Q250" s="170"/>
      <c r="R250" s="170"/>
      <c r="S250" s="170"/>
      <c r="T250" s="171"/>
      <c r="AT250" s="165" t="s">
        <v>131</v>
      </c>
      <c r="AU250" s="165" t="s">
        <v>83</v>
      </c>
      <c r="AV250" s="13" t="s">
        <v>83</v>
      </c>
      <c r="AW250" s="13" t="s">
        <v>28</v>
      </c>
      <c r="AX250" s="13" t="s">
        <v>71</v>
      </c>
      <c r="AY250" s="165" t="s">
        <v>124</v>
      </c>
    </row>
    <row r="251" spans="1:65" s="14" customFormat="1">
      <c r="B251" s="172"/>
      <c r="D251" s="164" t="s">
        <v>131</v>
      </c>
      <c r="E251" s="173" t="s">
        <v>1</v>
      </c>
      <c r="F251" s="174" t="s">
        <v>135</v>
      </c>
      <c r="H251" s="175">
        <v>52.805999999999997</v>
      </c>
      <c r="I251" s="176"/>
      <c r="L251" s="172"/>
      <c r="M251" s="177"/>
      <c r="N251" s="178"/>
      <c r="O251" s="178"/>
      <c r="P251" s="178"/>
      <c r="Q251" s="178"/>
      <c r="R251" s="178"/>
      <c r="S251" s="178"/>
      <c r="T251" s="179"/>
      <c r="AT251" s="173" t="s">
        <v>131</v>
      </c>
      <c r="AU251" s="173" t="s">
        <v>83</v>
      </c>
      <c r="AV251" s="14" t="s">
        <v>130</v>
      </c>
      <c r="AW251" s="14" t="s">
        <v>28</v>
      </c>
      <c r="AX251" s="14" t="s">
        <v>75</v>
      </c>
      <c r="AY251" s="173" t="s">
        <v>124</v>
      </c>
    </row>
    <row r="252" spans="1:65" s="2" customFormat="1" ht="33" customHeight="1">
      <c r="A252" s="31"/>
      <c r="B252" s="148"/>
      <c r="C252" s="149" t="s">
        <v>184</v>
      </c>
      <c r="D252" s="149" t="s">
        <v>126</v>
      </c>
      <c r="E252" s="150" t="s">
        <v>458</v>
      </c>
      <c r="F252" s="151" t="s">
        <v>459</v>
      </c>
      <c r="G252" s="152" t="s">
        <v>129</v>
      </c>
      <c r="H252" s="153">
        <v>16.806000000000001</v>
      </c>
      <c r="I252" s="154"/>
      <c r="J252" s="155">
        <f>ROUND(I252*H252,2)</f>
        <v>0</v>
      </c>
      <c r="K252" s="156"/>
      <c r="L252" s="32"/>
      <c r="M252" s="157" t="s">
        <v>1</v>
      </c>
      <c r="N252" s="158" t="s">
        <v>37</v>
      </c>
      <c r="O252" s="57"/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61" t="s">
        <v>161</v>
      </c>
      <c r="AT252" s="161" t="s">
        <v>126</v>
      </c>
      <c r="AU252" s="161" t="s">
        <v>83</v>
      </c>
      <c r="AY252" s="16" t="s">
        <v>124</v>
      </c>
      <c r="BE252" s="162">
        <f>IF(N252="základná",J252,0)</f>
        <v>0</v>
      </c>
      <c r="BF252" s="162">
        <f>IF(N252="znížená",J252,0)</f>
        <v>0</v>
      </c>
      <c r="BG252" s="162">
        <f>IF(N252="zákl. prenesená",J252,0)</f>
        <v>0</v>
      </c>
      <c r="BH252" s="162">
        <f>IF(N252="zníž. prenesená",J252,0)</f>
        <v>0</v>
      </c>
      <c r="BI252" s="162">
        <f>IF(N252="nulová",J252,0)</f>
        <v>0</v>
      </c>
      <c r="BJ252" s="16" t="s">
        <v>83</v>
      </c>
      <c r="BK252" s="162">
        <f>ROUND(I252*H252,2)</f>
        <v>0</v>
      </c>
      <c r="BL252" s="16" t="s">
        <v>161</v>
      </c>
      <c r="BM252" s="161" t="s">
        <v>233</v>
      </c>
    </row>
    <row r="253" spans="1:65" s="13" customFormat="1">
      <c r="B253" s="163"/>
      <c r="D253" s="164" t="s">
        <v>131</v>
      </c>
      <c r="E253" s="165" t="s">
        <v>1</v>
      </c>
      <c r="F253" s="166" t="s">
        <v>380</v>
      </c>
      <c r="H253" s="167">
        <v>1.038</v>
      </c>
      <c r="I253" s="168"/>
      <c r="L253" s="163"/>
      <c r="M253" s="169"/>
      <c r="N253" s="170"/>
      <c r="O253" s="170"/>
      <c r="P253" s="170"/>
      <c r="Q253" s="170"/>
      <c r="R253" s="170"/>
      <c r="S253" s="170"/>
      <c r="T253" s="171"/>
      <c r="AT253" s="165" t="s">
        <v>131</v>
      </c>
      <c r="AU253" s="165" t="s">
        <v>83</v>
      </c>
      <c r="AV253" s="13" t="s">
        <v>83</v>
      </c>
      <c r="AW253" s="13" t="s">
        <v>28</v>
      </c>
      <c r="AX253" s="13" t="s">
        <v>71</v>
      </c>
      <c r="AY253" s="165" t="s">
        <v>124</v>
      </c>
    </row>
    <row r="254" spans="1:65" s="13" customFormat="1">
      <c r="B254" s="163"/>
      <c r="D254" s="164" t="s">
        <v>131</v>
      </c>
      <c r="E254" s="165" t="s">
        <v>1</v>
      </c>
      <c r="F254" s="166" t="s">
        <v>381</v>
      </c>
      <c r="H254" s="167">
        <v>1.3440000000000001</v>
      </c>
      <c r="I254" s="168"/>
      <c r="L254" s="163"/>
      <c r="M254" s="169"/>
      <c r="N254" s="170"/>
      <c r="O254" s="170"/>
      <c r="P254" s="170"/>
      <c r="Q254" s="170"/>
      <c r="R254" s="170"/>
      <c r="S254" s="170"/>
      <c r="T254" s="171"/>
      <c r="AT254" s="165" t="s">
        <v>131</v>
      </c>
      <c r="AU254" s="165" t="s">
        <v>83</v>
      </c>
      <c r="AV254" s="13" t="s">
        <v>83</v>
      </c>
      <c r="AW254" s="13" t="s">
        <v>28</v>
      </c>
      <c r="AX254" s="13" t="s">
        <v>71</v>
      </c>
      <c r="AY254" s="165" t="s">
        <v>124</v>
      </c>
    </row>
    <row r="255" spans="1:65" s="13" customFormat="1">
      <c r="B255" s="163"/>
      <c r="D255" s="164" t="s">
        <v>131</v>
      </c>
      <c r="E255" s="165" t="s">
        <v>1</v>
      </c>
      <c r="F255" s="166" t="s">
        <v>382</v>
      </c>
      <c r="H255" s="167">
        <v>0.36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131</v>
      </c>
      <c r="AU255" s="165" t="s">
        <v>83</v>
      </c>
      <c r="AV255" s="13" t="s">
        <v>83</v>
      </c>
      <c r="AW255" s="13" t="s">
        <v>28</v>
      </c>
      <c r="AX255" s="13" t="s">
        <v>71</v>
      </c>
      <c r="AY255" s="165" t="s">
        <v>124</v>
      </c>
    </row>
    <row r="256" spans="1:65" s="13" customFormat="1">
      <c r="B256" s="163"/>
      <c r="D256" s="164" t="s">
        <v>131</v>
      </c>
      <c r="E256" s="165" t="s">
        <v>1</v>
      </c>
      <c r="F256" s="166" t="s">
        <v>401</v>
      </c>
      <c r="H256" s="167">
        <v>6.6</v>
      </c>
      <c r="I256" s="168"/>
      <c r="L256" s="163"/>
      <c r="M256" s="169"/>
      <c r="N256" s="170"/>
      <c r="O256" s="170"/>
      <c r="P256" s="170"/>
      <c r="Q256" s="170"/>
      <c r="R256" s="170"/>
      <c r="S256" s="170"/>
      <c r="T256" s="171"/>
      <c r="AT256" s="165" t="s">
        <v>131</v>
      </c>
      <c r="AU256" s="165" t="s">
        <v>83</v>
      </c>
      <c r="AV256" s="13" t="s">
        <v>83</v>
      </c>
      <c r="AW256" s="13" t="s">
        <v>28</v>
      </c>
      <c r="AX256" s="13" t="s">
        <v>71</v>
      </c>
      <c r="AY256" s="165" t="s">
        <v>124</v>
      </c>
    </row>
    <row r="257" spans="1:65" s="13" customFormat="1">
      <c r="B257" s="163"/>
      <c r="D257" s="164" t="s">
        <v>131</v>
      </c>
      <c r="E257" s="165" t="s">
        <v>1</v>
      </c>
      <c r="F257" s="166" t="s">
        <v>383</v>
      </c>
      <c r="H257" s="167">
        <v>2.58</v>
      </c>
      <c r="I257" s="168"/>
      <c r="L257" s="163"/>
      <c r="M257" s="169"/>
      <c r="N257" s="170"/>
      <c r="O257" s="170"/>
      <c r="P257" s="170"/>
      <c r="Q257" s="170"/>
      <c r="R257" s="170"/>
      <c r="S257" s="170"/>
      <c r="T257" s="171"/>
      <c r="AT257" s="165" t="s">
        <v>131</v>
      </c>
      <c r="AU257" s="165" t="s">
        <v>83</v>
      </c>
      <c r="AV257" s="13" t="s">
        <v>83</v>
      </c>
      <c r="AW257" s="13" t="s">
        <v>28</v>
      </c>
      <c r="AX257" s="13" t="s">
        <v>71</v>
      </c>
      <c r="AY257" s="165" t="s">
        <v>124</v>
      </c>
    </row>
    <row r="258" spans="1:65" s="13" customFormat="1">
      <c r="B258" s="163"/>
      <c r="D258" s="164" t="s">
        <v>131</v>
      </c>
      <c r="E258" s="165" t="s">
        <v>1</v>
      </c>
      <c r="F258" s="166" t="s">
        <v>402</v>
      </c>
      <c r="H258" s="167">
        <v>1.8839999999999999</v>
      </c>
      <c r="I258" s="168"/>
      <c r="L258" s="163"/>
      <c r="M258" s="169"/>
      <c r="N258" s="170"/>
      <c r="O258" s="170"/>
      <c r="P258" s="170"/>
      <c r="Q258" s="170"/>
      <c r="R258" s="170"/>
      <c r="S258" s="170"/>
      <c r="T258" s="171"/>
      <c r="AT258" s="165" t="s">
        <v>131</v>
      </c>
      <c r="AU258" s="165" t="s">
        <v>83</v>
      </c>
      <c r="AV258" s="13" t="s">
        <v>83</v>
      </c>
      <c r="AW258" s="13" t="s">
        <v>28</v>
      </c>
      <c r="AX258" s="13" t="s">
        <v>71</v>
      </c>
      <c r="AY258" s="165" t="s">
        <v>124</v>
      </c>
    </row>
    <row r="259" spans="1:65" s="13" customFormat="1">
      <c r="B259" s="163"/>
      <c r="D259" s="164" t="s">
        <v>131</v>
      </c>
      <c r="E259" s="165" t="s">
        <v>1</v>
      </c>
      <c r="F259" s="166" t="s">
        <v>384</v>
      </c>
      <c r="H259" s="167">
        <v>3</v>
      </c>
      <c r="I259" s="168"/>
      <c r="L259" s="163"/>
      <c r="M259" s="169"/>
      <c r="N259" s="170"/>
      <c r="O259" s="170"/>
      <c r="P259" s="170"/>
      <c r="Q259" s="170"/>
      <c r="R259" s="170"/>
      <c r="S259" s="170"/>
      <c r="T259" s="171"/>
      <c r="AT259" s="165" t="s">
        <v>131</v>
      </c>
      <c r="AU259" s="165" t="s">
        <v>83</v>
      </c>
      <c r="AV259" s="13" t="s">
        <v>83</v>
      </c>
      <c r="AW259" s="13" t="s">
        <v>28</v>
      </c>
      <c r="AX259" s="13" t="s">
        <v>71</v>
      </c>
      <c r="AY259" s="165" t="s">
        <v>124</v>
      </c>
    </row>
    <row r="260" spans="1:65" s="14" customFormat="1">
      <c r="B260" s="172"/>
      <c r="D260" s="164" t="s">
        <v>131</v>
      </c>
      <c r="E260" s="173" t="s">
        <v>1</v>
      </c>
      <c r="F260" s="174" t="s">
        <v>357</v>
      </c>
      <c r="H260" s="175">
        <v>16.805999999999997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131</v>
      </c>
      <c r="AU260" s="173" t="s">
        <v>83</v>
      </c>
      <c r="AV260" s="14" t="s">
        <v>130</v>
      </c>
      <c r="AW260" s="14" t="s">
        <v>28</v>
      </c>
      <c r="AX260" s="14" t="s">
        <v>75</v>
      </c>
      <c r="AY260" s="173" t="s">
        <v>124</v>
      </c>
    </row>
    <row r="261" spans="1:65" s="2" customFormat="1" ht="21.75" customHeight="1">
      <c r="A261" s="31"/>
      <c r="B261" s="148"/>
      <c r="C261" s="149" t="s">
        <v>230</v>
      </c>
      <c r="D261" s="149" t="s">
        <v>126</v>
      </c>
      <c r="E261" s="150" t="s">
        <v>460</v>
      </c>
      <c r="F261" s="151" t="s">
        <v>461</v>
      </c>
      <c r="G261" s="152" t="s">
        <v>175</v>
      </c>
      <c r="H261" s="153">
        <v>109.04</v>
      </c>
      <c r="I261" s="154"/>
      <c r="J261" s="155">
        <f>ROUND(I261*H261,2)</f>
        <v>0</v>
      </c>
      <c r="K261" s="156"/>
      <c r="L261" s="32"/>
      <c r="M261" s="157" t="s">
        <v>1</v>
      </c>
      <c r="N261" s="158" t="s">
        <v>37</v>
      </c>
      <c r="O261" s="57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1" t="s">
        <v>161</v>
      </c>
      <c r="AT261" s="161" t="s">
        <v>126</v>
      </c>
      <c r="AU261" s="161" t="s">
        <v>83</v>
      </c>
      <c r="AY261" s="16" t="s">
        <v>124</v>
      </c>
      <c r="BE261" s="162">
        <f>IF(N261="základná",J261,0)</f>
        <v>0</v>
      </c>
      <c r="BF261" s="162">
        <f>IF(N261="znížená",J261,0)</f>
        <v>0</v>
      </c>
      <c r="BG261" s="162">
        <f>IF(N261="zákl. prenesená",J261,0)</f>
        <v>0</v>
      </c>
      <c r="BH261" s="162">
        <f>IF(N261="zníž. prenesená",J261,0)</f>
        <v>0</v>
      </c>
      <c r="BI261" s="162">
        <f>IF(N261="nulová",J261,0)</f>
        <v>0</v>
      </c>
      <c r="BJ261" s="16" t="s">
        <v>83</v>
      </c>
      <c r="BK261" s="162">
        <f>ROUND(I261*H261,2)</f>
        <v>0</v>
      </c>
      <c r="BL261" s="16" t="s">
        <v>161</v>
      </c>
      <c r="BM261" s="161" t="s">
        <v>236</v>
      </c>
    </row>
    <row r="262" spans="1:65" s="13" customFormat="1">
      <c r="B262" s="163"/>
      <c r="D262" s="164" t="s">
        <v>131</v>
      </c>
      <c r="E262" s="165" t="s">
        <v>1</v>
      </c>
      <c r="F262" s="166" t="s">
        <v>462</v>
      </c>
      <c r="H262" s="167">
        <v>109.04</v>
      </c>
      <c r="I262" s="168"/>
      <c r="L262" s="163"/>
      <c r="M262" s="169"/>
      <c r="N262" s="170"/>
      <c r="O262" s="170"/>
      <c r="P262" s="170"/>
      <c r="Q262" s="170"/>
      <c r="R262" s="170"/>
      <c r="S262" s="170"/>
      <c r="T262" s="171"/>
      <c r="AT262" s="165" t="s">
        <v>131</v>
      </c>
      <c r="AU262" s="165" t="s">
        <v>83</v>
      </c>
      <c r="AV262" s="13" t="s">
        <v>83</v>
      </c>
      <c r="AW262" s="13" t="s">
        <v>28</v>
      </c>
      <c r="AX262" s="13" t="s">
        <v>71</v>
      </c>
      <c r="AY262" s="165" t="s">
        <v>124</v>
      </c>
    </row>
    <row r="263" spans="1:65" s="14" customFormat="1">
      <c r="B263" s="172"/>
      <c r="D263" s="164" t="s">
        <v>131</v>
      </c>
      <c r="E263" s="173" t="s">
        <v>1</v>
      </c>
      <c r="F263" s="174" t="s">
        <v>135</v>
      </c>
      <c r="H263" s="175">
        <v>109.04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131</v>
      </c>
      <c r="AU263" s="173" t="s">
        <v>83</v>
      </c>
      <c r="AV263" s="14" t="s">
        <v>130</v>
      </c>
      <c r="AW263" s="14" t="s">
        <v>28</v>
      </c>
      <c r="AX263" s="14" t="s">
        <v>75</v>
      </c>
      <c r="AY263" s="173" t="s">
        <v>124</v>
      </c>
    </row>
    <row r="264" spans="1:65" s="2" customFormat="1" ht="21.75" customHeight="1">
      <c r="A264" s="31"/>
      <c r="B264" s="148"/>
      <c r="C264" s="149" t="s">
        <v>188</v>
      </c>
      <c r="D264" s="149" t="s">
        <v>126</v>
      </c>
      <c r="E264" s="150" t="s">
        <v>463</v>
      </c>
      <c r="F264" s="151" t="s">
        <v>464</v>
      </c>
      <c r="G264" s="152" t="s">
        <v>160</v>
      </c>
      <c r="H264" s="153">
        <v>0.748</v>
      </c>
      <c r="I264" s="154"/>
      <c r="J264" s="155">
        <f>ROUND(I264*H264,2)</f>
        <v>0</v>
      </c>
      <c r="K264" s="156"/>
      <c r="L264" s="32"/>
      <c r="M264" s="157" t="s">
        <v>1</v>
      </c>
      <c r="N264" s="158" t="s">
        <v>37</v>
      </c>
      <c r="O264" s="57"/>
      <c r="P264" s="159">
        <f>O264*H264</f>
        <v>0</v>
      </c>
      <c r="Q264" s="159">
        <v>0</v>
      </c>
      <c r="R264" s="159">
        <f>Q264*H264</f>
        <v>0</v>
      </c>
      <c r="S264" s="159">
        <v>0</v>
      </c>
      <c r="T264" s="160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1" t="s">
        <v>161</v>
      </c>
      <c r="AT264" s="161" t="s">
        <v>126</v>
      </c>
      <c r="AU264" s="161" t="s">
        <v>83</v>
      </c>
      <c r="AY264" s="16" t="s">
        <v>124</v>
      </c>
      <c r="BE264" s="162">
        <f>IF(N264="základná",J264,0)</f>
        <v>0</v>
      </c>
      <c r="BF264" s="162">
        <f>IF(N264="znížená",J264,0)</f>
        <v>0</v>
      </c>
      <c r="BG264" s="162">
        <f>IF(N264="zákl. prenesená",J264,0)</f>
        <v>0</v>
      </c>
      <c r="BH264" s="162">
        <f>IF(N264="zníž. prenesená",J264,0)</f>
        <v>0</v>
      </c>
      <c r="BI264" s="162">
        <f>IF(N264="nulová",J264,0)</f>
        <v>0</v>
      </c>
      <c r="BJ264" s="16" t="s">
        <v>83</v>
      </c>
      <c r="BK264" s="162">
        <f>ROUND(I264*H264,2)</f>
        <v>0</v>
      </c>
      <c r="BL264" s="16" t="s">
        <v>161</v>
      </c>
      <c r="BM264" s="161" t="s">
        <v>240</v>
      </c>
    </row>
    <row r="265" spans="1:65" s="12" customFormat="1" ht="25.9" customHeight="1">
      <c r="B265" s="135"/>
      <c r="D265" s="136" t="s">
        <v>70</v>
      </c>
      <c r="E265" s="137" t="s">
        <v>290</v>
      </c>
      <c r="F265" s="137" t="s">
        <v>465</v>
      </c>
      <c r="I265" s="138"/>
      <c r="J265" s="139">
        <f>BK265</f>
        <v>0</v>
      </c>
      <c r="L265" s="135"/>
      <c r="M265" s="140"/>
      <c r="N265" s="141"/>
      <c r="O265" s="141"/>
      <c r="P265" s="142">
        <f>P266</f>
        <v>0</v>
      </c>
      <c r="Q265" s="141"/>
      <c r="R265" s="142">
        <f>R266</f>
        <v>0</v>
      </c>
      <c r="S265" s="141"/>
      <c r="T265" s="143">
        <f>T266</f>
        <v>0</v>
      </c>
      <c r="AR265" s="136" t="s">
        <v>142</v>
      </c>
      <c r="AT265" s="144" t="s">
        <v>70</v>
      </c>
      <c r="AU265" s="144" t="s">
        <v>71</v>
      </c>
      <c r="AY265" s="136" t="s">
        <v>124</v>
      </c>
      <c r="BK265" s="145">
        <f>BK266</f>
        <v>0</v>
      </c>
    </row>
    <row r="266" spans="1:65" s="12" customFormat="1" ht="22.9" customHeight="1">
      <c r="B266" s="135"/>
      <c r="D266" s="136" t="s">
        <v>70</v>
      </c>
      <c r="E266" s="146" t="s">
        <v>466</v>
      </c>
      <c r="F266" s="146" t="s">
        <v>467</v>
      </c>
      <c r="I266" s="138"/>
      <c r="J266" s="147">
        <f>BK266</f>
        <v>0</v>
      </c>
      <c r="L266" s="135"/>
      <c r="M266" s="140"/>
      <c r="N266" s="141"/>
      <c r="O266" s="141"/>
      <c r="P266" s="142">
        <f>P267</f>
        <v>0</v>
      </c>
      <c r="Q266" s="141"/>
      <c r="R266" s="142">
        <f>R267</f>
        <v>0</v>
      </c>
      <c r="S266" s="141"/>
      <c r="T266" s="143">
        <f>T267</f>
        <v>0</v>
      </c>
      <c r="AR266" s="136" t="s">
        <v>142</v>
      </c>
      <c r="AT266" s="144" t="s">
        <v>70</v>
      </c>
      <c r="AU266" s="144" t="s">
        <v>75</v>
      </c>
      <c r="AY266" s="136" t="s">
        <v>124</v>
      </c>
      <c r="BK266" s="145">
        <f>BK267</f>
        <v>0</v>
      </c>
    </row>
    <row r="267" spans="1:65" s="2" customFormat="1" ht="21.75" customHeight="1">
      <c r="A267" s="31"/>
      <c r="B267" s="148"/>
      <c r="C267" s="149" t="s">
        <v>237</v>
      </c>
      <c r="D267" s="149" t="s">
        <v>126</v>
      </c>
      <c r="E267" s="150" t="s">
        <v>468</v>
      </c>
      <c r="F267" s="151" t="s">
        <v>469</v>
      </c>
      <c r="G267" s="152" t="s">
        <v>470</v>
      </c>
      <c r="H267" s="153">
        <v>1</v>
      </c>
      <c r="I267" s="154"/>
      <c r="J267" s="155">
        <f>ROUND(I267*H267,2)</f>
        <v>0</v>
      </c>
      <c r="K267" s="156"/>
      <c r="L267" s="32"/>
      <c r="M267" s="197" t="s">
        <v>1</v>
      </c>
      <c r="N267" s="198" t="s">
        <v>37</v>
      </c>
      <c r="O267" s="195"/>
      <c r="P267" s="199">
        <f>O267*H267</f>
        <v>0</v>
      </c>
      <c r="Q267" s="199">
        <v>0</v>
      </c>
      <c r="R267" s="199">
        <f>Q267*H267</f>
        <v>0</v>
      </c>
      <c r="S267" s="199">
        <v>0</v>
      </c>
      <c r="T267" s="200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1" t="s">
        <v>130</v>
      </c>
      <c r="AT267" s="161" t="s">
        <v>126</v>
      </c>
      <c r="AU267" s="161" t="s">
        <v>83</v>
      </c>
      <c r="AY267" s="16" t="s">
        <v>124</v>
      </c>
      <c r="BE267" s="162">
        <f>IF(N267="základná",J267,0)</f>
        <v>0</v>
      </c>
      <c r="BF267" s="162">
        <f>IF(N267="znížená",J267,0)</f>
        <v>0</v>
      </c>
      <c r="BG267" s="162">
        <f>IF(N267="zákl. prenesená",J267,0)</f>
        <v>0</v>
      </c>
      <c r="BH267" s="162">
        <f>IF(N267="zníž. prenesená",J267,0)</f>
        <v>0</v>
      </c>
      <c r="BI267" s="162">
        <f>IF(N267="nulová",J267,0)</f>
        <v>0</v>
      </c>
      <c r="BJ267" s="16" t="s">
        <v>83</v>
      </c>
      <c r="BK267" s="162">
        <f>ROUND(I267*H267,2)</f>
        <v>0</v>
      </c>
      <c r="BL267" s="16" t="s">
        <v>130</v>
      </c>
      <c r="BM267" s="161" t="s">
        <v>243</v>
      </c>
    </row>
    <row r="268" spans="1:65" s="2" customFormat="1" ht="6.95" customHeight="1">
      <c r="A268" s="31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32"/>
      <c r="M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</sheetData>
  <autoFilter ref="C128:K26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>
      <selection activeCell="J114" sqref="J1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92</v>
      </c>
    </row>
    <row r="3" spans="1:46" s="1" customFormat="1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hidden="1" customHeight="1">
      <c r="B4" s="19"/>
      <c r="D4" s="20" t="s">
        <v>93</v>
      </c>
      <c r="L4" s="19"/>
      <c r="M4" s="97" t="s">
        <v>9</v>
      </c>
      <c r="AT4" s="16" t="s">
        <v>3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26" t="s">
        <v>14</v>
      </c>
      <c r="L6" s="19"/>
    </row>
    <row r="7" spans="1:46" s="1" customFormat="1" ht="16.5" hidden="1" customHeight="1">
      <c r="B7" s="19"/>
      <c r="E7" s="247" t="str">
        <f>'Rekapitulácia stavby'!K6</f>
        <v>Rekonštrukcia ulice Kráľovská cesta</v>
      </c>
      <c r="F7" s="248"/>
      <c r="G7" s="248"/>
      <c r="H7" s="248"/>
      <c r="L7" s="19"/>
    </row>
    <row r="8" spans="1:46" s="2" customFormat="1" ht="12" hidden="1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2"/>
      <c r="C9" s="31"/>
      <c r="D9" s="31"/>
      <c r="E9" s="225" t="s">
        <v>471</v>
      </c>
      <c r="F9" s="246"/>
      <c r="G9" s="246"/>
      <c r="H9" s="24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idden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2"/>
      <c r="C11" s="31"/>
      <c r="D11" s="26" t="s">
        <v>16</v>
      </c>
      <c r="E11" s="31"/>
      <c r="F11" s="24" t="s">
        <v>1</v>
      </c>
      <c r="G11" s="31"/>
      <c r="H11" s="31"/>
      <c r="I11" s="26" t="s">
        <v>17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2"/>
      <c r="C12" s="31"/>
      <c r="D12" s="26" t="s">
        <v>18</v>
      </c>
      <c r="E12" s="31"/>
      <c r="F12" s="24" t="s">
        <v>19</v>
      </c>
      <c r="G12" s="31"/>
      <c r="H12" s="31"/>
      <c r="I12" s="26" t="s">
        <v>20</v>
      </c>
      <c r="J12" s="54" t="str">
        <f>'Rekapitulácia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tr">
        <f>IF('Rekapitulácia stavby'!AN10="","",'Rekapitulácia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2"/>
      <c r="C15" s="31"/>
      <c r="D15" s="31"/>
      <c r="E15" s="24" t="str">
        <f>IF('Rekapitulácia stavby'!E11="","",'Rekapitulácia stavby'!E11)</f>
        <v xml:space="preserve"> </v>
      </c>
      <c r="F15" s="31"/>
      <c r="G15" s="31"/>
      <c r="H15" s="31"/>
      <c r="I15" s="26" t="s">
        <v>24</v>
      </c>
      <c r="J15" s="24" t="str">
        <f>IF('Rekapitulácia stavby'!AN11="","",'Rekapitulácia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2"/>
      <c r="C18" s="31"/>
      <c r="D18" s="31"/>
      <c r="E18" s="249" t="str">
        <f>'Rekapitulácia stavby'!E14</f>
        <v>Vyplň údaj</v>
      </c>
      <c r="F18" s="241"/>
      <c r="G18" s="241"/>
      <c r="H18" s="241"/>
      <c r="I18" s="26" t="s">
        <v>24</v>
      </c>
      <c r="J18" s="27" t="str">
        <f>'Rekapitulácia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tr">
        <f>IF('Rekapitulácia stavby'!AN16="","",'Rekapitulácia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26" t="s">
        <v>22</v>
      </c>
      <c r="J23" s="24" t="str">
        <f>IF('Rekapitulácia stavby'!AN19="","",'Rekapitulácia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98"/>
      <c r="B27" s="99"/>
      <c r="C27" s="98"/>
      <c r="D27" s="98"/>
      <c r="E27" s="245" t="s">
        <v>1</v>
      </c>
      <c r="F27" s="245"/>
      <c r="G27" s="245"/>
      <c r="H27" s="24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hidden="1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2"/>
      <c r="C30" s="31"/>
      <c r="D30" s="101" t="s">
        <v>31</v>
      </c>
      <c r="E30" s="31"/>
      <c r="F30" s="31"/>
      <c r="G30" s="31"/>
      <c r="H30" s="31"/>
      <c r="I30" s="31"/>
      <c r="J30" s="70">
        <f>ROUND(J120,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2"/>
      <c r="C33" s="31"/>
      <c r="D33" s="102" t="s">
        <v>35</v>
      </c>
      <c r="E33" s="26" t="s">
        <v>36</v>
      </c>
      <c r="F33" s="103">
        <f>ROUND((SUM(BE120:BE190)),  2)</f>
        <v>0</v>
      </c>
      <c r="G33" s="31"/>
      <c r="H33" s="31"/>
      <c r="I33" s="104">
        <v>0.2</v>
      </c>
      <c r="J33" s="103">
        <f>ROUND(((SUM(BE120:BE190))*I33),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26" t="s">
        <v>37</v>
      </c>
      <c r="F34" s="103">
        <f>ROUND((SUM(BF120:BF190)),  2)</f>
        <v>0</v>
      </c>
      <c r="G34" s="31"/>
      <c r="H34" s="31"/>
      <c r="I34" s="104">
        <v>0.2</v>
      </c>
      <c r="J34" s="103">
        <f>ROUND(((SUM(BF120:BF190))*I34),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38</v>
      </c>
      <c r="F35" s="103">
        <f>ROUND((SUM(BG120:BG190)),  2)</f>
        <v>0</v>
      </c>
      <c r="G35" s="31"/>
      <c r="H35" s="31"/>
      <c r="I35" s="104">
        <v>0.2</v>
      </c>
      <c r="J35" s="103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39</v>
      </c>
      <c r="F36" s="103">
        <f>ROUND((SUM(BH120:BH190)),  2)</f>
        <v>0</v>
      </c>
      <c r="G36" s="31"/>
      <c r="H36" s="31"/>
      <c r="I36" s="104">
        <v>0.2</v>
      </c>
      <c r="J36" s="103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40</v>
      </c>
      <c r="F37" s="103">
        <f>ROUND((SUM(BI120:BI190)),  2)</f>
        <v>0</v>
      </c>
      <c r="G37" s="31"/>
      <c r="H37" s="31"/>
      <c r="I37" s="104">
        <v>0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2"/>
      <c r="C39" s="105"/>
      <c r="D39" s="106" t="s">
        <v>41</v>
      </c>
      <c r="E39" s="59"/>
      <c r="F39" s="59"/>
      <c r="G39" s="107" t="s">
        <v>42</v>
      </c>
      <c r="H39" s="108" t="s">
        <v>43</v>
      </c>
      <c r="I39" s="59"/>
      <c r="J39" s="109">
        <f>SUM(J30:J37)</f>
        <v>0</v>
      </c>
      <c r="K39" s="110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9"/>
      <c r="L41" s="19"/>
    </row>
    <row r="42" spans="1:31" s="1" customFormat="1" ht="14.45" hidden="1" customHeight="1">
      <c r="B42" s="19"/>
      <c r="L42" s="19"/>
    </row>
    <row r="43" spans="1:31" s="1" customFormat="1" ht="14.45" hidden="1" customHeight="1">
      <c r="B43" s="19"/>
      <c r="L43" s="19"/>
    </row>
    <row r="44" spans="1:31" s="1" customFormat="1" ht="14.45" hidden="1" customHeight="1">
      <c r="B44" s="19"/>
      <c r="L44" s="19"/>
    </row>
    <row r="45" spans="1:31" s="1" customFormat="1" ht="14.45" hidden="1" customHeight="1">
      <c r="B45" s="19"/>
      <c r="L45" s="19"/>
    </row>
    <row r="46" spans="1:31" s="1" customFormat="1" ht="14.45" hidden="1" customHeight="1">
      <c r="B46" s="19"/>
      <c r="L46" s="19"/>
    </row>
    <row r="47" spans="1:31" s="1" customFormat="1" ht="14.45" hidden="1" customHeight="1">
      <c r="B47" s="19"/>
      <c r="L47" s="19"/>
    </row>
    <row r="48" spans="1:31" s="1" customFormat="1" ht="14.45" hidden="1" customHeight="1">
      <c r="B48" s="19"/>
      <c r="L48" s="19"/>
    </row>
    <row r="49" spans="1:31" s="1" customFormat="1" ht="14.45" hidden="1" customHeight="1">
      <c r="B49" s="19"/>
      <c r="L49" s="19"/>
    </row>
    <row r="50" spans="1:31" s="2" customFormat="1" ht="14.45" hidden="1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idden="1">
      <c r="B51" s="19"/>
      <c r="L51" s="19"/>
    </row>
    <row r="52" spans="1:31" hidden="1">
      <c r="B52" s="19"/>
      <c r="L52" s="19"/>
    </row>
    <row r="53" spans="1:31" hidden="1">
      <c r="B53" s="19"/>
      <c r="L53" s="19"/>
    </row>
    <row r="54" spans="1:31" hidden="1">
      <c r="B54" s="19"/>
      <c r="L54" s="19"/>
    </row>
    <row r="55" spans="1:31" hidden="1">
      <c r="B55" s="19"/>
      <c r="L55" s="19"/>
    </row>
    <row r="56" spans="1:31" hidden="1">
      <c r="B56" s="19"/>
      <c r="L56" s="19"/>
    </row>
    <row r="57" spans="1:31" hidden="1">
      <c r="B57" s="19"/>
      <c r="L57" s="19"/>
    </row>
    <row r="58" spans="1:31" hidden="1">
      <c r="B58" s="19"/>
      <c r="L58" s="19"/>
    </row>
    <row r="59" spans="1:31" hidden="1">
      <c r="B59" s="19"/>
      <c r="L59" s="19"/>
    </row>
    <row r="60" spans="1:31" hidden="1">
      <c r="B60" s="19"/>
      <c r="L60" s="19"/>
    </row>
    <row r="61" spans="1:31" s="2" customFormat="1" ht="12.75" hidden="1">
      <c r="A61" s="31"/>
      <c r="B61" s="32"/>
      <c r="C61" s="31"/>
      <c r="D61" s="44" t="s">
        <v>46</v>
      </c>
      <c r="E61" s="34"/>
      <c r="F61" s="111" t="s">
        <v>47</v>
      </c>
      <c r="G61" s="44" t="s">
        <v>46</v>
      </c>
      <c r="H61" s="34"/>
      <c r="I61" s="34"/>
      <c r="J61" s="112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9"/>
      <c r="L62" s="19"/>
    </row>
    <row r="63" spans="1:31" hidden="1">
      <c r="B63" s="19"/>
      <c r="L63" s="19"/>
    </row>
    <row r="64" spans="1:31" hidden="1">
      <c r="B64" s="19"/>
      <c r="L64" s="19"/>
    </row>
    <row r="65" spans="1:31" s="2" customFormat="1" ht="12.75" hidden="1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9"/>
      <c r="L66" s="19"/>
    </row>
    <row r="67" spans="1:31" hidden="1">
      <c r="B67" s="19"/>
      <c r="L67" s="19"/>
    </row>
    <row r="68" spans="1:31" hidden="1">
      <c r="B68" s="19"/>
      <c r="L68" s="19"/>
    </row>
    <row r="69" spans="1:31" hidden="1">
      <c r="B69" s="19"/>
      <c r="L69" s="19"/>
    </row>
    <row r="70" spans="1:31" hidden="1">
      <c r="B70" s="19"/>
      <c r="L70" s="19"/>
    </row>
    <row r="71" spans="1:31" hidden="1">
      <c r="B71" s="19"/>
      <c r="L71" s="19"/>
    </row>
    <row r="72" spans="1:31" hidden="1">
      <c r="B72" s="19"/>
      <c r="L72" s="19"/>
    </row>
    <row r="73" spans="1:31" hidden="1">
      <c r="B73" s="19"/>
      <c r="L73" s="19"/>
    </row>
    <row r="74" spans="1:31" hidden="1">
      <c r="B74" s="19"/>
      <c r="L74" s="19"/>
    </row>
    <row r="75" spans="1:31" hidden="1">
      <c r="B75" s="19"/>
      <c r="L75" s="19"/>
    </row>
    <row r="76" spans="1:31" s="2" customFormat="1" ht="12.75" hidden="1">
      <c r="A76" s="31"/>
      <c r="B76" s="32"/>
      <c r="C76" s="31"/>
      <c r="D76" s="44" t="s">
        <v>46</v>
      </c>
      <c r="E76" s="34"/>
      <c r="F76" s="111" t="s">
        <v>47</v>
      </c>
      <c r="G76" s="44" t="s">
        <v>46</v>
      </c>
      <c r="H76" s="34"/>
      <c r="I76" s="34"/>
      <c r="J76" s="112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47" s="2" customFormat="1" ht="6.95" hidden="1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Rekonštrukcia ulice Kráľovská cesta</v>
      </c>
      <c r="F85" s="248"/>
      <c r="G85" s="248"/>
      <c r="H85" s="24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25" t="str">
        <f>E9</f>
        <v xml:space="preserve">2 - Verejné osvetlenie </v>
      </c>
      <c r="F87" s="246"/>
      <c r="G87" s="246"/>
      <c r="H87" s="24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1"/>
      <c r="E89" s="31"/>
      <c r="F89" s="24" t="str">
        <f>F12</f>
        <v>Kráľovská cesta,Nitra</v>
      </c>
      <c r="G89" s="31"/>
      <c r="H89" s="31"/>
      <c r="I89" s="26" t="s">
        <v>20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21</v>
      </c>
      <c r="D91" s="31"/>
      <c r="E91" s="31"/>
      <c r="F91" s="24" t="str">
        <f>E15</f>
        <v xml:space="preserve"> </v>
      </c>
      <c r="G91" s="31"/>
      <c r="H91" s="31"/>
      <c r="I91" s="26" t="s">
        <v>27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3" t="s">
        <v>99</v>
      </c>
      <c r="D94" s="105"/>
      <c r="E94" s="105"/>
      <c r="F94" s="105"/>
      <c r="G94" s="105"/>
      <c r="H94" s="105"/>
      <c r="I94" s="105"/>
      <c r="J94" s="114" t="s">
        <v>100</v>
      </c>
      <c r="K94" s="105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15" t="s">
        <v>101</v>
      </c>
      <c r="D96" s="31"/>
      <c r="E96" s="31"/>
      <c r="F96" s="31"/>
      <c r="G96" s="31"/>
      <c r="H96" s="31"/>
      <c r="I96" s="31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5" hidden="1" customHeight="1">
      <c r="B97" s="116"/>
      <c r="D97" s="117" t="s">
        <v>472</v>
      </c>
      <c r="E97" s="118"/>
      <c r="F97" s="118"/>
      <c r="G97" s="118"/>
      <c r="H97" s="118"/>
      <c r="I97" s="118"/>
      <c r="J97" s="119">
        <f>J121</f>
        <v>0</v>
      </c>
      <c r="L97" s="116"/>
    </row>
    <row r="98" spans="1:31" s="10" customFormat="1" ht="19.899999999999999" hidden="1" customHeight="1">
      <c r="B98" s="120"/>
      <c r="D98" s="121" t="s">
        <v>473</v>
      </c>
      <c r="E98" s="122"/>
      <c r="F98" s="122"/>
      <c r="G98" s="122"/>
      <c r="H98" s="122"/>
      <c r="I98" s="122"/>
      <c r="J98" s="123">
        <f>J122</f>
        <v>0</v>
      </c>
      <c r="L98" s="120"/>
    </row>
    <row r="99" spans="1:31" s="10" customFormat="1" ht="19.899999999999999" hidden="1" customHeight="1">
      <c r="B99" s="120"/>
      <c r="D99" s="121" t="s">
        <v>474</v>
      </c>
      <c r="E99" s="122"/>
      <c r="F99" s="122"/>
      <c r="G99" s="122"/>
      <c r="H99" s="122"/>
      <c r="I99" s="122"/>
      <c r="J99" s="123">
        <f>J138</f>
        <v>0</v>
      </c>
      <c r="L99" s="120"/>
    </row>
    <row r="100" spans="1:31" s="10" customFormat="1" ht="19.899999999999999" hidden="1" customHeight="1">
      <c r="B100" s="120"/>
      <c r="D100" s="121" t="s">
        <v>475</v>
      </c>
      <c r="E100" s="122"/>
      <c r="F100" s="122"/>
      <c r="G100" s="122"/>
      <c r="H100" s="122"/>
      <c r="I100" s="122"/>
      <c r="J100" s="123">
        <f>J165</f>
        <v>0</v>
      </c>
      <c r="L100" s="120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hidden="1" customHeight="1">
      <c r="A102" s="31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idden="1"/>
    <row r="104" spans="1:31" hidden="1"/>
    <row r="105" spans="1:31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649</v>
      </c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14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Rekonštrukcia ulice Kráľovská cesta</v>
      </c>
      <c r="F110" s="248"/>
      <c r="G110" s="248"/>
      <c r="H110" s="248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94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25" t="str">
        <f>E9</f>
        <v xml:space="preserve">2 - Verejné osvetlenie </v>
      </c>
      <c r="F112" s="246"/>
      <c r="G112" s="246"/>
      <c r="H112" s="246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18</v>
      </c>
      <c r="D114" s="31"/>
      <c r="E114" s="31"/>
      <c r="F114" s="24" t="str">
        <f>F12</f>
        <v>Kráľovská cesta,Nitra</v>
      </c>
      <c r="G114" s="31"/>
      <c r="H114" s="31"/>
      <c r="I114" s="26" t="s">
        <v>20</v>
      </c>
      <c r="J114" s="54" t="str">
        <f>IF(J12="","",J12)</f>
        <v>Vyplň údaj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21</v>
      </c>
      <c r="D116" s="31"/>
      <c r="E116" s="31"/>
      <c r="F116" s="24" t="str">
        <f>E15</f>
        <v xml:space="preserve"> </v>
      </c>
      <c r="G116" s="31"/>
      <c r="H116" s="31"/>
      <c r="I116" s="26" t="s">
        <v>27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25</v>
      </c>
      <c r="D117" s="31"/>
      <c r="E117" s="31"/>
      <c r="F117" s="24" t="str">
        <f>IF(E18="","",E18)</f>
        <v>Vyplň údaj</v>
      </c>
      <c r="G117" s="31"/>
      <c r="H117" s="31"/>
      <c r="I117" s="26" t="s">
        <v>29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4"/>
      <c r="B119" s="125"/>
      <c r="C119" s="126" t="s">
        <v>111</v>
      </c>
      <c r="D119" s="127" t="s">
        <v>56</v>
      </c>
      <c r="E119" s="127" t="s">
        <v>52</v>
      </c>
      <c r="F119" s="127" t="s">
        <v>53</v>
      </c>
      <c r="G119" s="127" t="s">
        <v>112</v>
      </c>
      <c r="H119" s="127" t="s">
        <v>113</v>
      </c>
      <c r="I119" s="127" t="s">
        <v>114</v>
      </c>
      <c r="J119" s="128" t="s">
        <v>100</v>
      </c>
      <c r="K119" s="129" t="s">
        <v>115</v>
      </c>
      <c r="L119" s="130"/>
      <c r="M119" s="61" t="s">
        <v>1</v>
      </c>
      <c r="N119" s="62" t="s">
        <v>35</v>
      </c>
      <c r="O119" s="62" t="s">
        <v>116</v>
      </c>
      <c r="P119" s="62" t="s">
        <v>117</v>
      </c>
      <c r="Q119" s="62" t="s">
        <v>118</v>
      </c>
      <c r="R119" s="62" t="s">
        <v>119</v>
      </c>
      <c r="S119" s="62" t="s">
        <v>120</v>
      </c>
      <c r="T119" s="63" t="s">
        <v>121</v>
      </c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</row>
    <row r="120" spans="1:65" s="2" customFormat="1" ht="22.9" customHeight="1">
      <c r="A120" s="31"/>
      <c r="B120" s="32"/>
      <c r="C120" s="68" t="s">
        <v>101</v>
      </c>
      <c r="D120" s="31"/>
      <c r="E120" s="31"/>
      <c r="F120" s="31"/>
      <c r="G120" s="31"/>
      <c r="H120" s="31"/>
      <c r="I120" s="31"/>
      <c r="J120" s="131">
        <f>BK120</f>
        <v>0</v>
      </c>
      <c r="K120" s="31"/>
      <c r="L120" s="32"/>
      <c r="M120" s="64"/>
      <c r="N120" s="55"/>
      <c r="O120" s="65"/>
      <c r="P120" s="132">
        <f>P121</f>
        <v>0</v>
      </c>
      <c r="Q120" s="65"/>
      <c r="R120" s="132">
        <f>R121</f>
        <v>0</v>
      </c>
      <c r="S120" s="65"/>
      <c r="T120" s="133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70</v>
      </c>
      <c r="AU120" s="16" t="s">
        <v>102</v>
      </c>
      <c r="BK120" s="134">
        <f>BK121</f>
        <v>0</v>
      </c>
    </row>
    <row r="121" spans="1:65" s="12" customFormat="1" ht="25.9" customHeight="1">
      <c r="B121" s="135"/>
      <c r="D121" s="136" t="s">
        <v>70</v>
      </c>
      <c r="E121" s="137" t="s">
        <v>181</v>
      </c>
      <c r="F121" s="137" t="s">
        <v>476</v>
      </c>
      <c r="I121" s="138"/>
      <c r="J121" s="139">
        <f>BK121</f>
        <v>0</v>
      </c>
      <c r="L121" s="135"/>
      <c r="M121" s="140"/>
      <c r="N121" s="141"/>
      <c r="O121" s="141"/>
      <c r="P121" s="142">
        <f>P122+P138+P165</f>
        <v>0</v>
      </c>
      <c r="Q121" s="141"/>
      <c r="R121" s="142">
        <f>R122+R138+R165</f>
        <v>0</v>
      </c>
      <c r="S121" s="141"/>
      <c r="T121" s="143">
        <f>T122+T138+T165</f>
        <v>0</v>
      </c>
      <c r="AR121" s="136" t="s">
        <v>136</v>
      </c>
      <c r="AT121" s="144" t="s">
        <v>70</v>
      </c>
      <c r="AU121" s="144" t="s">
        <v>71</v>
      </c>
      <c r="AY121" s="136" t="s">
        <v>124</v>
      </c>
      <c r="BK121" s="145">
        <f>BK122+BK138+BK165</f>
        <v>0</v>
      </c>
    </row>
    <row r="122" spans="1:65" s="12" customFormat="1" ht="22.9" customHeight="1">
      <c r="B122" s="135"/>
      <c r="D122" s="136" t="s">
        <v>70</v>
      </c>
      <c r="E122" s="146" t="s">
        <v>477</v>
      </c>
      <c r="F122" s="146" t="s">
        <v>478</v>
      </c>
      <c r="I122" s="138"/>
      <c r="J122" s="147">
        <f>BK122</f>
        <v>0</v>
      </c>
      <c r="L122" s="135"/>
      <c r="M122" s="140"/>
      <c r="N122" s="141"/>
      <c r="O122" s="141"/>
      <c r="P122" s="142">
        <f>SUM(P123:P137)</f>
        <v>0</v>
      </c>
      <c r="Q122" s="141"/>
      <c r="R122" s="142">
        <f>SUM(R123:R137)</f>
        <v>0</v>
      </c>
      <c r="S122" s="141"/>
      <c r="T122" s="143">
        <f>SUM(T123:T137)</f>
        <v>0</v>
      </c>
      <c r="AR122" s="136" t="s">
        <v>136</v>
      </c>
      <c r="AT122" s="144" t="s">
        <v>70</v>
      </c>
      <c r="AU122" s="144" t="s">
        <v>75</v>
      </c>
      <c r="AY122" s="136" t="s">
        <v>124</v>
      </c>
      <c r="BK122" s="145">
        <f>SUM(BK123:BK137)</f>
        <v>0</v>
      </c>
    </row>
    <row r="123" spans="1:65" s="2" customFormat="1" ht="16.5" customHeight="1">
      <c r="A123" s="31"/>
      <c r="B123" s="148"/>
      <c r="C123" s="149" t="s">
        <v>75</v>
      </c>
      <c r="D123" s="149" t="s">
        <v>126</v>
      </c>
      <c r="E123" s="150" t="s">
        <v>479</v>
      </c>
      <c r="F123" s="151" t="s">
        <v>480</v>
      </c>
      <c r="G123" s="152" t="s">
        <v>175</v>
      </c>
      <c r="H123" s="153">
        <v>28</v>
      </c>
      <c r="I123" s="154"/>
      <c r="J123" s="155">
        <f t="shared" ref="J123:J137" si="0">ROUND(I123*H123,2)</f>
        <v>0</v>
      </c>
      <c r="K123" s="156"/>
      <c r="L123" s="32"/>
      <c r="M123" s="157" t="s">
        <v>1</v>
      </c>
      <c r="N123" s="158" t="s">
        <v>37</v>
      </c>
      <c r="O123" s="57"/>
      <c r="P123" s="159">
        <f t="shared" ref="P123:P137" si="1">O123*H123</f>
        <v>0</v>
      </c>
      <c r="Q123" s="159">
        <v>0</v>
      </c>
      <c r="R123" s="159">
        <f t="shared" ref="R123:R137" si="2">Q123*H123</f>
        <v>0</v>
      </c>
      <c r="S123" s="159">
        <v>0</v>
      </c>
      <c r="T123" s="160">
        <f t="shared" ref="T123:T137" si="3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1" t="s">
        <v>248</v>
      </c>
      <c r="AT123" s="161" t="s">
        <v>126</v>
      </c>
      <c r="AU123" s="161" t="s">
        <v>83</v>
      </c>
      <c r="AY123" s="16" t="s">
        <v>124</v>
      </c>
      <c r="BE123" s="162">
        <f t="shared" ref="BE123:BE137" si="4">IF(N123="základná",J123,0)</f>
        <v>0</v>
      </c>
      <c r="BF123" s="162">
        <f t="shared" ref="BF123:BF137" si="5">IF(N123="znížená",J123,0)</f>
        <v>0</v>
      </c>
      <c r="BG123" s="162">
        <f t="shared" ref="BG123:BG137" si="6">IF(N123="zákl. prenesená",J123,0)</f>
        <v>0</v>
      </c>
      <c r="BH123" s="162">
        <f t="shared" ref="BH123:BH137" si="7">IF(N123="zníž. prenesená",J123,0)</f>
        <v>0</v>
      </c>
      <c r="BI123" s="162">
        <f t="shared" ref="BI123:BI137" si="8">IF(N123="nulová",J123,0)</f>
        <v>0</v>
      </c>
      <c r="BJ123" s="16" t="s">
        <v>83</v>
      </c>
      <c r="BK123" s="162">
        <f t="shared" ref="BK123:BK137" si="9">ROUND(I123*H123,2)</f>
        <v>0</v>
      </c>
      <c r="BL123" s="16" t="s">
        <v>248</v>
      </c>
      <c r="BM123" s="161" t="s">
        <v>83</v>
      </c>
    </row>
    <row r="124" spans="1:65" s="2" customFormat="1" ht="16.5" customHeight="1">
      <c r="A124" s="31"/>
      <c r="B124" s="148"/>
      <c r="C124" s="149" t="s">
        <v>83</v>
      </c>
      <c r="D124" s="149" t="s">
        <v>126</v>
      </c>
      <c r="E124" s="150" t="s">
        <v>481</v>
      </c>
      <c r="F124" s="151" t="s">
        <v>482</v>
      </c>
      <c r="G124" s="152" t="s">
        <v>228</v>
      </c>
      <c r="H124" s="153">
        <v>16</v>
      </c>
      <c r="I124" s="154"/>
      <c r="J124" s="155">
        <f t="shared" si="0"/>
        <v>0</v>
      </c>
      <c r="K124" s="156"/>
      <c r="L124" s="32"/>
      <c r="M124" s="157" t="s">
        <v>1</v>
      </c>
      <c r="N124" s="158" t="s">
        <v>37</v>
      </c>
      <c r="O124" s="57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1" t="s">
        <v>248</v>
      </c>
      <c r="AT124" s="161" t="s">
        <v>126</v>
      </c>
      <c r="AU124" s="161" t="s">
        <v>83</v>
      </c>
      <c r="AY124" s="16" t="s">
        <v>124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6" t="s">
        <v>83</v>
      </c>
      <c r="BK124" s="162">
        <f t="shared" si="9"/>
        <v>0</v>
      </c>
      <c r="BL124" s="16" t="s">
        <v>248</v>
      </c>
      <c r="BM124" s="161" t="s">
        <v>130</v>
      </c>
    </row>
    <row r="125" spans="1:65" s="2" customFormat="1" ht="16.5" customHeight="1">
      <c r="A125" s="31"/>
      <c r="B125" s="148"/>
      <c r="C125" s="149" t="s">
        <v>136</v>
      </c>
      <c r="D125" s="149" t="s">
        <v>126</v>
      </c>
      <c r="E125" s="150" t="s">
        <v>483</v>
      </c>
      <c r="F125" s="151" t="s">
        <v>484</v>
      </c>
      <c r="G125" s="152" t="s">
        <v>485</v>
      </c>
      <c r="H125" s="153">
        <v>2</v>
      </c>
      <c r="I125" s="154"/>
      <c r="J125" s="155">
        <f t="shared" si="0"/>
        <v>0</v>
      </c>
      <c r="K125" s="156"/>
      <c r="L125" s="32"/>
      <c r="M125" s="157" t="s">
        <v>1</v>
      </c>
      <c r="N125" s="158" t="s">
        <v>37</v>
      </c>
      <c r="O125" s="57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1" t="s">
        <v>248</v>
      </c>
      <c r="AT125" s="161" t="s">
        <v>126</v>
      </c>
      <c r="AU125" s="161" t="s">
        <v>83</v>
      </c>
      <c r="AY125" s="16" t="s">
        <v>124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6" t="s">
        <v>83</v>
      </c>
      <c r="BK125" s="162">
        <f t="shared" si="9"/>
        <v>0</v>
      </c>
      <c r="BL125" s="16" t="s">
        <v>248</v>
      </c>
      <c r="BM125" s="161" t="s">
        <v>141</v>
      </c>
    </row>
    <row r="126" spans="1:65" s="2" customFormat="1" ht="21.75" customHeight="1">
      <c r="A126" s="31"/>
      <c r="B126" s="148"/>
      <c r="C126" s="149" t="s">
        <v>130</v>
      </c>
      <c r="D126" s="149" t="s">
        <v>126</v>
      </c>
      <c r="E126" s="150" t="s">
        <v>486</v>
      </c>
      <c r="F126" s="151" t="s">
        <v>487</v>
      </c>
      <c r="G126" s="152" t="s">
        <v>228</v>
      </c>
      <c r="H126" s="153">
        <v>8</v>
      </c>
      <c r="I126" s="154"/>
      <c r="J126" s="155">
        <f t="shared" si="0"/>
        <v>0</v>
      </c>
      <c r="K126" s="156"/>
      <c r="L126" s="32"/>
      <c r="M126" s="157" t="s">
        <v>1</v>
      </c>
      <c r="N126" s="158" t="s">
        <v>37</v>
      </c>
      <c r="O126" s="57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1" t="s">
        <v>248</v>
      </c>
      <c r="AT126" s="161" t="s">
        <v>126</v>
      </c>
      <c r="AU126" s="161" t="s">
        <v>83</v>
      </c>
      <c r="AY126" s="16" t="s">
        <v>124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6" t="s">
        <v>83</v>
      </c>
      <c r="BK126" s="162">
        <f t="shared" si="9"/>
        <v>0</v>
      </c>
      <c r="BL126" s="16" t="s">
        <v>248</v>
      </c>
      <c r="BM126" s="161" t="s">
        <v>146</v>
      </c>
    </row>
    <row r="127" spans="1:65" s="2" customFormat="1" ht="16.5" customHeight="1">
      <c r="A127" s="31"/>
      <c r="B127" s="148"/>
      <c r="C127" s="149" t="s">
        <v>142</v>
      </c>
      <c r="D127" s="149" t="s">
        <v>126</v>
      </c>
      <c r="E127" s="150" t="s">
        <v>488</v>
      </c>
      <c r="F127" s="151" t="s">
        <v>489</v>
      </c>
      <c r="G127" s="152" t="s">
        <v>228</v>
      </c>
      <c r="H127" s="153">
        <v>8</v>
      </c>
      <c r="I127" s="154"/>
      <c r="J127" s="155">
        <f t="shared" si="0"/>
        <v>0</v>
      </c>
      <c r="K127" s="156"/>
      <c r="L127" s="32"/>
      <c r="M127" s="157" t="s">
        <v>1</v>
      </c>
      <c r="N127" s="158" t="s">
        <v>37</v>
      </c>
      <c r="O127" s="57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1" t="s">
        <v>248</v>
      </c>
      <c r="AT127" s="161" t="s">
        <v>126</v>
      </c>
      <c r="AU127" s="161" t="s">
        <v>83</v>
      </c>
      <c r="AY127" s="16" t="s">
        <v>124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6" t="s">
        <v>83</v>
      </c>
      <c r="BK127" s="162">
        <f t="shared" si="9"/>
        <v>0</v>
      </c>
      <c r="BL127" s="16" t="s">
        <v>248</v>
      </c>
      <c r="BM127" s="161" t="s">
        <v>149</v>
      </c>
    </row>
    <row r="128" spans="1:65" s="2" customFormat="1" ht="16.5" customHeight="1">
      <c r="A128" s="31"/>
      <c r="B128" s="148"/>
      <c r="C128" s="149" t="s">
        <v>141</v>
      </c>
      <c r="D128" s="149" t="s">
        <v>126</v>
      </c>
      <c r="E128" s="150" t="s">
        <v>490</v>
      </c>
      <c r="F128" s="151" t="s">
        <v>491</v>
      </c>
      <c r="G128" s="152" t="s">
        <v>228</v>
      </c>
      <c r="H128" s="153">
        <v>2</v>
      </c>
      <c r="I128" s="154"/>
      <c r="J128" s="155">
        <f t="shared" si="0"/>
        <v>0</v>
      </c>
      <c r="K128" s="156"/>
      <c r="L128" s="32"/>
      <c r="M128" s="157" t="s">
        <v>1</v>
      </c>
      <c r="N128" s="158" t="s">
        <v>37</v>
      </c>
      <c r="O128" s="57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1" t="s">
        <v>248</v>
      </c>
      <c r="AT128" s="161" t="s">
        <v>126</v>
      </c>
      <c r="AU128" s="161" t="s">
        <v>83</v>
      </c>
      <c r="AY128" s="16" t="s">
        <v>124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6" t="s">
        <v>83</v>
      </c>
      <c r="BK128" s="162">
        <f t="shared" si="9"/>
        <v>0</v>
      </c>
      <c r="BL128" s="16" t="s">
        <v>248</v>
      </c>
      <c r="BM128" s="161" t="s">
        <v>153</v>
      </c>
    </row>
    <row r="129" spans="1:65" s="2" customFormat="1" ht="16.5" customHeight="1">
      <c r="A129" s="31"/>
      <c r="B129" s="148"/>
      <c r="C129" s="149" t="s">
        <v>150</v>
      </c>
      <c r="D129" s="149" t="s">
        <v>126</v>
      </c>
      <c r="E129" s="150" t="s">
        <v>492</v>
      </c>
      <c r="F129" s="151" t="s">
        <v>493</v>
      </c>
      <c r="G129" s="152" t="s">
        <v>228</v>
      </c>
      <c r="H129" s="153">
        <v>8</v>
      </c>
      <c r="I129" s="154"/>
      <c r="J129" s="155">
        <f t="shared" si="0"/>
        <v>0</v>
      </c>
      <c r="K129" s="156"/>
      <c r="L129" s="32"/>
      <c r="M129" s="157" t="s">
        <v>1</v>
      </c>
      <c r="N129" s="158" t="s">
        <v>37</v>
      </c>
      <c r="O129" s="57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1" t="s">
        <v>248</v>
      </c>
      <c r="AT129" s="161" t="s">
        <v>126</v>
      </c>
      <c r="AU129" s="161" t="s">
        <v>83</v>
      </c>
      <c r="AY129" s="16" t="s">
        <v>124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6" t="s">
        <v>83</v>
      </c>
      <c r="BK129" s="162">
        <f t="shared" si="9"/>
        <v>0</v>
      </c>
      <c r="BL129" s="16" t="s">
        <v>248</v>
      </c>
      <c r="BM129" s="161" t="s">
        <v>156</v>
      </c>
    </row>
    <row r="130" spans="1:65" s="2" customFormat="1" ht="16.5" customHeight="1">
      <c r="A130" s="31"/>
      <c r="B130" s="148"/>
      <c r="C130" s="149" t="s">
        <v>146</v>
      </c>
      <c r="D130" s="149" t="s">
        <v>126</v>
      </c>
      <c r="E130" s="150" t="s">
        <v>494</v>
      </c>
      <c r="F130" s="151" t="s">
        <v>495</v>
      </c>
      <c r="G130" s="152" t="s">
        <v>228</v>
      </c>
      <c r="H130" s="153">
        <v>10</v>
      </c>
      <c r="I130" s="154"/>
      <c r="J130" s="155">
        <f t="shared" si="0"/>
        <v>0</v>
      </c>
      <c r="K130" s="156"/>
      <c r="L130" s="32"/>
      <c r="M130" s="157" t="s">
        <v>1</v>
      </c>
      <c r="N130" s="158" t="s">
        <v>37</v>
      </c>
      <c r="O130" s="57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1" t="s">
        <v>248</v>
      </c>
      <c r="AT130" s="161" t="s">
        <v>126</v>
      </c>
      <c r="AU130" s="161" t="s">
        <v>83</v>
      </c>
      <c r="AY130" s="16" t="s">
        <v>124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6" t="s">
        <v>83</v>
      </c>
      <c r="BK130" s="162">
        <f t="shared" si="9"/>
        <v>0</v>
      </c>
      <c r="BL130" s="16" t="s">
        <v>248</v>
      </c>
      <c r="BM130" s="161" t="s">
        <v>161</v>
      </c>
    </row>
    <row r="131" spans="1:65" s="2" customFormat="1" ht="16.5" customHeight="1">
      <c r="A131" s="31"/>
      <c r="B131" s="148"/>
      <c r="C131" s="149" t="s">
        <v>157</v>
      </c>
      <c r="D131" s="149" t="s">
        <v>126</v>
      </c>
      <c r="E131" s="150" t="s">
        <v>496</v>
      </c>
      <c r="F131" s="151" t="s">
        <v>497</v>
      </c>
      <c r="G131" s="152" t="s">
        <v>175</v>
      </c>
      <c r="H131" s="153">
        <v>16</v>
      </c>
      <c r="I131" s="154"/>
      <c r="J131" s="155">
        <f t="shared" si="0"/>
        <v>0</v>
      </c>
      <c r="K131" s="156"/>
      <c r="L131" s="32"/>
      <c r="M131" s="157" t="s">
        <v>1</v>
      </c>
      <c r="N131" s="158" t="s">
        <v>37</v>
      </c>
      <c r="O131" s="57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1" t="s">
        <v>248</v>
      </c>
      <c r="AT131" s="161" t="s">
        <v>126</v>
      </c>
      <c r="AU131" s="161" t="s">
        <v>83</v>
      </c>
      <c r="AY131" s="16" t="s">
        <v>124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6" t="s">
        <v>83</v>
      </c>
      <c r="BK131" s="162">
        <f t="shared" si="9"/>
        <v>0</v>
      </c>
      <c r="BL131" s="16" t="s">
        <v>248</v>
      </c>
      <c r="BM131" s="161" t="s">
        <v>164</v>
      </c>
    </row>
    <row r="132" spans="1:65" s="2" customFormat="1" ht="21.75" customHeight="1">
      <c r="A132" s="31"/>
      <c r="B132" s="148"/>
      <c r="C132" s="149" t="s">
        <v>149</v>
      </c>
      <c r="D132" s="149" t="s">
        <v>126</v>
      </c>
      <c r="E132" s="150" t="s">
        <v>498</v>
      </c>
      <c r="F132" s="151" t="s">
        <v>499</v>
      </c>
      <c r="G132" s="152" t="s">
        <v>175</v>
      </c>
      <c r="H132" s="153">
        <v>243</v>
      </c>
      <c r="I132" s="154"/>
      <c r="J132" s="155">
        <f t="shared" si="0"/>
        <v>0</v>
      </c>
      <c r="K132" s="156"/>
      <c r="L132" s="32"/>
      <c r="M132" s="157" t="s">
        <v>1</v>
      </c>
      <c r="N132" s="158" t="s">
        <v>37</v>
      </c>
      <c r="O132" s="57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1" t="s">
        <v>248</v>
      </c>
      <c r="AT132" s="161" t="s">
        <v>126</v>
      </c>
      <c r="AU132" s="161" t="s">
        <v>83</v>
      </c>
      <c r="AY132" s="16" t="s">
        <v>124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6" t="s">
        <v>83</v>
      </c>
      <c r="BK132" s="162">
        <f t="shared" si="9"/>
        <v>0</v>
      </c>
      <c r="BL132" s="16" t="s">
        <v>248</v>
      </c>
      <c r="BM132" s="161" t="s">
        <v>7</v>
      </c>
    </row>
    <row r="133" spans="1:65" s="2" customFormat="1" ht="16.5" customHeight="1">
      <c r="A133" s="31"/>
      <c r="B133" s="148"/>
      <c r="C133" s="149" t="s">
        <v>165</v>
      </c>
      <c r="D133" s="149" t="s">
        <v>126</v>
      </c>
      <c r="E133" s="150" t="s">
        <v>500</v>
      </c>
      <c r="F133" s="151" t="s">
        <v>501</v>
      </c>
      <c r="G133" s="152" t="s">
        <v>228</v>
      </c>
      <c r="H133" s="153">
        <v>8</v>
      </c>
      <c r="I133" s="154"/>
      <c r="J133" s="155">
        <f t="shared" si="0"/>
        <v>0</v>
      </c>
      <c r="K133" s="156"/>
      <c r="L133" s="32"/>
      <c r="M133" s="157" t="s">
        <v>1</v>
      </c>
      <c r="N133" s="158" t="s">
        <v>37</v>
      </c>
      <c r="O133" s="57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1" t="s">
        <v>248</v>
      </c>
      <c r="AT133" s="161" t="s">
        <v>126</v>
      </c>
      <c r="AU133" s="161" t="s">
        <v>83</v>
      </c>
      <c r="AY133" s="16" t="s">
        <v>124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6" t="s">
        <v>83</v>
      </c>
      <c r="BK133" s="162">
        <f t="shared" si="9"/>
        <v>0</v>
      </c>
      <c r="BL133" s="16" t="s">
        <v>248</v>
      </c>
      <c r="BM133" s="161" t="s">
        <v>170</v>
      </c>
    </row>
    <row r="134" spans="1:65" s="2" customFormat="1" ht="16.5" customHeight="1">
      <c r="A134" s="31"/>
      <c r="B134" s="148"/>
      <c r="C134" s="149" t="s">
        <v>153</v>
      </c>
      <c r="D134" s="149" t="s">
        <v>126</v>
      </c>
      <c r="E134" s="150" t="s">
        <v>502</v>
      </c>
      <c r="F134" s="151" t="s">
        <v>503</v>
      </c>
      <c r="G134" s="152" t="s">
        <v>228</v>
      </c>
      <c r="H134" s="153">
        <v>16</v>
      </c>
      <c r="I134" s="154"/>
      <c r="J134" s="155">
        <f t="shared" si="0"/>
        <v>0</v>
      </c>
      <c r="K134" s="156"/>
      <c r="L134" s="32"/>
      <c r="M134" s="157" t="s">
        <v>1</v>
      </c>
      <c r="N134" s="158" t="s">
        <v>37</v>
      </c>
      <c r="O134" s="57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1" t="s">
        <v>248</v>
      </c>
      <c r="AT134" s="161" t="s">
        <v>126</v>
      </c>
      <c r="AU134" s="161" t="s">
        <v>83</v>
      </c>
      <c r="AY134" s="16" t="s">
        <v>124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6" t="s">
        <v>83</v>
      </c>
      <c r="BK134" s="162">
        <f t="shared" si="9"/>
        <v>0</v>
      </c>
      <c r="BL134" s="16" t="s">
        <v>248</v>
      </c>
      <c r="BM134" s="161" t="s">
        <v>176</v>
      </c>
    </row>
    <row r="135" spans="1:65" s="2" customFormat="1" ht="21.75" customHeight="1">
      <c r="A135" s="31"/>
      <c r="B135" s="148"/>
      <c r="C135" s="149" t="s">
        <v>172</v>
      </c>
      <c r="D135" s="149" t="s">
        <v>126</v>
      </c>
      <c r="E135" s="150" t="s">
        <v>504</v>
      </c>
      <c r="F135" s="151" t="s">
        <v>505</v>
      </c>
      <c r="G135" s="152" t="s">
        <v>175</v>
      </c>
      <c r="H135" s="153">
        <v>38</v>
      </c>
      <c r="I135" s="154"/>
      <c r="J135" s="155">
        <f t="shared" si="0"/>
        <v>0</v>
      </c>
      <c r="K135" s="156"/>
      <c r="L135" s="32"/>
      <c r="M135" s="157" t="s">
        <v>1</v>
      </c>
      <c r="N135" s="158" t="s">
        <v>37</v>
      </c>
      <c r="O135" s="57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1" t="s">
        <v>248</v>
      </c>
      <c r="AT135" s="161" t="s">
        <v>126</v>
      </c>
      <c r="AU135" s="161" t="s">
        <v>83</v>
      </c>
      <c r="AY135" s="16" t="s">
        <v>124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6" t="s">
        <v>83</v>
      </c>
      <c r="BK135" s="162">
        <f t="shared" si="9"/>
        <v>0</v>
      </c>
      <c r="BL135" s="16" t="s">
        <v>248</v>
      </c>
      <c r="BM135" s="161" t="s">
        <v>179</v>
      </c>
    </row>
    <row r="136" spans="1:65" s="2" customFormat="1" ht="21.75" customHeight="1">
      <c r="A136" s="31"/>
      <c r="B136" s="148"/>
      <c r="C136" s="149" t="s">
        <v>156</v>
      </c>
      <c r="D136" s="149" t="s">
        <v>126</v>
      </c>
      <c r="E136" s="150" t="s">
        <v>506</v>
      </c>
      <c r="F136" s="151" t="s">
        <v>507</v>
      </c>
      <c r="G136" s="152" t="s">
        <v>175</v>
      </c>
      <c r="H136" s="153">
        <v>275</v>
      </c>
      <c r="I136" s="154"/>
      <c r="J136" s="155">
        <f t="shared" si="0"/>
        <v>0</v>
      </c>
      <c r="K136" s="156"/>
      <c r="L136" s="32"/>
      <c r="M136" s="157" t="s">
        <v>1</v>
      </c>
      <c r="N136" s="158" t="s">
        <v>37</v>
      </c>
      <c r="O136" s="57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1" t="s">
        <v>248</v>
      </c>
      <c r="AT136" s="161" t="s">
        <v>126</v>
      </c>
      <c r="AU136" s="161" t="s">
        <v>83</v>
      </c>
      <c r="AY136" s="16" t="s">
        <v>124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6" t="s">
        <v>83</v>
      </c>
      <c r="BK136" s="162">
        <f t="shared" si="9"/>
        <v>0</v>
      </c>
      <c r="BL136" s="16" t="s">
        <v>248</v>
      </c>
      <c r="BM136" s="161" t="s">
        <v>184</v>
      </c>
    </row>
    <row r="137" spans="1:65" s="2" customFormat="1" ht="21.75" customHeight="1">
      <c r="A137" s="31"/>
      <c r="B137" s="148"/>
      <c r="C137" s="149" t="s">
        <v>180</v>
      </c>
      <c r="D137" s="149" t="s">
        <v>126</v>
      </c>
      <c r="E137" s="150" t="s">
        <v>508</v>
      </c>
      <c r="F137" s="151" t="s">
        <v>509</v>
      </c>
      <c r="G137" s="152" t="s">
        <v>510</v>
      </c>
      <c r="H137" s="153">
        <v>1</v>
      </c>
      <c r="I137" s="154"/>
      <c r="J137" s="155">
        <f t="shared" si="0"/>
        <v>0</v>
      </c>
      <c r="K137" s="156"/>
      <c r="L137" s="32"/>
      <c r="M137" s="157" t="s">
        <v>1</v>
      </c>
      <c r="N137" s="158" t="s">
        <v>37</v>
      </c>
      <c r="O137" s="57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1" t="s">
        <v>248</v>
      </c>
      <c r="AT137" s="161" t="s">
        <v>126</v>
      </c>
      <c r="AU137" s="161" t="s">
        <v>83</v>
      </c>
      <c r="AY137" s="16" t="s">
        <v>124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6" t="s">
        <v>83</v>
      </c>
      <c r="BK137" s="162">
        <f t="shared" si="9"/>
        <v>0</v>
      </c>
      <c r="BL137" s="16" t="s">
        <v>248</v>
      </c>
      <c r="BM137" s="161" t="s">
        <v>188</v>
      </c>
    </row>
    <row r="138" spans="1:65" s="12" customFormat="1" ht="22.9" customHeight="1">
      <c r="B138" s="135"/>
      <c r="D138" s="136" t="s">
        <v>70</v>
      </c>
      <c r="E138" s="146" t="s">
        <v>511</v>
      </c>
      <c r="F138" s="146" t="s">
        <v>512</v>
      </c>
      <c r="I138" s="138"/>
      <c r="J138" s="147">
        <f>BK138</f>
        <v>0</v>
      </c>
      <c r="L138" s="135"/>
      <c r="M138" s="140"/>
      <c r="N138" s="141"/>
      <c r="O138" s="141"/>
      <c r="P138" s="142">
        <f>SUM(P139:P164)</f>
        <v>0</v>
      </c>
      <c r="Q138" s="141"/>
      <c r="R138" s="142">
        <f>SUM(R139:R164)</f>
        <v>0</v>
      </c>
      <c r="S138" s="141"/>
      <c r="T138" s="143">
        <f>SUM(T139:T164)</f>
        <v>0</v>
      </c>
      <c r="AR138" s="136" t="s">
        <v>136</v>
      </c>
      <c r="AT138" s="144" t="s">
        <v>70</v>
      </c>
      <c r="AU138" s="144" t="s">
        <v>75</v>
      </c>
      <c r="AY138" s="136" t="s">
        <v>124</v>
      </c>
      <c r="BK138" s="145">
        <f>SUM(BK139:BK164)</f>
        <v>0</v>
      </c>
    </row>
    <row r="139" spans="1:65" s="2" customFormat="1" ht="16.5" customHeight="1">
      <c r="A139" s="31"/>
      <c r="B139" s="148"/>
      <c r="C139" s="149" t="s">
        <v>161</v>
      </c>
      <c r="D139" s="149" t="s">
        <v>126</v>
      </c>
      <c r="E139" s="150" t="s">
        <v>513</v>
      </c>
      <c r="F139" s="151" t="s">
        <v>514</v>
      </c>
      <c r="G139" s="152" t="s">
        <v>175</v>
      </c>
      <c r="H139" s="153">
        <v>222</v>
      </c>
      <c r="I139" s="154"/>
      <c r="J139" s="155">
        <f t="shared" ref="J139:J164" si="10">ROUND(I139*H139,2)</f>
        <v>0</v>
      </c>
      <c r="K139" s="156"/>
      <c r="L139" s="32"/>
      <c r="M139" s="157" t="s">
        <v>1</v>
      </c>
      <c r="N139" s="158" t="s">
        <v>37</v>
      </c>
      <c r="O139" s="57"/>
      <c r="P139" s="159">
        <f t="shared" ref="P139:P164" si="11">O139*H139</f>
        <v>0</v>
      </c>
      <c r="Q139" s="159">
        <v>0</v>
      </c>
      <c r="R139" s="159">
        <f t="shared" ref="R139:R164" si="12">Q139*H139</f>
        <v>0</v>
      </c>
      <c r="S139" s="159">
        <v>0</v>
      </c>
      <c r="T139" s="160">
        <f t="shared" ref="T139:T164" si="1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1" t="s">
        <v>248</v>
      </c>
      <c r="AT139" s="161" t="s">
        <v>126</v>
      </c>
      <c r="AU139" s="161" t="s">
        <v>83</v>
      </c>
      <c r="AY139" s="16" t="s">
        <v>124</v>
      </c>
      <c r="BE139" s="162">
        <f t="shared" ref="BE139:BE164" si="14">IF(N139="základná",J139,0)</f>
        <v>0</v>
      </c>
      <c r="BF139" s="162">
        <f t="shared" ref="BF139:BF164" si="15">IF(N139="znížená",J139,0)</f>
        <v>0</v>
      </c>
      <c r="BG139" s="162">
        <f t="shared" ref="BG139:BG164" si="16">IF(N139="zákl. prenesená",J139,0)</f>
        <v>0</v>
      </c>
      <c r="BH139" s="162">
        <f t="shared" ref="BH139:BH164" si="17">IF(N139="zníž. prenesená",J139,0)</f>
        <v>0</v>
      </c>
      <c r="BI139" s="162">
        <f t="shared" ref="BI139:BI164" si="18">IF(N139="nulová",J139,0)</f>
        <v>0</v>
      </c>
      <c r="BJ139" s="16" t="s">
        <v>83</v>
      </c>
      <c r="BK139" s="162">
        <f t="shared" ref="BK139:BK164" si="19">ROUND(I139*H139,2)</f>
        <v>0</v>
      </c>
      <c r="BL139" s="16" t="s">
        <v>248</v>
      </c>
      <c r="BM139" s="161" t="s">
        <v>192</v>
      </c>
    </row>
    <row r="140" spans="1:65" s="2" customFormat="1" ht="16.5" customHeight="1">
      <c r="A140" s="31"/>
      <c r="B140" s="148"/>
      <c r="C140" s="149" t="s">
        <v>189</v>
      </c>
      <c r="D140" s="149" t="s">
        <v>126</v>
      </c>
      <c r="E140" s="150" t="s">
        <v>515</v>
      </c>
      <c r="F140" s="151" t="s">
        <v>516</v>
      </c>
      <c r="G140" s="152" t="s">
        <v>485</v>
      </c>
      <c r="H140" s="153">
        <v>3</v>
      </c>
      <c r="I140" s="154"/>
      <c r="J140" s="155">
        <f t="shared" si="10"/>
        <v>0</v>
      </c>
      <c r="K140" s="156"/>
      <c r="L140" s="32"/>
      <c r="M140" s="157" t="s">
        <v>1</v>
      </c>
      <c r="N140" s="158" t="s">
        <v>37</v>
      </c>
      <c r="O140" s="57"/>
      <c r="P140" s="159">
        <f t="shared" si="11"/>
        <v>0</v>
      </c>
      <c r="Q140" s="159">
        <v>0</v>
      </c>
      <c r="R140" s="159">
        <f t="shared" si="12"/>
        <v>0</v>
      </c>
      <c r="S140" s="159">
        <v>0</v>
      </c>
      <c r="T140" s="160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1" t="s">
        <v>248</v>
      </c>
      <c r="AT140" s="161" t="s">
        <v>126</v>
      </c>
      <c r="AU140" s="161" t="s">
        <v>83</v>
      </c>
      <c r="AY140" s="16" t="s">
        <v>124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6" t="s">
        <v>83</v>
      </c>
      <c r="BK140" s="162">
        <f t="shared" si="19"/>
        <v>0</v>
      </c>
      <c r="BL140" s="16" t="s">
        <v>248</v>
      </c>
      <c r="BM140" s="161" t="s">
        <v>195</v>
      </c>
    </row>
    <row r="141" spans="1:65" s="2" customFormat="1" ht="16.5" customHeight="1">
      <c r="A141" s="31"/>
      <c r="B141" s="148"/>
      <c r="C141" s="149" t="s">
        <v>164</v>
      </c>
      <c r="D141" s="149" t="s">
        <v>126</v>
      </c>
      <c r="E141" s="150" t="s">
        <v>517</v>
      </c>
      <c r="F141" s="151" t="s">
        <v>518</v>
      </c>
      <c r="G141" s="152" t="s">
        <v>485</v>
      </c>
      <c r="H141" s="153">
        <v>2</v>
      </c>
      <c r="I141" s="154"/>
      <c r="J141" s="155">
        <f t="shared" si="10"/>
        <v>0</v>
      </c>
      <c r="K141" s="156"/>
      <c r="L141" s="32"/>
      <c r="M141" s="157" t="s">
        <v>1</v>
      </c>
      <c r="N141" s="158" t="s">
        <v>37</v>
      </c>
      <c r="O141" s="57"/>
      <c r="P141" s="159">
        <f t="shared" si="11"/>
        <v>0</v>
      </c>
      <c r="Q141" s="159">
        <v>0</v>
      </c>
      <c r="R141" s="159">
        <f t="shared" si="12"/>
        <v>0</v>
      </c>
      <c r="S141" s="159">
        <v>0</v>
      </c>
      <c r="T141" s="160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1" t="s">
        <v>248</v>
      </c>
      <c r="AT141" s="161" t="s">
        <v>126</v>
      </c>
      <c r="AU141" s="161" t="s">
        <v>83</v>
      </c>
      <c r="AY141" s="16" t="s">
        <v>124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6" t="s">
        <v>83</v>
      </c>
      <c r="BK141" s="162">
        <f t="shared" si="19"/>
        <v>0</v>
      </c>
      <c r="BL141" s="16" t="s">
        <v>248</v>
      </c>
      <c r="BM141" s="161" t="s">
        <v>199</v>
      </c>
    </row>
    <row r="142" spans="1:65" s="2" customFormat="1" ht="16.5" customHeight="1">
      <c r="A142" s="31"/>
      <c r="B142" s="148"/>
      <c r="C142" s="180" t="s">
        <v>196</v>
      </c>
      <c r="D142" s="180" t="s">
        <v>181</v>
      </c>
      <c r="E142" s="181" t="s">
        <v>519</v>
      </c>
      <c r="F142" s="182" t="s">
        <v>520</v>
      </c>
      <c r="G142" s="183" t="s">
        <v>175</v>
      </c>
      <c r="H142" s="184">
        <v>222</v>
      </c>
      <c r="I142" s="185"/>
      <c r="J142" s="186">
        <f t="shared" si="10"/>
        <v>0</v>
      </c>
      <c r="K142" s="187"/>
      <c r="L142" s="188"/>
      <c r="M142" s="189" t="s">
        <v>1</v>
      </c>
      <c r="N142" s="190" t="s">
        <v>37</v>
      </c>
      <c r="O142" s="57"/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1" t="s">
        <v>521</v>
      </c>
      <c r="AT142" s="161" t="s">
        <v>181</v>
      </c>
      <c r="AU142" s="161" t="s">
        <v>83</v>
      </c>
      <c r="AY142" s="16" t="s">
        <v>124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6" t="s">
        <v>83</v>
      </c>
      <c r="BK142" s="162">
        <f t="shared" si="19"/>
        <v>0</v>
      </c>
      <c r="BL142" s="16" t="s">
        <v>248</v>
      </c>
      <c r="BM142" s="161" t="s">
        <v>202</v>
      </c>
    </row>
    <row r="143" spans="1:65" s="2" customFormat="1" ht="16.5" customHeight="1">
      <c r="A143" s="31"/>
      <c r="B143" s="148"/>
      <c r="C143" s="180" t="s">
        <v>7</v>
      </c>
      <c r="D143" s="180" t="s">
        <v>181</v>
      </c>
      <c r="E143" s="181" t="s">
        <v>522</v>
      </c>
      <c r="F143" s="182" t="s">
        <v>523</v>
      </c>
      <c r="G143" s="183" t="s">
        <v>485</v>
      </c>
      <c r="H143" s="184">
        <v>3</v>
      </c>
      <c r="I143" s="185"/>
      <c r="J143" s="186">
        <f t="shared" si="10"/>
        <v>0</v>
      </c>
      <c r="K143" s="187"/>
      <c r="L143" s="188"/>
      <c r="M143" s="189" t="s">
        <v>1</v>
      </c>
      <c r="N143" s="190" t="s">
        <v>37</v>
      </c>
      <c r="O143" s="57"/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1" t="s">
        <v>521</v>
      </c>
      <c r="AT143" s="161" t="s">
        <v>181</v>
      </c>
      <c r="AU143" s="161" t="s">
        <v>83</v>
      </c>
      <c r="AY143" s="16" t="s">
        <v>124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6" t="s">
        <v>83</v>
      </c>
      <c r="BK143" s="162">
        <f t="shared" si="19"/>
        <v>0</v>
      </c>
      <c r="BL143" s="16" t="s">
        <v>248</v>
      </c>
      <c r="BM143" s="161" t="s">
        <v>207</v>
      </c>
    </row>
    <row r="144" spans="1:65" s="2" customFormat="1" ht="16.5" customHeight="1">
      <c r="A144" s="31"/>
      <c r="B144" s="148"/>
      <c r="C144" s="180" t="s">
        <v>203</v>
      </c>
      <c r="D144" s="180" t="s">
        <v>181</v>
      </c>
      <c r="E144" s="181" t="s">
        <v>524</v>
      </c>
      <c r="F144" s="182" t="s">
        <v>525</v>
      </c>
      <c r="G144" s="183" t="s">
        <v>485</v>
      </c>
      <c r="H144" s="184">
        <v>2</v>
      </c>
      <c r="I144" s="185"/>
      <c r="J144" s="186">
        <f t="shared" si="10"/>
        <v>0</v>
      </c>
      <c r="K144" s="187"/>
      <c r="L144" s="188"/>
      <c r="M144" s="189" t="s">
        <v>1</v>
      </c>
      <c r="N144" s="190" t="s">
        <v>37</v>
      </c>
      <c r="O144" s="57"/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1" t="s">
        <v>521</v>
      </c>
      <c r="AT144" s="161" t="s">
        <v>181</v>
      </c>
      <c r="AU144" s="161" t="s">
        <v>83</v>
      </c>
      <c r="AY144" s="16" t="s">
        <v>124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6" t="s">
        <v>83</v>
      </c>
      <c r="BK144" s="162">
        <f t="shared" si="19"/>
        <v>0</v>
      </c>
      <c r="BL144" s="16" t="s">
        <v>248</v>
      </c>
      <c r="BM144" s="161" t="s">
        <v>209</v>
      </c>
    </row>
    <row r="145" spans="1:65" s="2" customFormat="1" ht="16.5" customHeight="1">
      <c r="A145" s="31"/>
      <c r="B145" s="148"/>
      <c r="C145" s="180" t="s">
        <v>170</v>
      </c>
      <c r="D145" s="180" t="s">
        <v>181</v>
      </c>
      <c r="E145" s="181" t="s">
        <v>526</v>
      </c>
      <c r="F145" s="182" t="s">
        <v>527</v>
      </c>
      <c r="G145" s="183" t="s">
        <v>175</v>
      </c>
      <c r="H145" s="184">
        <v>28</v>
      </c>
      <c r="I145" s="185"/>
      <c r="J145" s="186">
        <f t="shared" si="10"/>
        <v>0</v>
      </c>
      <c r="K145" s="187"/>
      <c r="L145" s="188"/>
      <c r="M145" s="189" t="s">
        <v>1</v>
      </c>
      <c r="N145" s="190" t="s">
        <v>37</v>
      </c>
      <c r="O145" s="57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1" t="s">
        <v>521</v>
      </c>
      <c r="AT145" s="161" t="s">
        <v>181</v>
      </c>
      <c r="AU145" s="161" t="s">
        <v>83</v>
      </c>
      <c r="AY145" s="16" t="s">
        <v>124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6" t="s">
        <v>83</v>
      </c>
      <c r="BK145" s="162">
        <f t="shared" si="19"/>
        <v>0</v>
      </c>
      <c r="BL145" s="16" t="s">
        <v>248</v>
      </c>
      <c r="BM145" s="161" t="s">
        <v>213</v>
      </c>
    </row>
    <row r="146" spans="1:65" s="2" customFormat="1" ht="16.5" customHeight="1">
      <c r="A146" s="31"/>
      <c r="B146" s="148"/>
      <c r="C146" s="180" t="s">
        <v>210</v>
      </c>
      <c r="D146" s="180" t="s">
        <v>181</v>
      </c>
      <c r="E146" s="181" t="s">
        <v>528</v>
      </c>
      <c r="F146" s="182" t="s">
        <v>482</v>
      </c>
      <c r="G146" s="183" t="s">
        <v>228</v>
      </c>
      <c r="H146" s="184">
        <v>16</v>
      </c>
      <c r="I146" s="185"/>
      <c r="J146" s="186">
        <f t="shared" si="10"/>
        <v>0</v>
      </c>
      <c r="K146" s="187"/>
      <c r="L146" s="188"/>
      <c r="M146" s="189" t="s">
        <v>1</v>
      </c>
      <c r="N146" s="190" t="s">
        <v>37</v>
      </c>
      <c r="O146" s="57"/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1" t="s">
        <v>521</v>
      </c>
      <c r="AT146" s="161" t="s">
        <v>181</v>
      </c>
      <c r="AU146" s="161" t="s">
        <v>83</v>
      </c>
      <c r="AY146" s="16" t="s">
        <v>124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6" t="s">
        <v>83</v>
      </c>
      <c r="BK146" s="162">
        <f t="shared" si="19"/>
        <v>0</v>
      </c>
      <c r="BL146" s="16" t="s">
        <v>248</v>
      </c>
      <c r="BM146" s="161" t="s">
        <v>214</v>
      </c>
    </row>
    <row r="147" spans="1:65" s="2" customFormat="1" ht="21.75" customHeight="1">
      <c r="A147" s="31"/>
      <c r="B147" s="148"/>
      <c r="C147" s="180" t="s">
        <v>176</v>
      </c>
      <c r="D147" s="180" t="s">
        <v>181</v>
      </c>
      <c r="E147" s="181" t="s">
        <v>529</v>
      </c>
      <c r="F147" s="182" t="s">
        <v>530</v>
      </c>
      <c r="G147" s="183" t="s">
        <v>175</v>
      </c>
      <c r="H147" s="184">
        <v>38</v>
      </c>
      <c r="I147" s="185"/>
      <c r="J147" s="186">
        <f t="shared" si="10"/>
        <v>0</v>
      </c>
      <c r="K147" s="187"/>
      <c r="L147" s="188"/>
      <c r="M147" s="189" t="s">
        <v>1</v>
      </c>
      <c r="N147" s="190" t="s">
        <v>37</v>
      </c>
      <c r="O147" s="57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1" t="s">
        <v>521</v>
      </c>
      <c r="AT147" s="161" t="s">
        <v>181</v>
      </c>
      <c r="AU147" s="161" t="s">
        <v>83</v>
      </c>
      <c r="AY147" s="16" t="s">
        <v>124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6" t="s">
        <v>83</v>
      </c>
      <c r="BK147" s="162">
        <f t="shared" si="19"/>
        <v>0</v>
      </c>
      <c r="BL147" s="16" t="s">
        <v>248</v>
      </c>
      <c r="BM147" s="161" t="s">
        <v>217</v>
      </c>
    </row>
    <row r="148" spans="1:65" s="2" customFormat="1" ht="16.5" customHeight="1">
      <c r="A148" s="31"/>
      <c r="B148" s="148"/>
      <c r="C148" s="180" t="s">
        <v>215</v>
      </c>
      <c r="D148" s="180" t="s">
        <v>181</v>
      </c>
      <c r="E148" s="181" t="s">
        <v>531</v>
      </c>
      <c r="F148" s="182" t="s">
        <v>532</v>
      </c>
      <c r="G148" s="183" t="s">
        <v>228</v>
      </c>
      <c r="H148" s="184">
        <v>2</v>
      </c>
      <c r="I148" s="185"/>
      <c r="J148" s="186">
        <f t="shared" si="10"/>
        <v>0</v>
      </c>
      <c r="K148" s="187"/>
      <c r="L148" s="188"/>
      <c r="M148" s="189" t="s">
        <v>1</v>
      </c>
      <c r="N148" s="190" t="s">
        <v>37</v>
      </c>
      <c r="O148" s="57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1" t="s">
        <v>521</v>
      </c>
      <c r="AT148" s="161" t="s">
        <v>181</v>
      </c>
      <c r="AU148" s="161" t="s">
        <v>83</v>
      </c>
      <c r="AY148" s="16" t="s">
        <v>124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6" t="s">
        <v>83</v>
      </c>
      <c r="BK148" s="162">
        <f t="shared" si="19"/>
        <v>0</v>
      </c>
      <c r="BL148" s="16" t="s">
        <v>248</v>
      </c>
      <c r="BM148" s="161" t="s">
        <v>220</v>
      </c>
    </row>
    <row r="149" spans="1:65" s="2" customFormat="1" ht="16.5" customHeight="1">
      <c r="A149" s="31"/>
      <c r="B149" s="148"/>
      <c r="C149" s="180" t="s">
        <v>179</v>
      </c>
      <c r="D149" s="180" t="s">
        <v>181</v>
      </c>
      <c r="E149" s="181" t="s">
        <v>533</v>
      </c>
      <c r="F149" s="182" t="s">
        <v>534</v>
      </c>
      <c r="G149" s="183" t="s">
        <v>228</v>
      </c>
      <c r="H149" s="184">
        <v>8</v>
      </c>
      <c r="I149" s="185"/>
      <c r="J149" s="186">
        <f t="shared" si="10"/>
        <v>0</v>
      </c>
      <c r="K149" s="187"/>
      <c r="L149" s="188"/>
      <c r="M149" s="189" t="s">
        <v>1</v>
      </c>
      <c r="N149" s="190" t="s">
        <v>37</v>
      </c>
      <c r="O149" s="57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1" t="s">
        <v>521</v>
      </c>
      <c r="AT149" s="161" t="s">
        <v>181</v>
      </c>
      <c r="AU149" s="161" t="s">
        <v>83</v>
      </c>
      <c r="AY149" s="16" t="s">
        <v>124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6" t="s">
        <v>83</v>
      </c>
      <c r="BK149" s="162">
        <f t="shared" si="19"/>
        <v>0</v>
      </c>
      <c r="BL149" s="16" t="s">
        <v>248</v>
      </c>
      <c r="BM149" s="161" t="s">
        <v>225</v>
      </c>
    </row>
    <row r="150" spans="1:65" s="2" customFormat="1" ht="16.5" customHeight="1">
      <c r="A150" s="31"/>
      <c r="B150" s="148"/>
      <c r="C150" s="180" t="s">
        <v>222</v>
      </c>
      <c r="D150" s="180" t="s">
        <v>181</v>
      </c>
      <c r="E150" s="181" t="s">
        <v>535</v>
      </c>
      <c r="F150" s="182" t="s">
        <v>536</v>
      </c>
      <c r="G150" s="183" t="s">
        <v>228</v>
      </c>
      <c r="H150" s="184">
        <v>8</v>
      </c>
      <c r="I150" s="185"/>
      <c r="J150" s="186">
        <f t="shared" si="10"/>
        <v>0</v>
      </c>
      <c r="K150" s="187"/>
      <c r="L150" s="188"/>
      <c r="M150" s="189" t="s">
        <v>1</v>
      </c>
      <c r="N150" s="190" t="s">
        <v>37</v>
      </c>
      <c r="O150" s="57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1" t="s">
        <v>521</v>
      </c>
      <c r="AT150" s="161" t="s">
        <v>181</v>
      </c>
      <c r="AU150" s="161" t="s">
        <v>83</v>
      </c>
      <c r="AY150" s="16" t="s">
        <v>124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6" t="s">
        <v>83</v>
      </c>
      <c r="BK150" s="162">
        <f t="shared" si="19"/>
        <v>0</v>
      </c>
      <c r="BL150" s="16" t="s">
        <v>248</v>
      </c>
      <c r="BM150" s="161" t="s">
        <v>229</v>
      </c>
    </row>
    <row r="151" spans="1:65" s="2" customFormat="1" ht="16.5" customHeight="1">
      <c r="A151" s="31"/>
      <c r="B151" s="148"/>
      <c r="C151" s="180" t="s">
        <v>184</v>
      </c>
      <c r="D151" s="180" t="s">
        <v>181</v>
      </c>
      <c r="E151" s="181" t="s">
        <v>537</v>
      </c>
      <c r="F151" s="182" t="s">
        <v>538</v>
      </c>
      <c r="G151" s="183" t="s">
        <v>228</v>
      </c>
      <c r="H151" s="184">
        <v>16</v>
      </c>
      <c r="I151" s="185"/>
      <c r="J151" s="186">
        <f t="shared" si="10"/>
        <v>0</v>
      </c>
      <c r="K151" s="187"/>
      <c r="L151" s="188"/>
      <c r="M151" s="189" t="s">
        <v>1</v>
      </c>
      <c r="N151" s="190" t="s">
        <v>37</v>
      </c>
      <c r="O151" s="57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1" t="s">
        <v>521</v>
      </c>
      <c r="AT151" s="161" t="s">
        <v>181</v>
      </c>
      <c r="AU151" s="161" t="s">
        <v>83</v>
      </c>
      <c r="AY151" s="16" t="s">
        <v>124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6" t="s">
        <v>83</v>
      </c>
      <c r="BK151" s="162">
        <f t="shared" si="19"/>
        <v>0</v>
      </c>
      <c r="BL151" s="16" t="s">
        <v>248</v>
      </c>
      <c r="BM151" s="161" t="s">
        <v>233</v>
      </c>
    </row>
    <row r="152" spans="1:65" s="2" customFormat="1" ht="16.5" customHeight="1">
      <c r="A152" s="31"/>
      <c r="B152" s="148"/>
      <c r="C152" s="180" t="s">
        <v>230</v>
      </c>
      <c r="D152" s="180" t="s">
        <v>181</v>
      </c>
      <c r="E152" s="181" t="s">
        <v>539</v>
      </c>
      <c r="F152" s="182" t="s">
        <v>540</v>
      </c>
      <c r="G152" s="183" t="s">
        <v>228</v>
      </c>
      <c r="H152" s="184">
        <v>2</v>
      </c>
      <c r="I152" s="185"/>
      <c r="J152" s="186">
        <f t="shared" si="10"/>
        <v>0</v>
      </c>
      <c r="K152" s="187"/>
      <c r="L152" s="188"/>
      <c r="M152" s="189" t="s">
        <v>1</v>
      </c>
      <c r="N152" s="190" t="s">
        <v>37</v>
      </c>
      <c r="O152" s="57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1" t="s">
        <v>521</v>
      </c>
      <c r="AT152" s="161" t="s">
        <v>181</v>
      </c>
      <c r="AU152" s="161" t="s">
        <v>83</v>
      </c>
      <c r="AY152" s="16" t="s">
        <v>124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6" t="s">
        <v>83</v>
      </c>
      <c r="BK152" s="162">
        <f t="shared" si="19"/>
        <v>0</v>
      </c>
      <c r="BL152" s="16" t="s">
        <v>248</v>
      </c>
      <c r="BM152" s="161" t="s">
        <v>236</v>
      </c>
    </row>
    <row r="153" spans="1:65" s="2" customFormat="1" ht="16.5" customHeight="1">
      <c r="A153" s="31"/>
      <c r="B153" s="148"/>
      <c r="C153" s="180" t="s">
        <v>188</v>
      </c>
      <c r="D153" s="180" t="s">
        <v>181</v>
      </c>
      <c r="E153" s="181" t="s">
        <v>541</v>
      </c>
      <c r="F153" s="182" t="s">
        <v>542</v>
      </c>
      <c r="G153" s="183" t="s">
        <v>228</v>
      </c>
      <c r="H153" s="184">
        <v>8</v>
      </c>
      <c r="I153" s="185"/>
      <c r="J153" s="186">
        <f t="shared" si="10"/>
        <v>0</v>
      </c>
      <c r="K153" s="187"/>
      <c r="L153" s="188"/>
      <c r="M153" s="189" t="s">
        <v>1</v>
      </c>
      <c r="N153" s="190" t="s">
        <v>37</v>
      </c>
      <c r="O153" s="57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1" t="s">
        <v>521</v>
      </c>
      <c r="AT153" s="161" t="s">
        <v>181</v>
      </c>
      <c r="AU153" s="161" t="s">
        <v>83</v>
      </c>
      <c r="AY153" s="16" t="s">
        <v>124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6" t="s">
        <v>83</v>
      </c>
      <c r="BK153" s="162">
        <f t="shared" si="19"/>
        <v>0</v>
      </c>
      <c r="BL153" s="16" t="s">
        <v>248</v>
      </c>
      <c r="BM153" s="161" t="s">
        <v>240</v>
      </c>
    </row>
    <row r="154" spans="1:65" s="2" customFormat="1" ht="16.5" customHeight="1">
      <c r="A154" s="31"/>
      <c r="B154" s="148"/>
      <c r="C154" s="180" t="s">
        <v>237</v>
      </c>
      <c r="D154" s="180" t="s">
        <v>181</v>
      </c>
      <c r="E154" s="181" t="s">
        <v>543</v>
      </c>
      <c r="F154" s="182" t="s">
        <v>544</v>
      </c>
      <c r="G154" s="183" t="s">
        <v>228</v>
      </c>
      <c r="H154" s="184">
        <v>8</v>
      </c>
      <c r="I154" s="185"/>
      <c r="J154" s="186">
        <f t="shared" si="10"/>
        <v>0</v>
      </c>
      <c r="K154" s="187"/>
      <c r="L154" s="188"/>
      <c r="M154" s="189" t="s">
        <v>1</v>
      </c>
      <c r="N154" s="190" t="s">
        <v>37</v>
      </c>
      <c r="O154" s="57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1" t="s">
        <v>521</v>
      </c>
      <c r="AT154" s="161" t="s">
        <v>181</v>
      </c>
      <c r="AU154" s="161" t="s">
        <v>83</v>
      </c>
      <c r="AY154" s="16" t="s">
        <v>124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6" t="s">
        <v>83</v>
      </c>
      <c r="BK154" s="162">
        <f t="shared" si="19"/>
        <v>0</v>
      </c>
      <c r="BL154" s="16" t="s">
        <v>248</v>
      </c>
      <c r="BM154" s="161" t="s">
        <v>243</v>
      </c>
    </row>
    <row r="155" spans="1:65" s="2" customFormat="1" ht="21.75" customHeight="1">
      <c r="A155" s="31"/>
      <c r="B155" s="148"/>
      <c r="C155" s="180" t="s">
        <v>192</v>
      </c>
      <c r="D155" s="180" t="s">
        <v>181</v>
      </c>
      <c r="E155" s="181" t="s">
        <v>545</v>
      </c>
      <c r="F155" s="182" t="s">
        <v>546</v>
      </c>
      <c r="G155" s="183" t="s">
        <v>485</v>
      </c>
      <c r="H155" s="184">
        <v>10</v>
      </c>
      <c r="I155" s="185"/>
      <c r="J155" s="186">
        <f t="shared" si="10"/>
        <v>0</v>
      </c>
      <c r="K155" s="187"/>
      <c r="L155" s="188"/>
      <c r="M155" s="189" t="s">
        <v>1</v>
      </c>
      <c r="N155" s="190" t="s">
        <v>37</v>
      </c>
      <c r="O155" s="57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1" t="s">
        <v>521</v>
      </c>
      <c r="AT155" s="161" t="s">
        <v>181</v>
      </c>
      <c r="AU155" s="161" t="s">
        <v>83</v>
      </c>
      <c r="AY155" s="16" t="s">
        <v>124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6" t="s">
        <v>83</v>
      </c>
      <c r="BK155" s="162">
        <f t="shared" si="19"/>
        <v>0</v>
      </c>
      <c r="BL155" s="16" t="s">
        <v>248</v>
      </c>
      <c r="BM155" s="161" t="s">
        <v>248</v>
      </c>
    </row>
    <row r="156" spans="1:65" s="2" customFormat="1" ht="16.5" customHeight="1">
      <c r="A156" s="31"/>
      <c r="B156" s="148"/>
      <c r="C156" s="180" t="s">
        <v>245</v>
      </c>
      <c r="D156" s="180" t="s">
        <v>181</v>
      </c>
      <c r="E156" s="181" t="s">
        <v>547</v>
      </c>
      <c r="F156" s="182" t="s">
        <v>548</v>
      </c>
      <c r="G156" s="183" t="s">
        <v>175</v>
      </c>
      <c r="H156" s="184">
        <v>275</v>
      </c>
      <c r="I156" s="185"/>
      <c r="J156" s="186">
        <f t="shared" si="10"/>
        <v>0</v>
      </c>
      <c r="K156" s="187"/>
      <c r="L156" s="188"/>
      <c r="M156" s="189" t="s">
        <v>1</v>
      </c>
      <c r="N156" s="190" t="s">
        <v>37</v>
      </c>
      <c r="O156" s="57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1" t="s">
        <v>521</v>
      </c>
      <c r="AT156" s="161" t="s">
        <v>181</v>
      </c>
      <c r="AU156" s="161" t="s">
        <v>83</v>
      </c>
      <c r="AY156" s="16" t="s">
        <v>124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6" t="s">
        <v>83</v>
      </c>
      <c r="BK156" s="162">
        <f t="shared" si="19"/>
        <v>0</v>
      </c>
      <c r="BL156" s="16" t="s">
        <v>248</v>
      </c>
      <c r="BM156" s="161" t="s">
        <v>251</v>
      </c>
    </row>
    <row r="157" spans="1:65" s="2" customFormat="1" ht="33" customHeight="1">
      <c r="A157" s="31"/>
      <c r="B157" s="148"/>
      <c r="C157" s="180" t="s">
        <v>195</v>
      </c>
      <c r="D157" s="180" t="s">
        <v>181</v>
      </c>
      <c r="E157" s="181" t="s">
        <v>549</v>
      </c>
      <c r="F157" s="182" t="s">
        <v>550</v>
      </c>
      <c r="G157" s="183" t="s">
        <v>206</v>
      </c>
      <c r="H157" s="184">
        <v>6.4</v>
      </c>
      <c r="I157" s="185"/>
      <c r="J157" s="186">
        <f t="shared" si="10"/>
        <v>0</v>
      </c>
      <c r="K157" s="187"/>
      <c r="L157" s="188"/>
      <c r="M157" s="189" t="s">
        <v>1</v>
      </c>
      <c r="N157" s="190" t="s">
        <v>37</v>
      </c>
      <c r="O157" s="57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1" t="s">
        <v>521</v>
      </c>
      <c r="AT157" s="161" t="s">
        <v>181</v>
      </c>
      <c r="AU157" s="161" t="s">
        <v>83</v>
      </c>
      <c r="AY157" s="16" t="s">
        <v>124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6" t="s">
        <v>83</v>
      </c>
      <c r="BK157" s="162">
        <f t="shared" si="19"/>
        <v>0</v>
      </c>
      <c r="BL157" s="16" t="s">
        <v>248</v>
      </c>
      <c r="BM157" s="161" t="s">
        <v>255</v>
      </c>
    </row>
    <row r="158" spans="1:65" s="2" customFormat="1" ht="16.5" customHeight="1">
      <c r="A158" s="31"/>
      <c r="B158" s="148"/>
      <c r="C158" s="180" t="s">
        <v>252</v>
      </c>
      <c r="D158" s="180" t="s">
        <v>181</v>
      </c>
      <c r="E158" s="181" t="s">
        <v>551</v>
      </c>
      <c r="F158" s="182" t="s">
        <v>552</v>
      </c>
      <c r="G158" s="183" t="s">
        <v>206</v>
      </c>
      <c r="H158" s="184">
        <v>267.3</v>
      </c>
      <c r="I158" s="185"/>
      <c r="J158" s="186">
        <f t="shared" si="10"/>
        <v>0</v>
      </c>
      <c r="K158" s="187"/>
      <c r="L158" s="188"/>
      <c r="M158" s="189" t="s">
        <v>1</v>
      </c>
      <c r="N158" s="190" t="s">
        <v>37</v>
      </c>
      <c r="O158" s="57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1" t="s">
        <v>521</v>
      </c>
      <c r="AT158" s="161" t="s">
        <v>181</v>
      </c>
      <c r="AU158" s="161" t="s">
        <v>83</v>
      </c>
      <c r="AY158" s="16" t="s">
        <v>124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6" t="s">
        <v>83</v>
      </c>
      <c r="BK158" s="162">
        <f t="shared" si="19"/>
        <v>0</v>
      </c>
      <c r="BL158" s="16" t="s">
        <v>248</v>
      </c>
      <c r="BM158" s="161" t="s">
        <v>258</v>
      </c>
    </row>
    <row r="159" spans="1:65" s="2" customFormat="1" ht="16.5" customHeight="1">
      <c r="A159" s="31"/>
      <c r="B159" s="148"/>
      <c r="C159" s="180" t="s">
        <v>199</v>
      </c>
      <c r="D159" s="180" t="s">
        <v>181</v>
      </c>
      <c r="E159" s="181" t="s">
        <v>553</v>
      </c>
      <c r="F159" s="182" t="s">
        <v>554</v>
      </c>
      <c r="G159" s="183" t="s">
        <v>228</v>
      </c>
      <c r="H159" s="184">
        <v>8</v>
      </c>
      <c r="I159" s="185"/>
      <c r="J159" s="186">
        <f t="shared" si="10"/>
        <v>0</v>
      </c>
      <c r="K159" s="187"/>
      <c r="L159" s="188"/>
      <c r="M159" s="189" t="s">
        <v>1</v>
      </c>
      <c r="N159" s="190" t="s">
        <v>37</v>
      </c>
      <c r="O159" s="57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1" t="s">
        <v>521</v>
      </c>
      <c r="AT159" s="161" t="s">
        <v>181</v>
      </c>
      <c r="AU159" s="161" t="s">
        <v>83</v>
      </c>
      <c r="AY159" s="16" t="s">
        <v>124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6" t="s">
        <v>83</v>
      </c>
      <c r="BK159" s="162">
        <f t="shared" si="19"/>
        <v>0</v>
      </c>
      <c r="BL159" s="16" t="s">
        <v>248</v>
      </c>
      <c r="BM159" s="161" t="s">
        <v>262</v>
      </c>
    </row>
    <row r="160" spans="1:65" s="2" customFormat="1" ht="16.5" customHeight="1">
      <c r="A160" s="31"/>
      <c r="B160" s="148"/>
      <c r="C160" s="180" t="s">
        <v>259</v>
      </c>
      <c r="D160" s="180" t="s">
        <v>181</v>
      </c>
      <c r="E160" s="181" t="s">
        <v>555</v>
      </c>
      <c r="F160" s="182" t="s">
        <v>556</v>
      </c>
      <c r="G160" s="183" t="s">
        <v>228</v>
      </c>
      <c r="H160" s="184">
        <v>16</v>
      </c>
      <c r="I160" s="185"/>
      <c r="J160" s="186">
        <f t="shared" si="10"/>
        <v>0</v>
      </c>
      <c r="K160" s="187"/>
      <c r="L160" s="188"/>
      <c r="M160" s="189" t="s">
        <v>1</v>
      </c>
      <c r="N160" s="190" t="s">
        <v>37</v>
      </c>
      <c r="O160" s="57"/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1" t="s">
        <v>521</v>
      </c>
      <c r="AT160" s="161" t="s">
        <v>181</v>
      </c>
      <c r="AU160" s="161" t="s">
        <v>83</v>
      </c>
      <c r="AY160" s="16" t="s">
        <v>124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6" t="s">
        <v>83</v>
      </c>
      <c r="BK160" s="162">
        <f t="shared" si="19"/>
        <v>0</v>
      </c>
      <c r="BL160" s="16" t="s">
        <v>248</v>
      </c>
      <c r="BM160" s="161" t="s">
        <v>265</v>
      </c>
    </row>
    <row r="161" spans="1:65" s="2" customFormat="1" ht="21.75" customHeight="1">
      <c r="A161" s="31"/>
      <c r="B161" s="148"/>
      <c r="C161" s="149" t="s">
        <v>202</v>
      </c>
      <c r="D161" s="149" t="s">
        <v>126</v>
      </c>
      <c r="E161" s="150" t="s">
        <v>557</v>
      </c>
      <c r="F161" s="151" t="s">
        <v>558</v>
      </c>
      <c r="G161" s="152" t="s">
        <v>559</v>
      </c>
      <c r="H161" s="153">
        <v>50</v>
      </c>
      <c r="I161" s="154"/>
      <c r="J161" s="155">
        <f t="shared" si="10"/>
        <v>0</v>
      </c>
      <c r="K161" s="156"/>
      <c r="L161" s="32"/>
      <c r="M161" s="157" t="s">
        <v>1</v>
      </c>
      <c r="N161" s="158" t="s">
        <v>37</v>
      </c>
      <c r="O161" s="57"/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1" t="s">
        <v>248</v>
      </c>
      <c r="AT161" s="161" t="s">
        <v>126</v>
      </c>
      <c r="AU161" s="161" t="s">
        <v>83</v>
      </c>
      <c r="AY161" s="16" t="s">
        <v>124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6" t="s">
        <v>83</v>
      </c>
      <c r="BK161" s="162">
        <f t="shared" si="19"/>
        <v>0</v>
      </c>
      <c r="BL161" s="16" t="s">
        <v>248</v>
      </c>
      <c r="BM161" s="161" t="s">
        <v>269</v>
      </c>
    </row>
    <row r="162" spans="1:65" s="2" customFormat="1" ht="21.75" customHeight="1">
      <c r="A162" s="31"/>
      <c r="B162" s="148"/>
      <c r="C162" s="149" t="s">
        <v>266</v>
      </c>
      <c r="D162" s="149" t="s">
        <v>126</v>
      </c>
      <c r="E162" s="150" t="s">
        <v>560</v>
      </c>
      <c r="F162" s="151" t="s">
        <v>561</v>
      </c>
      <c r="G162" s="152" t="s">
        <v>559</v>
      </c>
      <c r="H162" s="153">
        <v>50</v>
      </c>
      <c r="I162" s="154"/>
      <c r="J162" s="155">
        <f t="shared" si="10"/>
        <v>0</v>
      </c>
      <c r="K162" s="156"/>
      <c r="L162" s="32"/>
      <c r="M162" s="157" t="s">
        <v>1</v>
      </c>
      <c r="N162" s="158" t="s">
        <v>37</v>
      </c>
      <c r="O162" s="57"/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1" t="s">
        <v>248</v>
      </c>
      <c r="AT162" s="161" t="s">
        <v>126</v>
      </c>
      <c r="AU162" s="161" t="s">
        <v>83</v>
      </c>
      <c r="AY162" s="16" t="s">
        <v>124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6" t="s">
        <v>83</v>
      </c>
      <c r="BK162" s="162">
        <f t="shared" si="19"/>
        <v>0</v>
      </c>
      <c r="BL162" s="16" t="s">
        <v>248</v>
      </c>
      <c r="BM162" s="161" t="s">
        <v>272</v>
      </c>
    </row>
    <row r="163" spans="1:65" s="2" customFormat="1" ht="16.5" customHeight="1">
      <c r="A163" s="31"/>
      <c r="B163" s="148"/>
      <c r="C163" s="149" t="s">
        <v>207</v>
      </c>
      <c r="D163" s="149" t="s">
        <v>126</v>
      </c>
      <c r="E163" s="150" t="s">
        <v>562</v>
      </c>
      <c r="F163" s="151" t="s">
        <v>563</v>
      </c>
      <c r="G163" s="152" t="s">
        <v>564</v>
      </c>
      <c r="H163" s="201"/>
      <c r="I163" s="154"/>
      <c r="J163" s="155">
        <f t="shared" si="10"/>
        <v>0</v>
      </c>
      <c r="K163" s="156"/>
      <c r="L163" s="32"/>
      <c r="M163" s="157" t="s">
        <v>1</v>
      </c>
      <c r="N163" s="158" t="s">
        <v>37</v>
      </c>
      <c r="O163" s="57"/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1" t="s">
        <v>248</v>
      </c>
      <c r="AT163" s="161" t="s">
        <v>126</v>
      </c>
      <c r="AU163" s="161" t="s">
        <v>83</v>
      </c>
      <c r="AY163" s="16" t="s">
        <v>124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6" t="s">
        <v>83</v>
      </c>
      <c r="BK163" s="162">
        <f t="shared" si="19"/>
        <v>0</v>
      </c>
      <c r="BL163" s="16" t="s">
        <v>248</v>
      </c>
      <c r="BM163" s="161" t="s">
        <v>276</v>
      </c>
    </row>
    <row r="164" spans="1:65" s="2" customFormat="1" ht="16.5" customHeight="1">
      <c r="A164" s="31"/>
      <c r="B164" s="148"/>
      <c r="C164" s="149" t="s">
        <v>273</v>
      </c>
      <c r="D164" s="149" t="s">
        <v>126</v>
      </c>
      <c r="E164" s="150" t="s">
        <v>565</v>
      </c>
      <c r="F164" s="151" t="s">
        <v>566</v>
      </c>
      <c r="G164" s="152" t="s">
        <v>564</v>
      </c>
      <c r="H164" s="201"/>
      <c r="I164" s="154"/>
      <c r="J164" s="155">
        <f t="shared" si="10"/>
        <v>0</v>
      </c>
      <c r="K164" s="156"/>
      <c r="L164" s="32"/>
      <c r="M164" s="157" t="s">
        <v>1</v>
      </c>
      <c r="N164" s="158" t="s">
        <v>37</v>
      </c>
      <c r="O164" s="57"/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1" t="s">
        <v>248</v>
      </c>
      <c r="AT164" s="161" t="s">
        <v>126</v>
      </c>
      <c r="AU164" s="161" t="s">
        <v>83</v>
      </c>
      <c r="AY164" s="16" t="s">
        <v>124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6" t="s">
        <v>83</v>
      </c>
      <c r="BK164" s="162">
        <f t="shared" si="19"/>
        <v>0</v>
      </c>
      <c r="BL164" s="16" t="s">
        <v>248</v>
      </c>
      <c r="BM164" s="161" t="s">
        <v>279</v>
      </c>
    </row>
    <row r="165" spans="1:65" s="12" customFormat="1" ht="22.9" customHeight="1">
      <c r="B165" s="135"/>
      <c r="D165" s="136" t="s">
        <v>70</v>
      </c>
      <c r="E165" s="146" t="s">
        <v>567</v>
      </c>
      <c r="F165" s="146" t="s">
        <v>568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SUM(P166:P190)</f>
        <v>0</v>
      </c>
      <c r="Q165" s="141"/>
      <c r="R165" s="142">
        <f>SUM(R166:R190)</f>
        <v>0</v>
      </c>
      <c r="S165" s="141"/>
      <c r="T165" s="143">
        <f>SUM(T166:T190)</f>
        <v>0</v>
      </c>
      <c r="AR165" s="136" t="s">
        <v>136</v>
      </c>
      <c r="AT165" s="144" t="s">
        <v>70</v>
      </c>
      <c r="AU165" s="144" t="s">
        <v>75</v>
      </c>
      <c r="AY165" s="136" t="s">
        <v>124</v>
      </c>
      <c r="BK165" s="145">
        <f>SUM(BK166:BK190)</f>
        <v>0</v>
      </c>
    </row>
    <row r="166" spans="1:65" s="2" customFormat="1" ht="21.75" customHeight="1">
      <c r="A166" s="31"/>
      <c r="B166" s="148"/>
      <c r="C166" s="149" t="s">
        <v>209</v>
      </c>
      <c r="D166" s="149" t="s">
        <v>126</v>
      </c>
      <c r="E166" s="150" t="s">
        <v>569</v>
      </c>
      <c r="F166" s="151" t="s">
        <v>570</v>
      </c>
      <c r="G166" s="152" t="s">
        <v>571</v>
      </c>
      <c r="H166" s="153">
        <v>0.22</v>
      </c>
      <c r="I166" s="154"/>
      <c r="J166" s="155">
        <f t="shared" ref="J166:J190" si="20">ROUND(I166*H166,2)</f>
        <v>0</v>
      </c>
      <c r="K166" s="156"/>
      <c r="L166" s="32"/>
      <c r="M166" s="157" t="s">
        <v>1</v>
      </c>
      <c r="N166" s="158" t="s">
        <v>37</v>
      </c>
      <c r="O166" s="57"/>
      <c r="P166" s="159">
        <f t="shared" ref="P166:P190" si="21">O166*H166</f>
        <v>0</v>
      </c>
      <c r="Q166" s="159">
        <v>0</v>
      </c>
      <c r="R166" s="159">
        <f t="shared" ref="R166:R190" si="22">Q166*H166</f>
        <v>0</v>
      </c>
      <c r="S166" s="159">
        <v>0</v>
      </c>
      <c r="T166" s="160">
        <f t="shared" ref="T166:T190" si="23"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1" t="s">
        <v>248</v>
      </c>
      <c r="AT166" s="161" t="s">
        <v>126</v>
      </c>
      <c r="AU166" s="161" t="s">
        <v>83</v>
      </c>
      <c r="AY166" s="16" t="s">
        <v>124</v>
      </c>
      <c r="BE166" s="162">
        <f t="shared" ref="BE166:BE190" si="24">IF(N166="základná",J166,0)</f>
        <v>0</v>
      </c>
      <c r="BF166" s="162">
        <f t="shared" ref="BF166:BF190" si="25">IF(N166="znížená",J166,0)</f>
        <v>0</v>
      </c>
      <c r="BG166" s="162">
        <f t="shared" ref="BG166:BG190" si="26">IF(N166="zákl. prenesená",J166,0)</f>
        <v>0</v>
      </c>
      <c r="BH166" s="162">
        <f t="shared" ref="BH166:BH190" si="27">IF(N166="zníž. prenesená",J166,0)</f>
        <v>0</v>
      </c>
      <c r="BI166" s="162">
        <f t="shared" ref="BI166:BI190" si="28">IF(N166="nulová",J166,0)</f>
        <v>0</v>
      </c>
      <c r="BJ166" s="16" t="s">
        <v>83</v>
      </c>
      <c r="BK166" s="162">
        <f t="shared" ref="BK166:BK190" si="29">ROUND(I166*H166,2)</f>
        <v>0</v>
      </c>
      <c r="BL166" s="16" t="s">
        <v>248</v>
      </c>
      <c r="BM166" s="161" t="s">
        <v>283</v>
      </c>
    </row>
    <row r="167" spans="1:65" s="2" customFormat="1" ht="21.75" customHeight="1">
      <c r="A167" s="31"/>
      <c r="B167" s="148"/>
      <c r="C167" s="149" t="s">
        <v>280</v>
      </c>
      <c r="D167" s="149" t="s">
        <v>126</v>
      </c>
      <c r="E167" s="150" t="s">
        <v>572</v>
      </c>
      <c r="F167" s="151" t="s">
        <v>573</v>
      </c>
      <c r="G167" s="152" t="s">
        <v>145</v>
      </c>
      <c r="H167" s="153">
        <v>16</v>
      </c>
      <c r="I167" s="154"/>
      <c r="J167" s="155">
        <f t="shared" si="20"/>
        <v>0</v>
      </c>
      <c r="K167" s="156"/>
      <c r="L167" s="32"/>
      <c r="M167" s="157" t="s">
        <v>1</v>
      </c>
      <c r="N167" s="158" t="s">
        <v>37</v>
      </c>
      <c r="O167" s="57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1" t="s">
        <v>248</v>
      </c>
      <c r="AT167" s="161" t="s">
        <v>126</v>
      </c>
      <c r="AU167" s="161" t="s">
        <v>83</v>
      </c>
      <c r="AY167" s="16" t="s">
        <v>124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6" t="s">
        <v>83</v>
      </c>
      <c r="BK167" s="162">
        <f t="shared" si="29"/>
        <v>0</v>
      </c>
      <c r="BL167" s="16" t="s">
        <v>248</v>
      </c>
      <c r="BM167" s="161" t="s">
        <v>285</v>
      </c>
    </row>
    <row r="168" spans="1:65" s="2" customFormat="1" ht="21.75" customHeight="1">
      <c r="A168" s="31"/>
      <c r="B168" s="148"/>
      <c r="C168" s="149" t="s">
        <v>213</v>
      </c>
      <c r="D168" s="149" t="s">
        <v>126</v>
      </c>
      <c r="E168" s="150" t="s">
        <v>574</v>
      </c>
      <c r="F168" s="151" t="s">
        <v>575</v>
      </c>
      <c r="G168" s="152" t="s">
        <v>145</v>
      </c>
      <c r="H168" s="153">
        <v>16</v>
      </c>
      <c r="I168" s="154"/>
      <c r="J168" s="155">
        <f t="shared" si="20"/>
        <v>0</v>
      </c>
      <c r="K168" s="156"/>
      <c r="L168" s="32"/>
      <c r="M168" s="157" t="s">
        <v>1</v>
      </c>
      <c r="N168" s="158" t="s">
        <v>37</v>
      </c>
      <c r="O168" s="57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1" t="s">
        <v>248</v>
      </c>
      <c r="AT168" s="161" t="s">
        <v>126</v>
      </c>
      <c r="AU168" s="161" t="s">
        <v>83</v>
      </c>
      <c r="AY168" s="16" t="s">
        <v>124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6" t="s">
        <v>83</v>
      </c>
      <c r="BK168" s="162">
        <f t="shared" si="29"/>
        <v>0</v>
      </c>
      <c r="BL168" s="16" t="s">
        <v>248</v>
      </c>
      <c r="BM168" s="161" t="s">
        <v>289</v>
      </c>
    </row>
    <row r="169" spans="1:65" s="2" customFormat="1" ht="33" customHeight="1">
      <c r="A169" s="31"/>
      <c r="B169" s="148"/>
      <c r="C169" s="180" t="s">
        <v>286</v>
      </c>
      <c r="D169" s="180" t="s">
        <v>181</v>
      </c>
      <c r="E169" s="181" t="s">
        <v>576</v>
      </c>
      <c r="F169" s="182" t="s">
        <v>577</v>
      </c>
      <c r="G169" s="183" t="s">
        <v>145</v>
      </c>
      <c r="H169" s="184">
        <v>16</v>
      </c>
      <c r="I169" s="185"/>
      <c r="J169" s="186">
        <f t="shared" si="20"/>
        <v>0</v>
      </c>
      <c r="K169" s="187"/>
      <c r="L169" s="188"/>
      <c r="M169" s="189" t="s">
        <v>1</v>
      </c>
      <c r="N169" s="190" t="s">
        <v>37</v>
      </c>
      <c r="O169" s="57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1" t="s">
        <v>521</v>
      </c>
      <c r="AT169" s="161" t="s">
        <v>181</v>
      </c>
      <c r="AU169" s="161" t="s">
        <v>83</v>
      </c>
      <c r="AY169" s="16" t="s">
        <v>124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6" t="s">
        <v>83</v>
      </c>
      <c r="BK169" s="162">
        <f t="shared" si="29"/>
        <v>0</v>
      </c>
      <c r="BL169" s="16" t="s">
        <v>248</v>
      </c>
      <c r="BM169" s="161" t="s">
        <v>578</v>
      </c>
    </row>
    <row r="170" spans="1:65" s="2" customFormat="1" ht="21.75" customHeight="1">
      <c r="A170" s="31"/>
      <c r="B170" s="148"/>
      <c r="C170" s="149" t="s">
        <v>214</v>
      </c>
      <c r="D170" s="149" t="s">
        <v>126</v>
      </c>
      <c r="E170" s="150" t="s">
        <v>579</v>
      </c>
      <c r="F170" s="151" t="s">
        <v>580</v>
      </c>
      <c r="G170" s="152" t="s">
        <v>175</v>
      </c>
      <c r="H170" s="153">
        <v>165</v>
      </c>
      <c r="I170" s="154"/>
      <c r="J170" s="155">
        <f t="shared" si="20"/>
        <v>0</v>
      </c>
      <c r="K170" s="156"/>
      <c r="L170" s="32"/>
      <c r="M170" s="157" t="s">
        <v>1</v>
      </c>
      <c r="N170" s="158" t="s">
        <v>37</v>
      </c>
      <c r="O170" s="57"/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1" t="s">
        <v>248</v>
      </c>
      <c r="AT170" s="161" t="s">
        <v>126</v>
      </c>
      <c r="AU170" s="161" t="s">
        <v>83</v>
      </c>
      <c r="AY170" s="16" t="s">
        <v>124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6" t="s">
        <v>83</v>
      </c>
      <c r="BK170" s="162">
        <f t="shared" si="29"/>
        <v>0</v>
      </c>
      <c r="BL170" s="16" t="s">
        <v>248</v>
      </c>
      <c r="BM170" s="161" t="s">
        <v>581</v>
      </c>
    </row>
    <row r="171" spans="1:65" s="2" customFormat="1" ht="21.75" customHeight="1">
      <c r="A171" s="31"/>
      <c r="B171" s="148"/>
      <c r="C171" s="149" t="s">
        <v>297</v>
      </c>
      <c r="D171" s="149" t="s">
        <v>126</v>
      </c>
      <c r="E171" s="150" t="s">
        <v>582</v>
      </c>
      <c r="F171" s="151" t="s">
        <v>583</v>
      </c>
      <c r="G171" s="152" t="s">
        <v>175</v>
      </c>
      <c r="H171" s="153">
        <v>21</v>
      </c>
      <c r="I171" s="154"/>
      <c r="J171" s="155">
        <f t="shared" si="20"/>
        <v>0</v>
      </c>
      <c r="K171" s="156"/>
      <c r="L171" s="32"/>
      <c r="M171" s="157" t="s">
        <v>1</v>
      </c>
      <c r="N171" s="158" t="s">
        <v>37</v>
      </c>
      <c r="O171" s="57"/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1" t="s">
        <v>248</v>
      </c>
      <c r="AT171" s="161" t="s">
        <v>126</v>
      </c>
      <c r="AU171" s="161" t="s">
        <v>83</v>
      </c>
      <c r="AY171" s="16" t="s">
        <v>124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6" t="s">
        <v>83</v>
      </c>
      <c r="BK171" s="162">
        <f t="shared" si="29"/>
        <v>0</v>
      </c>
      <c r="BL171" s="16" t="s">
        <v>248</v>
      </c>
      <c r="BM171" s="161" t="s">
        <v>584</v>
      </c>
    </row>
    <row r="172" spans="1:65" s="2" customFormat="1" ht="21.75" customHeight="1">
      <c r="A172" s="31"/>
      <c r="B172" s="148"/>
      <c r="C172" s="149" t="s">
        <v>217</v>
      </c>
      <c r="D172" s="149" t="s">
        <v>126</v>
      </c>
      <c r="E172" s="150" t="s">
        <v>585</v>
      </c>
      <c r="F172" s="151" t="s">
        <v>586</v>
      </c>
      <c r="G172" s="152" t="s">
        <v>175</v>
      </c>
      <c r="H172" s="153">
        <v>34</v>
      </c>
      <c r="I172" s="154"/>
      <c r="J172" s="155">
        <f t="shared" si="20"/>
        <v>0</v>
      </c>
      <c r="K172" s="156"/>
      <c r="L172" s="32"/>
      <c r="M172" s="157" t="s">
        <v>1</v>
      </c>
      <c r="N172" s="158" t="s">
        <v>37</v>
      </c>
      <c r="O172" s="57"/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1" t="s">
        <v>248</v>
      </c>
      <c r="AT172" s="161" t="s">
        <v>126</v>
      </c>
      <c r="AU172" s="161" t="s">
        <v>83</v>
      </c>
      <c r="AY172" s="16" t="s">
        <v>124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6" t="s">
        <v>83</v>
      </c>
      <c r="BK172" s="162">
        <f t="shared" si="29"/>
        <v>0</v>
      </c>
      <c r="BL172" s="16" t="s">
        <v>248</v>
      </c>
      <c r="BM172" s="161" t="s">
        <v>587</v>
      </c>
    </row>
    <row r="173" spans="1:65" s="2" customFormat="1" ht="21.75" customHeight="1">
      <c r="A173" s="31"/>
      <c r="B173" s="148"/>
      <c r="C173" s="149" t="s">
        <v>304</v>
      </c>
      <c r="D173" s="149" t="s">
        <v>126</v>
      </c>
      <c r="E173" s="150" t="s">
        <v>588</v>
      </c>
      <c r="F173" s="151" t="s">
        <v>589</v>
      </c>
      <c r="G173" s="152" t="s">
        <v>145</v>
      </c>
      <c r="H173" s="153">
        <v>86.35</v>
      </c>
      <c r="I173" s="154"/>
      <c r="J173" s="155">
        <f t="shared" si="20"/>
        <v>0</v>
      </c>
      <c r="K173" s="156"/>
      <c r="L173" s="32"/>
      <c r="M173" s="157" t="s">
        <v>1</v>
      </c>
      <c r="N173" s="158" t="s">
        <v>37</v>
      </c>
      <c r="O173" s="57"/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1" t="s">
        <v>248</v>
      </c>
      <c r="AT173" s="161" t="s">
        <v>126</v>
      </c>
      <c r="AU173" s="161" t="s">
        <v>83</v>
      </c>
      <c r="AY173" s="16" t="s">
        <v>124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6" t="s">
        <v>83</v>
      </c>
      <c r="BK173" s="162">
        <f t="shared" si="29"/>
        <v>0</v>
      </c>
      <c r="BL173" s="16" t="s">
        <v>248</v>
      </c>
      <c r="BM173" s="161" t="s">
        <v>590</v>
      </c>
    </row>
    <row r="174" spans="1:65" s="2" customFormat="1" ht="21.75" customHeight="1">
      <c r="A174" s="31"/>
      <c r="B174" s="148"/>
      <c r="C174" s="149" t="s">
        <v>220</v>
      </c>
      <c r="D174" s="149" t="s">
        <v>126</v>
      </c>
      <c r="E174" s="150" t="s">
        <v>591</v>
      </c>
      <c r="F174" s="151" t="s">
        <v>592</v>
      </c>
      <c r="G174" s="152" t="s">
        <v>175</v>
      </c>
      <c r="H174" s="153">
        <v>186</v>
      </c>
      <c r="I174" s="154"/>
      <c r="J174" s="155">
        <f t="shared" si="20"/>
        <v>0</v>
      </c>
      <c r="K174" s="156"/>
      <c r="L174" s="32"/>
      <c r="M174" s="157" t="s">
        <v>1</v>
      </c>
      <c r="N174" s="158" t="s">
        <v>37</v>
      </c>
      <c r="O174" s="57"/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1" t="s">
        <v>248</v>
      </c>
      <c r="AT174" s="161" t="s">
        <v>126</v>
      </c>
      <c r="AU174" s="161" t="s">
        <v>83</v>
      </c>
      <c r="AY174" s="16" t="s">
        <v>124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6" t="s">
        <v>83</v>
      </c>
      <c r="BK174" s="162">
        <f t="shared" si="29"/>
        <v>0</v>
      </c>
      <c r="BL174" s="16" t="s">
        <v>248</v>
      </c>
      <c r="BM174" s="161" t="s">
        <v>593</v>
      </c>
    </row>
    <row r="175" spans="1:65" s="2" customFormat="1" ht="21.75" customHeight="1">
      <c r="A175" s="31"/>
      <c r="B175" s="148"/>
      <c r="C175" s="149" t="s">
        <v>311</v>
      </c>
      <c r="D175" s="149" t="s">
        <v>126</v>
      </c>
      <c r="E175" s="150" t="s">
        <v>594</v>
      </c>
      <c r="F175" s="151" t="s">
        <v>595</v>
      </c>
      <c r="G175" s="152" t="s">
        <v>175</v>
      </c>
      <c r="H175" s="153">
        <v>34</v>
      </c>
      <c r="I175" s="154"/>
      <c r="J175" s="155">
        <f t="shared" si="20"/>
        <v>0</v>
      </c>
      <c r="K175" s="156"/>
      <c r="L175" s="32"/>
      <c r="M175" s="157" t="s">
        <v>1</v>
      </c>
      <c r="N175" s="158" t="s">
        <v>37</v>
      </c>
      <c r="O175" s="57"/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1" t="s">
        <v>248</v>
      </c>
      <c r="AT175" s="161" t="s">
        <v>126</v>
      </c>
      <c r="AU175" s="161" t="s">
        <v>83</v>
      </c>
      <c r="AY175" s="16" t="s">
        <v>124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6" t="s">
        <v>83</v>
      </c>
      <c r="BK175" s="162">
        <f t="shared" si="29"/>
        <v>0</v>
      </c>
      <c r="BL175" s="16" t="s">
        <v>248</v>
      </c>
      <c r="BM175" s="161" t="s">
        <v>596</v>
      </c>
    </row>
    <row r="176" spans="1:65" s="2" customFormat="1" ht="16.5" customHeight="1">
      <c r="A176" s="31"/>
      <c r="B176" s="148"/>
      <c r="C176" s="180" t="s">
        <v>225</v>
      </c>
      <c r="D176" s="180" t="s">
        <v>181</v>
      </c>
      <c r="E176" s="181" t="s">
        <v>597</v>
      </c>
      <c r="F176" s="182" t="s">
        <v>598</v>
      </c>
      <c r="G176" s="183" t="s">
        <v>160</v>
      </c>
      <c r="H176" s="184">
        <v>13.252000000000001</v>
      </c>
      <c r="I176" s="185"/>
      <c r="J176" s="186">
        <f t="shared" si="20"/>
        <v>0</v>
      </c>
      <c r="K176" s="187"/>
      <c r="L176" s="188"/>
      <c r="M176" s="189" t="s">
        <v>1</v>
      </c>
      <c r="N176" s="190" t="s">
        <v>37</v>
      </c>
      <c r="O176" s="57"/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1" t="s">
        <v>521</v>
      </c>
      <c r="AT176" s="161" t="s">
        <v>181</v>
      </c>
      <c r="AU176" s="161" t="s">
        <v>83</v>
      </c>
      <c r="AY176" s="16" t="s">
        <v>124</v>
      </c>
      <c r="BE176" s="162">
        <f t="shared" si="24"/>
        <v>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6" t="s">
        <v>83</v>
      </c>
      <c r="BK176" s="162">
        <f t="shared" si="29"/>
        <v>0</v>
      </c>
      <c r="BL176" s="16" t="s">
        <v>248</v>
      </c>
      <c r="BM176" s="161" t="s">
        <v>599</v>
      </c>
    </row>
    <row r="177" spans="1:65" s="2" customFormat="1" ht="16.5" customHeight="1">
      <c r="A177" s="31"/>
      <c r="B177" s="148"/>
      <c r="C177" s="149" t="s">
        <v>318</v>
      </c>
      <c r="D177" s="149" t="s">
        <v>126</v>
      </c>
      <c r="E177" s="150" t="s">
        <v>600</v>
      </c>
      <c r="F177" s="151" t="s">
        <v>601</v>
      </c>
      <c r="G177" s="152" t="s">
        <v>175</v>
      </c>
      <c r="H177" s="153">
        <v>131</v>
      </c>
      <c r="I177" s="154"/>
      <c r="J177" s="155">
        <f t="shared" si="20"/>
        <v>0</v>
      </c>
      <c r="K177" s="156"/>
      <c r="L177" s="32"/>
      <c r="M177" s="157" t="s">
        <v>1</v>
      </c>
      <c r="N177" s="158" t="s">
        <v>37</v>
      </c>
      <c r="O177" s="57"/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1" t="s">
        <v>248</v>
      </c>
      <c r="AT177" s="161" t="s">
        <v>126</v>
      </c>
      <c r="AU177" s="161" t="s">
        <v>83</v>
      </c>
      <c r="AY177" s="16" t="s">
        <v>124</v>
      </c>
      <c r="BE177" s="162">
        <f t="shared" si="24"/>
        <v>0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6" t="s">
        <v>83</v>
      </c>
      <c r="BK177" s="162">
        <f t="shared" si="29"/>
        <v>0</v>
      </c>
      <c r="BL177" s="16" t="s">
        <v>248</v>
      </c>
      <c r="BM177" s="161" t="s">
        <v>602</v>
      </c>
    </row>
    <row r="178" spans="1:65" s="2" customFormat="1" ht="16.5" customHeight="1">
      <c r="A178" s="31"/>
      <c r="B178" s="148"/>
      <c r="C178" s="149" t="s">
        <v>229</v>
      </c>
      <c r="D178" s="149" t="s">
        <v>126</v>
      </c>
      <c r="E178" s="150" t="s">
        <v>603</v>
      </c>
      <c r="F178" s="151" t="s">
        <v>604</v>
      </c>
      <c r="G178" s="152" t="s">
        <v>175</v>
      </c>
      <c r="H178" s="153">
        <v>131</v>
      </c>
      <c r="I178" s="154"/>
      <c r="J178" s="155">
        <f t="shared" si="20"/>
        <v>0</v>
      </c>
      <c r="K178" s="156"/>
      <c r="L178" s="32"/>
      <c r="M178" s="157" t="s">
        <v>1</v>
      </c>
      <c r="N178" s="158" t="s">
        <v>37</v>
      </c>
      <c r="O178" s="57"/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1" t="s">
        <v>248</v>
      </c>
      <c r="AT178" s="161" t="s">
        <v>126</v>
      </c>
      <c r="AU178" s="161" t="s">
        <v>83</v>
      </c>
      <c r="AY178" s="16" t="s">
        <v>124</v>
      </c>
      <c r="BE178" s="162">
        <f t="shared" si="24"/>
        <v>0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6" t="s">
        <v>83</v>
      </c>
      <c r="BK178" s="162">
        <f t="shared" si="29"/>
        <v>0</v>
      </c>
      <c r="BL178" s="16" t="s">
        <v>248</v>
      </c>
      <c r="BM178" s="161" t="s">
        <v>605</v>
      </c>
    </row>
    <row r="179" spans="1:65" s="2" customFormat="1" ht="21.75" customHeight="1">
      <c r="A179" s="31"/>
      <c r="B179" s="148"/>
      <c r="C179" s="149" t="s">
        <v>606</v>
      </c>
      <c r="D179" s="149" t="s">
        <v>126</v>
      </c>
      <c r="E179" s="150" t="s">
        <v>607</v>
      </c>
      <c r="F179" s="151" t="s">
        <v>608</v>
      </c>
      <c r="G179" s="152" t="s">
        <v>175</v>
      </c>
      <c r="H179" s="153">
        <v>220</v>
      </c>
      <c r="I179" s="154"/>
      <c r="J179" s="155">
        <f t="shared" si="20"/>
        <v>0</v>
      </c>
      <c r="K179" s="156"/>
      <c r="L179" s="32"/>
      <c r="M179" s="157" t="s">
        <v>1</v>
      </c>
      <c r="N179" s="158" t="s">
        <v>37</v>
      </c>
      <c r="O179" s="57"/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1" t="s">
        <v>248</v>
      </c>
      <c r="AT179" s="161" t="s">
        <v>126</v>
      </c>
      <c r="AU179" s="161" t="s">
        <v>83</v>
      </c>
      <c r="AY179" s="16" t="s">
        <v>124</v>
      </c>
      <c r="BE179" s="162">
        <f t="shared" si="24"/>
        <v>0</v>
      </c>
      <c r="BF179" s="162">
        <f t="shared" si="25"/>
        <v>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6" t="s">
        <v>83</v>
      </c>
      <c r="BK179" s="162">
        <f t="shared" si="29"/>
        <v>0</v>
      </c>
      <c r="BL179" s="16" t="s">
        <v>248</v>
      </c>
      <c r="BM179" s="161" t="s">
        <v>609</v>
      </c>
    </row>
    <row r="180" spans="1:65" s="2" customFormat="1" ht="16.5" customHeight="1">
      <c r="A180" s="31"/>
      <c r="B180" s="148"/>
      <c r="C180" s="180" t="s">
        <v>233</v>
      </c>
      <c r="D180" s="180" t="s">
        <v>181</v>
      </c>
      <c r="E180" s="181" t="s">
        <v>610</v>
      </c>
      <c r="F180" s="182" t="s">
        <v>611</v>
      </c>
      <c r="G180" s="183" t="s">
        <v>175</v>
      </c>
      <c r="H180" s="184">
        <v>220</v>
      </c>
      <c r="I180" s="185"/>
      <c r="J180" s="186">
        <f t="shared" si="20"/>
        <v>0</v>
      </c>
      <c r="K180" s="187"/>
      <c r="L180" s="188"/>
      <c r="M180" s="189" t="s">
        <v>1</v>
      </c>
      <c r="N180" s="190" t="s">
        <v>37</v>
      </c>
      <c r="O180" s="57"/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1" t="s">
        <v>521</v>
      </c>
      <c r="AT180" s="161" t="s">
        <v>181</v>
      </c>
      <c r="AU180" s="161" t="s">
        <v>83</v>
      </c>
      <c r="AY180" s="16" t="s">
        <v>124</v>
      </c>
      <c r="BE180" s="162">
        <f t="shared" si="24"/>
        <v>0</v>
      </c>
      <c r="BF180" s="162">
        <f t="shared" si="25"/>
        <v>0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6" t="s">
        <v>83</v>
      </c>
      <c r="BK180" s="162">
        <f t="shared" si="29"/>
        <v>0</v>
      </c>
      <c r="BL180" s="16" t="s">
        <v>248</v>
      </c>
      <c r="BM180" s="161" t="s">
        <v>612</v>
      </c>
    </row>
    <row r="181" spans="1:65" s="2" customFormat="1" ht="16.5" customHeight="1">
      <c r="A181" s="31"/>
      <c r="B181" s="148"/>
      <c r="C181" s="149" t="s">
        <v>613</v>
      </c>
      <c r="D181" s="149" t="s">
        <v>126</v>
      </c>
      <c r="E181" s="150" t="s">
        <v>614</v>
      </c>
      <c r="F181" s="151" t="s">
        <v>615</v>
      </c>
      <c r="G181" s="152" t="s">
        <v>175</v>
      </c>
      <c r="H181" s="153">
        <v>103</v>
      </c>
      <c r="I181" s="154"/>
      <c r="J181" s="155">
        <f t="shared" si="20"/>
        <v>0</v>
      </c>
      <c r="K181" s="156"/>
      <c r="L181" s="32"/>
      <c r="M181" s="157" t="s">
        <v>1</v>
      </c>
      <c r="N181" s="158" t="s">
        <v>37</v>
      </c>
      <c r="O181" s="57"/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1" t="s">
        <v>248</v>
      </c>
      <c r="AT181" s="161" t="s">
        <v>126</v>
      </c>
      <c r="AU181" s="161" t="s">
        <v>83</v>
      </c>
      <c r="AY181" s="16" t="s">
        <v>124</v>
      </c>
      <c r="BE181" s="162">
        <f t="shared" si="24"/>
        <v>0</v>
      </c>
      <c r="BF181" s="162">
        <f t="shared" si="25"/>
        <v>0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6" t="s">
        <v>83</v>
      </c>
      <c r="BK181" s="162">
        <f t="shared" si="29"/>
        <v>0</v>
      </c>
      <c r="BL181" s="16" t="s">
        <v>248</v>
      </c>
      <c r="BM181" s="161" t="s">
        <v>616</v>
      </c>
    </row>
    <row r="182" spans="1:65" s="2" customFormat="1" ht="16.5" customHeight="1">
      <c r="A182" s="31"/>
      <c r="B182" s="148"/>
      <c r="C182" s="149" t="s">
        <v>236</v>
      </c>
      <c r="D182" s="149" t="s">
        <v>126</v>
      </c>
      <c r="E182" s="150" t="s">
        <v>617</v>
      </c>
      <c r="F182" s="151" t="s">
        <v>618</v>
      </c>
      <c r="G182" s="152" t="s">
        <v>175</v>
      </c>
      <c r="H182" s="153">
        <v>77</v>
      </c>
      <c r="I182" s="154"/>
      <c r="J182" s="155">
        <f t="shared" si="20"/>
        <v>0</v>
      </c>
      <c r="K182" s="156"/>
      <c r="L182" s="32"/>
      <c r="M182" s="157" t="s">
        <v>1</v>
      </c>
      <c r="N182" s="158" t="s">
        <v>37</v>
      </c>
      <c r="O182" s="57"/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1" t="s">
        <v>248</v>
      </c>
      <c r="AT182" s="161" t="s">
        <v>126</v>
      </c>
      <c r="AU182" s="161" t="s">
        <v>83</v>
      </c>
      <c r="AY182" s="16" t="s">
        <v>124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6" t="s">
        <v>83</v>
      </c>
      <c r="BK182" s="162">
        <f t="shared" si="29"/>
        <v>0</v>
      </c>
      <c r="BL182" s="16" t="s">
        <v>248</v>
      </c>
      <c r="BM182" s="161" t="s">
        <v>619</v>
      </c>
    </row>
    <row r="183" spans="1:65" s="2" customFormat="1" ht="33" customHeight="1">
      <c r="A183" s="31"/>
      <c r="B183" s="148"/>
      <c r="C183" s="149" t="s">
        <v>620</v>
      </c>
      <c r="D183" s="149" t="s">
        <v>126</v>
      </c>
      <c r="E183" s="150" t="s">
        <v>621</v>
      </c>
      <c r="F183" s="151" t="s">
        <v>622</v>
      </c>
      <c r="G183" s="152" t="s">
        <v>175</v>
      </c>
      <c r="H183" s="153">
        <v>165</v>
      </c>
      <c r="I183" s="154"/>
      <c r="J183" s="155">
        <f t="shared" si="20"/>
        <v>0</v>
      </c>
      <c r="K183" s="156"/>
      <c r="L183" s="32"/>
      <c r="M183" s="157" t="s">
        <v>1</v>
      </c>
      <c r="N183" s="158" t="s">
        <v>37</v>
      </c>
      <c r="O183" s="57"/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1" t="s">
        <v>248</v>
      </c>
      <c r="AT183" s="161" t="s">
        <v>126</v>
      </c>
      <c r="AU183" s="161" t="s">
        <v>83</v>
      </c>
      <c r="AY183" s="16" t="s">
        <v>124</v>
      </c>
      <c r="BE183" s="162">
        <f t="shared" si="24"/>
        <v>0</v>
      </c>
      <c r="BF183" s="162">
        <f t="shared" si="25"/>
        <v>0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6" t="s">
        <v>83</v>
      </c>
      <c r="BK183" s="162">
        <f t="shared" si="29"/>
        <v>0</v>
      </c>
      <c r="BL183" s="16" t="s">
        <v>248</v>
      </c>
      <c r="BM183" s="161" t="s">
        <v>623</v>
      </c>
    </row>
    <row r="184" spans="1:65" s="2" customFormat="1" ht="33" customHeight="1">
      <c r="A184" s="31"/>
      <c r="B184" s="148"/>
      <c r="C184" s="149" t="s">
        <v>240</v>
      </c>
      <c r="D184" s="149" t="s">
        <v>126</v>
      </c>
      <c r="E184" s="150" t="s">
        <v>624</v>
      </c>
      <c r="F184" s="151" t="s">
        <v>625</v>
      </c>
      <c r="G184" s="152" t="s">
        <v>175</v>
      </c>
      <c r="H184" s="153">
        <v>21</v>
      </c>
      <c r="I184" s="154"/>
      <c r="J184" s="155">
        <f t="shared" si="20"/>
        <v>0</v>
      </c>
      <c r="K184" s="156"/>
      <c r="L184" s="32"/>
      <c r="M184" s="157" t="s">
        <v>1</v>
      </c>
      <c r="N184" s="158" t="s">
        <v>37</v>
      </c>
      <c r="O184" s="57"/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1" t="s">
        <v>248</v>
      </c>
      <c r="AT184" s="161" t="s">
        <v>126</v>
      </c>
      <c r="AU184" s="161" t="s">
        <v>83</v>
      </c>
      <c r="AY184" s="16" t="s">
        <v>124</v>
      </c>
      <c r="BE184" s="162">
        <f t="shared" si="24"/>
        <v>0</v>
      </c>
      <c r="BF184" s="162">
        <f t="shared" si="25"/>
        <v>0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6" t="s">
        <v>83</v>
      </c>
      <c r="BK184" s="162">
        <f t="shared" si="29"/>
        <v>0</v>
      </c>
      <c r="BL184" s="16" t="s">
        <v>248</v>
      </c>
      <c r="BM184" s="161" t="s">
        <v>626</v>
      </c>
    </row>
    <row r="185" spans="1:65" s="2" customFormat="1" ht="33" customHeight="1">
      <c r="A185" s="31"/>
      <c r="B185" s="148"/>
      <c r="C185" s="149" t="s">
        <v>627</v>
      </c>
      <c r="D185" s="149" t="s">
        <v>126</v>
      </c>
      <c r="E185" s="150" t="s">
        <v>628</v>
      </c>
      <c r="F185" s="151" t="s">
        <v>629</v>
      </c>
      <c r="G185" s="152" t="s">
        <v>175</v>
      </c>
      <c r="H185" s="153">
        <v>34</v>
      </c>
      <c r="I185" s="154"/>
      <c r="J185" s="155">
        <f t="shared" si="20"/>
        <v>0</v>
      </c>
      <c r="K185" s="156"/>
      <c r="L185" s="32"/>
      <c r="M185" s="157" t="s">
        <v>1</v>
      </c>
      <c r="N185" s="158" t="s">
        <v>37</v>
      </c>
      <c r="O185" s="57"/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1" t="s">
        <v>248</v>
      </c>
      <c r="AT185" s="161" t="s">
        <v>126</v>
      </c>
      <c r="AU185" s="161" t="s">
        <v>83</v>
      </c>
      <c r="AY185" s="16" t="s">
        <v>124</v>
      </c>
      <c r="BE185" s="162">
        <f t="shared" si="24"/>
        <v>0</v>
      </c>
      <c r="BF185" s="162">
        <f t="shared" si="25"/>
        <v>0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6" t="s">
        <v>83</v>
      </c>
      <c r="BK185" s="162">
        <f t="shared" si="29"/>
        <v>0</v>
      </c>
      <c r="BL185" s="16" t="s">
        <v>248</v>
      </c>
      <c r="BM185" s="161" t="s">
        <v>630</v>
      </c>
    </row>
    <row r="186" spans="1:65" s="2" customFormat="1" ht="21.75" customHeight="1">
      <c r="A186" s="31"/>
      <c r="B186" s="148"/>
      <c r="C186" s="149" t="s">
        <v>243</v>
      </c>
      <c r="D186" s="149" t="s">
        <v>126</v>
      </c>
      <c r="E186" s="150" t="s">
        <v>631</v>
      </c>
      <c r="F186" s="151" t="s">
        <v>632</v>
      </c>
      <c r="G186" s="152" t="s">
        <v>145</v>
      </c>
      <c r="H186" s="153">
        <v>22.491</v>
      </c>
      <c r="I186" s="154"/>
      <c r="J186" s="155">
        <f t="shared" si="20"/>
        <v>0</v>
      </c>
      <c r="K186" s="156"/>
      <c r="L186" s="32"/>
      <c r="M186" s="157" t="s">
        <v>1</v>
      </c>
      <c r="N186" s="158" t="s">
        <v>37</v>
      </c>
      <c r="O186" s="57"/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1" t="s">
        <v>248</v>
      </c>
      <c r="AT186" s="161" t="s">
        <v>126</v>
      </c>
      <c r="AU186" s="161" t="s">
        <v>83</v>
      </c>
      <c r="AY186" s="16" t="s">
        <v>124</v>
      </c>
      <c r="BE186" s="162">
        <f t="shared" si="24"/>
        <v>0</v>
      </c>
      <c r="BF186" s="162">
        <f t="shared" si="25"/>
        <v>0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6" t="s">
        <v>83</v>
      </c>
      <c r="BK186" s="162">
        <f t="shared" si="29"/>
        <v>0</v>
      </c>
      <c r="BL186" s="16" t="s">
        <v>248</v>
      </c>
      <c r="BM186" s="161" t="s">
        <v>633</v>
      </c>
    </row>
    <row r="187" spans="1:65" s="2" customFormat="1" ht="16.5" customHeight="1">
      <c r="A187" s="31"/>
      <c r="B187" s="148"/>
      <c r="C187" s="149" t="s">
        <v>634</v>
      </c>
      <c r="D187" s="149" t="s">
        <v>126</v>
      </c>
      <c r="E187" s="150" t="s">
        <v>635</v>
      </c>
      <c r="F187" s="151" t="s">
        <v>636</v>
      </c>
      <c r="G187" s="152" t="s">
        <v>145</v>
      </c>
      <c r="H187" s="153">
        <v>22.143999999999998</v>
      </c>
      <c r="I187" s="154"/>
      <c r="J187" s="155">
        <f t="shared" si="20"/>
        <v>0</v>
      </c>
      <c r="K187" s="156"/>
      <c r="L187" s="32"/>
      <c r="M187" s="157" t="s">
        <v>1</v>
      </c>
      <c r="N187" s="158" t="s">
        <v>37</v>
      </c>
      <c r="O187" s="57"/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1" t="s">
        <v>248</v>
      </c>
      <c r="AT187" s="161" t="s">
        <v>126</v>
      </c>
      <c r="AU187" s="161" t="s">
        <v>83</v>
      </c>
      <c r="AY187" s="16" t="s">
        <v>124</v>
      </c>
      <c r="BE187" s="162">
        <f t="shared" si="24"/>
        <v>0</v>
      </c>
      <c r="BF187" s="162">
        <f t="shared" si="25"/>
        <v>0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6" t="s">
        <v>83</v>
      </c>
      <c r="BK187" s="162">
        <f t="shared" si="29"/>
        <v>0</v>
      </c>
      <c r="BL187" s="16" t="s">
        <v>248</v>
      </c>
      <c r="BM187" s="161" t="s">
        <v>637</v>
      </c>
    </row>
    <row r="188" spans="1:65" s="2" customFormat="1" ht="16.5" customHeight="1">
      <c r="A188" s="31"/>
      <c r="B188" s="148"/>
      <c r="C188" s="149" t="s">
        <v>248</v>
      </c>
      <c r="D188" s="149" t="s">
        <v>126</v>
      </c>
      <c r="E188" s="150" t="s">
        <v>638</v>
      </c>
      <c r="F188" s="151" t="s">
        <v>639</v>
      </c>
      <c r="G188" s="152" t="s">
        <v>228</v>
      </c>
      <c r="H188" s="153">
        <v>10</v>
      </c>
      <c r="I188" s="154"/>
      <c r="J188" s="155">
        <f t="shared" si="20"/>
        <v>0</v>
      </c>
      <c r="K188" s="156"/>
      <c r="L188" s="32"/>
      <c r="M188" s="157" t="s">
        <v>1</v>
      </c>
      <c r="N188" s="158" t="s">
        <v>37</v>
      </c>
      <c r="O188" s="57"/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1" t="s">
        <v>248</v>
      </c>
      <c r="AT188" s="161" t="s">
        <v>126</v>
      </c>
      <c r="AU188" s="161" t="s">
        <v>83</v>
      </c>
      <c r="AY188" s="16" t="s">
        <v>124</v>
      </c>
      <c r="BE188" s="162">
        <f t="shared" si="24"/>
        <v>0</v>
      </c>
      <c r="BF188" s="162">
        <f t="shared" si="25"/>
        <v>0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6" t="s">
        <v>83</v>
      </c>
      <c r="BK188" s="162">
        <f t="shared" si="29"/>
        <v>0</v>
      </c>
      <c r="BL188" s="16" t="s">
        <v>248</v>
      </c>
      <c r="BM188" s="161" t="s">
        <v>640</v>
      </c>
    </row>
    <row r="189" spans="1:65" s="2" customFormat="1" ht="16.5" customHeight="1">
      <c r="A189" s="31"/>
      <c r="B189" s="148"/>
      <c r="C189" s="149" t="s">
        <v>641</v>
      </c>
      <c r="D189" s="149" t="s">
        <v>126</v>
      </c>
      <c r="E189" s="150" t="s">
        <v>642</v>
      </c>
      <c r="F189" s="151" t="s">
        <v>643</v>
      </c>
      <c r="G189" s="152" t="s">
        <v>559</v>
      </c>
      <c r="H189" s="153">
        <v>16</v>
      </c>
      <c r="I189" s="154"/>
      <c r="J189" s="155">
        <f t="shared" si="20"/>
        <v>0</v>
      </c>
      <c r="K189" s="156"/>
      <c r="L189" s="32"/>
      <c r="M189" s="157" t="s">
        <v>1</v>
      </c>
      <c r="N189" s="158" t="s">
        <v>37</v>
      </c>
      <c r="O189" s="57"/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1" t="s">
        <v>248</v>
      </c>
      <c r="AT189" s="161" t="s">
        <v>126</v>
      </c>
      <c r="AU189" s="161" t="s">
        <v>83</v>
      </c>
      <c r="AY189" s="16" t="s">
        <v>124</v>
      </c>
      <c r="BE189" s="162">
        <f t="shared" si="24"/>
        <v>0</v>
      </c>
      <c r="BF189" s="162">
        <f t="shared" si="25"/>
        <v>0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6" t="s">
        <v>83</v>
      </c>
      <c r="BK189" s="162">
        <f t="shared" si="29"/>
        <v>0</v>
      </c>
      <c r="BL189" s="16" t="s">
        <v>248</v>
      </c>
      <c r="BM189" s="161" t="s">
        <v>644</v>
      </c>
    </row>
    <row r="190" spans="1:65" s="2" customFormat="1" ht="21.75" customHeight="1">
      <c r="A190" s="31"/>
      <c r="B190" s="148"/>
      <c r="C190" s="149" t="s">
        <v>251</v>
      </c>
      <c r="D190" s="149" t="s">
        <v>126</v>
      </c>
      <c r="E190" s="150" t="s">
        <v>645</v>
      </c>
      <c r="F190" s="151" t="s">
        <v>646</v>
      </c>
      <c r="G190" s="152" t="s">
        <v>510</v>
      </c>
      <c r="H190" s="153">
        <v>1</v>
      </c>
      <c r="I190" s="154"/>
      <c r="J190" s="155">
        <f t="shared" si="20"/>
        <v>0</v>
      </c>
      <c r="K190" s="156"/>
      <c r="L190" s="32"/>
      <c r="M190" s="197" t="s">
        <v>1</v>
      </c>
      <c r="N190" s="198" t="s">
        <v>37</v>
      </c>
      <c r="O190" s="195"/>
      <c r="P190" s="199">
        <f t="shared" si="21"/>
        <v>0</v>
      </c>
      <c r="Q190" s="199">
        <v>0</v>
      </c>
      <c r="R190" s="199">
        <f t="shared" si="22"/>
        <v>0</v>
      </c>
      <c r="S190" s="199">
        <v>0</v>
      </c>
      <c r="T190" s="200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1" t="s">
        <v>248</v>
      </c>
      <c r="AT190" s="161" t="s">
        <v>126</v>
      </c>
      <c r="AU190" s="161" t="s">
        <v>83</v>
      </c>
      <c r="AY190" s="16" t="s">
        <v>124</v>
      </c>
      <c r="BE190" s="162">
        <f t="shared" si="24"/>
        <v>0</v>
      </c>
      <c r="BF190" s="162">
        <f t="shared" si="25"/>
        <v>0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6" t="s">
        <v>83</v>
      </c>
      <c r="BK190" s="162">
        <f t="shared" si="29"/>
        <v>0</v>
      </c>
      <c r="BL190" s="16" t="s">
        <v>248</v>
      </c>
      <c r="BM190" s="161" t="s">
        <v>647</v>
      </c>
    </row>
    <row r="191" spans="1:65" s="2" customFormat="1" ht="6.95" customHeight="1">
      <c r="A191" s="31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32"/>
      <c r="M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</sheetData>
  <autoFilter ref="C119:K19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Miestne komunikácie</vt:lpstr>
      <vt:lpstr>02 - Vstupy</vt:lpstr>
      <vt:lpstr>03 - Detaily styku komuni...</vt:lpstr>
      <vt:lpstr>2 - Verejné osvetlenie </vt:lpstr>
      <vt:lpstr>'01 - Miestne komunikácie'!Názvy_tlače</vt:lpstr>
      <vt:lpstr>'02 - Vstupy'!Názvy_tlače</vt:lpstr>
      <vt:lpstr>'03 - Detaily styku komuni...'!Názvy_tlače</vt:lpstr>
      <vt:lpstr>'2 - Verejné osvetlenie '!Názvy_tlače</vt:lpstr>
      <vt:lpstr>'Rekapitulácia stavby'!Názvy_tlače</vt:lpstr>
      <vt:lpstr>'01 - Miestne komunikácie'!Oblasť_tlače</vt:lpstr>
      <vt:lpstr>'02 - Vstupy'!Oblasť_tlače</vt:lpstr>
      <vt:lpstr>'03 - Detaily styku komuni...'!Oblasť_tlače</vt:lpstr>
      <vt:lpstr>'2 - Verejné osvetlenie 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Daniš Lukáš, Ing.</cp:lastModifiedBy>
  <dcterms:created xsi:type="dcterms:W3CDTF">2021-05-05T14:01:36Z</dcterms:created>
  <dcterms:modified xsi:type="dcterms:W3CDTF">2021-05-06T11:26:33Z</dcterms:modified>
</cp:coreProperties>
</file>