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konomické 2019\VO 2021\multifunkčné ihrisko\poziadavka na VO\"/>
    </mc:Choice>
  </mc:AlternateContent>
  <bookViews>
    <workbookView xWindow="0" yWindow="0" windowWidth="23040" windowHeight="8928" activeTab="7"/>
  </bookViews>
  <sheets>
    <sheet name="Krycí list " sheetId="6" r:id="rId1"/>
    <sheet name="Rekap" sheetId="9" r:id="rId2"/>
    <sheet name="Krycí list AD" sheetId="1" r:id="rId3"/>
    <sheet name="AD" sheetId="3" r:id="rId4"/>
    <sheet name="Krycí list 02" sheetId="5" r:id="rId5"/>
    <sheet name="UT02" sheetId="4" r:id="rId6"/>
    <sheet name="Krycí list 03" sheetId="7" r:id="rId7"/>
    <sheet name="UT03" sheetId="10" r:id="rId8"/>
  </sheets>
  <definedNames>
    <definedName name="_xlnm.Print_Titles" localSheetId="3">AD!$11:$12</definedName>
    <definedName name="_xlnm.Print_Titles" localSheetId="5">'UT02'!$11:$12</definedName>
    <definedName name="_xlnm.Print_Titles" localSheetId="7">'UT03'!$11:$12</definedName>
    <definedName name="_xlnm.Print_Area" localSheetId="5">'UT02'!$A$1:$I$123</definedName>
    <definedName name="_xlnm.Print_Area" localSheetId="7">'UT03'!$A$1:$I$91</definedName>
  </definedNames>
  <calcPr calcId="162913"/>
</workbook>
</file>

<file path=xl/calcChain.xml><?xml version="1.0" encoding="utf-8"?>
<calcChain xmlns="http://schemas.openxmlformats.org/spreadsheetml/2006/main">
  <c r="G21" i="10" l="1"/>
  <c r="G22" i="10"/>
  <c r="G23" i="10" s="1"/>
  <c r="G38" i="10"/>
  <c r="G41" i="10"/>
  <c r="G44" i="10"/>
  <c r="G49" i="10"/>
  <c r="G52" i="10"/>
  <c r="G55" i="10"/>
  <c r="E5" i="1"/>
  <c r="G24" i="10" l="1"/>
  <c r="I85" i="10"/>
  <c r="I26" i="10"/>
  <c r="E3" i="10"/>
  <c r="C5" i="10"/>
  <c r="G55" i="4"/>
  <c r="G52" i="4"/>
  <c r="G49" i="4"/>
  <c r="G44" i="4"/>
  <c r="G41" i="4"/>
  <c r="G38" i="4"/>
  <c r="G21" i="4"/>
  <c r="G22" i="4" s="1"/>
  <c r="G23" i="4" s="1"/>
  <c r="G24" i="4" s="1"/>
  <c r="I69" i="10" l="1"/>
  <c r="I63" i="10"/>
  <c r="I57" i="10"/>
  <c r="I14" i="10"/>
  <c r="I86" i="4"/>
  <c r="I57" i="4"/>
  <c r="I28" i="4"/>
  <c r="I36" i="10" l="1"/>
  <c r="I46" i="10"/>
  <c r="I36" i="4"/>
  <c r="I46" i="4"/>
  <c r="I90" i="10" l="1"/>
  <c r="E38" i="7" s="1"/>
  <c r="I13" i="10" l="1"/>
  <c r="E26" i="7"/>
  <c r="E5" i="7"/>
  <c r="E26" i="5"/>
  <c r="E5" i="5"/>
  <c r="E26" i="1"/>
  <c r="E2" i="10"/>
  <c r="G38" i="3"/>
  <c r="G25" i="3"/>
  <c r="G19" i="3"/>
  <c r="G20" i="3" s="1"/>
  <c r="G21" i="3" s="1"/>
  <c r="G22" i="3" s="1"/>
  <c r="I15" i="3" l="1"/>
  <c r="B12" i="9" l="1"/>
  <c r="B11" i="9"/>
  <c r="B2" i="9"/>
  <c r="I57" i="3" l="1"/>
  <c r="I64" i="4"/>
  <c r="I14" i="4"/>
  <c r="R49" i="7"/>
  <c r="K45" i="7"/>
  <c r="R44" i="7"/>
  <c r="J44" i="7"/>
  <c r="P42" i="7"/>
  <c r="P41" i="7"/>
  <c r="P40" i="7"/>
  <c r="P39" i="7"/>
  <c r="P38" i="7"/>
  <c r="R35" i="7"/>
  <c r="J35" i="7"/>
  <c r="E35" i="7"/>
  <c r="E3" i="4"/>
  <c r="I45" i="3"/>
  <c r="I43" i="3"/>
  <c r="I122" i="4" l="1"/>
  <c r="I53" i="3"/>
  <c r="I47" i="3"/>
  <c r="I37" i="3"/>
  <c r="I34" i="3"/>
  <c r="E38" i="5" l="1"/>
  <c r="I13" i="4"/>
  <c r="E44" i="7"/>
  <c r="R47" i="7" s="1"/>
  <c r="C12" i="9" s="1"/>
  <c r="R49" i="6"/>
  <c r="K45" i="6"/>
  <c r="R44" i="6"/>
  <c r="J44" i="6"/>
  <c r="P42" i="6"/>
  <c r="P41" i="6"/>
  <c r="P40" i="6"/>
  <c r="P39" i="6"/>
  <c r="P38" i="6"/>
  <c r="R35" i="6"/>
  <c r="J35" i="6"/>
  <c r="E35" i="6"/>
  <c r="R49" i="5"/>
  <c r="K45" i="5"/>
  <c r="R44" i="5"/>
  <c r="J44" i="5"/>
  <c r="P42" i="5"/>
  <c r="P41" i="5"/>
  <c r="P40" i="5"/>
  <c r="P39" i="5"/>
  <c r="P38" i="5"/>
  <c r="R35" i="5"/>
  <c r="J35" i="5"/>
  <c r="E35" i="5"/>
  <c r="C5" i="4"/>
  <c r="E2" i="4"/>
  <c r="E3" i="3"/>
  <c r="E2" i="3"/>
  <c r="O48" i="7" l="1"/>
  <c r="R48" i="7" s="1"/>
  <c r="R50" i="7" s="1"/>
  <c r="D12" i="9" l="1"/>
  <c r="I24" i="3" l="1"/>
  <c r="E35" i="1"/>
  <c r="J35" i="1"/>
  <c r="R35" i="1"/>
  <c r="P38" i="1"/>
  <c r="P39" i="1"/>
  <c r="P40" i="1"/>
  <c r="P41" i="1"/>
  <c r="P42" i="1"/>
  <c r="J44" i="1"/>
  <c r="R44" i="1"/>
  <c r="K45" i="1"/>
  <c r="R49" i="1"/>
  <c r="C5" i="3"/>
  <c r="I28" i="3" l="1"/>
  <c r="I60" i="3" s="1"/>
  <c r="I14" i="3" s="1"/>
  <c r="E38" i="1" l="1"/>
  <c r="E44" i="5"/>
  <c r="R47" i="5" s="1"/>
  <c r="O48" i="5" l="1"/>
  <c r="R48" i="5" s="1"/>
  <c r="R50" i="5" s="1"/>
  <c r="C11" i="9"/>
  <c r="D11" i="9" s="1"/>
  <c r="C10" i="9"/>
  <c r="E44" i="1"/>
  <c r="R47" i="1" s="1"/>
  <c r="O48" i="1" s="1"/>
  <c r="R48" i="1" s="1"/>
  <c r="R50" i="1" s="1"/>
  <c r="C15" i="9" l="1"/>
  <c r="E38" i="6" s="1"/>
  <c r="E44" i="6" s="1"/>
  <c r="R47" i="6" s="1"/>
  <c r="O48" i="6" s="1"/>
  <c r="R48" i="6" s="1"/>
  <c r="R50" i="6" s="1"/>
  <c r="D10" i="9"/>
  <c r="D15" i="9" s="1"/>
</calcChain>
</file>

<file path=xl/sharedStrings.xml><?xml version="1.0" encoding="utf-8"?>
<sst xmlns="http://schemas.openxmlformats.org/spreadsheetml/2006/main" count="1013" uniqueCount="318">
  <si>
    <t>KRYCÍ LIST ROZPOČTU</t>
  </si>
  <si>
    <t>Názov stavby</t>
  </si>
  <si>
    <t>JKSO</t>
  </si>
  <si>
    <t xml:space="preserve"> </t>
  </si>
  <si>
    <t>Kód stavby</t>
  </si>
  <si>
    <t>169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</si>
  <si>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</si>
  <si>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</si>
  <si>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</si>
  <si>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</si>
  <si>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</si>
  <si>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</si>
  <si>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</si>
  <si>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</si>
  <si>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</si>
  <si>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</si>
  <si>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</si>
  <si>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</si>
  <si>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</si>
  <si>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</si>
  <si>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</si>
  <si>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</si>
  <si>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</si>
  <si>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</si>
  <si>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</si>
  <si>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</si>
  <si>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</si>
  <si>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</si>
  <si>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</si>
  <si>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</si>
  <si>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</si>
  <si>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</si>
  <si>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</si>
  <si>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</si>
  <si>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</si>
  <si>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</si>
  <si>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</si>
  <si>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</si>
  <si>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</si>
  <si>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</si>
  <si>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</si>
  <si>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</si>
  <si>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</si>
  <si>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</si>
  <si>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</si>
  <si>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</si>
  <si>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</si>
  <si>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</si>
  <si>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</si>
  <si>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</si>
  <si>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</si>
  <si>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</si>
  <si>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</si>
  <si>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</si>
  <si>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</si>
  <si>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</si>
  <si>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</si>
  <si>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</si>
  <si>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</si>
  <si>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</si>
  <si>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</si>
  <si>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</si>
  <si>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</si>
  <si>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</si>
  <si>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</si>
  <si>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</si>
  <si>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</si>
  <si>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</si>
  <si>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</si>
  <si>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</si>
  <si>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</si>
  <si>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</si>
  <si>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</si>
  <si>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</si>
  <si>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</si>
  <si>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>Objednávateľ:</t>
  </si>
  <si>
    <t>Zhotoviteľ:</t>
  </si>
  <si>
    <t>Dátum:</t>
  </si>
  <si>
    <t>Kód</t>
  </si>
  <si>
    <t>Popis</t>
  </si>
  <si>
    <t>Cena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</si>
  <si>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</si>
  <si>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</si>
  <si>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</si>
  <si>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</si>
  <si>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</si>
  <si>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</si>
  <si>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</si>
  <si>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</si>
  <si>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</si>
  <si>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</si>
  <si>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1</t>
  </si>
  <si>
    <t>Zemné práce</t>
  </si>
  <si>
    <t>K</t>
  </si>
  <si>
    <t>001</t>
  </si>
  <si>
    <t>2</t>
  </si>
  <si>
    <t>5</t>
  </si>
  <si>
    <t>221</t>
  </si>
  <si>
    <t>m2</t>
  </si>
  <si>
    <t>m</t>
  </si>
  <si>
    <t>9</t>
  </si>
  <si>
    <t>m3</t>
  </si>
  <si>
    <t>132201101</t>
  </si>
  <si>
    <t>162701105</t>
  </si>
  <si>
    <t>Vodorovné premiestnenie výkopku tr.1-4 do 10000 m</t>
  </si>
  <si>
    <t>162701109</t>
  </si>
  <si>
    <t>167101102</t>
  </si>
  <si>
    <t>Nakladanie neuľahnutého výkopku z hornín tr.1-4 nad 100 do 1000 m3</t>
  </si>
  <si>
    <t>171201202</t>
  </si>
  <si>
    <t>Uloženie sypaniny na skládky nad 100 do 1000 m3</t>
  </si>
  <si>
    <t>Poplatok za skladovanie - zemina a kamenivo (17 05) ostatné</t>
  </si>
  <si>
    <t>t</t>
  </si>
  <si>
    <t>M</t>
  </si>
  <si>
    <t>MAT</t>
  </si>
  <si>
    <t>Zakladanie</t>
  </si>
  <si>
    <t>002</t>
  </si>
  <si>
    <t>211971121</t>
  </si>
  <si>
    <t>6936651000.1</t>
  </si>
  <si>
    <t>Komunikácie</t>
  </si>
  <si>
    <t>564721111.3</t>
  </si>
  <si>
    <t>564721111</t>
  </si>
  <si>
    <t>PK</t>
  </si>
  <si>
    <t>Ostatné konštrukcie a práce-búranie</t>
  </si>
  <si>
    <t>916561111</t>
  </si>
  <si>
    <t>5921745000</t>
  </si>
  <si>
    <t>D990</t>
  </si>
  <si>
    <t>Ostatné investičné náklady</t>
  </si>
  <si>
    <t>kpl</t>
  </si>
  <si>
    <t>T000000101T</t>
  </si>
  <si>
    <t>Náklady na vytýčenie stavby</t>
  </si>
  <si>
    <t>T000000303</t>
  </si>
  <si>
    <t>Vytýčenie inžinierských sietí</t>
  </si>
  <si>
    <t>T000001005</t>
  </si>
  <si>
    <t>Dokumentácia skutočného prevedenia stavby,vr.digit.sprac.</t>
  </si>
  <si>
    <t xml:space="preserve">Zhotoviteľ: </t>
  </si>
  <si>
    <t>Terénne zapravenie sypaninou z vhodných hornín 1 až 4 so zasiatím trávneho semena</t>
  </si>
  <si>
    <t>T03</t>
  </si>
  <si>
    <t>TEN000012T09.1</t>
  </si>
  <si>
    <t xml:space="preserve">T10 </t>
  </si>
  <si>
    <t>Umelé povrchy</t>
  </si>
  <si>
    <t>TEN00040.2</t>
  </si>
  <si>
    <t>TEN00005</t>
  </si>
  <si>
    <t>Čiarovanie na tartan-polyuretánová farba,čiary š.50mm</t>
  </si>
  <si>
    <t>TEN00000</t>
  </si>
  <si>
    <t>Pružná podkladná vrstva-Penetrácia</t>
  </si>
  <si>
    <t>Penetrácia 0,3kg/m2</t>
  </si>
  <si>
    <t>5893281700</t>
  </si>
  <si>
    <t>Betón C 16/20, (pre osadenie obrubníkov)</t>
  </si>
  <si>
    <t>Geotextílie  200g/m2 , 50m vrátane doskočiska</t>
  </si>
  <si>
    <t>T</t>
  </si>
  <si>
    <t>TARTAN striekaný priepustný pre bežecké dráhy hr.10+3 mm vrátane rozbežiska pre skok do diaľky</t>
  </si>
  <si>
    <t>122201102</t>
  </si>
  <si>
    <t>131201201</t>
  </si>
  <si>
    <t>211521111.1</t>
  </si>
  <si>
    <t>Výplň odvodňovacieho rebra alebo trativodu do rýh kamenivom hrubým drveným frakcie 16-32 alebo riečne kamenivo vrátane dodávky kameniva-vrátane vsakovacích jám</t>
  </si>
  <si>
    <t>Zhotov. oplášt. výplne z geotext. v ryhe alebo v záreze pri rozvinutej šírke oplášt. od 0 do 2,5 m vrátane doskočiska</t>
  </si>
  <si>
    <t>Podklad  z kameniva  drveného veľ. 32-63 mm tr.A s rozprestretím a zhutn.hr.150 mm</t>
  </si>
  <si>
    <t>8</t>
  </si>
  <si>
    <t>Rúrové vedenie</t>
  </si>
  <si>
    <t>311</t>
  </si>
  <si>
    <t>871219111</t>
  </si>
  <si>
    <t>Ukladanie drenážneho potrubia bez výkop. systémom z flexibilného PVC bez obsypu</t>
  </si>
  <si>
    <t>2861121630.2</t>
  </si>
  <si>
    <t>Pružná priepustná podložka / zmes kameniva,gum. granulátu a PU pojiva / hr.30 mm</t>
  </si>
  <si>
    <t>Pružná podkladná vrstva-gumoasfalt</t>
  </si>
  <si>
    <t>dielo</t>
  </si>
  <si>
    <t>Ing. Vladimír Kmeť</t>
  </si>
  <si>
    <t>SO 01.2 - Multifunkčné ihrisko</t>
  </si>
  <si>
    <t>komplet</t>
  </si>
  <si>
    <t>Práce a dodávky HSV</t>
  </si>
  <si>
    <t>bm</t>
  </si>
  <si>
    <t>Základy</t>
  </si>
  <si>
    <t>ks</t>
  </si>
  <si>
    <t>Umelá tráva ; dĺžka vlákna: 20+2mm; Dtex:od 6600; počet vpichov na m2: 25 000; farba zelená, priepustnosť vody: min.67l/m2,hmotnosť min:2160g/m2</t>
  </si>
  <si>
    <t>kg</t>
  </si>
  <si>
    <t xml:space="preserve">Podlepovacia páska; šírka: 300mm </t>
  </si>
  <si>
    <t>Umelá tráva ; dĺžka vlákna: 20+2mm; Dtex:od 6600; počet vpichov na m2: 25 000; farba biela, priepustnosť vody: min.67l/m2,hmotnosť min:2160g/m2-šírka čiar 50mm</t>
  </si>
  <si>
    <t>Kremičitý piesok vrátane dopravy</t>
  </si>
  <si>
    <t>Montáž šport.povrchu vrátane zásypu a čiarovania</t>
  </si>
  <si>
    <t>Športové náradie</t>
  </si>
  <si>
    <t>VOLEJBAL:</t>
  </si>
  <si>
    <t>set</t>
  </si>
  <si>
    <t>kus</t>
  </si>
  <si>
    <t>TENIS:</t>
  </si>
  <si>
    <t>Oplotenie</t>
  </si>
  <si>
    <t>Sieť ochranná; oko 45x45 mm; farba: zelená; hr.: 200g/m2; materiál: PP</t>
  </si>
  <si>
    <t>balenie</t>
  </si>
  <si>
    <t>Samoistiaca matica M6</t>
  </si>
  <si>
    <t>Sedlová svorka dvojitá 5mm</t>
  </si>
  <si>
    <t>Šponovák M6</t>
  </si>
  <si>
    <t>Karabinka hliníková eloxovaná 4*50mm,farba strieborná-(balenie 100kus)</t>
  </si>
  <si>
    <t>Montáž oplotenia</t>
  </si>
  <si>
    <t>Dielo</t>
  </si>
  <si>
    <t>BASKETBAL:</t>
  </si>
  <si>
    <t>Spojovací materiál-súpis :</t>
  </si>
  <si>
    <t>Montáž oplotenia:</t>
  </si>
  <si>
    <t>Doprava materiálu a strojov</t>
  </si>
  <si>
    <t>Cena bez DPH</t>
  </si>
  <si>
    <t>Cena s DPH</t>
  </si>
  <si>
    <t xml:space="preserve">Spolu </t>
  </si>
  <si>
    <t>Vybavenie</t>
  </si>
  <si>
    <t>02/2021</t>
  </si>
  <si>
    <t>Odkopávka a prekopávka nezapažená v hornine 3,nad 100 do 1000 m3,vrátane doskočiska-21m2/ hl.400mm</t>
  </si>
  <si>
    <t>Výkop ryhy do šírky 600 mm v horn.3 do 100 m3(drenáž)-zaústenie do jestvujúcej  kanalizácie</t>
  </si>
  <si>
    <t>Výkop ryhy do šírky 600 mm v horn.3 do 100 m3(obrubníky)</t>
  </si>
  <si>
    <t>Podklad  z kremičitého piesku typ SH 032 tr.A s rozprestretím hr.300 mm-21m2 pre skok do dialky</t>
  </si>
  <si>
    <t xml:space="preserve">Drenážna rúrka  perforovaná , DN 80 -100 mm , </t>
  </si>
  <si>
    <t>Osadenie  obrubníka betón, do lôžka z bet. pros. tr. C 10/12,5 s bočnou oporou vrátane dodávky betónu</t>
  </si>
  <si>
    <t>Obrubník betónový  š.- 80mm,rozmer: 80x250x1000-pre atl.dráhu a doskočisko(lapač piesku)</t>
  </si>
  <si>
    <t>Obrubník betónový  š.- 80mm,rozmer:80x250x500-pre oblúky atl.dráhy</t>
  </si>
  <si>
    <t xml:space="preserve">Tento typ povrchu „Spray coat“ je tvorený základnou vrstvou čierneho gumového granulátu SBR frakce 1-3 mm spojeného polyuretanovým pojivom, ktorá se kladie v priemernej hr. 10mm. Zmes sa mieša na mieste stavby a nanáša se špeciálnym k tomu určeným finišerom na celú plochu, čím vytvára monolitický, bezšpárový a vodopriepustný celok. Na túto vrstvu se vykonáva nástrek hr. 3mm z jemného gumového granulátu EPDM frakce 0,5-1,5 mm a EPDM prach spôsobujúceho zdrsnenie a protišmikový efekt. Celková hr. povrchu je teda 13mm. Tento povrch je určený špeciálne pre atletiku.
Umelý povrch bude červený a musí mať platný certifikát medzinárodnej atletickej federácie IAAF. Čiarovanie jednotlivých dráh na ovále a základných handicapov bude  bielou farbou, ostatné handicapy budú v rozdielnych farebných odtieňoch.
1) Požadované technické vlastnosti:
a)Podľa IAAF špecifikácie    
Útlm dopadu – min 35%    
Vertikálna deformácia – min 1,5 mm    
Klzkosť – min 0,5    
Vodopriepustnosť – 0,052cm/s    
Pevnosť v ťahu – min 0,6 N/mm2    
Preťaženie – min 70%    
b) Podľa špecifikácie DIN V 18035-6    
Štandartná deformácia – min 0,6 mm    
Odporové opotrebenie – max. 1 mm    
Odolnost pri použití tretier – trieda 1    
c) Klasifikácia podľa ASTM F 2157-08    
Trieda 1 (najvyššia možná klasifikácia)    
</t>
  </si>
  <si>
    <t>2)  Požadované environmentálne vlastnosti podľa DIN 18035-6 pre životné prostredie    
DOC – max 10    
Olovo (Pb)  - max 0,01mg/l    
Kadmium (Cd) – max 0,001 mg/l    
Chróm total (Cr) -  max0,01 mg/l    
Chróm VI (CrVI) – max0,01 mg/l    
Ortuť (Hg) – max 0,001 mg/l    
Zinok (Zn) – max 1 mg/l    
Selen (Sn) – max 0,01 mg/l    
Zápach – bez zápachu</t>
  </si>
  <si>
    <t>Ostatné náklady na presun a manipuláciu s materiál.</t>
  </si>
  <si>
    <t>Odrazová doska, dodávka a osadenie</t>
  </si>
  <si>
    <t>SO 01.1 - Atletická dráha s doskočiskom</t>
  </si>
  <si>
    <t xml:space="preserve">Odstránenie asfalt do minimálnej hrúbky 60 mm </t>
  </si>
  <si>
    <t xml:space="preserve">Odstránenie betón do minimálnej hrúbky 120 mm </t>
  </si>
  <si>
    <t xml:space="preserve">Odstránenie zeminy do minimálnej hrúbky 200 mm </t>
  </si>
  <si>
    <t>Úprava pláne so zhutnením /min. hodnota hutnenia je  25MPa/</t>
  </si>
  <si>
    <t>Výkop ryhy pre drenáž do zhutnenej zemnej pláne</t>
  </si>
  <si>
    <t>Vytýčenie a vŕtanie otvorov pre stĺpiky a 2* bezbariérové vstupy oplotenia do hutneného podložia</t>
  </si>
  <si>
    <t xml:space="preserve">Vytýčenie, výkop a zrovnanie ryhy pre osadenie obrubníkov </t>
  </si>
  <si>
    <t>Vytýčenie a hĺbenie jám pre osadenie pätiek športového náradia do hutneného a vyrovnaného podložia-volejbal,futbal,tenis</t>
  </si>
  <si>
    <t>Betón B15- C12/15 pre osadenie stĺpikov a  2*bezbariérové vstupy oplotenia  vrátane dopravy.</t>
  </si>
  <si>
    <t xml:space="preserve">Osadenie stĺpikov oplotenia </t>
  </si>
  <si>
    <t>Betón pre osadenie cestných obrubníkov; vrátane dopravy</t>
  </si>
  <si>
    <t>Cestné obrubníky; 80x250x1000mm; vrátane dopravy</t>
  </si>
  <si>
    <t>Osadenie cestných obrubníkov</t>
  </si>
  <si>
    <t>Betón B15- C12/15 pre osadenie pätiek športového náradia vrátane dopravy</t>
  </si>
  <si>
    <t>Osadenie pätiek športového náradia+dodávka PVC rúr M200,volejbal/nohejbal-2*dl.800mm,futbal-4*dl.500mm,basketbal so zašalovaním</t>
  </si>
  <si>
    <t>Odvodnenie</t>
  </si>
  <si>
    <t>Geotextília</t>
  </si>
  <si>
    <t>Pokládka geotextílie</t>
  </si>
  <si>
    <t>Flexodrenážna PVC rúra priemer 100mm</t>
  </si>
  <si>
    <t>Flexodrenážna PVC rúra priemer 65mm</t>
  </si>
  <si>
    <t>Položenie drenážnych rúr do ryhy</t>
  </si>
  <si>
    <t>Štrkodrť 4 - 8mm  (alternatívne 8 - 16mm) na drenáž vrátane dopravy</t>
  </si>
  <si>
    <t>Obsypanie drenážnych rúr štrkodrťou 4 - 8 mm (alternatívne 8 - 16mm)</t>
  </si>
  <si>
    <t xml:space="preserve">Zhutnenie drenáže valcom </t>
  </si>
  <si>
    <t>Štrkodrť fr.32 - 63mm; vrstva min. hr. 150mm; vrátane dopravy</t>
  </si>
  <si>
    <t>Rozhrnutie vrstiev frakcie podľa leaserového zamerania</t>
  </si>
  <si>
    <t>Zhutnenie vrstiev valcom po vrstvách max 0,2m  /min. hodnota hutnenia je  50MPa/</t>
  </si>
  <si>
    <t>Štrkodrť fr. 0-32mm, vrstva minimálnej hrúbky 100mm; vrátane dopravy</t>
  </si>
  <si>
    <t>Rozhrnutie vrstvy  podľa leaserového zamerania.</t>
  </si>
  <si>
    <t>Zhutnenie vrstvy valcom /min. hodnota hutnenia je  50MPa/</t>
  </si>
  <si>
    <t>Štrkodrť fr. 0-4mm, vrstva minimálnej hrúbky 30mm; vrátane dopravy</t>
  </si>
  <si>
    <t>Lepidlo PU-10set/14,4kg</t>
  </si>
  <si>
    <t>Dodávka a montáž športového povrchu</t>
  </si>
  <si>
    <t>FUTBAL</t>
  </si>
  <si>
    <t>Mantinel sendvičový; materiál: AL+PVC;  hrúbka 6mm, farba sivá, rozmer: 2000x1000mm-50kusov</t>
  </si>
  <si>
    <t>Madlo profilované  ochranné, materiál hliník, komaxitová úprava, farba sivá</t>
  </si>
  <si>
    <t>Stĺpik  profilovaný  100x65,4x9,9x1000mm ; materiál hliník; komaxitová úprava; farba sivá-polovičný/dorazový</t>
  </si>
  <si>
    <t>Stĺpik  profilovaný  117x111,4x9,9x1000mm ; materiál hliník; komaxitová úprava; farba sivá-rohový</t>
  </si>
  <si>
    <t>Stĺpik  profilovaný  100x6,1x1000mm ; materiál hliník; komaxitová úprava; farba sivá-priebežný/krytie spojov mantinelov</t>
  </si>
  <si>
    <t xml:space="preserve">Stĺpik galvanizovaný Ø60mm 1600mm </t>
  </si>
  <si>
    <t xml:space="preserve">Stĺpik galvanizovaný Ø60mm 4600mm </t>
  </si>
  <si>
    <t>Rúra galvanizovaná Ø48mm; stužujúca</t>
  </si>
  <si>
    <t>PVC krytka na profilovaný stĺpik-rohový</t>
  </si>
  <si>
    <t>PVC krytka na profilovaný stĺpik-doraz/ľavý</t>
  </si>
  <si>
    <t>PVC krytka na profilovaný stĺpik-doraz/Pravý</t>
  </si>
  <si>
    <t>PVC krytka na profilovaný stĺpik-priamy</t>
  </si>
  <si>
    <t>PVC krytka na M60,3mm stĺpik</t>
  </si>
  <si>
    <t>Jäcklový profil; galvanizovaný; vystužovací; rozmer: 30x30x2,5mm; materiál: FE -( 2* po všetkych stranách  )-34kusov *6,2m</t>
  </si>
  <si>
    <t xml:space="preserve">Vrchné stuženie pravouhlé rohové prechodné ; materiál FE galvanizovaná; </t>
  </si>
  <si>
    <t xml:space="preserve">Vrchné stuženie priame prechodné; materiál FE galvanizovaná; </t>
  </si>
  <si>
    <t>Samolepiaca páska protihluková,hr.3mm,rozmer:30mm*30mdl.).,</t>
  </si>
  <si>
    <t>Oko ART48 so závitom M6*70 (balenie 200kus)</t>
  </si>
  <si>
    <t xml:space="preserve"> Skrutka nabyt.s plochou hl.M6*120 </t>
  </si>
  <si>
    <t xml:space="preserve"> Skrutka nabyt.s plochou hl.M6*80 </t>
  </si>
  <si>
    <t xml:space="preserve"> Skrutka nabyt.s plochou hl. na imbuse M6*30 </t>
  </si>
  <si>
    <t>PP krytka na samoistiacu maticu M6</t>
  </si>
  <si>
    <t xml:space="preserve"> krytka štvorcová na jakle-zátka</t>
  </si>
  <si>
    <t>Skrutka nábytkárska s plochou hlavou M6*60</t>
  </si>
  <si>
    <t>Lanko poplastované3/4</t>
  </si>
  <si>
    <t>Zameranie polohy, výšky a vytýčenie stavby</t>
  </si>
  <si>
    <r>
      <rPr>
        <b/>
        <sz val="8"/>
        <rFont val="Arial"/>
        <family val="2"/>
        <charset val="238"/>
      </rPr>
      <t>Volejbalové stĺpiky</t>
    </r>
    <r>
      <rPr>
        <sz val="8"/>
        <rFont val="Arial"/>
        <family val="2"/>
        <charset val="238"/>
      </rPr>
      <t xml:space="preserve">; materiál: hliník; výškovo nadstaviteľné;  </t>
    </r>
  </si>
  <si>
    <r>
      <rPr>
        <b/>
        <sz val="8"/>
        <rFont val="Arial"/>
        <family val="2"/>
        <charset val="238"/>
      </rPr>
      <t>Púzdro</t>
    </r>
    <r>
      <rPr>
        <sz val="8"/>
        <rFont val="Arial"/>
        <family val="2"/>
        <charset val="238"/>
      </rPr>
      <t xml:space="preserve"> pre osadenie Volejbalové stĺpiky; materiál: hliník; rozmer:120*100*35mm</t>
    </r>
  </si>
  <si>
    <r>
      <rPr>
        <b/>
        <sz val="8"/>
        <rFont val="Arial"/>
        <family val="2"/>
        <charset val="238"/>
      </rPr>
      <t xml:space="preserve">Krytka </t>
    </r>
    <r>
      <rPr>
        <sz val="8"/>
        <rFont val="Arial"/>
        <family val="2"/>
        <charset val="238"/>
      </rPr>
      <t xml:space="preserve">na púzdro pre osadenie Volejbalové stĺpiky; materiál: plast; </t>
    </r>
  </si>
  <si>
    <r>
      <rPr>
        <b/>
        <sz val="8"/>
        <rFont val="Arial"/>
        <family val="2"/>
        <charset val="238"/>
      </rPr>
      <t>Sieť</t>
    </r>
    <r>
      <rPr>
        <sz val="8"/>
        <rFont val="Arial"/>
        <family val="2"/>
        <charset val="238"/>
      </rPr>
      <t xml:space="preserve"> volejbalová hr.4mm; farba-biela/čierna.,</t>
    </r>
  </si>
  <si>
    <r>
      <rPr>
        <b/>
        <sz val="8"/>
        <rFont val="Arial"/>
        <family val="2"/>
        <charset val="238"/>
      </rPr>
      <t>Anténky</t>
    </r>
    <r>
      <rPr>
        <sz val="8"/>
        <rFont val="Arial"/>
        <family val="2"/>
        <charset val="238"/>
      </rPr>
      <t xml:space="preserve"> na volejbal s púzdrom pre uchytenie; materiál: sklolaminát; farba červeno/biela.,</t>
    </r>
  </si>
  <si>
    <r>
      <rPr>
        <b/>
        <sz val="8"/>
        <rFont val="Arial"/>
        <family val="2"/>
        <charset val="238"/>
      </rPr>
      <t>Montáž</t>
    </r>
    <r>
      <rPr>
        <sz val="8"/>
        <rFont val="Arial"/>
        <family val="2"/>
        <charset val="238"/>
      </rPr>
      <t xml:space="preserve"> športového náradia: volejbal</t>
    </r>
  </si>
  <si>
    <r>
      <rPr>
        <b/>
        <sz val="8"/>
        <rFont val="Arial"/>
        <family val="2"/>
        <charset val="238"/>
      </rPr>
      <t>Tenisové</t>
    </r>
    <r>
      <rPr>
        <sz val="8"/>
        <rFont val="Arial"/>
        <family val="2"/>
        <charset val="238"/>
      </rPr>
      <t>/nohejbalové  stĺpiky AL,</t>
    </r>
  </si>
  <si>
    <r>
      <rPr>
        <b/>
        <sz val="8"/>
        <rFont val="Arial"/>
        <family val="2"/>
        <charset val="238"/>
      </rPr>
      <t>Sieť</t>
    </r>
    <r>
      <rPr>
        <sz val="8"/>
        <rFont val="Arial"/>
        <family val="2"/>
        <charset val="238"/>
      </rPr>
      <t xml:space="preserve"> tenisové/nohejbalová, hr.4mm</t>
    </r>
  </si>
  <si>
    <r>
      <rPr>
        <b/>
        <sz val="8"/>
        <rFont val="Arial"/>
        <family val="2"/>
        <charset val="238"/>
      </rPr>
      <t>Tyčky</t>
    </r>
    <r>
      <rPr>
        <sz val="8"/>
        <rFont val="Arial"/>
        <family val="2"/>
        <charset val="238"/>
      </rPr>
      <t xml:space="preserve"> tenisové pre dvojhru</t>
    </r>
  </si>
  <si>
    <r>
      <rPr>
        <b/>
        <sz val="8"/>
        <rFont val="Arial"/>
        <family val="2"/>
        <charset val="238"/>
      </rPr>
      <t>Wimbledon</t>
    </r>
    <r>
      <rPr>
        <sz val="8"/>
        <rFont val="Arial"/>
        <family val="2"/>
        <charset val="238"/>
      </rPr>
      <t xml:space="preserve"> (páska) s úchytom na tenisovú sieť</t>
    </r>
  </si>
  <si>
    <r>
      <rPr>
        <b/>
        <sz val="8"/>
        <rFont val="Arial"/>
        <family val="2"/>
        <charset val="238"/>
      </rPr>
      <t>Kocka</t>
    </r>
    <r>
      <rPr>
        <sz val="8"/>
        <rFont val="Arial"/>
        <family val="2"/>
        <charset val="238"/>
      </rPr>
      <t xml:space="preserve"> tenisová-záťažová s úchytom,materiál:hliník.,rozmer:150*200mm*25mm.,váha:2069g</t>
    </r>
  </si>
  <si>
    <r>
      <rPr>
        <b/>
        <sz val="8"/>
        <rFont val="Arial"/>
        <family val="2"/>
        <charset val="238"/>
      </rPr>
      <t>Montáž</t>
    </r>
    <r>
      <rPr>
        <sz val="8"/>
        <rFont val="Arial"/>
        <family val="2"/>
        <charset val="238"/>
      </rPr>
      <t xml:space="preserve"> športového náradia: Tenis</t>
    </r>
  </si>
  <si>
    <r>
      <rPr>
        <b/>
        <sz val="8"/>
        <rFont val="Arial"/>
        <family val="2"/>
        <charset val="238"/>
      </rPr>
      <t>Brána</t>
    </r>
    <r>
      <rPr>
        <sz val="8"/>
        <rFont val="Arial"/>
        <family val="2"/>
        <charset val="238"/>
      </rPr>
      <t xml:space="preserve"> futbalová; materiál: hliník; rozmer: 3,2x 2,1 x 1,5m, demotnovateľná-stacionárna</t>
    </r>
  </si>
  <si>
    <r>
      <rPr>
        <b/>
        <sz val="8"/>
        <rFont val="Arial"/>
        <family val="2"/>
        <charset val="238"/>
      </rPr>
      <t>Púzdro</t>
    </r>
    <r>
      <rPr>
        <sz val="8"/>
        <rFont val="Arial"/>
        <family val="2"/>
        <charset val="238"/>
      </rPr>
      <t xml:space="preserve"> pre osadenie fut.brány; materiál: hliník; rozmer:120*100*35mm </t>
    </r>
  </si>
  <si>
    <r>
      <rPr>
        <b/>
        <sz val="8"/>
        <rFont val="Arial"/>
        <family val="2"/>
        <charset val="238"/>
      </rPr>
      <t>Krytka</t>
    </r>
    <r>
      <rPr>
        <sz val="8"/>
        <rFont val="Arial"/>
        <family val="2"/>
        <charset val="238"/>
      </rPr>
      <t xml:space="preserve"> na púzdro pre osadenie fut.brán; materiál:plast/hliník; </t>
    </r>
  </si>
  <si>
    <r>
      <rPr>
        <b/>
        <sz val="8"/>
        <rFont val="Arial"/>
        <family val="2"/>
        <charset val="238"/>
      </rPr>
      <t>Sieť</t>
    </r>
    <r>
      <rPr>
        <sz val="8"/>
        <rFont val="Arial"/>
        <family val="2"/>
        <charset val="238"/>
      </rPr>
      <t xml:space="preserve"> na Futbalové bránky; materiál:PP;oko:4,5*4,5cm.,farba:biela rozmer: 3,2x 2,1 x 1,5m-bezuzlová</t>
    </r>
  </si>
  <si>
    <r>
      <rPr>
        <b/>
        <sz val="8"/>
        <rFont val="Arial"/>
        <family val="2"/>
        <charset val="238"/>
      </rPr>
      <t>Montáž</t>
    </r>
    <r>
      <rPr>
        <sz val="8"/>
        <rFont val="Arial"/>
        <family val="2"/>
        <charset val="238"/>
      </rPr>
      <t xml:space="preserve"> športového náradia: futbal</t>
    </r>
  </si>
  <si>
    <t>SO 01.3 - Basketbalové ihrisko</t>
  </si>
  <si>
    <t>Vytýčenie a hĺbenie jám pre osadenie pätiek športového náradia do hutneného a vyrovnaného podložia-basketbal-2x,</t>
  </si>
  <si>
    <t xml:space="preserve">Osadenie 1* vst.bránička oplotenia </t>
  </si>
  <si>
    <t>Osadenie pätiek športového náradia+dodávka ,basketbal so zašalovaním</t>
  </si>
  <si>
    <t>Štrkodrť fr. 0-16mm, vrstva minimálnej hrúbky 100mm; vrátane dopravy</t>
  </si>
  <si>
    <t>Gumoasfalt-hr.35mm,realizácia podľa normy DIN 18035/6,pomer 50:50</t>
  </si>
  <si>
    <t>Penetrácia</t>
  </si>
  <si>
    <t>EPDM povrch,hr.11mm farba: červená alebo podľa výberu objednávateľa</t>
  </si>
  <si>
    <t>Rúra galvanizovaná Ø48mm; stužujúca-18kus*5,85m</t>
  </si>
  <si>
    <t xml:space="preserve">Vst.bránička; galvanizovaná;  rozmer: 2200x1100mm; materiál: FE </t>
  </si>
  <si>
    <t>Lanko poplastované 4/5</t>
  </si>
  <si>
    <t>Poplatok za skladovanie - zemina a kamenivo, betóny, asfalt.</t>
  </si>
  <si>
    <t>Podklad  z kameniva drveného veľ. 0-16  mm tr.A s rozprestretím a zhutn.hr.50 mm</t>
  </si>
  <si>
    <t>Podklad  z kameniva  drveného veľ. 0-16 mm tr.A s rozprestretím a zhutn.hr.50 mm,vrátane doskočiska hr.100mm</t>
  </si>
  <si>
    <t>Obrubník SBR  š.- 80mm,rozmer: 80x200x950-pre doskočisko</t>
  </si>
  <si>
    <t>Montáž gumoasfalt</t>
  </si>
  <si>
    <t>Montáž EPDM</t>
  </si>
  <si>
    <t>Obnova športového areálu pri Gymnáziu Milana Rúfusa v Žiari nad Hronom</t>
  </si>
  <si>
    <t>Gymnázium Milana Rúfusa</t>
  </si>
  <si>
    <t xml:space="preserve">SO 01.1 - Atletická dráha s doskočiskom </t>
  </si>
  <si>
    <t>00160881</t>
  </si>
  <si>
    <t>Vodorovné konštrukcie</t>
  </si>
  <si>
    <t>Výkop ryhy pre drenáž do zhutnenej zemnej pláne so zaústením do drenáží atl.dráhy</t>
  </si>
  <si>
    <r>
      <rPr>
        <b/>
        <sz val="8"/>
        <rFont val="Arial"/>
        <family val="2"/>
        <charset val="238"/>
      </rPr>
      <t>Basketbal</t>
    </r>
    <r>
      <rPr>
        <sz val="8"/>
        <rFont val="Arial"/>
        <family val="2"/>
        <charset val="238"/>
      </rPr>
      <t xml:space="preserve"> konštrukcia stacionárna s presklennou doskou ( pružná obruč)</t>
    </r>
  </si>
  <si>
    <r>
      <rPr>
        <b/>
        <sz val="8"/>
        <rFont val="Arial"/>
        <family val="2"/>
        <charset val="238"/>
      </rPr>
      <t>Sieťka</t>
    </r>
    <r>
      <rPr>
        <sz val="8"/>
        <rFont val="Arial"/>
        <family val="2"/>
        <charset val="238"/>
      </rPr>
      <t xml:space="preserve"> FE basketbalová do exteriéru</t>
    </r>
  </si>
  <si>
    <r>
      <rPr>
        <b/>
        <sz val="8"/>
        <rFont val="Arial"/>
        <family val="2"/>
        <charset val="238"/>
      </rPr>
      <t>Montáž</t>
    </r>
    <r>
      <rPr>
        <sz val="8"/>
        <rFont val="Arial"/>
        <family val="2"/>
        <charset val="238"/>
      </rPr>
      <t xml:space="preserve"> športového náradia: Basketbal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</si>
</sst>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;\-####"/>
    <numFmt numFmtId="165" formatCode="#,##0.000;\-#,##0.000"/>
    <numFmt numFmtId="166" formatCode="#,##0.00\ &quot;€&quot;"/>
  </numFmts>
  <fonts count="34">
    <font>
      <sz val="10"/>
      <name val="Arial"/>
      <charset val="110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20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sz val="8"/>
      <color theme="6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24" fillId="0" borderId="0" applyNumberFormat="0" applyFill="0" applyBorder="0" applyAlignment="0" applyProtection="0">
      <alignment vertical="top" wrapText="1"/>
      <protection locked="0"/>
    </xf>
  </cellStyleXfs>
  <cellXfs count="199">
    <xf numFmtId="0" fontId="0" fillId="0" borderId="0" xfId="0" applyAlignment="1">
      <alignment vertical="top"/>
      <protection locked="0"/>
    </xf>
    <xf numFmtId="0" fontId="0" fillId="0" borderId="0" xfId="0" applyAlignment="1" applyProtection="1">
      <alignment horizontal="left" vertical="top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164" fontId="3" fillId="0" borderId="1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64" fontId="3" fillId="0" borderId="19" xfId="0" applyNumberFormat="1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164" fontId="3" fillId="0" borderId="20" xfId="0" applyNumberFormat="1" applyFont="1" applyBorder="1" applyAlignment="1" applyProtection="1">
      <alignment horizontal="right" vertical="center"/>
    </xf>
    <xf numFmtId="49" fontId="3" fillId="0" borderId="17" xfId="0" applyNumberFormat="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37" fontId="0" fillId="0" borderId="29" xfId="0" applyNumberFormat="1" applyFont="1" applyBorder="1" applyAlignment="1" applyProtection="1">
      <alignment horizontal="right" vertical="center"/>
    </xf>
    <xf numFmtId="37" fontId="0" fillId="0" borderId="30" xfId="0" applyNumberFormat="1" applyFont="1" applyBorder="1" applyAlignment="1" applyProtection="1">
      <alignment horizontal="right" vertical="center"/>
    </xf>
    <xf numFmtId="37" fontId="7" fillId="0" borderId="31" xfId="0" applyNumberFormat="1" applyFont="1" applyBorder="1" applyAlignment="1" applyProtection="1">
      <alignment horizontal="right" vertical="center"/>
    </xf>
    <xf numFmtId="39" fontId="7" fillId="0" borderId="32" xfId="0" applyNumberFormat="1" applyFont="1" applyBorder="1" applyAlignment="1" applyProtection="1">
      <alignment horizontal="right" vertical="center"/>
    </xf>
    <xf numFmtId="37" fontId="0" fillId="0" borderId="31" xfId="0" applyNumberFormat="1" applyFont="1" applyBorder="1" applyAlignment="1" applyProtection="1">
      <alignment horizontal="right" vertical="center"/>
    </xf>
    <xf numFmtId="37" fontId="0" fillId="0" borderId="32" xfId="0" applyNumberFormat="1" applyFont="1" applyBorder="1" applyAlignment="1" applyProtection="1">
      <alignment horizontal="right" vertical="center"/>
    </xf>
    <xf numFmtId="37" fontId="7" fillId="0" borderId="30" xfId="0" applyNumberFormat="1" applyFont="1" applyBorder="1" applyAlignment="1" applyProtection="1">
      <alignment horizontal="right" vertical="center"/>
    </xf>
    <xf numFmtId="39" fontId="7" fillId="0" borderId="30" xfId="0" applyNumberFormat="1" applyFont="1" applyBorder="1" applyAlignment="1" applyProtection="1">
      <alignment horizontal="right" vertical="center"/>
    </xf>
    <xf numFmtId="37" fontId="0" fillId="0" borderId="33" xfId="0" applyNumberFormat="1" applyFont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39" fontId="7" fillId="0" borderId="18" xfId="0" applyNumberFormat="1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39" fontId="0" fillId="0" borderId="18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0" fontId="10" fillId="0" borderId="19" xfId="0" applyFont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164" fontId="2" fillId="0" borderId="36" xfId="0" applyNumberFormat="1" applyFont="1" applyBorder="1" applyAlignment="1" applyProtection="1">
      <alignment horizontal="center" vertical="center"/>
    </xf>
    <xf numFmtId="37" fontId="0" fillId="0" borderId="18" xfId="0" applyNumberFormat="1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left" vertical="center"/>
    </xf>
    <xf numFmtId="39" fontId="7" fillId="0" borderId="21" xfId="0" applyNumberFormat="1" applyFont="1" applyBorder="1" applyAlignment="1" applyProtection="1">
      <alignment horizontal="right" vertical="center"/>
    </xf>
    <xf numFmtId="39" fontId="0" fillId="0" borderId="21" xfId="0" applyNumberFormat="1" applyFont="1" applyBorder="1" applyAlignment="1" applyProtection="1">
      <alignment horizontal="right" vertical="center"/>
    </xf>
    <xf numFmtId="37" fontId="0" fillId="0" borderId="23" xfId="0" applyNumberFormat="1" applyFont="1" applyBorder="1" applyAlignment="1" applyProtection="1">
      <alignment horizontal="right" vertical="center"/>
    </xf>
    <xf numFmtId="164" fontId="2" fillId="0" borderId="37" xfId="0" applyNumberFormat="1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38" xfId="0" applyNumberFormat="1" applyFont="1" applyBorder="1" applyAlignment="1" applyProtection="1">
      <alignment horizontal="right" vertical="center"/>
    </xf>
    <xf numFmtId="39" fontId="7" fillId="0" borderId="22" xfId="0" applyNumberFormat="1" applyFont="1" applyBorder="1" applyAlignment="1" applyProtection="1">
      <alignment horizontal="right" vertical="center"/>
    </xf>
    <xf numFmtId="37" fontId="11" fillId="0" borderId="7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41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37" fontId="3" fillId="0" borderId="18" xfId="0" applyNumberFormat="1" applyFont="1" applyBorder="1" applyAlignment="1" applyProtection="1">
      <alignment horizontal="right" vertical="center"/>
    </xf>
    <xf numFmtId="39" fontId="3" fillId="0" borderId="19" xfId="0" applyNumberFormat="1" applyFont="1" applyBorder="1" applyAlignment="1" applyProtection="1">
      <alignment horizontal="right" vertical="center"/>
    </xf>
    <xf numFmtId="39" fontId="7" fillId="0" borderId="14" xfId="0" applyNumberFormat="1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left" vertical="center"/>
    </xf>
    <xf numFmtId="39" fontId="12" fillId="0" borderId="44" xfId="0" applyNumberFormat="1" applyFont="1" applyBorder="1" applyAlignment="1" applyProtection="1">
      <alignment horizontal="right" vertical="center"/>
    </xf>
    <xf numFmtId="0" fontId="2" fillId="0" borderId="45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46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164" fontId="3" fillId="3" borderId="37" xfId="0" applyNumberFormat="1" applyFont="1" applyFill="1" applyBorder="1" applyAlignment="1" applyProtection="1">
      <alignment horizontal="center" vertical="center"/>
    </xf>
    <xf numFmtId="164" fontId="3" fillId="3" borderId="49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65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165" fontId="18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15" fillId="0" borderId="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65" fontId="2" fillId="0" borderId="0" xfId="0" applyNumberFormat="1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165" fontId="19" fillId="0" borderId="0" xfId="0" applyNumberFormat="1" applyFont="1" applyAlignment="1" applyProtection="1">
      <alignment horizontal="right" vertical="center"/>
    </xf>
    <xf numFmtId="14" fontId="3" fillId="2" borderId="0" xfId="0" applyNumberFormat="1" applyFont="1" applyFill="1" applyAlignment="1" applyProtection="1">
      <alignment horizontal="left" vertical="center"/>
    </xf>
    <xf numFmtId="165" fontId="2" fillId="4" borderId="0" xfId="0" applyNumberFormat="1" applyFont="1" applyFill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49" fontId="25" fillId="0" borderId="0" xfId="0" applyNumberFormat="1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 wrapText="1"/>
    </xf>
    <xf numFmtId="0" fontId="24" fillId="0" borderId="0" xfId="1" applyAlignment="1">
      <alignment vertical="center"/>
      <protection locked="0"/>
    </xf>
    <xf numFmtId="0" fontId="21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165" fontId="20" fillId="0" borderId="0" xfId="0" applyNumberFormat="1" applyFont="1" applyAlignment="1" applyProtection="1">
      <alignment horizontal="right" vertical="center"/>
    </xf>
    <xf numFmtId="165" fontId="23" fillId="0" borderId="0" xfId="0" applyNumberFormat="1" applyFont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/>
    </xf>
    <xf numFmtId="0" fontId="27" fillId="2" borderId="0" xfId="0" applyFont="1" applyFill="1" applyAlignment="1" applyProtection="1">
      <alignment horizontal="left"/>
    </xf>
    <xf numFmtId="0" fontId="28" fillId="2" borderId="0" xfId="0" applyFont="1" applyFill="1" applyAlignment="1" applyProtection="1">
      <alignment horizontal="left"/>
    </xf>
    <xf numFmtId="0" fontId="29" fillId="2" borderId="0" xfId="0" applyFont="1" applyFill="1" applyAlignment="1" applyProtection="1">
      <alignment horizontal="left" vertical="center"/>
    </xf>
    <xf numFmtId="0" fontId="30" fillId="2" borderId="0" xfId="0" applyFont="1" applyFill="1" applyAlignment="1" applyProtection="1">
      <alignment horizontal="left" vertical="center"/>
    </xf>
    <xf numFmtId="0" fontId="30" fillId="2" borderId="0" xfId="0" applyFont="1" applyFill="1" applyAlignment="1" applyProtection="1">
      <alignment horizontal="center" vertical="center"/>
    </xf>
    <xf numFmtId="49" fontId="30" fillId="2" borderId="0" xfId="0" applyNumberFormat="1" applyFont="1" applyFill="1" applyAlignment="1" applyProtection="1">
      <alignment horizontal="left" vertical="center"/>
    </xf>
    <xf numFmtId="0" fontId="31" fillId="0" borderId="0" xfId="0" applyFont="1" applyAlignment="1" applyProtection="1">
      <alignment horizontal="left" vertical="top"/>
    </xf>
    <xf numFmtId="2" fontId="31" fillId="0" borderId="0" xfId="0" applyNumberFormat="1" applyFont="1" applyAlignment="1" applyProtection="1">
      <alignment horizontal="right" vertical="top"/>
    </xf>
    <xf numFmtId="0" fontId="26" fillId="0" borderId="0" xfId="0" applyFont="1" applyAlignment="1">
      <alignment vertical="top"/>
      <protection locked="0"/>
    </xf>
    <xf numFmtId="0" fontId="0" fillId="0" borderId="0" xfId="0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Alignment="1" applyProtection="1">
      <alignment horizontal="left" vertical="center" wrapText="1"/>
    </xf>
    <xf numFmtId="39" fontId="25" fillId="0" borderId="0" xfId="0" applyNumberFormat="1" applyFont="1" applyAlignment="1" applyProtection="1">
      <alignment horizontal="right" vertical="center"/>
    </xf>
    <xf numFmtId="0" fontId="33" fillId="0" borderId="0" xfId="0" applyFont="1" applyAlignment="1" applyProtection="1">
      <alignment horizontal="left" vertical="top" wrapText="1"/>
    </xf>
    <xf numFmtId="2" fontId="3" fillId="0" borderId="9" xfId="0" applyNumberFormat="1" applyFont="1" applyBorder="1" applyAlignment="1" applyProtection="1">
      <alignment horizontal="left" vertical="center"/>
    </xf>
    <xf numFmtId="2" fontId="15" fillId="0" borderId="0" xfId="0" applyNumberFormat="1" applyFont="1" applyBorder="1" applyAlignment="1" applyProtection="1">
      <alignment horizontal="right" vertical="center"/>
    </xf>
    <xf numFmtId="2" fontId="16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top"/>
    </xf>
    <xf numFmtId="2" fontId="2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5" fontId="15" fillId="0" borderId="2" xfId="0" applyNumberFormat="1" applyFont="1" applyBorder="1" applyAlignment="1" applyProtection="1">
      <alignment horizontal="left" vertical="center"/>
    </xf>
    <xf numFmtId="0" fontId="26" fillId="0" borderId="50" xfId="0" applyFont="1" applyBorder="1" applyAlignment="1" applyProtection="1">
      <alignment horizontal="center" vertical="center"/>
    </xf>
    <xf numFmtId="0" fontId="32" fillId="0" borderId="50" xfId="0" applyFont="1" applyBorder="1" applyAlignment="1" applyProtection="1">
      <alignment horizontal="left" vertical="top" wrapText="1"/>
    </xf>
    <xf numFmtId="39" fontId="32" fillId="0" borderId="50" xfId="0" applyNumberFormat="1" applyFont="1" applyBorder="1" applyAlignment="1" applyProtection="1">
      <alignment vertical="top"/>
    </xf>
    <xf numFmtId="0" fontId="32" fillId="0" borderId="50" xfId="0" applyFont="1" applyBorder="1" applyAlignment="1" applyProtection="1">
      <alignment horizontal="left" vertical="top"/>
    </xf>
    <xf numFmtId="0" fontId="26" fillId="0" borderId="50" xfId="0" applyFont="1" applyBorder="1" applyAlignment="1" applyProtection="1">
      <alignment horizontal="center" vertical="top"/>
    </xf>
    <xf numFmtId="39" fontId="26" fillId="0" borderId="50" xfId="0" applyNumberFormat="1" applyFont="1" applyBorder="1" applyAlignment="1" applyProtection="1">
      <alignment vertical="top"/>
    </xf>
    <xf numFmtId="0" fontId="30" fillId="3" borderId="50" xfId="0" applyFont="1" applyFill="1" applyBorder="1" applyAlignment="1" applyProtection="1">
      <alignment horizontal="center" vertical="center" wrapText="1"/>
    </xf>
    <xf numFmtId="164" fontId="30" fillId="3" borderId="50" xfId="0" applyNumberFormat="1" applyFont="1" applyFill="1" applyBorder="1" applyAlignment="1" applyProtection="1">
      <alignment horizontal="center" vertical="center"/>
    </xf>
    <xf numFmtId="166" fontId="31" fillId="0" borderId="0" xfId="0" applyNumberFormat="1" applyFont="1" applyAlignment="1" applyProtection="1">
      <alignment horizontal="right" vertical="top"/>
    </xf>
    <xf numFmtId="39" fontId="32" fillId="0" borderId="50" xfId="0" applyNumberFormat="1" applyFont="1" applyBorder="1" applyAlignment="1" applyProtection="1">
      <alignment horizontal="right" vertical="top"/>
    </xf>
    <xf numFmtId="49" fontId="3" fillId="0" borderId="17" xfId="0" applyNumberFormat="1" applyFont="1" applyBorder="1" applyAlignment="1" applyProtection="1">
      <alignment horizontal="center" vertical="center"/>
    </xf>
    <xf numFmtId="2" fontId="3" fillId="0" borderId="9" xfId="0" applyNumberFormat="1" applyFont="1" applyBorder="1" applyAlignment="1" applyProtection="1">
      <alignment horizontal="left" vertical="center" wrapText="1"/>
    </xf>
    <xf numFmtId="2" fontId="3" fillId="0" borderId="10" xfId="0" applyNumberFormat="1" applyFont="1" applyBorder="1" applyAlignment="1" applyProtection="1">
      <alignment horizontal="left" vertical="center" wrapText="1"/>
    </xf>
    <xf numFmtId="2" fontId="3" fillId="0" borderId="11" xfId="0" applyNumberFormat="1" applyFont="1" applyBorder="1" applyAlignment="1" applyProtection="1">
      <alignment horizontal="left" vertical="center" wrapText="1"/>
    </xf>
    <xf numFmtId="2" fontId="3" fillId="0" borderId="12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horizontal="left" vertical="center" wrapText="1"/>
    </xf>
    <xf numFmtId="2" fontId="3" fillId="0" borderId="13" xfId="0" applyNumberFormat="1" applyFont="1" applyBorder="1" applyAlignment="1" applyProtection="1">
      <alignment horizontal="left" vertical="center" wrapText="1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0" fontId="29" fillId="2" borderId="0" xfId="0" applyFont="1" applyFill="1" applyAlignment="1" applyProtection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view="pageBreakPreview" topLeftCell="A5" zoomScale="115" zoomScaleNormal="100" zoomScaleSheetLayoutView="115" workbookViewId="0">
      <selection activeCell="E27" sqref="E27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6640625" style="1" customWidth="1"/>
    <col min="5" max="5" width="13.5546875" style="1" customWidth="1"/>
    <col min="6" max="6" width="0.5546875" style="1" customWidth="1"/>
    <col min="7" max="7" width="2.5546875" style="1" customWidth="1"/>
    <col min="8" max="8" width="2.6640625" style="1" customWidth="1"/>
    <col min="9" max="9" width="10.44140625" style="1" customWidth="1"/>
    <col min="10" max="10" width="13.44140625" style="1" customWidth="1"/>
    <col min="11" max="11" width="0.6640625" style="1" customWidth="1"/>
    <col min="12" max="12" width="2.44140625" style="1" customWidth="1"/>
    <col min="13" max="13" width="4.1093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89" t="s">
        <v>309</v>
      </c>
      <c r="F5" s="190"/>
      <c r="G5" s="190"/>
      <c r="H5" s="190"/>
      <c r="I5" s="190"/>
      <c r="J5" s="191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192"/>
      <c r="F6" s="193"/>
      <c r="G6" s="193"/>
      <c r="H6" s="193"/>
      <c r="I6" s="193"/>
      <c r="J6" s="194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192"/>
      <c r="F7" s="193"/>
      <c r="G7" s="193"/>
      <c r="H7" s="193"/>
      <c r="I7" s="193"/>
      <c r="J7" s="194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/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">
        <v>310</v>
      </c>
      <c r="F26" s="18"/>
      <c r="G26" s="18"/>
      <c r="H26" s="18"/>
      <c r="I26" s="18"/>
      <c r="J26" s="19"/>
      <c r="K26" s="16"/>
      <c r="L26" s="16"/>
      <c r="M26" s="16"/>
      <c r="N26" s="16"/>
      <c r="O26" s="188" t="s">
        <v>312</v>
      </c>
      <c r="P26" s="195">
        <v>2021618412</v>
      </c>
      <c r="Q26" s="196"/>
      <c r="R26" s="197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166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Rekap!C15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M48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M48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M48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M48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M48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9"/>
      <c r="R43" s="74"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84" t="s">
        <v>54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55</v>
      </c>
      <c r="C45" s="90"/>
      <c r="D45" s="91"/>
      <c r="E45" s="92">
        <v>0</v>
      </c>
      <c r="F45" s="45"/>
      <c r="G45" s="88">
        <v>21</v>
      </c>
      <c r="H45" s="89" t="s">
        <v>56</v>
      </c>
      <c r="I45" s="91"/>
      <c r="J45" s="93">
        <v>0</v>
      </c>
      <c r="K45" s="94">
        <f>M48</f>
        <v>20</v>
      </c>
      <c r="L45" s="88">
        <v>22</v>
      </c>
      <c r="M45" s="89" t="s">
        <v>57</v>
      </c>
      <c r="N45" s="90"/>
      <c r="O45" s="44"/>
      <c r="P45" s="44"/>
      <c r="Q45" s="44"/>
      <c r="R45" s="92">
        <v>0</v>
      </c>
      <c r="S45" s="45"/>
    </row>
    <row r="46" spans="1:19" ht="20.25" customHeight="1">
      <c r="A46" s="95" t="s">
        <v>17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61</v>
      </c>
      <c r="B48" s="28"/>
      <c r="C48" s="28"/>
      <c r="D48" s="28"/>
      <c r="E48" s="28"/>
      <c r="F48" s="29"/>
      <c r="G48" s="100" t="s">
        <v>62</v>
      </c>
      <c r="H48" s="28"/>
      <c r="I48" s="28"/>
      <c r="J48" s="28"/>
      <c r="K48" s="28"/>
      <c r="L48" s="71">
        <v>24</v>
      </c>
      <c r="M48" s="101">
        <v>20</v>
      </c>
      <c r="N48" s="36" t="s">
        <v>41</v>
      </c>
      <c r="O48" s="102">
        <f>R47-O49</f>
        <v>0</v>
      </c>
      <c r="P48" s="28" t="s">
        <v>63</v>
      </c>
      <c r="Q48" s="28"/>
      <c r="R48" s="103">
        <f>ROUND(O48*M48/100,2)</f>
        <v>0</v>
      </c>
      <c r="S48" s="104"/>
    </row>
    <row r="49" spans="1:19" ht="20.25" customHeight="1" thickBo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41</v>
      </c>
      <c r="O49" s="102">
        <v>0</v>
      </c>
      <c r="P49" s="39" t="s">
        <v>63</v>
      </c>
      <c r="Q49" s="39"/>
      <c r="R49" s="74">
        <f>ROUND(O49*M49/100,2)</f>
        <v>0</v>
      </c>
      <c r="S49" s="75"/>
    </row>
    <row r="50" spans="1:19" ht="20.25" customHeight="1" thickBo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64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65</v>
      </c>
      <c r="B51" s="28"/>
      <c r="C51" s="28"/>
      <c r="D51" s="28"/>
      <c r="E51" s="28"/>
      <c r="F51" s="29"/>
      <c r="G51" s="100" t="s">
        <v>62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0"/>
      <c r="S51" s="54"/>
    </row>
    <row r="52" spans="1:19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61</v>
      </c>
      <c r="B54" s="44"/>
      <c r="C54" s="44"/>
      <c r="D54" s="44"/>
      <c r="E54" s="44"/>
      <c r="F54" s="112"/>
      <c r="G54" s="113" t="s">
        <v>62</v>
      </c>
      <c r="H54" s="44"/>
      <c r="I54" s="44"/>
      <c r="J54" s="44"/>
      <c r="K54" s="44"/>
      <c r="L54" s="88">
        <v>29</v>
      </c>
      <c r="M54" s="89" t="s">
        <v>70</v>
      </c>
      <c r="N54" s="90"/>
      <c r="O54" s="90"/>
      <c r="P54" s="90"/>
      <c r="Q54" s="91"/>
      <c r="R54" s="58">
        <v>0</v>
      </c>
      <c r="S54" s="114"/>
    </row>
  </sheetData>
  <mergeCells count="2">
    <mergeCell ref="E5:J7"/>
    <mergeCell ref="P26:R26"/>
  </mergeCells>
  <pageMargins left="0.59055119752883911" right="0.59055119752883911" top="0.90551179647445679" bottom="0.90551179647445679" header="0" footer="0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view="pageBreakPreview" zoomScaleNormal="100" zoomScaleSheetLayoutView="100" workbookViewId="0">
      <selection activeCell="B21" sqref="B21"/>
    </sheetView>
  </sheetViews>
  <sheetFormatPr defaultRowHeight="13.2"/>
  <cols>
    <col min="1" max="1" width="9.33203125" customWidth="1"/>
    <col min="2" max="2" width="56" customWidth="1"/>
    <col min="3" max="3" width="13.5546875" customWidth="1"/>
    <col min="4" max="4" width="12.6640625" bestFit="1" customWidth="1"/>
  </cols>
  <sheetData>
    <row r="1" spans="1:4">
      <c r="A1" s="155" t="s">
        <v>71</v>
      </c>
      <c r="B1" s="156"/>
      <c r="C1" s="156"/>
      <c r="D1" s="156"/>
    </row>
    <row r="2" spans="1:4">
      <c r="A2" s="157" t="s">
        <v>72</v>
      </c>
      <c r="B2" s="198" t="str">
        <f>'Krycí list '!E5</f>
        <v>Obnova športového areálu pri Gymnáziu Milana Rúfusa v Žiari nad Hronom</v>
      </c>
      <c r="C2" s="198"/>
      <c r="D2" s="198"/>
    </row>
    <row r="3" spans="1:4">
      <c r="A3" s="157" t="s">
        <v>73</v>
      </c>
      <c r="B3" s="158"/>
      <c r="C3" s="159"/>
      <c r="D3" s="158"/>
    </row>
    <row r="4" spans="1:4">
      <c r="A4" s="158" t="s">
        <v>75</v>
      </c>
      <c r="B4" s="158" t="s">
        <v>310</v>
      </c>
      <c r="C4" s="159"/>
      <c r="D4" s="158"/>
    </row>
    <row r="5" spans="1:4">
      <c r="A5" s="158" t="s">
        <v>76</v>
      </c>
      <c r="B5" s="158"/>
      <c r="C5" s="159"/>
      <c r="D5" s="158"/>
    </row>
    <row r="6" spans="1:4">
      <c r="A6" s="158" t="s">
        <v>77</v>
      </c>
      <c r="B6" s="160"/>
      <c r="C6" s="159"/>
      <c r="D6" s="158"/>
    </row>
    <row r="7" spans="1:4">
      <c r="A7" s="156"/>
      <c r="B7" s="156"/>
      <c r="C7" s="156"/>
      <c r="D7" s="156"/>
    </row>
    <row r="8" spans="1:4">
      <c r="A8" s="184" t="s">
        <v>78</v>
      </c>
      <c r="B8" s="184" t="s">
        <v>79</v>
      </c>
      <c r="C8" s="184" t="s">
        <v>197</v>
      </c>
      <c r="D8" s="184" t="s">
        <v>198</v>
      </c>
    </row>
    <row r="9" spans="1:4">
      <c r="A9" s="185">
        <v>1</v>
      </c>
      <c r="B9" s="185">
        <v>2</v>
      </c>
      <c r="C9" s="185">
        <v>3</v>
      </c>
      <c r="D9" s="185">
        <v>4</v>
      </c>
    </row>
    <row r="10" spans="1:4">
      <c r="A10" s="178">
        <v>1</v>
      </c>
      <c r="B10" s="179" t="s">
        <v>214</v>
      </c>
      <c r="C10" s="180">
        <f>'Krycí list AD'!E38</f>
        <v>0</v>
      </c>
      <c r="D10" s="187">
        <f>ROUND(C10*1.2,2)</f>
        <v>0</v>
      </c>
    </row>
    <row r="11" spans="1:4">
      <c r="A11" s="178">
        <v>2</v>
      </c>
      <c r="B11" s="181" t="str">
        <f>'Krycí list 02'!E7</f>
        <v>SO 01.2 - Multifunkčné ihrisko</v>
      </c>
      <c r="C11" s="180">
        <f>'Krycí list 02'!R47</f>
        <v>0</v>
      </c>
      <c r="D11" s="187">
        <f t="shared" ref="D11:D12" si="0">ROUND(C11*1.2,2)</f>
        <v>0</v>
      </c>
    </row>
    <row r="12" spans="1:4">
      <c r="A12" s="182">
        <v>3</v>
      </c>
      <c r="B12" s="181" t="str">
        <f>'Krycí list 03'!E7</f>
        <v>SO 01.3 - Basketbalové ihrisko</v>
      </c>
      <c r="C12" s="183">
        <f>'Krycí list 03'!R47</f>
        <v>0</v>
      </c>
      <c r="D12" s="187">
        <f t="shared" si="0"/>
        <v>0</v>
      </c>
    </row>
    <row r="13" spans="1:4">
      <c r="A13" s="164"/>
      <c r="B13" s="165"/>
      <c r="C13" s="1"/>
      <c r="D13" s="1"/>
    </row>
    <row r="14" spans="1:4">
      <c r="A14" s="164"/>
      <c r="B14" s="165"/>
      <c r="C14" s="1"/>
      <c r="D14" s="1"/>
    </row>
    <row r="15" spans="1:4">
      <c r="A15" s="1"/>
      <c r="B15" s="161" t="s">
        <v>199</v>
      </c>
      <c r="C15" s="186">
        <f>SUM(C10:C12)</f>
        <v>0</v>
      </c>
      <c r="D15" s="186">
        <f>SUM(D10:D12)</f>
        <v>0</v>
      </c>
    </row>
    <row r="16" spans="1:4">
      <c r="A16" s="1"/>
      <c r="B16" s="161"/>
      <c r="C16" s="162"/>
      <c r="D16" s="162"/>
    </row>
    <row r="19" spans="6:6">
      <c r="F19" s="163"/>
    </row>
  </sheetData>
  <mergeCells count="1">
    <mergeCell ref="B2:D2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view="pageBreakPreview" zoomScale="145" zoomScaleNormal="100" zoomScaleSheetLayoutView="145" workbookViewId="0">
      <selection activeCell="E27" sqref="E27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6640625" style="1" customWidth="1"/>
    <col min="5" max="5" width="13.5546875" style="1" customWidth="1"/>
    <col min="6" max="6" width="0.5546875" style="1" customWidth="1"/>
    <col min="7" max="7" width="2.5546875" style="1" customWidth="1"/>
    <col min="8" max="8" width="2.6640625" style="1" customWidth="1"/>
    <col min="9" max="9" width="10.44140625" style="1" customWidth="1"/>
    <col min="10" max="10" width="13.44140625" style="1" customWidth="1"/>
    <col min="11" max="11" width="0.6640625" style="1" customWidth="1"/>
    <col min="12" max="12" width="2.44140625" style="1" customWidth="1"/>
    <col min="13" max="13" width="3.554687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69" t="str">
        <f>'Krycí list '!E5:J7</f>
        <v>Obnova športového areálu pri Gymnáziu Milana Rúfusa v Žiari nad Hronom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311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/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tr">
        <f>'Krycí list '!E26</f>
        <v>Gymnázium Milana Rúfusa</v>
      </c>
      <c r="F26" s="18"/>
      <c r="G26" s="18"/>
      <c r="H26" s="18"/>
      <c r="I26" s="18"/>
      <c r="J26" s="19"/>
      <c r="K26" s="16"/>
      <c r="L26" s="16"/>
      <c r="M26" s="16"/>
      <c r="N26" s="16"/>
      <c r="O26" s="188" t="s">
        <v>312</v>
      </c>
      <c r="P26" s="195">
        <v>2021618412</v>
      </c>
      <c r="Q26" s="196"/>
      <c r="R26" s="197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166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 t="s">
        <v>201</v>
      </c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AD!I60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M48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M48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M48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M48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M48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9"/>
      <c r="R43" s="74"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84" t="s">
        <v>54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55</v>
      </c>
      <c r="C45" s="90"/>
      <c r="D45" s="91"/>
      <c r="E45" s="92">
        <v>0</v>
      </c>
      <c r="F45" s="45"/>
      <c r="G45" s="88">
        <v>21</v>
      </c>
      <c r="H45" s="89" t="s">
        <v>56</v>
      </c>
      <c r="I45" s="91"/>
      <c r="J45" s="93">
        <v>0</v>
      </c>
      <c r="K45" s="94">
        <f>M48</f>
        <v>20</v>
      </c>
      <c r="L45" s="88">
        <v>22</v>
      </c>
      <c r="M45" s="89" t="s">
        <v>57</v>
      </c>
      <c r="N45" s="90"/>
      <c r="O45" s="44"/>
      <c r="P45" s="44"/>
      <c r="Q45" s="44"/>
      <c r="R45" s="92">
        <v>0</v>
      </c>
      <c r="S45" s="45"/>
    </row>
    <row r="46" spans="1:19" ht="20.25" customHeight="1">
      <c r="A46" s="95" t="s">
        <v>17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61</v>
      </c>
      <c r="B48" s="28"/>
      <c r="C48" s="28"/>
      <c r="D48" s="28"/>
      <c r="E48" s="28"/>
      <c r="F48" s="29"/>
      <c r="G48" s="100" t="s">
        <v>62</v>
      </c>
      <c r="H48" s="28"/>
      <c r="I48" s="28"/>
      <c r="J48" s="28"/>
      <c r="K48" s="28"/>
      <c r="L48" s="71">
        <v>24</v>
      </c>
      <c r="M48" s="101">
        <v>20</v>
      </c>
      <c r="N48" s="36" t="s">
        <v>41</v>
      </c>
      <c r="O48" s="102">
        <f>R47-O49</f>
        <v>0</v>
      </c>
      <c r="P48" s="28" t="s">
        <v>63</v>
      </c>
      <c r="Q48" s="28"/>
      <c r="R48" s="103">
        <f>ROUND(O48*M48/100,2)</f>
        <v>0</v>
      </c>
      <c r="S48" s="104"/>
    </row>
    <row r="49" spans="1:19" ht="20.25" customHeigh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41</v>
      </c>
      <c r="O49" s="102">
        <v>0</v>
      </c>
      <c r="P49" s="39" t="s">
        <v>63</v>
      </c>
      <c r="Q49" s="39"/>
      <c r="R49" s="74">
        <f>ROUND(O49*M49/100,2)</f>
        <v>0</v>
      </c>
      <c r="S49" s="75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64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65</v>
      </c>
      <c r="B51" s="28"/>
      <c r="C51" s="28"/>
      <c r="D51" s="28"/>
      <c r="E51" s="28"/>
      <c r="F51" s="29"/>
      <c r="G51" s="100" t="s">
        <v>62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0"/>
      <c r="S51" s="54"/>
    </row>
    <row r="52" spans="1:19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61</v>
      </c>
      <c r="B54" s="44"/>
      <c r="C54" s="44"/>
      <c r="D54" s="44"/>
      <c r="E54" s="44"/>
      <c r="F54" s="112"/>
      <c r="G54" s="113" t="s">
        <v>62</v>
      </c>
      <c r="H54" s="44"/>
      <c r="I54" s="44"/>
      <c r="J54" s="44"/>
      <c r="K54" s="44"/>
      <c r="L54" s="88">
        <v>29</v>
      </c>
      <c r="M54" s="89" t="s">
        <v>70</v>
      </c>
      <c r="N54" s="90"/>
      <c r="O54" s="90"/>
      <c r="P54" s="90"/>
      <c r="Q54" s="91"/>
      <c r="R54" s="58">
        <v>0</v>
      </c>
      <c r="S54" s="114"/>
    </row>
  </sheetData>
  <mergeCells count="1">
    <mergeCell ref="P26:R26"/>
  </mergeCells>
  <phoneticPr fontId="2" type="noConversion"/>
  <pageMargins left="0.59055119752883911" right="0.59055119752883911" top="0.90551179647445679" bottom="0.90551179647445679" header="0" footer="0"/>
  <pageSetup paperSize="9" scale="9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view="pageBreakPreview" zoomScale="115" zoomScaleNormal="100" zoomScaleSheetLayoutView="115" workbookViewId="0">
      <pane ySplit="13" topLeftCell="A14" activePane="bottomLeft" state="frozenSplit"/>
      <selection pane="bottomLeft" activeCell="H58" sqref="H58:I58"/>
    </sheetView>
  </sheetViews>
  <sheetFormatPr defaultColWidth="9.109375" defaultRowHeight="11.25" customHeight="1"/>
  <cols>
    <col min="1" max="1" width="5.6640625" style="1" customWidth="1"/>
    <col min="2" max="2" width="4.5546875" style="1" customWidth="1"/>
    <col min="3" max="3" width="4.6640625" style="1" hidden="1" customWidth="1"/>
    <col min="4" max="4" width="12.6640625" style="1" hidden="1" customWidth="1"/>
    <col min="5" max="5" width="55.6640625" style="1" customWidth="1"/>
    <col min="6" max="6" width="4.6640625" style="1" customWidth="1"/>
    <col min="7" max="7" width="12.88671875" style="1" bestFit="1" customWidth="1"/>
    <col min="8" max="9" width="10" style="1" customWidth="1"/>
    <col min="10" max="16384" width="9.109375" style="1"/>
  </cols>
  <sheetData>
    <row r="1" spans="1:9" ht="18" customHeight="1">
      <c r="A1" s="115" t="s">
        <v>82</v>
      </c>
      <c r="B1" s="129"/>
      <c r="C1" s="129"/>
      <c r="D1" s="129"/>
      <c r="E1" s="129"/>
      <c r="F1" s="129"/>
      <c r="G1" s="129"/>
      <c r="H1" s="129"/>
      <c r="I1" s="129"/>
    </row>
    <row r="2" spans="1:9" ht="11.25" customHeight="1">
      <c r="A2" s="116" t="s">
        <v>72</v>
      </c>
      <c r="B2" s="117"/>
      <c r="C2" s="147"/>
      <c r="D2" s="117"/>
      <c r="E2" s="117" t="str">
        <f>'Krycí list AD'!E5</f>
        <v>Obnova športového areálu pri Gymnáziu Milana Rúfusa v Žiari nad Hronom</v>
      </c>
      <c r="F2" s="117"/>
      <c r="G2" s="117"/>
      <c r="H2" s="117"/>
      <c r="I2" s="117"/>
    </row>
    <row r="3" spans="1:9" ht="11.25" customHeight="1">
      <c r="A3" s="116" t="s">
        <v>73</v>
      </c>
      <c r="B3" s="117"/>
      <c r="C3" s="117"/>
      <c r="D3" s="117"/>
      <c r="E3" s="117" t="str">
        <f>'Krycí list AD'!E7</f>
        <v xml:space="preserve">SO 01.1 - Atletická dráha s doskočiskom </v>
      </c>
      <c r="F3" s="117"/>
      <c r="G3" s="117"/>
      <c r="H3" s="117"/>
      <c r="I3" s="117"/>
    </row>
    <row r="4" spans="1:9" ht="11.25" customHeight="1">
      <c r="A4" s="116" t="s">
        <v>74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17" t="s">
        <v>83</v>
      </c>
      <c r="B5" s="117"/>
      <c r="C5" s="117" t="str">
        <f>'Krycí list AD'!P5</f>
        <v xml:space="preserve"> </v>
      </c>
      <c r="D5" s="117"/>
      <c r="E5" s="117"/>
      <c r="F5" s="117"/>
      <c r="G5" s="117"/>
      <c r="H5" s="117"/>
      <c r="I5" s="117"/>
    </row>
    <row r="6" spans="1:9" ht="5.25" customHeight="1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1.25" customHeight="1">
      <c r="A7" s="117" t="s">
        <v>75</v>
      </c>
      <c r="B7" s="117"/>
      <c r="C7" s="147"/>
      <c r="D7" s="117"/>
      <c r="E7" s="117" t="s">
        <v>310</v>
      </c>
      <c r="F7" s="117"/>
      <c r="G7" s="117"/>
      <c r="H7" s="117"/>
      <c r="I7" s="117"/>
    </row>
    <row r="8" spans="1:9" ht="11.25" customHeight="1">
      <c r="A8" s="117" t="s">
        <v>134</v>
      </c>
      <c r="B8" s="117"/>
      <c r="C8" s="117"/>
      <c r="D8" s="117"/>
      <c r="E8" s="117"/>
      <c r="F8" s="117"/>
      <c r="G8" s="117"/>
      <c r="H8" s="117"/>
      <c r="I8" s="117"/>
    </row>
    <row r="9" spans="1:9" ht="11.25" customHeight="1">
      <c r="A9" s="117" t="s">
        <v>77</v>
      </c>
      <c r="B9" s="117"/>
      <c r="C9" s="138"/>
      <c r="D9" s="117"/>
      <c r="E9" s="117"/>
      <c r="F9" s="117"/>
      <c r="G9" s="117"/>
      <c r="H9" s="117"/>
      <c r="I9" s="117"/>
    </row>
    <row r="10" spans="1:9" ht="13.2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21.75" customHeight="1">
      <c r="A11" s="118" t="s">
        <v>84</v>
      </c>
      <c r="B11" s="119" t="s">
        <v>85</v>
      </c>
      <c r="C11" s="119" t="s">
        <v>86</v>
      </c>
      <c r="D11" s="119" t="s">
        <v>87</v>
      </c>
      <c r="E11" s="119" t="s">
        <v>79</v>
      </c>
      <c r="F11" s="119" t="s">
        <v>88</v>
      </c>
      <c r="G11" s="119" t="s">
        <v>89</v>
      </c>
      <c r="H11" s="119" t="s">
        <v>90</v>
      </c>
      <c r="I11" s="119" t="s">
        <v>80</v>
      </c>
    </row>
    <row r="12" spans="1:9" ht="11.25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</row>
    <row r="13" spans="1:9" ht="13.2">
      <c r="A13" s="129"/>
      <c r="B13" s="129"/>
      <c r="C13" s="129"/>
      <c r="D13" s="129"/>
      <c r="E13" s="129"/>
      <c r="F13" s="129"/>
      <c r="G13" s="129"/>
      <c r="H13" s="129"/>
      <c r="I13" s="129"/>
    </row>
    <row r="14" spans="1:9" s="122" customFormat="1" ht="12.75" customHeight="1">
      <c r="A14" s="130"/>
      <c r="B14" s="131"/>
      <c r="C14" s="130"/>
      <c r="D14" s="130"/>
      <c r="E14" s="130"/>
      <c r="F14" s="130"/>
      <c r="G14" s="130"/>
      <c r="H14" s="130"/>
      <c r="I14" s="177">
        <f>I60</f>
        <v>0</v>
      </c>
    </row>
    <row r="15" spans="1:9" s="122" customFormat="1" ht="12.75" customHeight="1">
      <c r="B15" s="123" t="s">
        <v>58</v>
      </c>
      <c r="D15" s="124" t="s">
        <v>91</v>
      </c>
      <c r="E15" s="124" t="s">
        <v>92</v>
      </c>
      <c r="I15" s="125">
        <f>SUM(I16:I23)</f>
        <v>0</v>
      </c>
    </row>
    <row r="16" spans="1:9" s="16" customFormat="1" ht="20.399999999999999">
      <c r="A16" s="132">
        <v>1</v>
      </c>
      <c r="B16" s="132" t="s">
        <v>93</v>
      </c>
      <c r="C16" s="132" t="s">
        <v>94</v>
      </c>
      <c r="D16" s="16" t="s">
        <v>151</v>
      </c>
      <c r="E16" s="133" t="s">
        <v>202</v>
      </c>
      <c r="F16" s="132" t="s">
        <v>101</v>
      </c>
      <c r="G16" s="134">
        <v>219</v>
      </c>
      <c r="H16" s="134"/>
      <c r="I16" s="134"/>
    </row>
    <row r="17" spans="1:9" s="16" customFormat="1" ht="20.399999999999999">
      <c r="A17" s="132">
        <v>2</v>
      </c>
      <c r="B17" s="132" t="s">
        <v>93</v>
      </c>
      <c r="C17" s="132" t="s">
        <v>94</v>
      </c>
      <c r="D17" s="16" t="s">
        <v>152</v>
      </c>
      <c r="E17" s="133" t="s">
        <v>203</v>
      </c>
      <c r="F17" s="132" t="s">
        <v>101</v>
      </c>
      <c r="G17" s="134">
        <v>14.3</v>
      </c>
      <c r="H17" s="134"/>
      <c r="I17" s="134"/>
    </row>
    <row r="18" spans="1:9" s="16" customFormat="1" ht="13.5" customHeight="1">
      <c r="A18" s="132">
        <v>3</v>
      </c>
      <c r="B18" s="132" t="s">
        <v>93</v>
      </c>
      <c r="C18" s="132" t="s">
        <v>94</v>
      </c>
      <c r="D18" s="16" t="s">
        <v>102</v>
      </c>
      <c r="E18" s="133" t="s">
        <v>204</v>
      </c>
      <c r="F18" s="132" t="s">
        <v>101</v>
      </c>
      <c r="G18" s="134">
        <v>29</v>
      </c>
      <c r="H18" s="134"/>
      <c r="I18" s="134"/>
    </row>
    <row r="19" spans="1:9" s="16" customFormat="1" ht="10.199999999999999">
      <c r="A19" s="132">
        <v>4</v>
      </c>
      <c r="B19" s="132" t="s">
        <v>93</v>
      </c>
      <c r="C19" s="132" t="s">
        <v>94</v>
      </c>
      <c r="D19" s="16" t="s">
        <v>102</v>
      </c>
      <c r="E19" s="133" t="s">
        <v>104</v>
      </c>
      <c r="F19" s="132" t="s">
        <v>101</v>
      </c>
      <c r="G19" s="134">
        <f>SUM(G16+G17+G18)</f>
        <v>262.3</v>
      </c>
      <c r="H19" s="134"/>
      <c r="I19" s="134"/>
    </row>
    <row r="20" spans="1:9" s="16" customFormat="1" ht="10.199999999999999">
      <c r="A20" s="132">
        <v>5</v>
      </c>
      <c r="B20" s="132" t="s">
        <v>93</v>
      </c>
      <c r="C20" s="132" t="s">
        <v>94</v>
      </c>
      <c r="D20" s="16" t="s">
        <v>103</v>
      </c>
      <c r="E20" s="133" t="s">
        <v>107</v>
      </c>
      <c r="F20" s="132" t="s">
        <v>101</v>
      </c>
      <c r="G20" s="134">
        <f>SUM(G19)</f>
        <v>262.3</v>
      </c>
      <c r="H20" s="134"/>
      <c r="I20" s="134"/>
    </row>
    <row r="21" spans="1:9" s="16" customFormat="1" ht="13.5" customHeight="1">
      <c r="A21" s="132">
        <v>6</v>
      </c>
      <c r="B21" s="132" t="s">
        <v>93</v>
      </c>
      <c r="C21" s="132" t="s">
        <v>94</v>
      </c>
      <c r="D21" s="16" t="s">
        <v>105</v>
      </c>
      <c r="E21" s="133" t="s">
        <v>109</v>
      </c>
      <c r="F21" s="132" t="s">
        <v>101</v>
      </c>
      <c r="G21" s="134">
        <f>SUM(G20)</f>
        <v>262.3</v>
      </c>
      <c r="H21" s="134"/>
      <c r="I21" s="134"/>
    </row>
    <row r="22" spans="1:9" s="16" customFormat="1" ht="13.5" customHeight="1">
      <c r="A22" s="132">
        <v>7</v>
      </c>
      <c r="B22" s="132" t="s">
        <v>93</v>
      </c>
      <c r="C22" s="132" t="s">
        <v>94</v>
      </c>
      <c r="D22" s="16" t="s">
        <v>106</v>
      </c>
      <c r="E22" s="133" t="s">
        <v>303</v>
      </c>
      <c r="F22" s="132" t="s">
        <v>111</v>
      </c>
      <c r="G22" s="134">
        <f>SUM(G21*2)</f>
        <v>524.6</v>
      </c>
      <c r="H22" s="134"/>
      <c r="I22" s="134"/>
    </row>
    <row r="23" spans="1:9" s="16" customFormat="1" ht="20.399999999999999">
      <c r="A23" s="132">
        <v>8</v>
      </c>
      <c r="B23" s="132" t="s">
        <v>93</v>
      </c>
      <c r="C23" s="132" t="s">
        <v>94</v>
      </c>
      <c r="D23" s="16" t="s">
        <v>108</v>
      </c>
      <c r="E23" s="133" t="s">
        <v>135</v>
      </c>
      <c r="F23" s="132" t="s">
        <v>98</v>
      </c>
      <c r="G23" s="139">
        <v>300</v>
      </c>
      <c r="H23" s="134"/>
      <c r="I23" s="134"/>
    </row>
    <row r="24" spans="1:9" s="122" customFormat="1" ht="12.75" customHeight="1">
      <c r="B24" s="123" t="s">
        <v>58</v>
      </c>
      <c r="D24" s="124" t="s">
        <v>95</v>
      </c>
      <c r="E24" s="124" t="s">
        <v>114</v>
      </c>
      <c r="H24" s="134"/>
      <c r="I24" s="125">
        <f>SUM(I25:I27)</f>
        <v>0</v>
      </c>
    </row>
    <row r="25" spans="1:9" s="16" customFormat="1" ht="30.6">
      <c r="A25" s="132">
        <v>11</v>
      </c>
      <c r="B25" s="132" t="s">
        <v>93</v>
      </c>
      <c r="C25" s="132" t="s">
        <v>115</v>
      </c>
      <c r="D25" s="16" t="s">
        <v>153</v>
      </c>
      <c r="E25" s="133" t="s">
        <v>154</v>
      </c>
      <c r="F25" s="132" t="s">
        <v>101</v>
      </c>
      <c r="G25" s="134">
        <f>SUM(G17)</f>
        <v>14.3</v>
      </c>
      <c r="H25" s="134"/>
      <c r="I25" s="134"/>
    </row>
    <row r="26" spans="1:9" s="16" customFormat="1" ht="24" customHeight="1">
      <c r="A26" s="132">
        <v>12</v>
      </c>
      <c r="B26" s="132" t="s">
        <v>93</v>
      </c>
      <c r="C26" s="132" t="s">
        <v>115</v>
      </c>
      <c r="D26" s="16" t="s">
        <v>116</v>
      </c>
      <c r="E26" s="141" t="s">
        <v>155</v>
      </c>
      <c r="F26" s="132" t="s">
        <v>98</v>
      </c>
      <c r="G26" s="134">
        <v>406</v>
      </c>
      <c r="H26" s="134"/>
      <c r="I26" s="134"/>
    </row>
    <row r="27" spans="1:9" s="16" customFormat="1" ht="13.5" customHeight="1">
      <c r="A27" s="135">
        <v>13</v>
      </c>
      <c r="B27" s="135" t="s">
        <v>112</v>
      </c>
      <c r="C27" s="135" t="s">
        <v>113</v>
      </c>
      <c r="D27" s="136" t="s">
        <v>117</v>
      </c>
      <c r="E27" s="146" t="s">
        <v>148</v>
      </c>
      <c r="F27" s="135" t="s">
        <v>98</v>
      </c>
      <c r="G27" s="137">
        <v>406</v>
      </c>
      <c r="H27" s="137"/>
      <c r="I27" s="134"/>
    </row>
    <row r="28" spans="1:9" s="122" customFormat="1" ht="12.75" customHeight="1">
      <c r="B28" s="123" t="s">
        <v>58</v>
      </c>
      <c r="D28" s="124" t="s">
        <v>96</v>
      </c>
      <c r="E28" s="124" t="s">
        <v>118</v>
      </c>
      <c r="H28" s="134"/>
      <c r="I28" s="125">
        <f>SUM(I29:I33)</f>
        <v>0</v>
      </c>
    </row>
    <row r="29" spans="1:9" s="16" customFormat="1" ht="24" customHeight="1">
      <c r="A29" s="132">
        <v>14</v>
      </c>
      <c r="B29" s="132" t="s">
        <v>93</v>
      </c>
      <c r="C29" s="132" t="s">
        <v>97</v>
      </c>
      <c r="D29" s="16" t="s">
        <v>119</v>
      </c>
      <c r="E29" s="133" t="s">
        <v>156</v>
      </c>
      <c r="F29" s="132" t="s">
        <v>98</v>
      </c>
      <c r="G29" s="134">
        <v>1096</v>
      </c>
      <c r="H29" s="134"/>
      <c r="I29" s="134"/>
    </row>
    <row r="30" spans="1:9" s="16" customFormat="1" ht="24" customHeight="1">
      <c r="A30" s="132">
        <v>15</v>
      </c>
      <c r="B30" s="132" t="s">
        <v>93</v>
      </c>
      <c r="C30" s="132" t="s">
        <v>113</v>
      </c>
      <c r="D30" s="16" t="s">
        <v>119</v>
      </c>
      <c r="E30" s="133" t="s">
        <v>156</v>
      </c>
      <c r="F30" s="132" t="s">
        <v>149</v>
      </c>
      <c r="G30" s="134">
        <v>283</v>
      </c>
      <c r="H30" s="134"/>
      <c r="I30" s="134"/>
    </row>
    <row r="31" spans="1:9" s="16" customFormat="1" ht="23.85" customHeight="1">
      <c r="A31" s="132">
        <v>16</v>
      </c>
      <c r="B31" s="132" t="s">
        <v>93</v>
      </c>
      <c r="C31" s="132" t="s">
        <v>97</v>
      </c>
      <c r="D31" s="16" t="s">
        <v>120</v>
      </c>
      <c r="E31" s="133" t="s">
        <v>304</v>
      </c>
      <c r="F31" s="132" t="s">
        <v>98</v>
      </c>
      <c r="G31" s="134">
        <v>1096</v>
      </c>
      <c r="H31" s="134"/>
      <c r="I31" s="134"/>
    </row>
    <row r="32" spans="1:9" s="16" customFormat="1" ht="24" customHeight="1">
      <c r="A32" s="132">
        <v>17</v>
      </c>
      <c r="B32" s="132" t="s">
        <v>93</v>
      </c>
      <c r="C32" s="132" t="s">
        <v>113</v>
      </c>
      <c r="D32" s="16" t="s">
        <v>119</v>
      </c>
      <c r="E32" s="133" t="s">
        <v>305</v>
      </c>
      <c r="F32" s="132" t="s">
        <v>149</v>
      </c>
      <c r="G32" s="134">
        <v>100</v>
      </c>
      <c r="H32" s="134"/>
      <c r="I32" s="134"/>
    </row>
    <row r="33" spans="1:9" s="16" customFormat="1" ht="23.85" customHeight="1">
      <c r="A33" s="132">
        <v>18</v>
      </c>
      <c r="B33" s="132" t="s">
        <v>93</v>
      </c>
      <c r="C33" s="132" t="s">
        <v>97</v>
      </c>
      <c r="D33" s="16" t="s">
        <v>120</v>
      </c>
      <c r="E33" s="133" t="s">
        <v>205</v>
      </c>
      <c r="F33" s="132" t="s">
        <v>149</v>
      </c>
      <c r="G33" s="134">
        <v>14</v>
      </c>
      <c r="H33" s="134"/>
      <c r="I33" s="134"/>
    </row>
    <row r="34" spans="1:9" s="150" customFormat="1" ht="12.75" customHeight="1">
      <c r="A34" s="140"/>
      <c r="B34" s="149" t="s">
        <v>58</v>
      </c>
      <c r="D34" s="151" t="s">
        <v>157</v>
      </c>
      <c r="E34" s="151" t="s">
        <v>158</v>
      </c>
      <c r="H34" s="152"/>
      <c r="I34" s="153">
        <f>SUM(I35:I36)</f>
        <v>0</v>
      </c>
    </row>
    <row r="35" spans="1:9" s="142" customFormat="1" ht="24" customHeight="1">
      <c r="A35" s="140">
        <v>21</v>
      </c>
      <c r="B35" s="140" t="s">
        <v>93</v>
      </c>
      <c r="C35" s="140" t="s">
        <v>159</v>
      </c>
      <c r="D35" s="142" t="s">
        <v>160</v>
      </c>
      <c r="E35" s="133" t="s">
        <v>161</v>
      </c>
      <c r="F35" s="132" t="s">
        <v>99</v>
      </c>
      <c r="G35" s="134">
        <v>274</v>
      </c>
      <c r="H35" s="134"/>
      <c r="I35" s="134"/>
    </row>
    <row r="36" spans="1:9" s="142" customFormat="1" ht="13.5" customHeight="1">
      <c r="A36" s="140">
        <v>22</v>
      </c>
      <c r="B36" s="148" t="s">
        <v>112</v>
      </c>
      <c r="C36" s="148" t="s">
        <v>113</v>
      </c>
      <c r="D36" s="154" t="s">
        <v>162</v>
      </c>
      <c r="E36" s="166" t="s">
        <v>206</v>
      </c>
      <c r="F36" s="135" t="s">
        <v>99</v>
      </c>
      <c r="G36" s="137">
        <v>274</v>
      </c>
      <c r="H36" s="137"/>
      <c r="I36" s="134"/>
    </row>
    <row r="37" spans="1:9" s="122" customFormat="1" ht="12.75" customHeight="1">
      <c r="A37" s="132"/>
      <c r="B37" s="123" t="s">
        <v>58</v>
      </c>
      <c r="D37" s="124" t="s">
        <v>100</v>
      </c>
      <c r="E37" s="124" t="s">
        <v>122</v>
      </c>
      <c r="H37" s="134"/>
      <c r="I37" s="125">
        <f>SUM(I38:I42)</f>
        <v>0</v>
      </c>
    </row>
    <row r="38" spans="1:9" s="16" customFormat="1" ht="20.399999999999999">
      <c r="A38" s="132">
        <v>24</v>
      </c>
      <c r="B38" s="132" t="s">
        <v>93</v>
      </c>
      <c r="C38" s="132" t="s">
        <v>97</v>
      </c>
      <c r="D38" s="16" t="s">
        <v>123</v>
      </c>
      <c r="E38" s="133" t="s">
        <v>207</v>
      </c>
      <c r="F38" s="132" t="s">
        <v>99</v>
      </c>
      <c r="G38" s="134">
        <f>SUM(G42+G41+G40)</f>
        <v>541</v>
      </c>
      <c r="H38" s="134"/>
      <c r="I38" s="134"/>
    </row>
    <row r="39" spans="1:9" s="142" customFormat="1" ht="18" customHeight="1">
      <c r="A39" s="140">
        <v>25</v>
      </c>
      <c r="B39" s="143" t="s">
        <v>112</v>
      </c>
      <c r="C39" s="143" t="s">
        <v>113</v>
      </c>
      <c r="D39" s="144" t="s">
        <v>146</v>
      </c>
      <c r="E39" s="145" t="s">
        <v>147</v>
      </c>
      <c r="F39" s="143" t="s">
        <v>101</v>
      </c>
      <c r="G39" s="167">
        <v>32.46</v>
      </c>
      <c r="H39" s="167"/>
      <c r="I39" s="134"/>
    </row>
    <row r="40" spans="1:9" s="16" customFormat="1" ht="20.399999999999999">
      <c r="A40" s="132">
        <v>26</v>
      </c>
      <c r="B40" s="135" t="s">
        <v>112</v>
      </c>
      <c r="C40" s="135" t="s">
        <v>113</v>
      </c>
      <c r="D40" s="136" t="s">
        <v>124</v>
      </c>
      <c r="E40" s="166" t="s">
        <v>208</v>
      </c>
      <c r="F40" s="135" t="s">
        <v>99</v>
      </c>
      <c r="G40" s="137">
        <v>236</v>
      </c>
      <c r="H40" s="137"/>
      <c r="I40" s="134"/>
    </row>
    <row r="41" spans="1:9" s="16" customFormat="1" ht="13.5" customHeight="1">
      <c r="A41" s="132">
        <v>27</v>
      </c>
      <c r="B41" s="135" t="s">
        <v>112</v>
      </c>
      <c r="C41" s="135" t="s">
        <v>113</v>
      </c>
      <c r="D41" s="136" t="s">
        <v>124</v>
      </c>
      <c r="E41" s="166" t="s">
        <v>209</v>
      </c>
      <c r="F41" s="135" t="s">
        <v>99</v>
      </c>
      <c r="G41" s="137">
        <v>284</v>
      </c>
      <c r="H41" s="137"/>
      <c r="I41" s="134"/>
    </row>
    <row r="42" spans="1:9" s="16" customFormat="1" ht="13.5" customHeight="1">
      <c r="A42" s="132">
        <v>28</v>
      </c>
      <c r="B42" s="135" t="s">
        <v>112</v>
      </c>
      <c r="C42" s="135" t="s">
        <v>113</v>
      </c>
      <c r="D42" s="136" t="s">
        <v>124</v>
      </c>
      <c r="E42" s="166" t="s">
        <v>306</v>
      </c>
      <c r="F42" s="135" t="s">
        <v>99</v>
      </c>
      <c r="G42" s="137">
        <v>21</v>
      </c>
      <c r="H42" s="137"/>
      <c r="I42" s="134"/>
    </row>
    <row r="43" spans="1:9" s="150" customFormat="1" ht="12.75" customHeight="1">
      <c r="A43" s="140"/>
      <c r="B43" s="149" t="s">
        <v>58</v>
      </c>
      <c r="D43" s="151" t="s">
        <v>136</v>
      </c>
      <c r="E43" s="151" t="s">
        <v>164</v>
      </c>
      <c r="H43" s="152"/>
      <c r="I43" s="153">
        <f>SUM(I44)</f>
        <v>0</v>
      </c>
    </row>
    <row r="44" spans="1:9" s="142" customFormat="1" ht="24" customHeight="1">
      <c r="A44" s="140">
        <v>32</v>
      </c>
      <c r="B44" s="140" t="s">
        <v>93</v>
      </c>
      <c r="C44" s="140" t="s">
        <v>121</v>
      </c>
      <c r="D44" s="142" t="s">
        <v>137</v>
      </c>
      <c r="E44" s="133" t="s">
        <v>163</v>
      </c>
      <c r="F44" s="132" t="s">
        <v>98</v>
      </c>
      <c r="G44" s="134">
        <v>1096</v>
      </c>
      <c r="H44" s="134"/>
      <c r="I44" s="134"/>
    </row>
    <row r="45" spans="1:9" s="122" customFormat="1" ht="12.75" customHeight="1">
      <c r="A45" s="132"/>
      <c r="B45" s="123" t="s">
        <v>58</v>
      </c>
      <c r="D45" s="124" t="s">
        <v>136</v>
      </c>
      <c r="E45" s="124" t="s">
        <v>144</v>
      </c>
      <c r="H45" s="134"/>
      <c r="I45" s="125">
        <f>SUM(I46)</f>
        <v>0</v>
      </c>
    </row>
    <row r="46" spans="1:9" s="16" customFormat="1" ht="24" customHeight="1">
      <c r="A46" s="132">
        <v>33</v>
      </c>
      <c r="B46" s="132" t="s">
        <v>93</v>
      </c>
      <c r="C46" s="132" t="s">
        <v>121</v>
      </c>
      <c r="D46" s="16" t="s">
        <v>137</v>
      </c>
      <c r="E46" s="133" t="s">
        <v>145</v>
      </c>
      <c r="F46" s="132" t="s">
        <v>98</v>
      </c>
      <c r="G46" s="134">
        <v>1096</v>
      </c>
      <c r="H46" s="134"/>
      <c r="I46" s="134"/>
    </row>
    <row r="47" spans="1:9" s="122" customFormat="1" ht="12.75" customHeight="1">
      <c r="A47" s="132"/>
      <c r="B47" s="123" t="s">
        <v>58</v>
      </c>
      <c r="D47" s="124" t="s">
        <v>138</v>
      </c>
      <c r="E47" s="124" t="s">
        <v>139</v>
      </c>
      <c r="H47" s="134"/>
      <c r="I47" s="125">
        <f>SUM(I48:I52)</f>
        <v>0</v>
      </c>
    </row>
    <row r="48" spans="1:9" s="16" customFormat="1" ht="20.399999999999999">
      <c r="A48" s="132">
        <v>34</v>
      </c>
      <c r="B48" s="132" t="s">
        <v>93</v>
      </c>
      <c r="C48" s="132" t="s">
        <v>121</v>
      </c>
      <c r="D48" s="16" t="s">
        <v>140</v>
      </c>
      <c r="E48" s="133" t="s">
        <v>150</v>
      </c>
      <c r="F48" s="132" t="s">
        <v>98</v>
      </c>
      <c r="G48" s="134">
        <v>1096</v>
      </c>
      <c r="H48" s="134"/>
      <c r="I48" s="134"/>
    </row>
    <row r="49" spans="1:9" s="16" customFormat="1" ht="281.25" customHeight="1">
      <c r="A49" s="132"/>
      <c r="B49" s="132"/>
      <c r="C49" s="132"/>
      <c r="E49" s="168" t="s">
        <v>210</v>
      </c>
      <c r="F49" s="132"/>
      <c r="G49" s="134"/>
      <c r="H49" s="134"/>
      <c r="I49" s="134"/>
    </row>
    <row r="50" spans="1:9" s="16" customFormat="1" ht="102">
      <c r="A50" s="132"/>
      <c r="B50" s="132"/>
      <c r="C50" s="132"/>
      <c r="E50" s="168" t="s">
        <v>211</v>
      </c>
      <c r="F50" s="132"/>
      <c r="G50" s="134"/>
      <c r="H50" s="134"/>
      <c r="I50" s="134"/>
    </row>
    <row r="51" spans="1:9" s="16" customFormat="1" ht="18.75" customHeight="1">
      <c r="A51" s="132">
        <v>36</v>
      </c>
      <c r="B51" s="132" t="s">
        <v>93</v>
      </c>
      <c r="C51" s="132" t="s">
        <v>121</v>
      </c>
      <c r="D51" s="16" t="s">
        <v>141</v>
      </c>
      <c r="E51" s="133" t="s">
        <v>142</v>
      </c>
      <c r="F51" s="132" t="s">
        <v>99</v>
      </c>
      <c r="G51" s="134">
        <v>770</v>
      </c>
      <c r="H51" s="134"/>
      <c r="I51" s="134"/>
    </row>
    <row r="52" spans="1:9" s="16" customFormat="1" ht="13.5" customHeight="1">
      <c r="A52" s="132">
        <v>37</v>
      </c>
      <c r="B52" s="132" t="s">
        <v>93</v>
      </c>
      <c r="C52" s="132" t="s">
        <v>121</v>
      </c>
      <c r="D52" s="16" t="s">
        <v>143</v>
      </c>
      <c r="E52" s="133" t="s">
        <v>212</v>
      </c>
      <c r="F52" s="132" t="s">
        <v>127</v>
      </c>
      <c r="G52" s="134">
        <v>1</v>
      </c>
      <c r="H52" s="134"/>
      <c r="I52" s="134"/>
    </row>
    <row r="53" spans="1:9" s="122" customFormat="1" ht="12.75" customHeight="1">
      <c r="A53" s="132"/>
      <c r="B53" s="123" t="s">
        <v>58</v>
      </c>
      <c r="D53" s="124" t="s">
        <v>125</v>
      </c>
      <c r="E53" s="124" t="s">
        <v>126</v>
      </c>
      <c r="H53" s="134"/>
      <c r="I53" s="125">
        <f>SUM(I54:I56)</f>
        <v>0</v>
      </c>
    </row>
    <row r="54" spans="1:9" s="16" customFormat="1" ht="13.5" customHeight="1">
      <c r="A54" s="132">
        <v>38</v>
      </c>
      <c r="B54" s="132" t="s">
        <v>93</v>
      </c>
      <c r="C54" s="132" t="s">
        <v>121</v>
      </c>
      <c r="D54" s="16" t="s">
        <v>128</v>
      </c>
      <c r="E54" s="133" t="s">
        <v>129</v>
      </c>
      <c r="F54" s="132" t="s">
        <v>127</v>
      </c>
      <c r="G54" s="134">
        <v>1</v>
      </c>
      <c r="H54" s="134"/>
      <c r="I54" s="134"/>
    </row>
    <row r="55" spans="1:9" s="16" customFormat="1" ht="13.5" customHeight="1">
      <c r="A55" s="132">
        <v>39</v>
      </c>
      <c r="B55" s="132" t="s">
        <v>93</v>
      </c>
      <c r="C55" s="132" t="s">
        <v>121</v>
      </c>
      <c r="D55" s="16" t="s">
        <v>130</v>
      </c>
      <c r="E55" s="133" t="s">
        <v>131</v>
      </c>
      <c r="F55" s="132" t="s">
        <v>127</v>
      </c>
      <c r="G55" s="134">
        <v>1</v>
      </c>
      <c r="H55" s="134"/>
      <c r="I55" s="134"/>
    </row>
    <row r="56" spans="1:9" s="16" customFormat="1" ht="13.5" customHeight="1">
      <c r="A56" s="132">
        <v>40</v>
      </c>
      <c r="B56" s="132" t="s">
        <v>93</v>
      </c>
      <c r="C56" s="132" t="s">
        <v>121</v>
      </c>
      <c r="D56" s="16" t="s">
        <v>132</v>
      </c>
      <c r="E56" s="133" t="s">
        <v>133</v>
      </c>
      <c r="F56" s="132" t="s">
        <v>127</v>
      </c>
      <c r="G56" s="134">
        <v>1</v>
      </c>
      <c r="H56" s="134"/>
      <c r="I56" s="134"/>
    </row>
    <row r="57" spans="1:9" s="16" customFormat="1" ht="13.5" customHeight="1">
      <c r="A57" s="132"/>
      <c r="B57" s="132"/>
      <c r="C57" s="132"/>
      <c r="E57" s="124" t="s">
        <v>200</v>
      </c>
      <c r="F57" s="132"/>
      <c r="G57" s="134"/>
      <c r="H57" s="134"/>
      <c r="I57" s="125">
        <f>SUM(I58:I58)</f>
        <v>0</v>
      </c>
    </row>
    <row r="58" spans="1:9" s="16" customFormat="1" ht="13.5" customHeight="1">
      <c r="A58" s="132">
        <v>41</v>
      </c>
      <c r="B58" s="132"/>
      <c r="C58" s="132"/>
      <c r="E58" s="133" t="s">
        <v>213</v>
      </c>
      <c r="F58" s="132" t="s">
        <v>172</v>
      </c>
      <c r="G58" s="134">
        <v>1</v>
      </c>
      <c r="H58" s="134"/>
      <c r="I58" s="134"/>
    </row>
    <row r="59" spans="1:9" s="16" customFormat="1" ht="13.5" customHeight="1">
      <c r="A59" s="132"/>
      <c r="B59" s="132"/>
      <c r="C59" s="132"/>
      <c r="E59" s="133"/>
      <c r="F59" s="132"/>
      <c r="G59" s="134"/>
      <c r="H59" s="134"/>
      <c r="I59" s="134"/>
    </row>
    <row r="60" spans="1:9" s="126" customFormat="1" ht="12.75" customHeight="1">
      <c r="E60" s="127" t="s">
        <v>81</v>
      </c>
      <c r="I60" s="128">
        <f>SUM(I53+I47+I45+I43+I37+I34+I28+I24+I15+I57)</f>
        <v>0</v>
      </c>
    </row>
  </sheetData>
  <phoneticPr fontId="2" type="noConversion"/>
  <pageMargins left="0.25" right="0.25" top="0.75" bottom="0.75" header="0.3" footer="0.3"/>
  <pageSetup paperSize="9" scale="9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view="pageBreakPreview" topLeftCell="A25" zoomScale="160" zoomScaleNormal="100" zoomScaleSheetLayoutView="160" workbookViewId="0">
      <selection activeCell="O26" sqref="O26:R26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6640625" style="1" customWidth="1"/>
    <col min="5" max="5" width="13.5546875" style="1" customWidth="1"/>
    <col min="6" max="6" width="0.5546875" style="1" customWidth="1"/>
    <col min="7" max="7" width="2.5546875" style="1" customWidth="1"/>
    <col min="8" max="8" width="2.6640625" style="1" customWidth="1"/>
    <col min="9" max="9" width="10.44140625" style="1" customWidth="1"/>
    <col min="10" max="10" width="13.44140625" style="1" customWidth="1"/>
    <col min="11" max="11" width="0.6640625" style="1" customWidth="1"/>
    <col min="12" max="12" width="2.44140625" style="1" customWidth="1"/>
    <col min="13" max="13" width="4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69" t="str">
        <f>'Krycí list '!E5:J7</f>
        <v>Obnova športového areálu pri Gymnáziu Milana Rúfusa v Žiari nad Hronom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167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tr">
        <f>'Krycí list '!E26</f>
        <v>Gymnázium Milana Rúfusa</v>
      </c>
      <c r="F26" s="18"/>
      <c r="G26" s="18"/>
      <c r="H26" s="18"/>
      <c r="I26" s="18"/>
      <c r="J26" s="19"/>
      <c r="K26" s="16"/>
      <c r="L26" s="16"/>
      <c r="M26" s="16"/>
      <c r="N26" s="16"/>
      <c r="O26" s="188" t="s">
        <v>312</v>
      </c>
      <c r="P26" s="195">
        <v>2021618412</v>
      </c>
      <c r="Q26" s="196"/>
      <c r="R26" s="197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166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'UT02'!I122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M48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M48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M48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M48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M48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9"/>
      <c r="R43" s="74"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84" t="s">
        <v>54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55</v>
      </c>
      <c r="C45" s="90"/>
      <c r="D45" s="91"/>
      <c r="E45" s="92">
        <v>0</v>
      </c>
      <c r="F45" s="45"/>
      <c r="G45" s="88">
        <v>21</v>
      </c>
      <c r="H45" s="89" t="s">
        <v>56</v>
      </c>
      <c r="I45" s="91"/>
      <c r="J45" s="93">
        <v>0</v>
      </c>
      <c r="K45" s="94">
        <f>M48</f>
        <v>20</v>
      </c>
      <c r="L45" s="88">
        <v>22</v>
      </c>
      <c r="M45" s="89" t="s">
        <v>57</v>
      </c>
      <c r="N45" s="90"/>
      <c r="O45" s="44"/>
      <c r="P45" s="44"/>
      <c r="Q45" s="44"/>
      <c r="R45" s="92">
        <v>0</v>
      </c>
      <c r="S45" s="45"/>
    </row>
    <row r="46" spans="1:19" ht="20.25" customHeight="1">
      <c r="A46" s="95" t="s">
        <v>17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61</v>
      </c>
      <c r="B48" s="28"/>
      <c r="C48" s="28"/>
      <c r="D48" s="28"/>
      <c r="E48" s="28"/>
      <c r="F48" s="29"/>
      <c r="G48" s="100" t="s">
        <v>62</v>
      </c>
      <c r="H48" s="28"/>
      <c r="I48" s="28"/>
      <c r="J48" s="28"/>
      <c r="K48" s="28"/>
      <c r="L48" s="71">
        <v>24</v>
      </c>
      <c r="M48" s="101">
        <v>20</v>
      </c>
      <c r="N48" s="36" t="s">
        <v>41</v>
      </c>
      <c r="O48" s="102">
        <f>R47-O49</f>
        <v>0</v>
      </c>
      <c r="P48" s="28" t="s">
        <v>63</v>
      </c>
      <c r="Q48" s="28"/>
      <c r="R48" s="103">
        <f>ROUND(O48*M48/100,2)</f>
        <v>0</v>
      </c>
      <c r="S48" s="104"/>
    </row>
    <row r="49" spans="1:19" ht="20.25" customHeight="1" thickBo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41</v>
      </c>
      <c r="O49" s="102">
        <v>0</v>
      </c>
      <c r="P49" s="39" t="s">
        <v>63</v>
      </c>
      <c r="Q49" s="39"/>
      <c r="R49" s="74">
        <f>ROUND(O49*M49/100,2)</f>
        <v>0</v>
      </c>
      <c r="S49" s="75"/>
    </row>
    <row r="50" spans="1:19" ht="20.25" customHeight="1" thickBo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64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65</v>
      </c>
      <c r="B51" s="28"/>
      <c r="C51" s="28"/>
      <c r="D51" s="28"/>
      <c r="E51" s="28"/>
      <c r="F51" s="29"/>
      <c r="G51" s="100" t="s">
        <v>62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0"/>
      <c r="S51" s="54"/>
    </row>
    <row r="52" spans="1:19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61</v>
      </c>
      <c r="B54" s="44"/>
      <c r="C54" s="44"/>
      <c r="D54" s="44"/>
      <c r="E54" s="44"/>
      <c r="F54" s="112"/>
      <c r="G54" s="113" t="s">
        <v>62</v>
      </c>
      <c r="H54" s="44"/>
      <c r="I54" s="44"/>
      <c r="J54" s="44"/>
      <c r="K54" s="44"/>
      <c r="L54" s="88">
        <v>29</v>
      </c>
      <c r="M54" s="89" t="s">
        <v>70</v>
      </c>
      <c r="N54" s="90"/>
      <c r="O54" s="90"/>
      <c r="P54" s="90"/>
      <c r="Q54" s="91"/>
      <c r="R54" s="58">
        <v>0</v>
      </c>
      <c r="S54" s="114"/>
    </row>
  </sheetData>
  <mergeCells count="1">
    <mergeCell ref="P26:R26"/>
  </mergeCells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showGridLines="0" view="pageBreakPreview" zoomScale="115" zoomScaleNormal="100" zoomScaleSheetLayoutView="115" workbookViewId="0">
      <pane ySplit="12" topLeftCell="A109" activePane="bottomLeft" state="frozenSplit"/>
      <selection pane="bottomLeft" activeCell="E7" sqref="E7"/>
    </sheetView>
  </sheetViews>
  <sheetFormatPr defaultColWidth="9.109375" defaultRowHeight="11.25" customHeight="1"/>
  <cols>
    <col min="1" max="1" width="5.6640625" style="1" customWidth="1"/>
    <col min="2" max="2" width="4.5546875" style="1" customWidth="1"/>
    <col min="3" max="3" width="4.6640625" style="1" hidden="1" customWidth="1"/>
    <col min="4" max="4" width="12.6640625" style="1" hidden="1" customWidth="1"/>
    <col min="5" max="5" width="55.6640625" style="1" customWidth="1"/>
    <col min="6" max="6" width="6.109375" style="1" bestFit="1" customWidth="1"/>
    <col min="7" max="7" width="8.88671875" style="1" customWidth="1"/>
    <col min="8" max="8" width="10" style="1" customWidth="1"/>
    <col min="9" max="9" width="10.6640625" style="1" bestFit="1" customWidth="1"/>
    <col min="10" max="16384" width="9.109375" style="1"/>
  </cols>
  <sheetData>
    <row r="1" spans="1:9" ht="18" customHeight="1">
      <c r="A1" s="115" t="s">
        <v>82</v>
      </c>
      <c r="B1" s="129"/>
      <c r="C1" s="129"/>
      <c r="D1" s="129"/>
      <c r="E1" s="129"/>
      <c r="F1" s="129"/>
      <c r="G1" s="129"/>
      <c r="H1" s="129"/>
      <c r="I1" s="129"/>
    </row>
    <row r="2" spans="1:9" ht="11.25" customHeight="1">
      <c r="A2" s="116" t="s">
        <v>72</v>
      </c>
      <c r="B2" s="117"/>
      <c r="C2" s="147"/>
      <c r="D2" s="117"/>
      <c r="E2" s="117" t="str">
        <f>'Krycí list AD'!E5</f>
        <v>Obnova športového areálu pri Gymnáziu Milana Rúfusa v Žiari nad Hronom</v>
      </c>
      <c r="F2" s="117"/>
      <c r="G2" s="117"/>
      <c r="H2" s="117"/>
      <c r="I2" s="117"/>
    </row>
    <row r="3" spans="1:9" ht="11.25" customHeight="1">
      <c r="A3" s="116" t="s">
        <v>73</v>
      </c>
      <c r="B3" s="117"/>
      <c r="C3" s="117"/>
      <c r="D3" s="117"/>
      <c r="E3" s="117" t="str">
        <f>'Krycí list 02'!E7</f>
        <v>SO 01.2 - Multifunkčné ihrisko</v>
      </c>
      <c r="F3" s="117"/>
      <c r="G3" s="117"/>
      <c r="H3" s="117"/>
      <c r="I3" s="117"/>
    </row>
    <row r="4" spans="1:9" ht="11.25" customHeight="1">
      <c r="A4" s="116" t="s">
        <v>74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17" t="s">
        <v>83</v>
      </c>
      <c r="B5" s="117"/>
      <c r="C5" s="117" t="str">
        <f>'Krycí list AD'!P5</f>
        <v xml:space="preserve"> </v>
      </c>
      <c r="D5" s="117"/>
      <c r="E5" s="117"/>
      <c r="F5" s="117"/>
      <c r="G5" s="117"/>
      <c r="H5" s="117"/>
      <c r="I5" s="117"/>
    </row>
    <row r="6" spans="1:9" ht="5.25" customHeight="1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1.25" customHeight="1">
      <c r="A7" s="117" t="s">
        <v>75</v>
      </c>
      <c r="B7" s="117"/>
      <c r="C7" s="147"/>
      <c r="D7" s="117"/>
      <c r="E7" s="117" t="s">
        <v>310</v>
      </c>
      <c r="F7" s="117"/>
      <c r="G7" s="117"/>
      <c r="H7" s="117"/>
      <c r="I7" s="117"/>
    </row>
    <row r="8" spans="1:9" ht="11.25" customHeight="1">
      <c r="A8" s="117" t="s">
        <v>134</v>
      </c>
      <c r="B8" s="117"/>
      <c r="C8" s="117"/>
      <c r="D8" s="117"/>
      <c r="E8" s="117"/>
      <c r="F8" s="117"/>
      <c r="G8" s="117"/>
      <c r="H8" s="117"/>
      <c r="I8" s="117"/>
    </row>
    <row r="9" spans="1:9" ht="11.25" customHeight="1">
      <c r="A9" s="117" t="s">
        <v>77</v>
      </c>
      <c r="B9" s="117"/>
      <c r="C9" s="138"/>
      <c r="D9" s="117"/>
      <c r="E9" s="117"/>
      <c r="F9" s="117"/>
      <c r="G9" s="117"/>
      <c r="H9" s="117"/>
      <c r="I9" s="117"/>
    </row>
    <row r="10" spans="1:9" ht="13.2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21.75" customHeight="1">
      <c r="A11" s="118" t="s">
        <v>84</v>
      </c>
      <c r="B11" s="119" t="s">
        <v>85</v>
      </c>
      <c r="C11" s="119" t="s">
        <v>86</v>
      </c>
      <c r="D11" s="119" t="s">
        <v>87</v>
      </c>
      <c r="E11" s="119" t="s">
        <v>79</v>
      </c>
      <c r="F11" s="119" t="s">
        <v>88</v>
      </c>
      <c r="G11" s="119" t="s">
        <v>89</v>
      </c>
      <c r="H11" s="119" t="s">
        <v>90</v>
      </c>
      <c r="I11" s="119" t="s">
        <v>80</v>
      </c>
    </row>
    <row r="12" spans="1:9" ht="11.25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</row>
    <row r="13" spans="1:9" s="122" customFormat="1" ht="10.199999999999999">
      <c r="A13" s="130"/>
      <c r="B13" s="131"/>
      <c r="C13" s="130"/>
      <c r="D13" s="130"/>
      <c r="E13" s="130" t="s">
        <v>169</v>
      </c>
      <c r="F13" s="130"/>
      <c r="G13" s="130"/>
      <c r="H13" s="170"/>
      <c r="I13" s="170">
        <f>I122</f>
        <v>0</v>
      </c>
    </row>
    <row r="14" spans="1:9" s="16" customFormat="1" ht="10.199999999999999">
      <c r="A14" s="122"/>
      <c r="B14" s="123"/>
      <c r="C14" s="122"/>
      <c r="D14" s="124"/>
      <c r="E14" s="124" t="s">
        <v>92</v>
      </c>
      <c r="F14" s="122"/>
      <c r="G14" s="122"/>
      <c r="H14" s="171"/>
      <c r="I14" s="125">
        <f>SUM(I15:I26)</f>
        <v>0</v>
      </c>
    </row>
    <row r="15" spans="1:9" s="16" customFormat="1" ht="10.199999999999999">
      <c r="A15" s="132">
        <v>1</v>
      </c>
      <c r="B15" s="172"/>
      <c r="C15" s="172"/>
      <c r="D15" s="172"/>
      <c r="E15" s="133" t="s">
        <v>215</v>
      </c>
      <c r="F15" s="132" t="s">
        <v>101</v>
      </c>
      <c r="G15" s="134">
        <v>73</v>
      </c>
      <c r="H15" s="173"/>
      <c r="I15" s="173"/>
    </row>
    <row r="16" spans="1:9" s="16" customFormat="1" ht="10.199999999999999">
      <c r="A16" s="132">
        <v>2</v>
      </c>
      <c r="B16" s="172"/>
      <c r="C16" s="172"/>
      <c r="D16" s="172"/>
      <c r="E16" s="133" t="s">
        <v>216</v>
      </c>
      <c r="F16" s="132" t="s">
        <v>101</v>
      </c>
      <c r="G16" s="134">
        <v>147</v>
      </c>
      <c r="H16" s="173"/>
      <c r="I16" s="173"/>
    </row>
    <row r="17" spans="1:9" s="122" customFormat="1" ht="10.199999999999999">
      <c r="A17" s="132">
        <v>3</v>
      </c>
      <c r="B17" s="172"/>
      <c r="C17" s="172"/>
      <c r="D17" s="172"/>
      <c r="E17" s="133" t="s">
        <v>217</v>
      </c>
      <c r="F17" s="132" t="s">
        <v>101</v>
      </c>
      <c r="G17" s="134">
        <v>136</v>
      </c>
      <c r="H17" s="173"/>
      <c r="I17" s="173"/>
    </row>
    <row r="18" spans="1:9" s="16" customFormat="1" ht="10.199999999999999">
      <c r="A18" s="132">
        <v>4</v>
      </c>
      <c r="B18" s="172"/>
      <c r="C18" s="172"/>
      <c r="D18" s="172"/>
      <c r="E18" s="133" t="s">
        <v>218</v>
      </c>
      <c r="F18" s="132" t="s">
        <v>98</v>
      </c>
      <c r="G18" s="134">
        <v>607</v>
      </c>
      <c r="H18" s="173"/>
      <c r="I18" s="173"/>
    </row>
    <row r="19" spans="1:9" s="16" customFormat="1" ht="10.199999999999999">
      <c r="A19" s="132">
        <v>5</v>
      </c>
      <c r="B19" s="172"/>
      <c r="C19" s="172"/>
      <c r="D19" s="172"/>
      <c r="E19" s="133" t="s">
        <v>219</v>
      </c>
      <c r="F19" s="132" t="s">
        <v>101</v>
      </c>
      <c r="G19" s="134">
        <v>9.1999999999999993</v>
      </c>
      <c r="H19" s="173"/>
      <c r="I19" s="173"/>
    </row>
    <row r="20" spans="1:9" s="16" customFormat="1" ht="20.399999999999999">
      <c r="A20" s="132">
        <v>6</v>
      </c>
      <c r="B20" s="172"/>
      <c r="C20" s="172"/>
      <c r="D20" s="172"/>
      <c r="E20" s="133" t="s">
        <v>220</v>
      </c>
      <c r="F20" s="132" t="s">
        <v>101</v>
      </c>
      <c r="G20" s="134">
        <v>4.032</v>
      </c>
      <c r="H20" s="173"/>
      <c r="I20" s="173"/>
    </row>
    <row r="21" spans="1:9" s="122" customFormat="1" ht="10.199999999999999">
      <c r="A21" s="132">
        <v>7</v>
      </c>
      <c r="B21" s="172"/>
      <c r="C21" s="172"/>
      <c r="D21" s="172"/>
      <c r="E21" s="133" t="s">
        <v>104</v>
      </c>
      <c r="F21" s="132" t="s">
        <v>101</v>
      </c>
      <c r="G21" s="134">
        <f>SUM(G15+G16+G17+G19+G20+G25+G26)</f>
        <v>378.43199999999996</v>
      </c>
      <c r="H21" s="173"/>
      <c r="I21" s="173"/>
    </row>
    <row r="22" spans="1:9" s="16" customFormat="1" ht="10.199999999999999">
      <c r="A22" s="132">
        <v>8</v>
      </c>
      <c r="B22" s="172"/>
      <c r="C22" s="172"/>
      <c r="D22" s="172"/>
      <c r="E22" s="133" t="s">
        <v>107</v>
      </c>
      <c r="F22" s="132" t="s">
        <v>101</v>
      </c>
      <c r="G22" s="134">
        <f>SUM(G21)</f>
        <v>378.43199999999996</v>
      </c>
      <c r="H22" s="173"/>
      <c r="I22" s="173"/>
    </row>
    <row r="23" spans="1:9" s="16" customFormat="1" ht="10.199999999999999">
      <c r="A23" s="132">
        <v>9</v>
      </c>
      <c r="B23" s="172"/>
      <c r="C23" s="172"/>
      <c r="D23" s="172"/>
      <c r="E23" s="133" t="s">
        <v>109</v>
      </c>
      <c r="F23" s="132" t="s">
        <v>101</v>
      </c>
      <c r="G23" s="134">
        <f>SUM(G22)</f>
        <v>378.43199999999996</v>
      </c>
      <c r="H23" s="173"/>
      <c r="I23" s="173"/>
    </row>
    <row r="24" spans="1:9" s="16" customFormat="1" ht="10.199999999999999">
      <c r="A24" s="132">
        <v>10</v>
      </c>
      <c r="B24" s="172"/>
      <c r="C24" s="172"/>
      <c r="D24" s="172"/>
      <c r="E24" s="133" t="s">
        <v>110</v>
      </c>
      <c r="F24" s="132" t="s">
        <v>101</v>
      </c>
      <c r="G24" s="134">
        <f>SUM(G23)</f>
        <v>378.43199999999996</v>
      </c>
      <c r="H24" s="173"/>
      <c r="I24" s="173"/>
    </row>
    <row r="25" spans="1:9" s="16" customFormat="1" ht="10.199999999999999">
      <c r="A25" s="132">
        <v>11</v>
      </c>
      <c r="B25" s="172"/>
      <c r="C25" s="172"/>
      <c r="D25" s="172"/>
      <c r="E25" s="133" t="s">
        <v>221</v>
      </c>
      <c r="F25" s="132" t="s">
        <v>101</v>
      </c>
      <c r="G25" s="134">
        <v>8.4</v>
      </c>
      <c r="H25" s="173"/>
      <c r="I25" s="173"/>
    </row>
    <row r="26" spans="1:9" s="150" customFormat="1" ht="20.399999999999999">
      <c r="A26" s="132">
        <v>12</v>
      </c>
      <c r="B26" s="172"/>
      <c r="C26" s="172"/>
      <c r="D26" s="172"/>
      <c r="E26" s="133" t="s">
        <v>222</v>
      </c>
      <c r="F26" s="132" t="s">
        <v>101</v>
      </c>
      <c r="G26" s="134">
        <v>0.8</v>
      </c>
      <c r="H26" s="173"/>
      <c r="I26" s="173"/>
    </row>
    <row r="27" spans="1:9" s="150" customFormat="1" ht="10.199999999999999">
      <c r="A27" s="132"/>
      <c r="B27" s="172"/>
      <c r="C27" s="172"/>
      <c r="D27" s="172"/>
      <c r="E27" s="133"/>
      <c r="F27" s="132"/>
      <c r="G27" s="134"/>
      <c r="H27" s="173"/>
      <c r="I27" s="173"/>
    </row>
    <row r="28" spans="1:9" s="150" customFormat="1" ht="10.199999999999999">
      <c r="A28" s="132"/>
      <c r="B28" s="172"/>
      <c r="C28" s="172"/>
      <c r="D28" s="172"/>
      <c r="E28" s="124" t="s">
        <v>171</v>
      </c>
      <c r="F28" s="132"/>
      <c r="G28" s="134"/>
      <c r="H28" s="173"/>
      <c r="I28" s="125">
        <f>SUM(I29:I35)</f>
        <v>0</v>
      </c>
    </row>
    <row r="29" spans="1:9" s="150" customFormat="1" ht="20.399999999999999">
      <c r="A29" s="132">
        <v>13</v>
      </c>
      <c r="B29" s="172"/>
      <c r="C29" s="172"/>
      <c r="D29" s="172"/>
      <c r="E29" s="133" t="s">
        <v>223</v>
      </c>
      <c r="F29" s="132" t="s">
        <v>101</v>
      </c>
      <c r="G29" s="134">
        <v>4.032</v>
      </c>
      <c r="H29" s="173"/>
      <c r="I29" s="173"/>
    </row>
    <row r="30" spans="1:9" s="150" customFormat="1" ht="10.199999999999999">
      <c r="A30" s="132">
        <v>14</v>
      </c>
      <c r="B30" s="172"/>
      <c r="C30" s="172"/>
      <c r="D30" s="172"/>
      <c r="E30" s="133" t="s">
        <v>224</v>
      </c>
      <c r="F30" s="132" t="s">
        <v>172</v>
      </c>
      <c r="G30" s="134">
        <v>56</v>
      </c>
      <c r="H30" s="173"/>
      <c r="I30" s="173"/>
    </row>
    <row r="31" spans="1:9" s="150" customFormat="1" ht="10.199999999999999">
      <c r="A31" s="132">
        <v>15</v>
      </c>
      <c r="B31" s="172"/>
      <c r="C31" s="172"/>
      <c r="D31" s="172"/>
      <c r="E31" s="133" t="s">
        <v>225</v>
      </c>
      <c r="F31" s="132" t="s">
        <v>101</v>
      </c>
      <c r="G31" s="134">
        <v>5.6</v>
      </c>
      <c r="H31" s="173"/>
      <c r="I31" s="173"/>
    </row>
    <row r="32" spans="1:9" s="150" customFormat="1" ht="10.199999999999999">
      <c r="A32" s="132">
        <v>16</v>
      </c>
      <c r="B32" s="172"/>
      <c r="C32" s="172"/>
      <c r="D32" s="172"/>
      <c r="E32" s="133" t="s">
        <v>226</v>
      </c>
      <c r="F32" s="132" t="s">
        <v>172</v>
      </c>
      <c r="G32" s="134">
        <v>112</v>
      </c>
      <c r="H32" s="173"/>
      <c r="I32" s="173"/>
    </row>
    <row r="33" spans="1:9" s="150" customFormat="1" ht="10.199999999999999">
      <c r="A33" s="132">
        <v>17</v>
      </c>
      <c r="B33" s="172"/>
      <c r="C33" s="172"/>
      <c r="D33" s="172"/>
      <c r="E33" s="133" t="s">
        <v>227</v>
      </c>
      <c r="F33" s="132" t="s">
        <v>172</v>
      </c>
      <c r="G33" s="134">
        <v>112</v>
      </c>
      <c r="H33" s="173"/>
      <c r="I33" s="173"/>
    </row>
    <row r="34" spans="1:9" s="150" customFormat="1" ht="10.199999999999999">
      <c r="A34" s="132">
        <v>18</v>
      </c>
      <c r="B34" s="172"/>
      <c r="C34" s="172"/>
      <c r="D34" s="172"/>
      <c r="E34" s="133" t="s">
        <v>228</v>
      </c>
      <c r="F34" s="132" t="s">
        <v>101</v>
      </c>
      <c r="G34" s="134">
        <v>0.8</v>
      </c>
      <c r="H34" s="173"/>
      <c r="I34" s="173"/>
    </row>
    <row r="35" spans="1:9" s="150" customFormat="1" ht="20.399999999999999">
      <c r="A35" s="132">
        <v>19</v>
      </c>
      <c r="B35" s="172"/>
      <c r="C35" s="172"/>
      <c r="D35" s="172"/>
      <c r="E35" s="133" t="s">
        <v>229</v>
      </c>
      <c r="F35" s="132" t="s">
        <v>172</v>
      </c>
      <c r="G35" s="134">
        <v>6</v>
      </c>
      <c r="H35" s="173"/>
      <c r="I35" s="173"/>
    </row>
    <row r="36" spans="1:9" s="150" customFormat="1" ht="10.199999999999999">
      <c r="A36" s="132"/>
      <c r="B36" s="172"/>
      <c r="C36" s="172"/>
      <c r="D36" s="172"/>
      <c r="E36" s="124" t="s">
        <v>230</v>
      </c>
      <c r="F36" s="132"/>
      <c r="G36" s="134"/>
      <c r="H36" s="173"/>
      <c r="I36" s="125">
        <f>SUM(I37:I44)</f>
        <v>0</v>
      </c>
    </row>
    <row r="37" spans="1:9" s="150" customFormat="1" ht="10.199999999999999">
      <c r="A37" s="132">
        <v>20</v>
      </c>
      <c r="B37" s="172"/>
      <c r="C37" s="172"/>
      <c r="D37" s="172"/>
      <c r="E37" s="133" t="s">
        <v>231</v>
      </c>
      <c r="F37" s="132" t="s">
        <v>98</v>
      </c>
      <c r="G37" s="134">
        <v>209</v>
      </c>
      <c r="H37" s="173"/>
      <c r="I37" s="173"/>
    </row>
    <row r="38" spans="1:9" s="150" customFormat="1" ht="10.199999999999999">
      <c r="A38" s="132">
        <v>21</v>
      </c>
      <c r="B38" s="172"/>
      <c r="C38" s="172"/>
      <c r="D38" s="172"/>
      <c r="E38" s="133" t="s">
        <v>232</v>
      </c>
      <c r="F38" s="132" t="s">
        <v>98</v>
      </c>
      <c r="G38" s="134">
        <f>SUM(G37)</f>
        <v>209</v>
      </c>
      <c r="H38" s="173"/>
      <c r="I38" s="173"/>
    </row>
    <row r="39" spans="1:9" s="150" customFormat="1" ht="10.199999999999999">
      <c r="A39" s="132">
        <v>22</v>
      </c>
      <c r="B39" s="172"/>
      <c r="C39" s="172"/>
      <c r="D39" s="172"/>
      <c r="E39" s="133" t="s">
        <v>233</v>
      </c>
      <c r="F39" s="132" t="s">
        <v>170</v>
      </c>
      <c r="G39" s="134">
        <v>40</v>
      </c>
      <c r="H39" s="173"/>
      <c r="I39" s="173"/>
    </row>
    <row r="40" spans="1:9" s="150" customFormat="1" ht="10.199999999999999">
      <c r="A40" s="132">
        <v>23</v>
      </c>
      <c r="B40" s="172"/>
      <c r="C40" s="172"/>
      <c r="D40" s="172"/>
      <c r="E40" s="133" t="s">
        <v>234</v>
      </c>
      <c r="F40" s="132" t="s">
        <v>170</v>
      </c>
      <c r="G40" s="134">
        <v>134</v>
      </c>
      <c r="H40" s="173"/>
      <c r="I40" s="173"/>
    </row>
    <row r="41" spans="1:9" s="150" customFormat="1" ht="10.199999999999999">
      <c r="A41" s="132">
        <v>24</v>
      </c>
      <c r="B41" s="172"/>
      <c r="C41" s="172"/>
      <c r="D41" s="172"/>
      <c r="E41" s="133" t="s">
        <v>235</v>
      </c>
      <c r="F41" s="132" t="s">
        <v>170</v>
      </c>
      <c r="G41" s="134">
        <f>SUM(G39:G40)</f>
        <v>174</v>
      </c>
      <c r="H41" s="173"/>
      <c r="I41" s="173"/>
    </row>
    <row r="42" spans="1:9" s="150" customFormat="1" ht="10.199999999999999">
      <c r="A42" s="132">
        <v>25</v>
      </c>
      <c r="B42" s="172"/>
      <c r="C42" s="172"/>
      <c r="D42" s="172"/>
      <c r="E42" s="133" t="s">
        <v>236</v>
      </c>
      <c r="F42" s="132" t="s">
        <v>149</v>
      </c>
      <c r="G42" s="134">
        <v>32</v>
      </c>
      <c r="H42" s="173"/>
      <c r="I42" s="173"/>
    </row>
    <row r="43" spans="1:9" s="150" customFormat="1" ht="10.199999999999999">
      <c r="A43" s="132">
        <v>26</v>
      </c>
      <c r="B43" s="172"/>
      <c r="C43" s="172"/>
      <c r="D43" s="172"/>
      <c r="E43" s="133" t="s">
        <v>237</v>
      </c>
      <c r="F43" s="132" t="s">
        <v>149</v>
      </c>
      <c r="G43" s="134">
        <v>32</v>
      </c>
      <c r="H43" s="173"/>
      <c r="I43" s="173"/>
    </row>
    <row r="44" spans="1:9" s="150" customFormat="1" ht="10.199999999999999">
      <c r="A44" s="132">
        <v>27</v>
      </c>
      <c r="B44" s="172"/>
      <c r="C44" s="172"/>
      <c r="D44" s="172"/>
      <c r="E44" s="133" t="s">
        <v>238</v>
      </c>
      <c r="F44" s="132" t="s">
        <v>98</v>
      </c>
      <c r="G44" s="134">
        <f>SUM(G39+G40)*0.3</f>
        <v>52.199999999999996</v>
      </c>
      <c r="H44" s="173"/>
      <c r="I44" s="173"/>
    </row>
    <row r="45" spans="1:9" s="150" customFormat="1" ht="10.199999999999999">
      <c r="A45" s="132"/>
      <c r="B45" s="172"/>
      <c r="C45" s="172"/>
      <c r="D45" s="172"/>
      <c r="E45" s="133"/>
      <c r="F45" s="132"/>
      <c r="G45" s="134"/>
      <c r="H45" s="173"/>
      <c r="I45" s="173"/>
    </row>
    <row r="46" spans="1:9" s="150" customFormat="1" ht="10.199999999999999">
      <c r="A46" s="132"/>
      <c r="B46" s="172"/>
      <c r="C46" s="172"/>
      <c r="D46" s="172"/>
      <c r="E46" s="124" t="s">
        <v>313</v>
      </c>
      <c r="F46" s="132"/>
      <c r="G46" s="134"/>
      <c r="H46" s="173"/>
      <c r="I46" s="125">
        <f>SUM(I47:I55)</f>
        <v>0</v>
      </c>
    </row>
    <row r="47" spans="1:9" s="150" customFormat="1" ht="10.199999999999999">
      <c r="A47" s="132">
        <v>28</v>
      </c>
      <c r="B47" s="172"/>
      <c r="C47" s="172"/>
      <c r="D47" s="172"/>
      <c r="E47" s="133" t="s">
        <v>239</v>
      </c>
      <c r="F47" s="132" t="s">
        <v>149</v>
      </c>
      <c r="G47" s="134">
        <v>182</v>
      </c>
      <c r="H47" s="173"/>
      <c r="I47" s="173"/>
    </row>
    <row r="48" spans="1:9" s="150" customFormat="1" ht="10.199999999999999">
      <c r="A48" s="132">
        <v>29</v>
      </c>
      <c r="B48" s="172"/>
      <c r="C48" s="172"/>
      <c r="D48" s="172"/>
      <c r="E48" s="133" t="s">
        <v>240</v>
      </c>
      <c r="F48" s="132" t="s">
        <v>98</v>
      </c>
      <c r="G48" s="134">
        <v>607</v>
      </c>
      <c r="H48" s="173"/>
      <c r="I48" s="173"/>
    </row>
    <row r="49" spans="1:9" s="150" customFormat="1" ht="10.199999999999999">
      <c r="A49" s="132">
        <v>30</v>
      </c>
      <c r="B49" s="172"/>
      <c r="C49" s="172"/>
      <c r="D49" s="172"/>
      <c r="E49" s="133" t="s">
        <v>241</v>
      </c>
      <c r="F49" s="132" t="s">
        <v>98</v>
      </c>
      <c r="G49" s="134">
        <f>SUM(G48)</f>
        <v>607</v>
      </c>
      <c r="H49" s="173"/>
      <c r="I49" s="173"/>
    </row>
    <row r="50" spans="1:9" s="150" customFormat="1" ht="10.199999999999999">
      <c r="A50" s="132">
        <v>31</v>
      </c>
      <c r="B50" s="172"/>
      <c r="C50" s="172"/>
      <c r="D50" s="172"/>
      <c r="E50" s="133" t="s">
        <v>242</v>
      </c>
      <c r="F50" s="132" t="s">
        <v>149</v>
      </c>
      <c r="G50" s="134">
        <v>122</v>
      </c>
      <c r="H50" s="173"/>
      <c r="I50" s="173"/>
    </row>
    <row r="51" spans="1:9" s="150" customFormat="1" ht="10.199999999999999">
      <c r="A51" s="132">
        <v>32</v>
      </c>
      <c r="B51" s="172"/>
      <c r="C51" s="172"/>
      <c r="D51" s="172"/>
      <c r="E51" s="133" t="s">
        <v>243</v>
      </c>
      <c r="F51" s="132" t="s">
        <v>98</v>
      </c>
      <c r="G51" s="134">
        <v>607</v>
      </c>
      <c r="H51" s="173"/>
      <c r="I51" s="173"/>
    </row>
    <row r="52" spans="1:9" s="150" customFormat="1" ht="10.199999999999999">
      <c r="A52" s="132">
        <v>33</v>
      </c>
      <c r="B52" s="172"/>
      <c r="C52" s="172"/>
      <c r="D52" s="172"/>
      <c r="E52" s="133" t="s">
        <v>244</v>
      </c>
      <c r="F52" s="132" t="s">
        <v>98</v>
      </c>
      <c r="G52" s="134">
        <f>SUM(G51)</f>
        <v>607</v>
      </c>
      <c r="H52" s="173"/>
      <c r="I52" s="173"/>
    </row>
    <row r="53" spans="1:9" s="150" customFormat="1" ht="10.199999999999999">
      <c r="A53" s="132">
        <v>34</v>
      </c>
      <c r="B53" s="172"/>
      <c r="C53" s="172"/>
      <c r="D53" s="172"/>
      <c r="E53" s="133" t="s">
        <v>245</v>
      </c>
      <c r="F53" s="132" t="s">
        <v>149</v>
      </c>
      <c r="G53" s="134">
        <v>38</v>
      </c>
      <c r="H53" s="173"/>
      <c r="I53" s="173"/>
    </row>
    <row r="54" spans="1:9" s="150" customFormat="1" ht="10.199999999999999">
      <c r="A54" s="132">
        <v>35</v>
      </c>
      <c r="B54" s="172"/>
      <c r="C54" s="172"/>
      <c r="D54" s="172"/>
      <c r="E54" s="133" t="s">
        <v>243</v>
      </c>
      <c r="F54" s="132" t="s">
        <v>98</v>
      </c>
      <c r="G54" s="134">
        <v>607</v>
      </c>
      <c r="H54" s="173"/>
      <c r="I54" s="173"/>
    </row>
    <row r="55" spans="1:9" s="150" customFormat="1" ht="10.199999999999999">
      <c r="A55" s="132">
        <v>36</v>
      </c>
      <c r="B55" s="172"/>
      <c r="C55" s="172"/>
      <c r="D55" s="172"/>
      <c r="E55" s="133" t="s">
        <v>244</v>
      </c>
      <c r="F55" s="132" t="s">
        <v>98</v>
      </c>
      <c r="G55" s="134">
        <f>SUM(G54)</f>
        <v>607</v>
      </c>
      <c r="H55" s="173"/>
      <c r="I55" s="173"/>
    </row>
    <row r="56" spans="1:9" s="150" customFormat="1" ht="10.199999999999999">
      <c r="A56" s="132"/>
      <c r="B56" s="172"/>
      <c r="C56" s="172"/>
      <c r="D56" s="172"/>
      <c r="E56" s="133"/>
      <c r="F56" s="132"/>
      <c r="G56" s="134"/>
      <c r="H56" s="173"/>
      <c r="I56" s="173"/>
    </row>
    <row r="57" spans="1:9" s="150" customFormat="1" ht="10.199999999999999">
      <c r="A57" s="132"/>
      <c r="B57" s="172"/>
      <c r="C57" s="172"/>
      <c r="D57" s="172"/>
      <c r="E57" s="124" t="s">
        <v>247</v>
      </c>
      <c r="F57" s="132"/>
      <c r="G57" s="134"/>
      <c r="H57" s="173"/>
      <c r="I57" s="125">
        <f>SUM(I58:I63)</f>
        <v>0</v>
      </c>
    </row>
    <row r="58" spans="1:9" s="150" customFormat="1" ht="20.399999999999999">
      <c r="A58" s="132">
        <v>37</v>
      </c>
      <c r="B58" s="172"/>
      <c r="C58" s="172"/>
      <c r="D58" s="172"/>
      <c r="E58" s="133" t="s">
        <v>173</v>
      </c>
      <c r="F58" s="132" t="s">
        <v>98</v>
      </c>
      <c r="G58" s="134">
        <v>607</v>
      </c>
      <c r="H58" s="173"/>
      <c r="I58" s="173"/>
    </row>
    <row r="59" spans="1:9" s="150" customFormat="1" ht="10.199999999999999">
      <c r="A59" s="132">
        <v>38</v>
      </c>
      <c r="B59" s="172"/>
      <c r="C59" s="172"/>
      <c r="D59" s="172"/>
      <c r="E59" s="133" t="s">
        <v>246</v>
      </c>
      <c r="F59" s="132" t="s">
        <v>174</v>
      </c>
      <c r="G59" s="134">
        <v>144</v>
      </c>
      <c r="H59" s="173"/>
      <c r="I59" s="173"/>
    </row>
    <row r="60" spans="1:9" s="150" customFormat="1" ht="10.199999999999999">
      <c r="A60" s="132">
        <v>39</v>
      </c>
      <c r="B60" s="172"/>
      <c r="C60" s="172"/>
      <c r="D60" s="172"/>
      <c r="E60" s="133" t="s">
        <v>175</v>
      </c>
      <c r="F60" s="132" t="s">
        <v>170</v>
      </c>
      <c r="G60" s="134">
        <v>450</v>
      </c>
      <c r="H60" s="173"/>
      <c r="I60" s="173"/>
    </row>
    <row r="61" spans="1:9" s="150" customFormat="1" ht="20.399999999999999">
      <c r="A61" s="132">
        <v>40</v>
      </c>
      <c r="B61" s="172"/>
      <c r="C61" s="172"/>
      <c r="D61" s="172"/>
      <c r="E61" s="133" t="s">
        <v>176</v>
      </c>
      <c r="F61" s="132" t="s">
        <v>170</v>
      </c>
      <c r="G61" s="134">
        <v>289</v>
      </c>
      <c r="H61" s="173"/>
      <c r="I61" s="173"/>
    </row>
    <row r="62" spans="1:9" s="150" customFormat="1" ht="10.199999999999999">
      <c r="A62" s="132">
        <v>41</v>
      </c>
      <c r="B62" s="172"/>
      <c r="C62" s="172"/>
      <c r="D62" s="172"/>
      <c r="E62" s="133" t="s">
        <v>177</v>
      </c>
      <c r="F62" s="132" t="s">
        <v>111</v>
      </c>
      <c r="G62" s="134">
        <v>11</v>
      </c>
      <c r="H62" s="173"/>
      <c r="I62" s="173"/>
    </row>
    <row r="63" spans="1:9" s="150" customFormat="1" ht="10.199999999999999">
      <c r="A63" s="132">
        <v>42</v>
      </c>
      <c r="B63" s="172"/>
      <c r="C63" s="172"/>
      <c r="D63" s="172"/>
      <c r="E63" s="133" t="s">
        <v>178</v>
      </c>
      <c r="F63" s="132" t="s">
        <v>98</v>
      </c>
      <c r="G63" s="134">
        <v>607</v>
      </c>
      <c r="H63" s="173"/>
      <c r="I63" s="173"/>
    </row>
    <row r="64" spans="1:9" s="16" customFormat="1" ht="10.199999999999999">
      <c r="B64" s="132"/>
      <c r="C64" s="132"/>
      <c r="E64" s="124" t="s">
        <v>179</v>
      </c>
      <c r="F64" s="174"/>
      <c r="G64" s="174"/>
      <c r="H64" s="171"/>
      <c r="I64" s="125">
        <f>SUM(I65:I84)</f>
        <v>0</v>
      </c>
    </row>
    <row r="65" spans="1:9" s="16" customFormat="1" ht="10.199999999999999">
      <c r="A65" s="132"/>
      <c r="B65" s="132"/>
      <c r="C65" s="132"/>
      <c r="E65" s="175" t="s">
        <v>180</v>
      </c>
      <c r="F65" s="176"/>
      <c r="G65" s="176"/>
      <c r="H65" s="173"/>
      <c r="I65" s="173"/>
    </row>
    <row r="66" spans="1:9" s="16" customFormat="1" ht="10.199999999999999">
      <c r="A66" s="132">
        <v>43</v>
      </c>
      <c r="B66" s="132"/>
      <c r="C66" s="132"/>
      <c r="E66" s="133" t="s">
        <v>275</v>
      </c>
      <c r="F66" s="132" t="s">
        <v>181</v>
      </c>
      <c r="G66" s="134">
        <v>1</v>
      </c>
      <c r="H66" s="173"/>
      <c r="I66" s="173"/>
    </row>
    <row r="67" spans="1:9" s="16" customFormat="1" ht="10.199999999999999">
      <c r="A67" s="132">
        <v>44</v>
      </c>
      <c r="B67" s="132"/>
      <c r="C67" s="132"/>
      <c r="E67" s="133" t="s">
        <v>276</v>
      </c>
      <c r="F67" s="132" t="s">
        <v>182</v>
      </c>
      <c r="G67" s="134">
        <v>2</v>
      </c>
      <c r="H67" s="173"/>
      <c r="I67" s="173"/>
    </row>
    <row r="68" spans="1:9" s="122" customFormat="1" ht="10.199999999999999">
      <c r="A68" s="132">
        <v>45</v>
      </c>
      <c r="B68" s="123"/>
      <c r="D68" s="124"/>
      <c r="E68" s="133" t="s">
        <v>277</v>
      </c>
      <c r="F68" s="132" t="s">
        <v>182</v>
      </c>
      <c r="G68" s="134">
        <v>2</v>
      </c>
      <c r="H68" s="173"/>
      <c r="I68" s="173"/>
    </row>
    <row r="69" spans="1:9" s="16" customFormat="1" ht="10.199999999999999">
      <c r="A69" s="132">
        <v>46</v>
      </c>
      <c r="B69" s="132"/>
      <c r="C69" s="132"/>
      <c r="E69" s="133" t="s">
        <v>278</v>
      </c>
      <c r="F69" s="132" t="s">
        <v>182</v>
      </c>
      <c r="G69" s="134">
        <v>1</v>
      </c>
      <c r="H69" s="173"/>
      <c r="I69" s="173"/>
    </row>
    <row r="70" spans="1:9" s="16" customFormat="1" ht="20.399999999999999">
      <c r="A70" s="132">
        <v>47</v>
      </c>
      <c r="B70" s="132"/>
      <c r="C70" s="132"/>
      <c r="E70" s="133" t="s">
        <v>279</v>
      </c>
      <c r="F70" s="132" t="s">
        <v>181</v>
      </c>
      <c r="G70" s="134">
        <v>1</v>
      </c>
      <c r="H70" s="173"/>
      <c r="I70" s="173"/>
    </row>
    <row r="71" spans="1:9" s="16" customFormat="1" ht="10.199999999999999">
      <c r="A71" s="132">
        <v>48</v>
      </c>
      <c r="B71" s="132"/>
      <c r="C71" s="132"/>
      <c r="E71" s="133" t="s">
        <v>280</v>
      </c>
      <c r="F71" s="132" t="s">
        <v>165</v>
      </c>
      <c r="G71" s="134">
        <v>1</v>
      </c>
      <c r="H71" s="173"/>
      <c r="I71" s="173"/>
    </row>
    <row r="72" spans="1:9" s="16" customFormat="1" ht="10.199999999999999">
      <c r="A72" s="132"/>
      <c r="B72" s="132"/>
      <c r="C72" s="132"/>
      <c r="E72" s="175" t="s">
        <v>183</v>
      </c>
      <c r="F72" s="132"/>
      <c r="G72" s="134"/>
      <c r="H72" s="173"/>
      <c r="I72" s="173"/>
    </row>
    <row r="73" spans="1:9" s="126" customFormat="1" ht="10.199999999999999">
      <c r="A73" s="132">
        <v>49</v>
      </c>
      <c r="B73" s="132"/>
      <c r="C73" s="132"/>
      <c r="D73" s="16"/>
      <c r="E73" s="133" t="s">
        <v>281</v>
      </c>
      <c r="F73" s="132" t="s">
        <v>168</v>
      </c>
      <c r="G73" s="134">
        <v>1</v>
      </c>
      <c r="H73" s="173"/>
      <c r="I73" s="173"/>
    </row>
    <row r="74" spans="1:9" ht="13.2">
      <c r="A74" s="132">
        <v>50</v>
      </c>
      <c r="B74" s="123"/>
      <c r="C74" s="122"/>
      <c r="D74" s="124"/>
      <c r="E74" s="133" t="s">
        <v>282</v>
      </c>
      <c r="F74" s="132" t="s">
        <v>182</v>
      </c>
      <c r="G74" s="134">
        <v>1</v>
      </c>
      <c r="H74" s="173"/>
      <c r="I74" s="173"/>
    </row>
    <row r="75" spans="1:9" ht="13.2">
      <c r="A75" s="132">
        <v>51</v>
      </c>
      <c r="B75" s="132"/>
      <c r="C75" s="132"/>
      <c r="D75" s="16"/>
      <c r="E75" s="133" t="s">
        <v>283</v>
      </c>
      <c r="F75" s="132" t="s">
        <v>182</v>
      </c>
      <c r="G75" s="134">
        <v>2</v>
      </c>
      <c r="H75" s="173"/>
      <c r="I75" s="173"/>
    </row>
    <row r="76" spans="1:9" ht="13.2">
      <c r="A76" s="132">
        <v>52</v>
      </c>
      <c r="B76" s="132"/>
      <c r="C76" s="132"/>
      <c r="D76" s="16"/>
      <c r="E76" s="133" t="s">
        <v>284</v>
      </c>
      <c r="F76" s="132" t="s">
        <v>182</v>
      </c>
      <c r="G76" s="134">
        <v>1</v>
      </c>
      <c r="H76" s="173"/>
      <c r="I76" s="173"/>
    </row>
    <row r="77" spans="1:9" ht="20.399999999999999">
      <c r="A77" s="132">
        <v>53</v>
      </c>
      <c r="B77" s="132"/>
      <c r="C77" s="132"/>
      <c r="D77" s="16"/>
      <c r="E77" s="133" t="s">
        <v>285</v>
      </c>
      <c r="F77" s="132" t="s">
        <v>182</v>
      </c>
      <c r="G77" s="134">
        <v>1</v>
      </c>
      <c r="H77" s="173"/>
      <c r="I77" s="173"/>
    </row>
    <row r="78" spans="1:9" ht="13.2">
      <c r="A78" s="132">
        <v>54</v>
      </c>
      <c r="B78" s="132"/>
      <c r="C78" s="132"/>
      <c r="D78" s="16"/>
      <c r="E78" s="133" t="s">
        <v>286</v>
      </c>
      <c r="F78" s="132" t="s">
        <v>168</v>
      </c>
      <c r="G78" s="134">
        <v>1</v>
      </c>
      <c r="H78" s="173"/>
      <c r="I78" s="173"/>
    </row>
    <row r="79" spans="1:9" ht="13.2">
      <c r="A79" s="126"/>
      <c r="B79" s="126"/>
      <c r="C79" s="126"/>
      <c r="D79" s="126"/>
      <c r="E79" s="175" t="s">
        <v>248</v>
      </c>
      <c r="F79" s="132"/>
      <c r="G79" s="134"/>
      <c r="H79" s="173"/>
      <c r="I79" s="173"/>
    </row>
    <row r="80" spans="1:9" ht="20.399999999999999">
      <c r="A80" s="132">
        <v>55</v>
      </c>
      <c r="B80" s="132"/>
      <c r="C80" s="132"/>
      <c r="D80" s="16"/>
      <c r="E80" s="133" t="s">
        <v>287</v>
      </c>
      <c r="F80" s="132" t="s">
        <v>172</v>
      </c>
      <c r="G80" s="134">
        <v>2</v>
      </c>
      <c r="H80" s="173"/>
      <c r="I80" s="173"/>
    </row>
    <row r="81" spans="1:9" ht="13.2">
      <c r="A81" s="132">
        <v>56</v>
      </c>
      <c r="B81" s="172"/>
      <c r="C81" s="172"/>
      <c r="D81" s="172"/>
      <c r="E81" s="133" t="s">
        <v>288</v>
      </c>
      <c r="F81" s="132" t="s">
        <v>182</v>
      </c>
      <c r="G81" s="134">
        <v>4</v>
      </c>
      <c r="H81" s="173"/>
      <c r="I81" s="173"/>
    </row>
    <row r="82" spans="1:9" ht="13.2">
      <c r="A82" s="132">
        <v>57</v>
      </c>
      <c r="B82" s="172"/>
      <c r="C82" s="172"/>
      <c r="D82" s="172"/>
      <c r="E82" s="133" t="s">
        <v>289</v>
      </c>
      <c r="F82" s="132" t="s">
        <v>182</v>
      </c>
      <c r="G82" s="134">
        <v>4</v>
      </c>
      <c r="H82" s="173"/>
      <c r="I82" s="173"/>
    </row>
    <row r="83" spans="1:9" ht="20.399999999999999">
      <c r="A83" s="132">
        <v>58</v>
      </c>
      <c r="B83" s="172"/>
      <c r="C83" s="172"/>
      <c r="D83" s="172"/>
      <c r="E83" s="133" t="s">
        <v>290</v>
      </c>
      <c r="F83" s="132" t="s">
        <v>182</v>
      </c>
      <c r="G83" s="134">
        <v>2</v>
      </c>
      <c r="H83" s="173"/>
      <c r="I83" s="173"/>
    </row>
    <row r="84" spans="1:9" ht="13.2">
      <c r="A84" s="132">
        <v>59</v>
      </c>
      <c r="B84" s="172"/>
      <c r="C84" s="172"/>
      <c r="D84" s="172"/>
      <c r="E84" s="133" t="s">
        <v>291</v>
      </c>
      <c r="F84" s="132" t="s">
        <v>182</v>
      </c>
      <c r="G84" s="134">
        <v>2</v>
      </c>
      <c r="H84" s="173"/>
      <c r="I84" s="173"/>
    </row>
    <row r="85" spans="1:9" ht="13.2">
      <c r="A85" s="132"/>
      <c r="B85" s="172"/>
      <c r="C85" s="172"/>
      <c r="D85" s="172"/>
      <c r="E85" s="133"/>
      <c r="F85" s="132"/>
      <c r="G85" s="134"/>
      <c r="H85" s="173"/>
      <c r="I85" s="173"/>
    </row>
    <row r="86" spans="1:9" ht="13.2">
      <c r="A86" s="132"/>
      <c r="B86" s="172"/>
      <c r="C86" s="172"/>
      <c r="D86" s="172"/>
      <c r="E86" s="124" t="s">
        <v>184</v>
      </c>
      <c r="F86" s="132"/>
      <c r="G86" s="134"/>
      <c r="H86" s="173"/>
      <c r="I86" s="125">
        <f>SUM(I87:I120)</f>
        <v>0</v>
      </c>
    </row>
    <row r="87" spans="1:9" ht="20.399999999999999">
      <c r="A87" s="132">
        <v>60</v>
      </c>
      <c r="B87" s="172"/>
      <c r="C87" s="172"/>
      <c r="D87" s="172"/>
      <c r="E87" s="133" t="s">
        <v>249</v>
      </c>
      <c r="F87" s="132" t="s">
        <v>98</v>
      </c>
      <c r="G87" s="134">
        <v>100</v>
      </c>
      <c r="H87" s="173"/>
      <c r="I87" s="173"/>
    </row>
    <row r="88" spans="1:9" ht="13.2">
      <c r="A88" s="132">
        <v>61</v>
      </c>
      <c r="B88" s="172"/>
      <c r="C88" s="172"/>
      <c r="D88" s="172"/>
      <c r="E88" s="133" t="s">
        <v>250</v>
      </c>
      <c r="F88" s="132" t="s">
        <v>170</v>
      </c>
      <c r="G88" s="134">
        <v>100</v>
      </c>
      <c r="H88" s="173"/>
      <c r="I88" s="173"/>
    </row>
    <row r="89" spans="1:9" ht="20.399999999999999">
      <c r="A89" s="132">
        <v>62</v>
      </c>
      <c r="B89" s="172"/>
      <c r="C89" s="172"/>
      <c r="D89" s="172"/>
      <c r="E89" s="133" t="s">
        <v>251</v>
      </c>
      <c r="F89" s="132" t="s">
        <v>172</v>
      </c>
      <c r="G89" s="134">
        <v>8</v>
      </c>
      <c r="H89" s="173"/>
      <c r="I89" s="173"/>
    </row>
    <row r="90" spans="1:9" ht="20.399999999999999">
      <c r="A90" s="132">
        <v>63</v>
      </c>
      <c r="B90" s="172"/>
      <c r="C90" s="172"/>
      <c r="D90" s="172"/>
      <c r="E90" s="133" t="s">
        <v>252</v>
      </c>
      <c r="F90" s="132" t="s">
        <v>172</v>
      </c>
      <c r="G90" s="134">
        <v>4</v>
      </c>
      <c r="H90" s="173"/>
      <c r="I90" s="173"/>
    </row>
    <row r="91" spans="1:9" ht="20.399999999999999">
      <c r="A91" s="132">
        <v>64</v>
      </c>
      <c r="B91" s="172"/>
      <c r="C91" s="172"/>
      <c r="D91" s="172"/>
      <c r="E91" s="133" t="s">
        <v>253</v>
      </c>
      <c r="F91" s="132" t="s">
        <v>172</v>
      </c>
      <c r="G91" s="134">
        <v>42</v>
      </c>
      <c r="H91" s="173"/>
      <c r="I91" s="173"/>
    </row>
    <row r="92" spans="1:9" ht="13.2">
      <c r="A92" s="132">
        <v>65</v>
      </c>
      <c r="B92" s="172"/>
      <c r="C92" s="172"/>
      <c r="D92" s="172"/>
      <c r="E92" s="133" t="s">
        <v>254</v>
      </c>
      <c r="F92" s="132" t="s">
        <v>172</v>
      </c>
      <c r="G92" s="134">
        <v>32</v>
      </c>
      <c r="H92" s="173"/>
      <c r="I92" s="173"/>
    </row>
    <row r="93" spans="1:9" ht="13.2">
      <c r="A93" s="132">
        <v>66</v>
      </c>
      <c r="B93" s="172"/>
      <c r="C93" s="172"/>
      <c r="D93" s="172"/>
      <c r="E93" s="133" t="s">
        <v>255</v>
      </c>
      <c r="F93" s="132" t="s">
        <v>172</v>
      </c>
      <c r="G93" s="134">
        <v>24</v>
      </c>
      <c r="H93" s="173"/>
      <c r="I93" s="173"/>
    </row>
    <row r="94" spans="1:9" ht="13.2">
      <c r="A94" s="132">
        <v>67</v>
      </c>
      <c r="B94" s="172"/>
      <c r="C94" s="172"/>
      <c r="D94" s="172"/>
      <c r="E94" s="133" t="s">
        <v>256</v>
      </c>
      <c r="F94" s="132" t="s">
        <v>99</v>
      </c>
      <c r="G94" s="134">
        <v>102</v>
      </c>
      <c r="H94" s="173"/>
      <c r="I94" s="173"/>
    </row>
    <row r="95" spans="1:9" ht="13.2">
      <c r="A95" s="132">
        <v>68</v>
      </c>
      <c r="B95" s="172"/>
      <c r="C95" s="172"/>
      <c r="D95" s="172"/>
      <c r="E95" s="133" t="s">
        <v>257</v>
      </c>
      <c r="F95" s="132" t="s">
        <v>172</v>
      </c>
      <c r="G95" s="134">
        <v>4</v>
      </c>
      <c r="H95" s="173"/>
      <c r="I95" s="173"/>
    </row>
    <row r="96" spans="1:9" ht="13.2">
      <c r="A96" s="132">
        <v>69</v>
      </c>
      <c r="B96" s="172"/>
      <c r="C96" s="172"/>
      <c r="D96" s="172"/>
      <c r="E96" s="133" t="s">
        <v>258</v>
      </c>
      <c r="F96" s="132" t="s">
        <v>172</v>
      </c>
      <c r="G96" s="134">
        <v>4</v>
      </c>
      <c r="H96" s="173"/>
      <c r="I96" s="173"/>
    </row>
    <row r="97" spans="1:9" ht="13.2">
      <c r="A97" s="132">
        <v>70</v>
      </c>
      <c r="B97" s="172"/>
      <c r="C97" s="172"/>
      <c r="D97" s="172"/>
      <c r="E97" s="133" t="s">
        <v>259</v>
      </c>
      <c r="F97" s="132" t="s">
        <v>172</v>
      </c>
      <c r="G97" s="134">
        <v>4</v>
      </c>
      <c r="H97" s="173"/>
      <c r="I97" s="173"/>
    </row>
    <row r="98" spans="1:9" ht="13.2">
      <c r="A98" s="132">
        <v>71</v>
      </c>
      <c r="B98" s="172"/>
      <c r="C98" s="172"/>
      <c r="D98" s="172"/>
      <c r="E98" s="133" t="s">
        <v>260</v>
      </c>
      <c r="F98" s="132" t="s">
        <v>172</v>
      </c>
      <c r="G98" s="134">
        <v>42</v>
      </c>
      <c r="H98" s="173"/>
      <c r="I98" s="173"/>
    </row>
    <row r="99" spans="1:9" ht="13.2">
      <c r="A99" s="132">
        <v>72</v>
      </c>
      <c r="B99" s="172"/>
      <c r="C99" s="172"/>
      <c r="D99" s="172"/>
      <c r="E99" s="133" t="s">
        <v>261</v>
      </c>
      <c r="F99" s="132" t="s">
        <v>172</v>
      </c>
      <c r="G99" s="134">
        <v>32</v>
      </c>
      <c r="H99" s="173"/>
      <c r="I99" s="173"/>
    </row>
    <row r="100" spans="1:9" ht="20.399999999999999">
      <c r="A100" s="132">
        <v>73</v>
      </c>
      <c r="B100" s="172"/>
      <c r="C100" s="172"/>
      <c r="D100" s="172"/>
      <c r="E100" s="133" t="s">
        <v>262</v>
      </c>
      <c r="F100" s="132" t="s">
        <v>170</v>
      </c>
      <c r="G100" s="134">
        <v>210.8</v>
      </c>
      <c r="H100" s="173"/>
      <c r="I100" s="173"/>
    </row>
    <row r="101" spans="1:9" ht="13.2">
      <c r="A101" s="132">
        <v>74</v>
      </c>
      <c r="B101" s="172"/>
      <c r="C101" s="172"/>
      <c r="D101" s="172"/>
      <c r="E101" s="133" t="s">
        <v>185</v>
      </c>
      <c r="F101" s="132" t="s">
        <v>98</v>
      </c>
      <c r="G101" s="134">
        <v>345.78</v>
      </c>
      <c r="H101" s="173"/>
      <c r="I101" s="173"/>
    </row>
    <row r="102" spans="1:9" ht="13.2">
      <c r="A102" s="132">
        <v>75</v>
      </c>
      <c r="B102" s="172"/>
      <c r="C102" s="172"/>
      <c r="D102" s="172"/>
      <c r="E102" s="133" t="s">
        <v>263</v>
      </c>
      <c r="F102" s="132" t="s">
        <v>172</v>
      </c>
      <c r="G102" s="134">
        <v>4</v>
      </c>
      <c r="H102" s="173"/>
      <c r="I102" s="173"/>
    </row>
    <row r="103" spans="1:9" ht="13.2">
      <c r="A103" s="132">
        <v>76</v>
      </c>
      <c r="B103" s="172"/>
      <c r="C103" s="172"/>
      <c r="D103" s="172"/>
      <c r="E103" s="133" t="s">
        <v>264</v>
      </c>
      <c r="F103" s="132" t="s">
        <v>172</v>
      </c>
      <c r="G103" s="134">
        <v>20</v>
      </c>
      <c r="H103" s="173"/>
      <c r="I103" s="173"/>
    </row>
    <row r="104" spans="1:9" ht="13.2">
      <c r="A104" s="132">
        <v>77</v>
      </c>
      <c r="B104" s="172"/>
      <c r="C104" s="172"/>
      <c r="D104" s="172"/>
      <c r="E104" s="133" t="s">
        <v>194</v>
      </c>
      <c r="F104" s="132"/>
      <c r="G104" s="134"/>
      <c r="H104" s="173"/>
      <c r="I104" s="173"/>
    </row>
    <row r="105" spans="1:9" ht="13.2">
      <c r="A105" s="132">
        <v>78</v>
      </c>
      <c r="B105" s="172"/>
      <c r="C105" s="172"/>
      <c r="D105" s="172"/>
      <c r="E105" s="133" t="s">
        <v>265</v>
      </c>
      <c r="F105" s="132" t="s">
        <v>182</v>
      </c>
      <c r="G105" s="134">
        <v>8</v>
      </c>
      <c r="H105" s="173"/>
      <c r="I105" s="173"/>
    </row>
    <row r="106" spans="1:9" ht="13.2">
      <c r="A106" s="132">
        <v>79</v>
      </c>
      <c r="B106" s="172"/>
      <c r="C106" s="172"/>
      <c r="D106" s="172"/>
      <c r="E106" s="133" t="s">
        <v>266</v>
      </c>
      <c r="F106" s="132" t="s">
        <v>186</v>
      </c>
      <c r="G106" s="134">
        <v>1</v>
      </c>
      <c r="H106" s="173"/>
      <c r="I106" s="173"/>
    </row>
    <row r="107" spans="1:9" ht="13.2">
      <c r="A107" s="132">
        <v>80</v>
      </c>
      <c r="B107" s="172"/>
      <c r="C107" s="172"/>
      <c r="D107" s="172"/>
      <c r="E107" s="133" t="s">
        <v>267</v>
      </c>
      <c r="F107" s="132" t="s">
        <v>182</v>
      </c>
      <c r="G107" s="134">
        <v>170</v>
      </c>
      <c r="H107" s="173"/>
      <c r="I107" s="173"/>
    </row>
    <row r="108" spans="1:9" ht="13.2">
      <c r="A108" s="132">
        <v>81</v>
      </c>
      <c r="B108" s="172"/>
      <c r="C108" s="172"/>
      <c r="D108" s="172"/>
      <c r="E108" s="133" t="s">
        <v>268</v>
      </c>
      <c r="F108" s="132" t="s">
        <v>182</v>
      </c>
      <c r="G108" s="134">
        <v>30</v>
      </c>
      <c r="H108" s="173"/>
      <c r="I108" s="173"/>
    </row>
    <row r="109" spans="1:9" ht="13.2">
      <c r="A109" s="132">
        <v>82</v>
      </c>
      <c r="B109" s="172"/>
      <c r="C109" s="172"/>
      <c r="D109" s="172"/>
      <c r="E109" s="133" t="s">
        <v>269</v>
      </c>
      <c r="F109" s="132" t="s">
        <v>182</v>
      </c>
      <c r="G109" s="134">
        <v>240</v>
      </c>
      <c r="H109" s="173"/>
      <c r="I109" s="173"/>
    </row>
    <row r="110" spans="1:9" ht="13.2">
      <c r="A110" s="132">
        <v>83</v>
      </c>
      <c r="B110" s="172"/>
      <c r="C110" s="172"/>
      <c r="D110" s="172"/>
      <c r="E110" s="133" t="s">
        <v>187</v>
      </c>
      <c r="F110" s="132" t="s">
        <v>182</v>
      </c>
      <c r="G110" s="134">
        <v>900</v>
      </c>
      <c r="H110" s="173"/>
      <c r="I110" s="173"/>
    </row>
    <row r="111" spans="1:9" ht="13.2">
      <c r="A111" s="132">
        <v>84</v>
      </c>
      <c r="B111" s="172"/>
      <c r="C111" s="172"/>
      <c r="D111" s="172"/>
      <c r="E111" s="133" t="s">
        <v>270</v>
      </c>
      <c r="F111" s="132" t="s">
        <v>182</v>
      </c>
      <c r="G111" s="134">
        <v>900</v>
      </c>
      <c r="H111" s="173"/>
      <c r="I111" s="173"/>
    </row>
    <row r="112" spans="1:9" ht="13.2">
      <c r="A112" s="132">
        <v>85</v>
      </c>
      <c r="B112" s="172"/>
      <c r="C112" s="172"/>
      <c r="D112" s="172"/>
      <c r="E112" s="133" t="s">
        <v>271</v>
      </c>
      <c r="F112" s="132" t="s">
        <v>182</v>
      </c>
      <c r="G112" s="134">
        <v>100</v>
      </c>
      <c r="H112" s="173"/>
      <c r="I112" s="173"/>
    </row>
    <row r="113" spans="1:9" ht="13.2">
      <c r="A113" s="132">
        <v>86</v>
      </c>
      <c r="B113" s="172"/>
      <c r="C113" s="172"/>
      <c r="D113" s="172"/>
      <c r="E113" s="133" t="s">
        <v>188</v>
      </c>
      <c r="F113" s="132" t="s">
        <v>182</v>
      </c>
      <c r="G113" s="134">
        <v>45</v>
      </c>
      <c r="H113" s="173"/>
      <c r="I113" s="173"/>
    </row>
    <row r="114" spans="1:9" ht="13.2">
      <c r="A114" s="132">
        <v>87</v>
      </c>
      <c r="B114" s="172"/>
      <c r="C114" s="172"/>
      <c r="D114" s="172"/>
      <c r="E114" s="133" t="s">
        <v>272</v>
      </c>
      <c r="F114" s="132" t="s">
        <v>182</v>
      </c>
      <c r="G114" s="134">
        <v>330</v>
      </c>
      <c r="H114" s="173"/>
      <c r="I114" s="173"/>
    </row>
    <row r="115" spans="1:9" ht="13.2">
      <c r="A115" s="132">
        <v>88</v>
      </c>
      <c r="B115" s="172"/>
      <c r="C115" s="172"/>
      <c r="D115" s="172"/>
      <c r="E115" s="133" t="s">
        <v>273</v>
      </c>
      <c r="F115" s="132" t="s">
        <v>99</v>
      </c>
      <c r="G115" s="134">
        <v>350</v>
      </c>
      <c r="H115" s="173"/>
      <c r="I115" s="173"/>
    </row>
    <row r="116" spans="1:9" ht="13.2">
      <c r="A116" s="132">
        <v>89</v>
      </c>
      <c r="B116" s="172"/>
      <c r="C116" s="172"/>
      <c r="D116" s="172"/>
      <c r="E116" s="133" t="s">
        <v>189</v>
      </c>
      <c r="F116" s="132" t="s">
        <v>182</v>
      </c>
      <c r="G116" s="134">
        <v>28</v>
      </c>
      <c r="H116" s="173"/>
      <c r="I116" s="173"/>
    </row>
    <row r="117" spans="1:9" ht="13.2">
      <c r="A117" s="132">
        <v>90</v>
      </c>
      <c r="B117" s="172"/>
      <c r="C117" s="172"/>
      <c r="D117" s="172"/>
      <c r="E117" s="133" t="s">
        <v>190</v>
      </c>
      <c r="F117" s="132" t="s">
        <v>182</v>
      </c>
      <c r="G117" s="134">
        <v>8</v>
      </c>
      <c r="H117" s="173"/>
      <c r="I117" s="173"/>
    </row>
    <row r="118" spans="1:9" ht="13.2">
      <c r="A118" s="132">
        <v>91</v>
      </c>
      <c r="B118" s="172"/>
      <c r="C118" s="172"/>
      <c r="D118" s="172"/>
      <c r="E118" s="133" t="s">
        <v>191</v>
      </c>
      <c r="F118" s="132" t="s">
        <v>165</v>
      </c>
      <c r="G118" s="134">
        <v>1</v>
      </c>
      <c r="H118" s="173"/>
      <c r="I118" s="173"/>
    </row>
    <row r="119" spans="1:9" ht="13.2">
      <c r="A119" s="132">
        <v>92</v>
      </c>
      <c r="B119" s="172"/>
      <c r="C119" s="172"/>
      <c r="D119" s="172"/>
      <c r="E119" s="133" t="s">
        <v>196</v>
      </c>
      <c r="F119" s="132" t="s">
        <v>165</v>
      </c>
      <c r="G119" s="134">
        <v>1</v>
      </c>
      <c r="H119" s="173"/>
      <c r="I119" s="173"/>
    </row>
    <row r="120" spans="1:9" ht="13.2">
      <c r="A120" s="132">
        <v>93</v>
      </c>
      <c r="B120" s="172"/>
      <c r="C120" s="172"/>
      <c r="D120" s="172"/>
      <c r="E120" s="133" t="s">
        <v>274</v>
      </c>
      <c r="F120" s="132" t="s">
        <v>165</v>
      </c>
      <c r="G120" s="134">
        <v>1</v>
      </c>
      <c r="H120" s="173"/>
      <c r="I120" s="173"/>
    </row>
    <row r="121" spans="1:9" ht="11.25" customHeight="1">
      <c r="A121" s="172"/>
      <c r="B121" s="172"/>
      <c r="C121" s="172"/>
      <c r="D121" s="172"/>
      <c r="E121" s="172"/>
      <c r="F121" s="172"/>
      <c r="G121" s="172"/>
      <c r="H121" s="172"/>
      <c r="I121" s="172"/>
    </row>
    <row r="122" spans="1:9" ht="11.25" customHeight="1">
      <c r="A122" s="172"/>
      <c r="B122" s="172"/>
      <c r="C122" s="172"/>
      <c r="D122" s="172"/>
      <c r="E122" s="127" t="s">
        <v>81</v>
      </c>
      <c r="F122" s="126"/>
      <c r="G122" s="126"/>
      <c r="H122" s="172"/>
      <c r="I122" s="128">
        <f>I86+I64+I57+I46+I36+I28+I14</f>
        <v>0</v>
      </c>
    </row>
  </sheetData>
  <pageMargins left="0.25" right="0.25" top="0.75" bottom="0.75" header="0.3" footer="0.3"/>
  <pageSetup paperSize="9" scale="99" fitToHeight="0" orientation="portrait" r:id="rId1"/>
  <headerFooter alignWithMargins="0"/>
  <rowBreaks count="1" manualBreakCount="1">
    <brk id="5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view="pageBreakPreview" topLeftCell="A46" zoomScale="145" zoomScaleNormal="100" zoomScaleSheetLayoutView="145" workbookViewId="0">
      <selection activeCell="O5" sqref="O5"/>
    </sheetView>
  </sheetViews>
  <sheetFormatPr defaultColWidth="9.109375" defaultRowHeight="12.75" customHeight="1"/>
  <cols>
    <col min="1" max="1" width="2.44140625" style="1" customWidth="1"/>
    <col min="2" max="2" width="1.88671875" style="1" customWidth="1"/>
    <col min="3" max="3" width="2.88671875" style="1" customWidth="1"/>
    <col min="4" max="4" width="6.6640625" style="1" customWidth="1"/>
    <col min="5" max="5" width="13.5546875" style="1" customWidth="1"/>
    <col min="6" max="6" width="0.5546875" style="1" customWidth="1"/>
    <col min="7" max="7" width="2.5546875" style="1" customWidth="1"/>
    <col min="8" max="8" width="2.6640625" style="1" customWidth="1"/>
    <col min="9" max="9" width="10.44140625" style="1" customWidth="1"/>
    <col min="10" max="10" width="13.44140625" style="1" customWidth="1"/>
    <col min="11" max="11" width="0.6640625" style="1" customWidth="1"/>
    <col min="12" max="12" width="2.44140625" style="1" customWidth="1"/>
    <col min="13" max="13" width="3.44140625" style="1" customWidth="1"/>
    <col min="14" max="14" width="2" style="1" customWidth="1"/>
    <col min="15" max="15" width="12.44140625" style="1" customWidth="1"/>
    <col min="16" max="16" width="3" style="1" customWidth="1"/>
    <col min="17" max="17" width="2" style="1" customWidth="1"/>
    <col min="18" max="18" width="13.5546875" style="1" customWidth="1"/>
    <col min="19" max="19" width="0.5546875" style="1" customWidth="1"/>
    <col min="20" max="16384" width="9.109375" style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169" t="str">
        <f>'Krycí list '!E5:J7</f>
        <v>Obnova športového areálu pri Gymnáziu Milana Rúfusa v Žiari nad Hronom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hidden="1" customHeight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6" t="s">
        <v>292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hidden="1" customHeight="1">
      <c r="A8" s="15"/>
      <c r="B8" s="16" t="s">
        <v>8</v>
      </c>
      <c r="C8" s="16"/>
      <c r="D8" s="16"/>
      <c r="E8" s="26" t="s">
        <v>3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9</v>
      </c>
      <c r="C9" s="16"/>
      <c r="D9" s="16"/>
      <c r="E9" s="27" t="s">
        <v>3</v>
      </c>
      <c r="F9" s="28"/>
      <c r="G9" s="28"/>
      <c r="H9" s="28"/>
      <c r="I9" s="28"/>
      <c r="J9" s="29"/>
      <c r="K9" s="16"/>
      <c r="L9" s="16"/>
      <c r="M9" s="16"/>
      <c r="N9" s="16"/>
      <c r="O9" s="16" t="s">
        <v>10</v>
      </c>
      <c r="P9" s="30"/>
      <c r="Q9" s="31"/>
      <c r="R9" s="29"/>
      <c r="S9" s="21"/>
    </row>
    <row r="10" spans="1:19" ht="17.25" hidden="1" customHeight="1">
      <c r="A10" s="15"/>
      <c r="B10" s="16" t="s">
        <v>11</v>
      </c>
      <c r="C10" s="16"/>
      <c r="D10" s="16"/>
      <c r="E10" s="32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hidden="1" customHeight="1">
      <c r="A11" s="15"/>
      <c r="B11" s="16" t="s">
        <v>12</v>
      </c>
      <c r="C11" s="16"/>
      <c r="D11" s="16"/>
      <c r="E11" s="32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hidden="1" customHeight="1">
      <c r="A12" s="15"/>
      <c r="B12" s="16" t="s">
        <v>13</v>
      </c>
      <c r="C12" s="16"/>
      <c r="D12" s="16"/>
      <c r="E12" s="32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hidden="1" customHeight="1">
      <c r="A13" s="15"/>
      <c r="B13" s="16"/>
      <c r="C13" s="16"/>
      <c r="D13" s="16"/>
      <c r="E13" s="32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hidden="1" customHeight="1">
      <c r="A14" s="15"/>
      <c r="B14" s="16"/>
      <c r="C14" s="16"/>
      <c r="D14" s="16"/>
      <c r="E14" s="32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hidden="1" customHeight="1">
      <c r="A15" s="15"/>
      <c r="B15" s="16"/>
      <c r="C15" s="16"/>
      <c r="D15" s="16"/>
      <c r="E15" s="32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hidden="1" customHeight="1">
      <c r="A16" s="15"/>
      <c r="B16" s="16"/>
      <c r="C16" s="16"/>
      <c r="D16" s="16"/>
      <c r="E16" s="32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hidden="1" customHeight="1">
      <c r="A17" s="15"/>
      <c r="B17" s="16"/>
      <c r="C17" s="16"/>
      <c r="D17" s="16"/>
      <c r="E17" s="32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hidden="1" customHeight="1">
      <c r="A18" s="15"/>
      <c r="B18" s="16"/>
      <c r="C18" s="16"/>
      <c r="D18" s="16"/>
      <c r="E18" s="32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hidden="1" customHeight="1">
      <c r="A19" s="15"/>
      <c r="B19" s="16"/>
      <c r="C19" s="16"/>
      <c r="D19" s="16"/>
      <c r="E19" s="32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hidden="1" customHeight="1">
      <c r="A20" s="15"/>
      <c r="B20" s="16"/>
      <c r="C20" s="16"/>
      <c r="D20" s="16"/>
      <c r="E20" s="32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hidden="1" customHeight="1">
      <c r="A21" s="15"/>
      <c r="B21" s="16"/>
      <c r="C21" s="16"/>
      <c r="D21" s="16"/>
      <c r="E21" s="32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hidden="1" customHeight="1">
      <c r="A22" s="15"/>
      <c r="B22" s="16"/>
      <c r="C22" s="16"/>
      <c r="D22" s="16"/>
      <c r="E22" s="32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hidden="1" customHeight="1">
      <c r="A23" s="15"/>
      <c r="B23" s="16"/>
      <c r="C23" s="16"/>
      <c r="D23" s="16"/>
      <c r="E23" s="32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hidden="1" customHeight="1">
      <c r="A24" s="15"/>
      <c r="B24" s="16"/>
      <c r="C24" s="16"/>
      <c r="D24" s="16"/>
      <c r="E24" s="32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1"/>
    </row>
    <row r="26" spans="1:19" ht="17.25" customHeight="1">
      <c r="A26" s="15"/>
      <c r="B26" s="16" t="s">
        <v>16</v>
      </c>
      <c r="C26" s="16"/>
      <c r="D26" s="16"/>
      <c r="E26" s="17" t="str">
        <f>'Krycí list '!E26</f>
        <v>Gymnázium Milana Rúfusa</v>
      </c>
      <c r="F26" s="18"/>
      <c r="G26" s="18"/>
      <c r="H26" s="18"/>
      <c r="I26" s="18"/>
      <c r="J26" s="19"/>
      <c r="K26" s="16"/>
      <c r="L26" s="16"/>
      <c r="M26" s="16"/>
      <c r="N26" s="16"/>
      <c r="O26" s="188" t="s">
        <v>312</v>
      </c>
      <c r="P26" s="195">
        <v>2021618412</v>
      </c>
      <c r="Q26" s="196"/>
      <c r="R26" s="197"/>
      <c r="S26" s="21"/>
    </row>
    <row r="27" spans="1:19" ht="17.25" customHeight="1">
      <c r="A27" s="15"/>
      <c r="B27" s="16" t="s">
        <v>17</v>
      </c>
      <c r="C27" s="16"/>
      <c r="D27" s="16"/>
      <c r="E27" s="22" t="s">
        <v>166</v>
      </c>
      <c r="F27" s="16"/>
      <c r="G27" s="16"/>
      <c r="H27" s="16"/>
      <c r="I27" s="16"/>
      <c r="J27" s="23"/>
      <c r="K27" s="16"/>
      <c r="L27" s="16"/>
      <c r="M27" s="16"/>
      <c r="N27" s="16"/>
      <c r="O27" s="33"/>
      <c r="P27" s="34"/>
      <c r="Q27" s="35"/>
      <c r="R27" s="36"/>
      <c r="S27" s="21"/>
    </row>
    <row r="28" spans="1:19" ht="17.25" customHeight="1">
      <c r="A28" s="15"/>
      <c r="B28" s="16" t="s">
        <v>18</v>
      </c>
      <c r="C28" s="16"/>
      <c r="D28" s="16"/>
      <c r="E28" s="22"/>
      <c r="F28" s="16"/>
      <c r="G28" s="16"/>
      <c r="H28" s="16"/>
      <c r="I28" s="16"/>
      <c r="J28" s="23"/>
      <c r="K28" s="16"/>
      <c r="L28" s="16"/>
      <c r="M28" s="16"/>
      <c r="N28" s="16"/>
      <c r="O28" s="33"/>
      <c r="P28" s="34"/>
      <c r="Q28" s="35"/>
      <c r="R28" s="36"/>
      <c r="S28" s="21"/>
    </row>
    <row r="29" spans="1:19" ht="17.25" customHeight="1">
      <c r="A29" s="15"/>
      <c r="B29" s="16"/>
      <c r="C29" s="16"/>
      <c r="D29" s="16"/>
      <c r="E29" s="30"/>
      <c r="F29" s="28"/>
      <c r="G29" s="28"/>
      <c r="H29" s="28"/>
      <c r="I29" s="28"/>
      <c r="J29" s="29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7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7" t="s">
        <v>21</v>
      </c>
      <c r="P30" s="25"/>
      <c r="Q30" s="25"/>
      <c r="R30" s="38"/>
      <c r="S30" s="21"/>
    </row>
    <row r="31" spans="1:19" ht="17.25" customHeight="1">
      <c r="A31" s="15"/>
      <c r="B31" s="16"/>
      <c r="C31" s="16"/>
      <c r="D31" s="16"/>
      <c r="E31" s="33"/>
      <c r="F31" s="16"/>
      <c r="G31" s="34"/>
      <c r="H31" s="39"/>
      <c r="I31" s="40"/>
      <c r="J31" s="16"/>
      <c r="K31" s="16"/>
      <c r="L31" s="16"/>
      <c r="M31" s="16"/>
      <c r="N31" s="16"/>
      <c r="O31" s="41"/>
      <c r="P31" s="25"/>
      <c r="Q31" s="25"/>
      <c r="R31" s="42"/>
      <c r="S31" s="21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23</v>
      </c>
      <c r="B34" s="51"/>
      <c r="C34" s="51"/>
      <c r="D34" s="52"/>
      <c r="E34" s="53" t="s">
        <v>24</v>
      </c>
      <c r="F34" s="52"/>
      <c r="G34" s="53" t="s">
        <v>25</v>
      </c>
      <c r="H34" s="51"/>
      <c r="I34" s="52"/>
      <c r="J34" s="53" t="s">
        <v>26</v>
      </c>
      <c r="K34" s="51"/>
      <c r="L34" s="53" t="s">
        <v>27</v>
      </c>
      <c r="M34" s="51"/>
      <c r="N34" s="51"/>
      <c r="O34" s="52"/>
      <c r="P34" s="53" t="s">
        <v>28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29</v>
      </c>
      <c r="F36" s="47"/>
      <c r="G36" s="47"/>
      <c r="H36" s="47"/>
      <c r="I36" s="47"/>
      <c r="J36" s="64" t="s">
        <v>30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31</v>
      </c>
      <c r="B37" s="66"/>
      <c r="C37" s="67" t="s">
        <v>32</v>
      </c>
      <c r="D37" s="68"/>
      <c r="E37" s="68"/>
      <c r="F37" s="69"/>
      <c r="G37" s="65" t="s">
        <v>33</v>
      </c>
      <c r="H37" s="70"/>
      <c r="I37" s="67" t="s">
        <v>34</v>
      </c>
      <c r="J37" s="68"/>
      <c r="K37" s="68"/>
      <c r="L37" s="65" t="s">
        <v>35</v>
      </c>
      <c r="M37" s="70"/>
      <c r="N37" s="67" t="s">
        <v>36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37</v>
      </c>
      <c r="C38" s="19"/>
      <c r="D38" s="73" t="s">
        <v>38</v>
      </c>
      <c r="E38" s="74">
        <f>'UT03'!I90</f>
        <v>0</v>
      </c>
      <c r="F38" s="75"/>
      <c r="G38" s="71">
        <v>8</v>
      </c>
      <c r="H38" s="76" t="s">
        <v>39</v>
      </c>
      <c r="I38" s="36"/>
      <c r="J38" s="77">
        <v>0</v>
      </c>
      <c r="K38" s="78"/>
      <c r="L38" s="71">
        <v>13</v>
      </c>
      <c r="M38" s="34" t="s">
        <v>40</v>
      </c>
      <c r="N38" s="39"/>
      <c r="O38" s="39"/>
      <c r="P38" s="79">
        <f>M48</f>
        <v>20</v>
      </c>
      <c r="Q38" s="80" t="s">
        <v>41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42</v>
      </c>
      <c r="E39" s="74">
        <v>0</v>
      </c>
      <c r="F39" s="75"/>
      <c r="G39" s="71">
        <v>9</v>
      </c>
      <c r="H39" s="16" t="s">
        <v>43</v>
      </c>
      <c r="I39" s="73"/>
      <c r="J39" s="77">
        <v>0</v>
      </c>
      <c r="K39" s="78"/>
      <c r="L39" s="71">
        <v>14</v>
      </c>
      <c r="M39" s="34" t="s">
        <v>44</v>
      </c>
      <c r="N39" s="39"/>
      <c r="O39" s="39"/>
      <c r="P39" s="79">
        <f>M48</f>
        <v>20</v>
      </c>
      <c r="Q39" s="80" t="s">
        <v>41</v>
      </c>
      <c r="R39" s="74">
        <v>0</v>
      </c>
      <c r="S39" s="75"/>
    </row>
    <row r="40" spans="1:19" ht="20.25" customHeight="1">
      <c r="A40" s="71">
        <v>3</v>
      </c>
      <c r="B40" s="72" t="s">
        <v>45</v>
      </c>
      <c r="C40" s="19"/>
      <c r="D40" s="73" t="s">
        <v>38</v>
      </c>
      <c r="E40" s="74">
        <v>0</v>
      </c>
      <c r="F40" s="75"/>
      <c r="G40" s="71">
        <v>10</v>
      </c>
      <c r="H40" s="76" t="s">
        <v>46</v>
      </c>
      <c r="I40" s="36"/>
      <c r="J40" s="77">
        <v>0</v>
      </c>
      <c r="K40" s="78"/>
      <c r="L40" s="71">
        <v>15</v>
      </c>
      <c r="M40" s="34" t="s">
        <v>47</v>
      </c>
      <c r="N40" s="39"/>
      <c r="O40" s="39"/>
      <c r="P40" s="79">
        <f>M48</f>
        <v>20</v>
      </c>
      <c r="Q40" s="80" t="s">
        <v>41</v>
      </c>
      <c r="R40" s="74">
        <v>0</v>
      </c>
      <c r="S40" s="75"/>
    </row>
    <row r="41" spans="1:19" ht="20.25" customHeight="1">
      <c r="A41" s="71">
        <v>4</v>
      </c>
      <c r="B41" s="81"/>
      <c r="C41" s="29"/>
      <c r="D41" s="73" t="s">
        <v>42</v>
      </c>
      <c r="E41" s="74">
        <v>0</v>
      </c>
      <c r="F41" s="75"/>
      <c r="G41" s="71">
        <v>11</v>
      </c>
      <c r="H41" s="76"/>
      <c r="I41" s="36"/>
      <c r="J41" s="77">
        <v>0</v>
      </c>
      <c r="K41" s="78"/>
      <c r="L41" s="71">
        <v>16</v>
      </c>
      <c r="M41" s="34" t="s">
        <v>48</v>
      </c>
      <c r="N41" s="39"/>
      <c r="O41" s="39"/>
      <c r="P41" s="79">
        <f>M48</f>
        <v>20</v>
      </c>
      <c r="Q41" s="80" t="s">
        <v>41</v>
      </c>
      <c r="R41" s="74">
        <v>0</v>
      </c>
      <c r="S41" s="75"/>
    </row>
    <row r="42" spans="1:19" ht="20.25" customHeight="1">
      <c r="A42" s="71">
        <v>5</v>
      </c>
      <c r="B42" s="72" t="s">
        <v>49</v>
      </c>
      <c r="C42" s="19"/>
      <c r="D42" s="73" t="s">
        <v>38</v>
      </c>
      <c r="E42" s="74">
        <v>0</v>
      </c>
      <c r="F42" s="75"/>
      <c r="G42" s="82"/>
      <c r="H42" s="39"/>
      <c r="I42" s="36"/>
      <c r="J42" s="83"/>
      <c r="K42" s="78"/>
      <c r="L42" s="71">
        <v>17</v>
      </c>
      <c r="M42" s="34" t="s">
        <v>50</v>
      </c>
      <c r="N42" s="39"/>
      <c r="O42" s="39"/>
      <c r="P42" s="79">
        <f>M48</f>
        <v>20</v>
      </c>
      <c r="Q42" s="80" t="s">
        <v>41</v>
      </c>
      <c r="R42" s="74">
        <v>0</v>
      </c>
      <c r="S42" s="75"/>
    </row>
    <row r="43" spans="1:19" ht="20.25" customHeight="1">
      <c r="A43" s="71">
        <v>6</v>
      </c>
      <c r="B43" s="81"/>
      <c r="C43" s="29"/>
      <c r="D43" s="73" t="s">
        <v>42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 t="s">
        <v>51</v>
      </c>
      <c r="N43" s="39"/>
      <c r="O43" s="39"/>
      <c r="P43" s="39"/>
      <c r="Q43" s="39"/>
      <c r="R43" s="74">
        <v>0</v>
      </c>
      <c r="S43" s="75"/>
    </row>
    <row r="44" spans="1:19" ht="20.25" customHeight="1">
      <c r="A44" s="71">
        <v>7</v>
      </c>
      <c r="B44" s="84" t="s">
        <v>52</v>
      </c>
      <c r="C44" s="39"/>
      <c r="D44" s="36"/>
      <c r="E44" s="85">
        <f>SUM(E38:E43)</f>
        <v>0</v>
      </c>
      <c r="F44" s="49"/>
      <c r="G44" s="71">
        <v>12</v>
      </c>
      <c r="H44" s="84" t="s">
        <v>53</v>
      </c>
      <c r="I44" s="36"/>
      <c r="J44" s="86">
        <f>SUM(J38:J41)</f>
        <v>0</v>
      </c>
      <c r="K44" s="87"/>
      <c r="L44" s="71">
        <v>19</v>
      </c>
      <c r="M44" s="84" t="s">
        <v>54</v>
      </c>
      <c r="N44" s="39"/>
      <c r="O44" s="39"/>
      <c r="P44" s="39"/>
      <c r="Q44" s="75"/>
      <c r="R44" s="85">
        <f>SUM(R38:R43)</f>
        <v>0</v>
      </c>
      <c r="S44" s="49"/>
    </row>
    <row r="45" spans="1:19" ht="20.25" customHeight="1">
      <c r="A45" s="88">
        <v>20</v>
      </c>
      <c r="B45" s="89" t="s">
        <v>55</v>
      </c>
      <c r="C45" s="90"/>
      <c r="D45" s="91"/>
      <c r="E45" s="92">
        <v>0</v>
      </c>
      <c r="F45" s="45"/>
      <c r="G45" s="88">
        <v>21</v>
      </c>
      <c r="H45" s="89" t="s">
        <v>56</v>
      </c>
      <c r="I45" s="91"/>
      <c r="J45" s="93">
        <v>0</v>
      </c>
      <c r="K45" s="94">
        <f>M48</f>
        <v>20</v>
      </c>
      <c r="L45" s="88">
        <v>22</v>
      </c>
      <c r="M45" s="89" t="s">
        <v>57</v>
      </c>
      <c r="N45" s="90"/>
      <c r="O45" s="44"/>
      <c r="P45" s="44"/>
      <c r="Q45" s="44"/>
      <c r="R45" s="92">
        <v>0</v>
      </c>
      <c r="S45" s="45"/>
    </row>
    <row r="46" spans="1:19" ht="20.25" customHeight="1">
      <c r="A46" s="95" t="s">
        <v>17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5" t="s">
        <v>58</v>
      </c>
      <c r="M46" s="52"/>
      <c r="N46" s="67" t="s">
        <v>59</v>
      </c>
      <c r="O46" s="51"/>
      <c r="P46" s="51"/>
      <c r="Q46" s="51"/>
      <c r="R46" s="51"/>
      <c r="S46" s="54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1">
        <v>23</v>
      </c>
      <c r="M47" s="76" t="s">
        <v>60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99" t="s">
        <v>61</v>
      </c>
      <c r="B48" s="28"/>
      <c r="C48" s="28"/>
      <c r="D48" s="28"/>
      <c r="E48" s="28"/>
      <c r="F48" s="29"/>
      <c r="G48" s="100" t="s">
        <v>62</v>
      </c>
      <c r="H48" s="28"/>
      <c r="I48" s="28"/>
      <c r="J48" s="28"/>
      <c r="K48" s="28"/>
      <c r="L48" s="71">
        <v>24</v>
      </c>
      <c r="M48" s="101">
        <v>20</v>
      </c>
      <c r="N48" s="36" t="s">
        <v>41</v>
      </c>
      <c r="O48" s="102">
        <f>R47-O49</f>
        <v>0</v>
      </c>
      <c r="P48" s="28" t="s">
        <v>63</v>
      </c>
      <c r="Q48" s="28"/>
      <c r="R48" s="103">
        <f>ROUND(O48*M48/100,2)</f>
        <v>0</v>
      </c>
      <c r="S48" s="104"/>
    </row>
    <row r="49" spans="1:19" ht="20.25" customHeight="1" thickBot="1">
      <c r="A49" s="105" t="s">
        <v>16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1">
        <v>25</v>
      </c>
      <c r="M49" s="101">
        <v>20</v>
      </c>
      <c r="N49" s="36" t="s">
        <v>41</v>
      </c>
      <c r="O49" s="102">
        <v>0</v>
      </c>
      <c r="P49" s="39" t="s">
        <v>63</v>
      </c>
      <c r="Q49" s="39"/>
      <c r="R49" s="74">
        <f>ROUND(O49*M49/100,2)</f>
        <v>0</v>
      </c>
      <c r="S49" s="75"/>
    </row>
    <row r="50" spans="1:19" ht="20.25" customHeight="1" thickBo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7" t="s">
        <v>64</v>
      </c>
      <c r="N50" s="90"/>
      <c r="O50" s="90"/>
      <c r="P50" s="90"/>
      <c r="Q50" s="44"/>
      <c r="R50" s="108">
        <f>R47+R48+R49</f>
        <v>0</v>
      </c>
      <c r="S50" s="109"/>
    </row>
    <row r="51" spans="1:19" ht="20.25" customHeight="1">
      <c r="A51" s="99" t="s">
        <v>65</v>
      </c>
      <c r="B51" s="28"/>
      <c r="C51" s="28"/>
      <c r="D51" s="28"/>
      <c r="E51" s="28"/>
      <c r="F51" s="29"/>
      <c r="G51" s="100" t="s">
        <v>62</v>
      </c>
      <c r="H51" s="28"/>
      <c r="I51" s="28"/>
      <c r="J51" s="28"/>
      <c r="K51" s="28"/>
      <c r="L51" s="65" t="s">
        <v>66</v>
      </c>
      <c r="M51" s="52"/>
      <c r="N51" s="67" t="s">
        <v>67</v>
      </c>
      <c r="O51" s="51"/>
      <c r="P51" s="51"/>
      <c r="Q51" s="51"/>
      <c r="R51" s="110"/>
      <c r="S51" s="54"/>
    </row>
    <row r="52" spans="1:19" ht="20.25" customHeight="1">
      <c r="A52" s="105" t="s">
        <v>18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1">
        <v>27</v>
      </c>
      <c r="M52" s="76" t="s">
        <v>68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1">
        <v>28</v>
      </c>
      <c r="M53" s="76" t="s">
        <v>69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1" t="s">
        <v>61</v>
      </c>
      <c r="B54" s="44"/>
      <c r="C54" s="44"/>
      <c r="D54" s="44"/>
      <c r="E54" s="44"/>
      <c r="F54" s="112"/>
      <c r="G54" s="113" t="s">
        <v>62</v>
      </c>
      <c r="H54" s="44"/>
      <c r="I54" s="44"/>
      <c r="J54" s="44"/>
      <c r="K54" s="44"/>
      <c r="L54" s="88">
        <v>29</v>
      </c>
      <c r="M54" s="89" t="s">
        <v>70</v>
      </c>
      <c r="N54" s="90"/>
      <c r="O54" s="90"/>
      <c r="P54" s="90"/>
      <c r="Q54" s="91"/>
      <c r="R54" s="58">
        <v>0</v>
      </c>
      <c r="S54" s="114"/>
    </row>
  </sheetData>
  <mergeCells count="1">
    <mergeCell ref="P26:R26"/>
  </mergeCells>
  <pageMargins left="0.59055119752883911" right="0.59055119752883911" top="0.90551179647445679" bottom="0.90551179647445679" header="0" footer="0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tabSelected="1" view="pageBreakPreview" zoomScaleNormal="100" zoomScaleSheetLayoutView="100" workbookViewId="0">
      <pane ySplit="12" topLeftCell="A61" activePane="bottomLeft" state="frozenSplit"/>
      <selection pane="bottomLeft" activeCell="E71" sqref="E71"/>
    </sheetView>
  </sheetViews>
  <sheetFormatPr defaultColWidth="9.109375" defaultRowHeight="11.25" customHeight="1"/>
  <cols>
    <col min="1" max="1" width="5.6640625" style="1" customWidth="1"/>
    <col min="2" max="2" width="3.88671875" style="1" customWidth="1"/>
    <col min="3" max="3" width="4.6640625" style="1" hidden="1" customWidth="1"/>
    <col min="4" max="4" width="12.6640625" style="1" hidden="1" customWidth="1"/>
    <col min="5" max="5" width="48.44140625" style="1" customWidth="1"/>
    <col min="6" max="6" width="6.109375" style="1" bestFit="1" customWidth="1"/>
    <col min="7" max="7" width="8.88671875" style="1" customWidth="1"/>
    <col min="8" max="9" width="8.44140625" style="1" customWidth="1"/>
    <col min="10" max="16384" width="9.109375" style="1"/>
  </cols>
  <sheetData>
    <row r="1" spans="1:9" ht="18" customHeight="1">
      <c r="A1" s="115" t="s">
        <v>82</v>
      </c>
      <c r="B1" s="129"/>
      <c r="C1" s="129"/>
      <c r="D1" s="129"/>
      <c r="E1" s="129"/>
      <c r="F1" s="129"/>
      <c r="G1" s="129"/>
      <c r="H1" s="129"/>
      <c r="I1" s="129"/>
    </row>
    <row r="2" spans="1:9" ht="11.25" customHeight="1">
      <c r="A2" s="116" t="s">
        <v>72</v>
      </c>
      <c r="B2" s="117"/>
      <c r="C2" s="147"/>
      <c r="D2" s="117"/>
      <c r="E2" s="117" t="str">
        <f>'Krycí list AD'!E5</f>
        <v>Obnova športového areálu pri Gymnáziu Milana Rúfusa v Žiari nad Hronom</v>
      </c>
      <c r="F2" s="117"/>
      <c r="G2" s="117"/>
      <c r="H2" s="117"/>
      <c r="I2" s="117"/>
    </row>
    <row r="3" spans="1:9" ht="11.25" customHeight="1">
      <c r="A3" s="116" t="s">
        <v>73</v>
      </c>
      <c r="B3" s="117"/>
      <c r="C3" s="117"/>
      <c r="D3" s="117"/>
      <c r="E3" s="117" t="str">
        <f>'Krycí list 03'!E7</f>
        <v>SO 01.3 - Basketbalové ihrisko</v>
      </c>
      <c r="F3" s="117"/>
      <c r="G3" s="117"/>
      <c r="H3" s="117"/>
      <c r="I3" s="117"/>
    </row>
    <row r="4" spans="1:9" ht="11.25" customHeight="1">
      <c r="A4" s="116" t="s">
        <v>74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17" t="s">
        <v>83</v>
      </c>
      <c r="B5" s="117"/>
      <c r="C5" s="117" t="str">
        <f>'Krycí list AD'!P5</f>
        <v xml:space="preserve"> </v>
      </c>
      <c r="D5" s="117"/>
      <c r="E5" s="117"/>
      <c r="F5" s="117"/>
      <c r="G5" s="117"/>
      <c r="H5" s="117"/>
      <c r="I5" s="117"/>
    </row>
    <row r="6" spans="1:9" ht="5.25" customHeight="1">
      <c r="A6" s="117"/>
      <c r="B6" s="117"/>
      <c r="C6" s="117"/>
      <c r="D6" s="117"/>
      <c r="E6" s="117"/>
      <c r="F6" s="117"/>
      <c r="G6" s="117"/>
      <c r="H6" s="117"/>
      <c r="I6" s="117"/>
    </row>
    <row r="7" spans="1:9" ht="11.25" customHeight="1">
      <c r="A7" s="117" t="s">
        <v>75</v>
      </c>
      <c r="B7" s="117"/>
      <c r="C7" s="147"/>
      <c r="D7" s="117"/>
      <c r="E7" s="117" t="s">
        <v>310</v>
      </c>
      <c r="F7" s="117"/>
      <c r="G7" s="117"/>
      <c r="H7" s="117"/>
      <c r="I7" s="117"/>
    </row>
    <row r="8" spans="1:9" ht="11.25" customHeight="1">
      <c r="A8" s="117" t="s">
        <v>134</v>
      </c>
      <c r="B8" s="117"/>
      <c r="C8" s="117"/>
      <c r="D8" s="117"/>
      <c r="E8" s="117"/>
      <c r="F8" s="117"/>
      <c r="G8" s="117"/>
      <c r="H8" s="117"/>
      <c r="I8" s="117"/>
    </row>
    <row r="9" spans="1:9" ht="11.25" customHeight="1">
      <c r="A9" s="117" t="s">
        <v>77</v>
      </c>
      <c r="B9" s="117"/>
      <c r="C9" s="138"/>
      <c r="D9" s="117"/>
      <c r="E9" s="117"/>
      <c r="F9" s="117"/>
      <c r="G9" s="117"/>
      <c r="H9" s="117"/>
      <c r="I9" s="117"/>
    </row>
    <row r="10" spans="1:9" ht="13.2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21.75" customHeight="1">
      <c r="A11" s="118" t="s">
        <v>84</v>
      </c>
      <c r="B11" s="119" t="s">
        <v>85</v>
      </c>
      <c r="C11" s="119" t="s">
        <v>86</v>
      </c>
      <c r="D11" s="119" t="s">
        <v>87</v>
      </c>
      <c r="E11" s="119" t="s">
        <v>79</v>
      </c>
      <c r="F11" s="119" t="s">
        <v>88</v>
      </c>
      <c r="G11" s="119" t="s">
        <v>89</v>
      </c>
      <c r="H11" s="119" t="s">
        <v>90</v>
      </c>
      <c r="I11" s="119" t="s">
        <v>80</v>
      </c>
    </row>
    <row r="12" spans="1:9" ht="11.25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>
        <v>6</v>
      </c>
      <c r="G12" s="121">
        <v>7</v>
      </c>
      <c r="H12" s="121">
        <v>8</v>
      </c>
      <c r="I12" s="121">
        <v>9</v>
      </c>
    </row>
    <row r="13" spans="1:9" s="122" customFormat="1" ht="12.75" customHeight="1">
      <c r="A13" s="130"/>
      <c r="B13" s="131"/>
      <c r="C13" s="130"/>
      <c r="D13" s="130"/>
      <c r="E13" s="130" t="s">
        <v>169</v>
      </c>
      <c r="F13" s="130"/>
      <c r="G13" s="130"/>
      <c r="H13" s="170"/>
      <c r="I13" s="170">
        <f>I90</f>
        <v>0</v>
      </c>
    </row>
    <row r="14" spans="1:9" s="16" customFormat="1" ht="10.199999999999999">
      <c r="A14" s="122"/>
      <c r="B14" s="123"/>
      <c r="C14" s="122"/>
      <c r="D14" s="124"/>
      <c r="E14" s="124" t="s">
        <v>92</v>
      </c>
      <c r="F14" s="122"/>
      <c r="G14" s="122"/>
      <c r="H14" s="171"/>
      <c r="I14" s="125">
        <f>SUM(I15:I24)</f>
        <v>0</v>
      </c>
    </row>
    <row r="15" spans="1:9" s="16" customFormat="1" ht="10.199999999999999">
      <c r="A15" s="132">
        <v>1</v>
      </c>
      <c r="B15" s="172"/>
      <c r="C15" s="172"/>
      <c r="D15" s="172"/>
      <c r="E15" s="133" t="s">
        <v>217</v>
      </c>
      <c r="F15" s="132" t="s">
        <v>101</v>
      </c>
      <c r="G15" s="134">
        <v>136</v>
      </c>
      <c r="H15" s="173"/>
      <c r="I15" s="173"/>
    </row>
    <row r="16" spans="1:9" s="16" customFormat="1" ht="24" customHeight="1">
      <c r="A16" s="132">
        <v>2</v>
      </c>
      <c r="B16" s="172"/>
      <c r="C16" s="172"/>
      <c r="D16" s="172"/>
      <c r="E16" s="133" t="s">
        <v>218</v>
      </c>
      <c r="F16" s="132" t="s">
        <v>98</v>
      </c>
      <c r="G16" s="134">
        <v>607</v>
      </c>
      <c r="H16" s="173"/>
      <c r="I16" s="173"/>
    </row>
    <row r="17" spans="1:9" s="122" customFormat="1" ht="20.399999999999999">
      <c r="A17" s="132">
        <v>3</v>
      </c>
      <c r="B17" s="172"/>
      <c r="C17" s="172"/>
      <c r="D17" s="172"/>
      <c r="E17" s="133" t="s">
        <v>314</v>
      </c>
      <c r="F17" s="132" t="s">
        <v>101</v>
      </c>
      <c r="G17" s="134">
        <v>14</v>
      </c>
      <c r="H17" s="173"/>
      <c r="I17" s="173"/>
    </row>
    <row r="18" spans="1:9" s="16" customFormat="1" ht="20.399999999999999">
      <c r="A18" s="132">
        <v>4</v>
      </c>
      <c r="B18" s="172"/>
      <c r="C18" s="172"/>
      <c r="D18" s="172"/>
      <c r="E18" s="133" t="s">
        <v>220</v>
      </c>
      <c r="F18" s="132" t="s">
        <v>101</v>
      </c>
      <c r="G18" s="134">
        <v>1.8720000000000001</v>
      </c>
      <c r="H18" s="173"/>
      <c r="I18" s="173"/>
    </row>
    <row r="19" spans="1:9" s="16" customFormat="1" ht="24" customHeight="1">
      <c r="A19" s="132">
        <v>5</v>
      </c>
      <c r="B19" s="172"/>
      <c r="C19" s="172"/>
      <c r="D19" s="172"/>
      <c r="E19" s="133" t="s">
        <v>221</v>
      </c>
      <c r="F19" s="132" t="s">
        <v>101</v>
      </c>
      <c r="G19" s="134">
        <v>7.65</v>
      </c>
      <c r="H19" s="173"/>
      <c r="I19" s="173"/>
    </row>
    <row r="20" spans="1:9" s="16" customFormat="1" ht="20.399999999999999">
      <c r="A20" s="132">
        <v>6</v>
      </c>
      <c r="B20" s="172"/>
      <c r="C20" s="172"/>
      <c r="D20" s="172"/>
      <c r="E20" s="133" t="s">
        <v>293</v>
      </c>
      <c r="F20" s="132" t="s">
        <v>101</v>
      </c>
      <c r="G20" s="134">
        <v>2</v>
      </c>
      <c r="H20" s="173"/>
      <c r="I20" s="173"/>
    </row>
    <row r="21" spans="1:9" s="122" customFormat="1" ht="12.75" customHeight="1">
      <c r="A21" s="132">
        <v>7</v>
      </c>
      <c r="B21" s="172"/>
      <c r="C21" s="172"/>
      <c r="D21" s="172"/>
      <c r="E21" s="133" t="s">
        <v>104</v>
      </c>
      <c r="F21" s="132" t="s">
        <v>101</v>
      </c>
      <c r="G21" s="134">
        <f>SUM(G15+G17+G18+G19+G20)</f>
        <v>161.52200000000002</v>
      </c>
      <c r="H21" s="173"/>
      <c r="I21" s="173"/>
    </row>
    <row r="22" spans="1:9" s="16" customFormat="1" ht="24" customHeight="1">
      <c r="A22" s="132">
        <v>8</v>
      </c>
      <c r="B22" s="172"/>
      <c r="C22" s="172"/>
      <c r="D22" s="172"/>
      <c r="E22" s="133" t="s">
        <v>107</v>
      </c>
      <c r="F22" s="132" t="s">
        <v>101</v>
      </c>
      <c r="G22" s="134">
        <f>SUM(G21)</f>
        <v>161.52200000000002</v>
      </c>
      <c r="H22" s="173"/>
      <c r="I22" s="173"/>
    </row>
    <row r="23" spans="1:9" s="16" customFormat="1" ht="10.199999999999999">
      <c r="A23" s="132">
        <v>9</v>
      </c>
      <c r="B23" s="172"/>
      <c r="C23" s="172"/>
      <c r="D23" s="172"/>
      <c r="E23" s="133" t="s">
        <v>109</v>
      </c>
      <c r="F23" s="132" t="s">
        <v>101</v>
      </c>
      <c r="G23" s="134">
        <f>SUM(G22)</f>
        <v>161.52200000000002</v>
      </c>
      <c r="H23" s="173"/>
      <c r="I23" s="173"/>
    </row>
    <row r="24" spans="1:9" s="16" customFormat="1" ht="24" customHeight="1">
      <c r="A24" s="132">
        <v>10</v>
      </c>
      <c r="B24" s="172"/>
      <c r="C24" s="172"/>
      <c r="D24" s="172"/>
      <c r="E24" s="133" t="s">
        <v>110</v>
      </c>
      <c r="F24" s="132" t="s">
        <v>101</v>
      </c>
      <c r="G24" s="134">
        <f>SUM(G23)</f>
        <v>161.52200000000002</v>
      </c>
      <c r="H24" s="173"/>
      <c r="I24" s="173"/>
    </row>
    <row r="25" spans="1:9" s="150" customFormat="1" ht="10.199999999999999">
      <c r="A25" s="132"/>
      <c r="B25" s="172"/>
      <c r="C25" s="172"/>
      <c r="D25" s="172"/>
      <c r="E25" s="133"/>
      <c r="F25" s="132"/>
      <c r="G25" s="134"/>
      <c r="H25" s="173"/>
      <c r="I25" s="173"/>
    </row>
    <row r="26" spans="1:9" s="150" customFormat="1" ht="10.199999999999999">
      <c r="A26" s="132"/>
      <c r="B26" s="172"/>
      <c r="C26" s="172"/>
      <c r="D26" s="172"/>
      <c r="E26" s="124" t="s">
        <v>171</v>
      </c>
      <c r="F26" s="132"/>
      <c r="G26" s="134"/>
      <c r="H26" s="173"/>
      <c r="I26" s="125">
        <f>SUM(I27:I34)</f>
        <v>0</v>
      </c>
    </row>
    <row r="27" spans="1:9" s="150" customFormat="1" ht="20.399999999999999">
      <c r="A27" s="132">
        <v>11</v>
      </c>
      <c r="B27" s="172"/>
      <c r="C27" s="172"/>
      <c r="D27" s="172"/>
      <c r="E27" s="133" t="s">
        <v>223</v>
      </c>
      <c r="F27" s="132" t="s">
        <v>101</v>
      </c>
      <c r="G27" s="134">
        <v>1.8720000000000001</v>
      </c>
      <c r="H27" s="173"/>
      <c r="I27" s="173"/>
    </row>
    <row r="28" spans="1:9" s="150" customFormat="1" ht="10.199999999999999">
      <c r="A28" s="132">
        <v>12</v>
      </c>
      <c r="B28" s="172"/>
      <c r="C28" s="172"/>
      <c r="D28" s="172"/>
      <c r="E28" s="133" t="s">
        <v>224</v>
      </c>
      <c r="F28" s="132" t="s">
        <v>172</v>
      </c>
      <c r="G28" s="134">
        <v>24</v>
      </c>
      <c r="H28" s="173"/>
      <c r="I28" s="173"/>
    </row>
    <row r="29" spans="1:9" s="150" customFormat="1" ht="10.199999999999999">
      <c r="A29" s="132">
        <v>13</v>
      </c>
      <c r="B29" s="172"/>
      <c r="C29" s="172"/>
      <c r="D29" s="172"/>
      <c r="E29" s="133" t="s">
        <v>294</v>
      </c>
      <c r="F29" s="132" t="s">
        <v>172</v>
      </c>
      <c r="G29" s="134">
        <v>1</v>
      </c>
      <c r="H29" s="173"/>
      <c r="I29" s="173"/>
    </row>
    <row r="30" spans="1:9" s="150" customFormat="1" ht="10.199999999999999">
      <c r="A30" s="132">
        <v>14</v>
      </c>
      <c r="B30" s="172"/>
      <c r="C30" s="172"/>
      <c r="D30" s="172"/>
      <c r="E30" s="133" t="s">
        <v>225</v>
      </c>
      <c r="F30" s="132" t="s">
        <v>101</v>
      </c>
      <c r="G30" s="134">
        <v>5.0999999999999996</v>
      </c>
      <c r="H30" s="173"/>
      <c r="I30" s="173"/>
    </row>
    <row r="31" spans="1:9" s="150" customFormat="1" ht="10.199999999999999">
      <c r="A31" s="132">
        <v>15</v>
      </c>
      <c r="B31" s="172"/>
      <c r="C31" s="172"/>
      <c r="D31" s="172"/>
      <c r="E31" s="133" t="s">
        <v>226</v>
      </c>
      <c r="F31" s="132" t="s">
        <v>172</v>
      </c>
      <c r="G31" s="134">
        <v>102</v>
      </c>
      <c r="H31" s="173"/>
      <c r="I31" s="173"/>
    </row>
    <row r="32" spans="1:9" s="150" customFormat="1" ht="10.199999999999999">
      <c r="A32" s="132">
        <v>16</v>
      </c>
      <c r="B32" s="172"/>
      <c r="C32" s="172"/>
      <c r="D32" s="172"/>
      <c r="E32" s="133" t="s">
        <v>227</v>
      </c>
      <c r="F32" s="132" t="s">
        <v>172</v>
      </c>
      <c r="G32" s="134">
        <v>102</v>
      </c>
      <c r="H32" s="173"/>
      <c r="I32" s="173"/>
    </row>
    <row r="33" spans="1:9" s="150" customFormat="1" ht="20.399999999999999">
      <c r="A33" s="132">
        <v>17</v>
      </c>
      <c r="B33" s="172"/>
      <c r="C33" s="172"/>
      <c r="D33" s="172"/>
      <c r="E33" s="133" t="s">
        <v>228</v>
      </c>
      <c r="F33" s="132" t="s">
        <v>101</v>
      </c>
      <c r="G33" s="134">
        <v>2</v>
      </c>
      <c r="H33" s="173"/>
      <c r="I33" s="173"/>
    </row>
    <row r="34" spans="1:9" s="150" customFormat="1" ht="10.199999999999999">
      <c r="A34" s="132">
        <v>18</v>
      </c>
      <c r="B34" s="172"/>
      <c r="C34" s="172"/>
      <c r="D34" s="172"/>
      <c r="E34" s="133" t="s">
        <v>295</v>
      </c>
      <c r="F34" s="132" t="s">
        <v>172</v>
      </c>
      <c r="G34" s="134">
        <v>2</v>
      </c>
      <c r="H34" s="173"/>
      <c r="I34" s="173"/>
    </row>
    <row r="35" spans="1:9" s="150" customFormat="1" ht="10.199999999999999">
      <c r="A35" s="132"/>
      <c r="B35" s="172"/>
      <c r="C35" s="172"/>
      <c r="D35" s="172"/>
      <c r="E35" s="133"/>
      <c r="F35" s="132"/>
      <c r="G35" s="134"/>
      <c r="H35" s="173"/>
      <c r="I35" s="173"/>
    </row>
    <row r="36" spans="1:9" s="150" customFormat="1" ht="10.199999999999999">
      <c r="A36" s="132"/>
      <c r="B36" s="172"/>
      <c r="C36" s="172"/>
      <c r="D36" s="172"/>
      <c r="E36" s="124" t="s">
        <v>230</v>
      </c>
      <c r="F36" s="132"/>
      <c r="G36" s="134"/>
      <c r="H36" s="173"/>
      <c r="I36" s="125">
        <f>SUM(I37:I44)</f>
        <v>0</v>
      </c>
    </row>
    <row r="37" spans="1:9" s="150" customFormat="1" ht="10.199999999999999">
      <c r="A37" s="132">
        <v>19</v>
      </c>
      <c r="B37" s="172"/>
      <c r="C37" s="172"/>
      <c r="D37" s="172"/>
      <c r="E37" s="133" t="s">
        <v>231</v>
      </c>
      <c r="F37" s="132" t="s">
        <v>98</v>
      </c>
      <c r="G37" s="134">
        <v>186</v>
      </c>
      <c r="H37" s="173"/>
      <c r="I37" s="173"/>
    </row>
    <row r="38" spans="1:9" s="150" customFormat="1" ht="10.199999999999999">
      <c r="A38" s="132">
        <v>20</v>
      </c>
      <c r="B38" s="172"/>
      <c r="C38" s="172"/>
      <c r="D38" s="172"/>
      <c r="E38" s="133" t="s">
        <v>232</v>
      </c>
      <c r="F38" s="132" t="s">
        <v>98</v>
      </c>
      <c r="G38" s="134">
        <f>SUM(G37)</f>
        <v>186</v>
      </c>
      <c r="H38" s="173"/>
      <c r="I38" s="173"/>
    </row>
    <row r="39" spans="1:9" s="150" customFormat="1" ht="10.199999999999999">
      <c r="A39" s="132">
        <v>21</v>
      </c>
      <c r="B39" s="172"/>
      <c r="C39" s="172"/>
      <c r="D39" s="172"/>
      <c r="E39" s="133" t="s">
        <v>233</v>
      </c>
      <c r="F39" s="132" t="s">
        <v>170</v>
      </c>
      <c r="G39" s="134">
        <v>40</v>
      </c>
      <c r="H39" s="173"/>
      <c r="I39" s="173"/>
    </row>
    <row r="40" spans="1:9" s="150" customFormat="1" ht="10.199999999999999">
      <c r="A40" s="132">
        <v>22</v>
      </c>
      <c r="B40" s="172"/>
      <c r="C40" s="172"/>
      <c r="D40" s="172"/>
      <c r="E40" s="133" t="s">
        <v>234</v>
      </c>
      <c r="F40" s="132" t="s">
        <v>170</v>
      </c>
      <c r="G40" s="134">
        <v>115</v>
      </c>
      <c r="H40" s="173"/>
      <c r="I40" s="173"/>
    </row>
    <row r="41" spans="1:9" s="150" customFormat="1" ht="10.199999999999999">
      <c r="A41" s="132">
        <v>23</v>
      </c>
      <c r="B41" s="172"/>
      <c r="C41" s="172"/>
      <c r="D41" s="172"/>
      <c r="E41" s="133" t="s">
        <v>235</v>
      </c>
      <c r="F41" s="132" t="s">
        <v>170</v>
      </c>
      <c r="G41" s="134">
        <f>SUM(G39:G40)</f>
        <v>155</v>
      </c>
      <c r="H41" s="173"/>
      <c r="I41" s="173"/>
    </row>
    <row r="42" spans="1:9" s="150" customFormat="1" ht="10.199999999999999">
      <c r="A42" s="132">
        <v>24</v>
      </c>
      <c r="B42" s="172"/>
      <c r="C42" s="172"/>
      <c r="D42" s="172"/>
      <c r="E42" s="133" t="s">
        <v>236</v>
      </c>
      <c r="F42" s="132" t="s">
        <v>149</v>
      </c>
      <c r="G42" s="134">
        <v>28</v>
      </c>
      <c r="H42" s="173"/>
      <c r="I42" s="173"/>
    </row>
    <row r="43" spans="1:9" s="150" customFormat="1" ht="10.199999999999999">
      <c r="A43" s="132">
        <v>25</v>
      </c>
      <c r="B43" s="172"/>
      <c r="C43" s="172"/>
      <c r="D43" s="172"/>
      <c r="E43" s="133" t="s">
        <v>237</v>
      </c>
      <c r="F43" s="132" t="s">
        <v>149</v>
      </c>
      <c r="G43" s="134">
        <v>28</v>
      </c>
      <c r="H43" s="173"/>
      <c r="I43" s="173"/>
    </row>
    <row r="44" spans="1:9" s="150" customFormat="1" ht="10.199999999999999">
      <c r="A44" s="132">
        <v>26</v>
      </c>
      <c r="B44" s="172"/>
      <c r="C44" s="172"/>
      <c r="D44" s="172"/>
      <c r="E44" s="133" t="s">
        <v>238</v>
      </c>
      <c r="F44" s="132" t="s">
        <v>98</v>
      </c>
      <c r="G44" s="134">
        <f>SUM(G39+G40)*0.3</f>
        <v>46.5</v>
      </c>
      <c r="H44" s="173"/>
      <c r="I44" s="173"/>
    </row>
    <row r="45" spans="1:9" s="150" customFormat="1" ht="10.199999999999999">
      <c r="A45" s="132"/>
      <c r="B45" s="172"/>
      <c r="C45" s="172"/>
      <c r="D45" s="172"/>
      <c r="E45" s="133"/>
      <c r="F45" s="132"/>
      <c r="G45" s="134"/>
      <c r="H45" s="173"/>
      <c r="I45" s="173"/>
    </row>
    <row r="46" spans="1:9" s="150" customFormat="1" ht="10.199999999999999">
      <c r="A46" s="132"/>
      <c r="B46" s="172"/>
      <c r="C46" s="172"/>
      <c r="D46" s="172"/>
      <c r="E46" s="124" t="s">
        <v>313</v>
      </c>
      <c r="F46" s="132"/>
      <c r="G46" s="134"/>
      <c r="H46" s="173"/>
      <c r="I46" s="125">
        <f>SUM(I47:I55)</f>
        <v>0</v>
      </c>
    </row>
    <row r="47" spans="1:9" s="150" customFormat="1" ht="10.199999999999999">
      <c r="A47" s="132">
        <v>27</v>
      </c>
      <c r="B47" s="172"/>
      <c r="C47" s="172"/>
      <c r="D47" s="172"/>
      <c r="E47" s="133" t="s">
        <v>239</v>
      </c>
      <c r="F47" s="132" t="s">
        <v>149</v>
      </c>
      <c r="G47" s="134">
        <v>182</v>
      </c>
      <c r="H47" s="173"/>
      <c r="I47" s="173"/>
    </row>
    <row r="48" spans="1:9" s="150" customFormat="1" ht="10.199999999999999">
      <c r="A48" s="132">
        <v>28</v>
      </c>
      <c r="B48" s="172"/>
      <c r="C48" s="172"/>
      <c r="D48" s="172"/>
      <c r="E48" s="133" t="s">
        <v>240</v>
      </c>
      <c r="F48" s="132" t="s">
        <v>98</v>
      </c>
      <c r="G48" s="134">
        <v>607</v>
      </c>
      <c r="H48" s="173"/>
      <c r="I48" s="173"/>
    </row>
    <row r="49" spans="1:9" s="150" customFormat="1" ht="20.399999999999999">
      <c r="A49" s="132">
        <v>29</v>
      </c>
      <c r="B49" s="172"/>
      <c r="C49" s="172"/>
      <c r="D49" s="172"/>
      <c r="E49" s="133" t="s">
        <v>241</v>
      </c>
      <c r="F49" s="132" t="s">
        <v>98</v>
      </c>
      <c r="G49" s="134">
        <f>SUM(G48)</f>
        <v>607</v>
      </c>
      <c r="H49" s="173"/>
      <c r="I49" s="173"/>
    </row>
    <row r="50" spans="1:9" s="150" customFormat="1" ht="10.199999999999999">
      <c r="A50" s="132">
        <v>30</v>
      </c>
      <c r="B50" s="172"/>
      <c r="C50" s="172"/>
      <c r="D50" s="172"/>
      <c r="E50" s="133" t="s">
        <v>296</v>
      </c>
      <c r="F50" s="132" t="s">
        <v>149</v>
      </c>
      <c r="G50" s="134">
        <v>122</v>
      </c>
      <c r="H50" s="173"/>
      <c r="I50" s="173"/>
    </row>
    <row r="51" spans="1:9" s="150" customFormat="1" ht="10.199999999999999">
      <c r="A51" s="132">
        <v>31</v>
      </c>
      <c r="B51" s="172"/>
      <c r="C51" s="172"/>
      <c r="D51" s="172"/>
      <c r="E51" s="133" t="s">
        <v>243</v>
      </c>
      <c r="F51" s="132" t="s">
        <v>98</v>
      </c>
      <c r="G51" s="134">
        <v>607</v>
      </c>
      <c r="H51" s="173"/>
      <c r="I51" s="173"/>
    </row>
    <row r="52" spans="1:9" s="150" customFormat="1" ht="10.199999999999999">
      <c r="A52" s="132">
        <v>32</v>
      </c>
      <c r="B52" s="172"/>
      <c r="C52" s="172"/>
      <c r="D52" s="172"/>
      <c r="E52" s="133" t="s">
        <v>244</v>
      </c>
      <c r="F52" s="132" t="s">
        <v>98</v>
      </c>
      <c r="G52" s="134">
        <f>SUM(G51)</f>
        <v>607</v>
      </c>
      <c r="H52" s="173"/>
      <c r="I52" s="173"/>
    </row>
    <row r="53" spans="1:9" s="150" customFormat="1" ht="10.199999999999999">
      <c r="A53" s="132">
        <v>33</v>
      </c>
      <c r="B53" s="172"/>
      <c r="C53" s="172"/>
      <c r="D53" s="172"/>
      <c r="E53" s="133" t="s">
        <v>245</v>
      </c>
      <c r="F53" s="132" t="s">
        <v>149</v>
      </c>
      <c r="G53" s="134">
        <v>38</v>
      </c>
      <c r="H53" s="173"/>
      <c r="I53" s="173"/>
    </row>
    <row r="54" spans="1:9" s="150" customFormat="1" ht="10.199999999999999">
      <c r="A54" s="132">
        <v>34</v>
      </c>
      <c r="B54" s="172"/>
      <c r="C54" s="172"/>
      <c r="D54" s="172"/>
      <c r="E54" s="133" t="s">
        <v>243</v>
      </c>
      <c r="F54" s="132" t="s">
        <v>98</v>
      </c>
      <c r="G54" s="134">
        <v>607</v>
      </c>
      <c r="H54" s="173"/>
      <c r="I54" s="173"/>
    </row>
    <row r="55" spans="1:9" s="150" customFormat="1" ht="10.199999999999999">
      <c r="A55" s="132">
        <v>35</v>
      </c>
      <c r="B55" s="172"/>
      <c r="C55" s="172"/>
      <c r="D55" s="172"/>
      <c r="E55" s="133" t="s">
        <v>244</v>
      </c>
      <c r="F55" s="132" t="s">
        <v>98</v>
      </c>
      <c r="G55" s="134">
        <f>SUM(G54)</f>
        <v>607</v>
      </c>
      <c r="H55" s="173"/>
      <c r="I55" s="173"/>
    </row>
    <row r="56" spans="1:9" s="150" customFormat="1" ht="10.199999999999999">
      <c r="A56" s="132"/>
      <c r="B56" s="172"/>
      <c r="C56" s="172"/>
      <c r="D56" s="172"/>
      <c r="E56" s="133"/>
      <c r="F56" s="132"/>
      <c r="G56" s="134"/>
      <c r="H56" s="173"/>
      <c r="I56" s="173"/>
    </row>
    <row r="57" spans="1:9" s="150" customFormat="1" ht="10.199999999999999">
      <c r="A57" s="132"/>
      <c r="B57" s="172"/>
      <c r="C57" s="172"/>
      <c r="D57" s="172"/>
      <c r="E57" s="124" t="s">
        <v>247</v>
      </c>
      <c r="F57" s="132"/>
      <c r="G57" s="134"/>
      <c r="H57" s="173"/>
      <c r="I57" s="125">
        <f>SUM(I58:I62)</f>
        <v>0</v>
      </c>
    </row>
    <row r="58" spans="1:9" s="150" customFormat="1" ht="10.199999999999999">
      <c r="A58" s="132">
        <v>36</v>
      </c>
      <c r="B58" s="172"/>
      <c r="C58" s="172"/>
      <c r="D58" s="172"/>
      <c r="E58" s="133" t="s">
        <v>297</v>
      </c>
      <c r="F58" s="132" t="s">
        <v>98</v>
      </c>
      <c r="G58" s="134">
        <v>607</v>
      </c>
      <c r="H58" s="173"/>
      <c r="I58" s="173"/>
    </row>
    <row r="59" spans="1:9" s="150" customFormat="1" ht="10.199999999999999">
      <c r="A59" s="132">
        <v>37</v>
      </c>
      <c r="B59" s="172"/>
      <c r="C59" s="172"/>
      <c r="D59" s="172"/>
      <c r="E59" s="133" t="s">
        <v>307</v>
      </c>
      <c r="F59" s="132" t="s">
        <v>98</v>
      </c>
      <c r="G59" s="134">
        <v>607</v>
      </c>
      <c r="H59" s="173"/>
      <c r="I59" s="173"/>
    </row>
    <row r="60" spans="1:9" s="150" customFormat="1" ht="10.199999999999999">
      <c r="A60" s="132">
        <v>38</v>
      </c>
      <c r="B60" s="172"/>
      <c r="C60" s="172"/>
      <c r="D60" s="172"/>
      <c r="E60" s="133" t="s">
        <v>298</v>
      </c>
      <c r="F60" s="132" t="s">
        <v>98</v>
      </c>
      <c r="G60" s="134">
        <v>607</v>
      </c>
      <c r="H60" s="173"/>
      <c r="I60" s="173"/>
    </row>
    <row r="61" spans="1:9" s="150" customFormat="1" ht="10.199999999999999">
      <c r="A61" s="132">
        <v>39</v>
      </c>
      <c r="B61" s="172"/>
      <c r="C61" s="172"/>
      <c r="D61" s="172"/>
      <c r="E61" s="133" t="s">
        <v>299</v>
      </c>
      <c r="F61" s="132" t="s">
        <v>98</v>
      </c>
      <c r="G61" s="134">
        <v>607</v>
      </c>
      <c r="H61" s="173"/>
      <c r="I61" s="173"/>
    </row>
    <row r="62" spans="1:9" s="150" customFormat="1" ht="10.199999999999999">
      <c r="A62" s="132">
        <v>40</v>
      </c>
      <c r="B62" s="172"/>
      <c r="C62" s="172"/>
      <c r="D62" s="172"/>
      <c r="E62" s="133" t="s">
        <v>308</v>
      </c>
      <c r="F62" s="132" t="s">
        <v>98</v>
      </c>
      <c r="G62" s="134">
        <v>607</v>
      </c>
      <c r="H62" s="173"/>
      <c r="I62" s="173"/>
    </row>
    <row r="63" spans="1:9" s="16" customFormat="1" ht="19.5" customHeight="1">
      <c r="B63" s="132"/>
      <c r="C63" s="132"/>
      <c r="E63" s="124" t="s">
        <v>179</v>
      </c>
      <c r="F63" s="174"/>
      <c r="G63" s="174"/>
      <c r="H63" s="171"/>
      <c r="I63" s="125">
        <f>SUM(I64:I67)</f>
        <v>0</v>
      </c>
    </row>
    <row r="64" spans="1:9" s="16" customFormat="1" ht="10.199999999999999">
      <c r="A64" s="132"/>
      <c r="B64" s="132"/>
      <c r="C64" s="132"/>
      <c r="E64" s="175" t="s">
        <v>193</v>
      </c>
      <c r="F64" s="176"/>
      <c r="G64" s="176"/>
      <c r="H64" s="173"/>
      <c r="I64" s="173"/>
    </row>
    <row r="65" spans="1:9" s="16" customFormat="1" ht="20.399999999999999">
      <c r="A65" s="132">
        <v>41</v>
      </c>
      <c r="B65" s="172"/>
      <c r="C65" s="172"/>
      <c r="D65" s="172"/>
      <c r="E65" s="133" t="s">
        <v>315</v>
      </c>
      <c r="F65" s="132" t="s">
        <v>182</v>
      </c>
      <c r="G65" s="134">
        <v>2</v>
      </c>
      <c r="H65" s="173"/>
      <c r="I65" s="173"/>
    </row>
    <row r="66" spans="1:9" s="16" customFormat="1" ht="10.199999999999999">
      <c r="A66" s="132">
        <v>42</v>
      </c>
      <c r="B66" s="172"/>
      <c r="C66" s="172"/>
      <c r="D66" s="172"/>
      <c r="E66" s="133" t="s">
        <v>316</v>
      </c>
      <c r="F66" s="132" t="s">
        <v>182</v>
      </c>
      <c r="G66" s="134">
        <v>2</v>
      </c>
      <c r="H66" s="173"/>
      <c r="I66" s="173"/>
    </row>
    <row r="67" spans="1:9" s="122" customFormat="1" ht="10.199999999999999">
      <c r="A67" s="132">
        <v>43</v>
      </c>
      <c r="B67" s="172"/>
      <c r="C67" s="172"/>
      <c r="D67" s="172"/>
      <c r="E67" s="133" t="s">
        <v>317</v>
      </c>
      <c r="F67" s="132" t="s">
        <v>182</v>
      </c>
      <c r="G67" s="134">
        <v>2</v>
      </c>
      <c r="H67" s="173"/>
      <c r="I67" s="173"/>
    </row>
    <row r="68" spans="1:9" ht="11.25" customHeight="1">
      <c r="A68" s="132"/>
      <c r="B68" s="172"/>
      <c r="C68" s="172"/>
      <c r="D68" s="172"/>
      <c r="E68" s="133"/>
      <c r="F68" s="132"/>
      <c r="G68" s="134"/>
      <c r="H68" s="173"/>
      <c r="I68" s="173"/>
    </row>
    <row r="69" spans="1:9" ht="11.25" customHeight="1">
      <c r="A69" s="132"/>
      <c r="B69" s="172"/>
      <c r="C69" s="172"/>
      <c r="D69" s="172"/>
      <c r="E69" s="124" t="s">
        <v>184</v>
      </c>
      <c r="F69" s="132"/>
      <c r="G69" s="134"/>
      <c r="H69" s="173"/>
      <c r="I69" s="125">
        <f>SUM(I70:I83)</f>
        <v>0</v>
      </c>
    </row>
    <row r="70" spans="1:9" ht="11.25" customHeight="1">
      <c r="A70" s="132">
        <v>44</v>
      </c>
      <c r="B70" s="172"/>
      <c r="C70" s="172"/>
      <c r="D70" s="172"/>
      <c r="E70" s="133" t="s">
        <v>255</v>
      </c>
      <c r="F70" s="132" t="s">
        <v>172</v>
      </c>
      <c r="G70" s="134">
        <v>24</v>
      </c>
      <c r="H70" s="173"/>
      <c r="I70" s="173"/>
    </row>
    <row r="71" spans="1:9" ht="13.2">
      <c r="A71" s="132">
        <v>45</v>
      </c>
      <c r="B71" s="172"/>
      <c r="C71" s="172"/>
      <c r="D71" s="172"/>
      <c r="E71" s="133" t="s">
        <v>300</v>
      </c>
      <c r="F71" s="132" t="s">
        <v>99</v>
      </c>
      <c r="G71" s="134">
        <v>105.3</v>
      </c>
      <c r="H71" s="173"/>
      <c r="I71" s="173"/>
    </row>
    <row r="72" spans="1:9" ht="13.2">
      <c r="A72" s="132">
        <v>46</v>
      </c>
      <c r="B72" s="172"/>
      <c r="C72" s="172"/>
      <c r="D72" s="172"/>
      <c r="E72" s="133" t="s">
        <v>301</v>
      </c>
      <c r="F72" s="132" t="s">
        <v>182</v>
      </c>
      <c r="G72" s="134">
        <v>1</v>
      </c>
      <c r="H72" s="173"/>
      <c r="I72" s="173"/>
    </row>
    <row r="73" spans="1:9" ht="13.2">
      <c r="A73" s="132">
        <v>47</v>
      </c>
      <c r="B73" s="172"/>
      <c r="C73" s="172"/>
      <c r="D73" s="172"/>
      <c r="E73" s="133" t="s">
        <v>185</v>
      </c>
      <c r="F73" s="132" t="s">
        <v>98</v>
      </c>
      <c r="G73" s="134">
        <v>461.04</v>
      </c>
      <c r="H73" s="173"/>
      <c r="I73" s="173"/>
    </row>
    <row r="74" spans="1:9" ht="13.2">
      <c r="A74" s="132">
        <v>48</v>
      </c>
      <c r="B74" s="172"/>
      <c r="C74" s="172"/>
      <c r="D74" s="172"/>
      <c r="E74" s="133" t="s">
        <v>263</v>
      </c>
      <c r="F74" s="132" t="s">
        <v>172</v>
      </c>
      <c r="G74" s="134">
        <v>4</v>
      </c>
      <c r="H74" s="173"/>
      <c r="I74" s="173"/>
    </row>
    <row r="75" spans="1:9" ht="13.2">
      <c r="A75" s="132">
        <v>49</v>
      </c>
      <c r="B75" s="172"/>
      <c r="C75" s="172"/>
      <c r="D75" s="172"/>
      <c r="E75" s="133" t="s">
        <v>264</v>
      </c>
      <c r="F75" s="132" t="s">
        <v>172</v>
      </c>
      <c r="G75" s="134">
        <v>20</v>
      </c>
      <c r="H75" s="173"/>
      <c r="I75" s="173"/>
    </row>
    <row r="76" spans="1:9" ht="13.2">
      <c r="A76" s="132">
        <v>50</v>
      </c>
      <c r="B76" s="172"/>
      <c r="C76" s="172"/>
      <c r="D76" s="172"/>
      <c r="E76" s="133" t="s">
        <v>194</v>
      </c>
      <c r="F76" s="132"/>
      <c r="G76" s="134"/>
      <c r="H76" s="173"/>
      <c r="I76" s="173"/>
    </row>
    <row r="77" spans="1:9" ht="12.75" customHeight="1">
      <c r="A77" s="132">
        <v>51</v>
      </c>
      <c r="B77" s="172"/>
      <c r="C77" s="172"/>
      <c r="D77" s="172"/>
      <c r="E77" s="133" t="s">
        <v>266</v>
      </c>
      <c r="F77" s="132" t="s">
        <v>186</v>
      </c>
      <c r="G77" s="134">
        <v>1</v>
      </c>
      <c r="H77" s="173"/>
      <c r="I77" s="173"/>
    </row>
    <row r="78" spans="1:9" ht="12.75" customHeight="1">
      <c r="A78" s="132">
        <v>52</v>
      </c>
      <c r="B78" s="172"/>
      <c r="C78" s="172"/>
      <c r="D78" s="172"/>
      <c r="E78" s="133" t="s">
        <v>187</v>
      </c>
      <c r="F78" s="132" t="s">
        <v>182</v>
      </c>
      <c r="G78" s="134">
        <v>200</v>
      </c>
      <c r="H78" s="173"/>
      <c r="I78" s="173"/>
    </row>
    <row r="79" spans="1:9" ht="12.75" customHeight="1">
      <c r="A79" s="132">
        <v>53</v>
      </c>
      <c r="B79" s="172"/>
      <c r="C79" s="172"/>
      <c r="D79" s="172"/>
      <c r="E79" s="133" t="s">
        <v>270</v>
      </c>
      <c r="F79" s="132" t="s">
        <v>182</v>
      </c>
      <c r="G79" s="134">
        <v>200</v>
      </c>
      <c r="H79" s="173"/>
      <c r="I79" s="173"/>
    </row>
    <row r="80" spans="1:9" ht="12.75" customHeight="1">
      <c r="A80" s="132">
        <v>54</v>
      </c>
      <c r="B80" s="172"/>
      <c r="C80" s="172"/>
      <c r="D80" s="172"/>
      <c r="E80" s="133" t="s">
        <v>188</v>
      </c>
      <c r="F80" s="132" t="s">
        <v>182</v>
      </c>
      <c r="G80" s="134">
        <v>45</v>
      </c>
      <c r="H80" s="173"/>
      <c r="I80" s="173"/>
    </row>
    <row r="81" spans="1:9" ht="11.25" customHeight="1">
      <c r="A81" s="132">
        <v>55</v>
      </c>
      <c r="B81" s="172"/>
      <c r="C81" s="172"/>
      <c r="D81" s="172"/>
      <c r="E81" s="133" t="s">
        <v>302</v>
      </c>
      <c r="F81" s="132" t="s">
        <v>99</v>
      </c>
      <c r="G81" s="134">
        <v>350</v>
      </c>
      <c r="H81" s="173"/>
      <c r="I81" s="173"/>
    </row>
    <row r="82" spans="1:9" ht="11.25" customHeight="1">
      <c r="A82" s="132">
        <v>56</v>
      </c>
      <c r="B82" s="172"/>
      <c r="C82" s="172"/>
      <c r="D82" s="172"/>
      <c r="E82" s="133" t="s">
        <v>189</v>
      </c>
      <c r="F82" s="132" t="s">
        <v>182</v>
      </c>
      <c r="G82" s="134">
        <v>28</v>
      </c>
      <c r="H82" s="173"/>
      <c r="I82" s="173"/>
    </row>
    <row r="83" spans="1:9" ht="11.25" customHeight="1">
      <c r="A83" s="132">
        <v>57</v>
      </c>
      <c r="B83" s="172"/>
      <c r="C83" s="172"/>
      <c r="D83" s="172"/>
      <c r="E83" s="133" t="s">
        <v>190</v>
      </c>
      <c r="F83" s="132" t="s">
        <v>182</v>
      </c>
      <c r="G83" s="134">
        <v>8</v>
      </c>
      <c r="H83" s="173"/>
      <c r="I83" s="173"/>
    </row>
    <row r="84" spans="1:9" ht="11.25" customHeight="1">
      <c r="A84" s="132"/>
      <c r="B84" s="172"/>
      <c r="C84" s="172"/>
      <c r="D84" s="172"/>
      <c r="E84" s="133"/>
      <c r="F84" s="132"/>
      <c r="G84" s="134"/>
      <c r="H84" s="173"/>
      <c r="I84" s="173"/>
    </row>
    <row r="85" spans="1:9" ht="11.25" customHeight="1">
      <c r="A85" s="132"/>
      <c r="B85" s="172"/>
      <c r="C85" s="172"/>
      <c r="D85" s="172"/>
      <c r="E85" s="124" t="s">
        <v>195</v>
      </c>
      <c r="F85" s="132"/>
      <c r="G85" s="134"/>
      <c r="H85" s="173"/>
      <c r="I85" s="125">
        <f>SUM(I86:I88)</f>
        <v>0</v>
      </c>
    </row>
    <row r="86" spans="1:9" ht="11.25" customHeight="1">
      <c r="A86" s="132">
        <v>58</v>
      </c>
      <c r="B86" s="172"/>
      <c r="C86" s="172"/>
      <c r="D86" s="172"/>
      <c r="E86" s="133" t="s">
        <v>191</v>
      </c>
      <c r="F86" s="132" t="s">
        <v>192</v>
      </c>
      <c r="G86" s="134">
        <v>1</v>
      </c>
      <c r="H86" s="173"/>
      <c r="I86" s="173"/>
    </row>
    <row r="87" spans="1:9" ht="11.25" customHeight="1">
      <c r="A87" s="132">
        <v>59</v>
      </c>
      <c r="B87" s="172"/>
      <c r="C87" s="172"/>
      <c r="D87" s="172"/>
      <c r="E87" s="133" t="s">
        <v>196</v>
      </c>
      <c r="F87" s="132" t="s">
        <v>165</v>
      </c>
      <c r="G87" s="134">
        <v>1</v>
      </c>
      <c r="H87" s="173"/>
      <c r="I87" s="173"/>
    </row>
    <row r="88" spans="1:9" ht="11.25" customHeight="1">
      <c r="A88" s="132">
        <v>60</v>
      </c>
      <c r="B88" s="172"/>
      <c r="C88" s="172"/>
      <c r="D88" s="172"/>
      <c r="E88" s="133" t="s">
        <v>274</v>
      </c>
      <c r="F88" s="132" t="s">
        <v>165</v>
      </c>
      <c r="G88" s="134">
        <v>1</v>
      </c>
      <c r="H88" s="173"/>
      <c r="I88" s="173"/>
    </row>
    <row r="89" spans="1:9" ht="11.25" customHeight="1">
      <c r="A89" s="172"/>
      <c r="B89" s="172"/>
      <c r="C89" s="172"/>
      <c r="D89" s="172"/>
      <c r="E89" s="172"/>
      <c r="F89" s="172"/>
      <c r="G89" s="172"/>
      <c r="H89" s="172"/>
      <c r="I89" s="172"/>
    </row>
    <row r="90" spans="1:9" ht="11.25" customHeight="1">
      <c r="A90" s="172"/>
      <c r="B90" s="172"/>
      <c r="C90" s="172"/>
      <c r="D90" s="172"/>
      <c r="E90" s="127" t="s">
        <v>81</v>
      </c>
      <c r="F90" s="126"/>
      <c r="G90" s="126"/>
      <c r="H90" s="172"/>
      <c r="I90" s="128">
        <f>I85+I69+I63+I57+I46+I36+I26+I14</f>
        <v>0</v>
      </c>
    </row>
  </sheetData>
  <pageMargins left="0.25" right="0.25" top="0.75" bottom="0.75" header="0.3" footer="0.3"/>
  <pageSetup paperSize="9" fitToHeight="0" orientation="portrait" r:id="rId1"/>
  <headerFooter alignWithMargins="0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5</vt:i4>
      </vt:variant>
    </vt:vector>
  </HeadingPairs>
  <TitlesOfParts>
    <vt:vector size="13" baseType="lpstr">
      <vt:lpstr>Krycí list </vt:lpstr>
      <vt:lpstr>Rekap</vt:lpstr>
      <vt:lpstr>Krycí list AD</vt:lpstr>
      <vt:lpstr>AD</vt:lpstr>
      <vt:lpstr>Krycí list 02</vt:lpstr>
      <vt:lpstr>UT02</vt:lpstr>
      <vt:lpstr>Krycí list 03</vt:lpstr>
      <vt:lpstr>UT03</vt:lpstr>
      <vt:lpstr>AD!Názvy_tlače</vt:lpstr>
      <vt:lpstr>'UT02'!Názvy_tlače</vt:lpstr>
      <vt:lpstr>'UT03'!Názvy_tlače</vt:lpstr>
      <vt:lpstr>'UT02'!Oblasť_tlače</vt:lpstr>
      <vt:lpstr>'UT03'!Oblasť_tlače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Múčka</dc:creator>
  <cp:lastModifiedBy>Wagnerová Mária</cp:lastModifiedBy>
  <cp:lastPrinted>2021-02-18T13:04:06Z</cp:lastPrinted>
  <dcterms:created xsi:type="dcterms:W3CDTF">2010-09-09T09:24:09Z</dcterms:created>
  <dcterms:modified xsi:type="dcterms:W3CDTF">2021-02-22T18:12:57Z</dcterms:modified>
</cp:coreProperties>
</file>