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hared\ILAVA\Mesto Ilava\Prístavba škôlky\zmena 10-2020-murovanie\PPSP\profesie\rozpočet\Odomknute\"/>
    </mc:Choice>
  </mc:AlternateContent>
  <xr:revisionPtr revIDLastSave="0" documentId="8_{15314E34-64B9-400D-AF98-E7F1296AA517}" xr6:coauthVersionLast="45" xr6:coauthVersionMax="45" xr10:uidLastSave="{00000000-0000-0000-0000-000000000000}"/>
  <bookViews>
    <workbookView xWindow="780" yWindow="780" windowWidth="13995" windowHeight="15390" xr2:uid="{75F174AD-3E03-4929-8469-559500C87BE0}"/>
  </bookViews>
  <sheets>
    <sheet name="SO05 03 - Areál materskej..." sheetId="1" r:id="rId1"/>
  </sheets>
  <definedNames>
    <definedName name="_xlnm._FilterDatabase" localSheetId="0" hidden="1">'SO05 03 - Areál materskej...'!$C$121:$K$167</definedName>
    <definedName name="_xlnm.Print_Titles" localSheetId="0">'SO05 03 - Areál materskej...'!$121:$121</definedName>
    <definedName name="_xlnm.Print_Area" localSheetId="0">'SO05 03 - Areál materskej...'!$C$4:$J$76,'SO05 03 - Areál materskej...'!$C$82:$J$103,'SO05 03 - Areál materskej...'!$C$109:$J$167</definedName>
  </definedName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67" i="1" l="1"/>
  <c r="BK166" i="1" s="1"/>
  <c r="J166" i="1" s="1"/>
  <c r="J102" i="1" s="1"/>
  <c r="BI167" i="1"/>
  <c r="BH167" i="1"/>
  <c r="BG167" i="1"/>
  <c r="BE167" i="1"/>
  <c r="T167" i="1"/>
  <c r="T166" i="1" s="1"/>
  <c r="R167" i="1"/>
  <c r="R166" i="1" s="1"/>
  <c r="P167" i="1"/>
  <c r="J167" i="1"/>
  <c r="BF167" i="1" s="1"/>
  <c r="P166" i="1"/>
  <c r="BK165" i="1"/>
  <c r="BI165" i="1"/>
  <c r="BH165" i="1"/>
  <c r="BG165" i="1"/>
  <c r="BF165" i="1"/>
  <c r="BE165" i="1"/>
  <c r="T165" i="1"/>
  <c r="R165" i="1"/>
  <c r="P165" i="1"/>
  <c r="J165" i="1"/>
  <c r="BK164" i="1"/>
  <c r="BI164" i="1"/>
  <c r="BH164" i="1"/>
  <c r="BG164" i="1"/>
  <c r="BE164" i="1"/>
  <c r="T164" i="1"/>
  <c r="R164" i="1"/>
  <c r="P164" i="1"/>
  <c r="J164" i="1"/>
  <c r="BF164" i="1" s="1"/>
  <c r="BK163" i="1"/>
  <c r="BI163" i="1"/>
  <c r="BH163" i="1"/>
  <c r="BG163" i="1"/>
  <c r="BF163" i="1"/>
  <c r="BE163" i="1"/>
  <c r="T163" i="1"/>
  <c r="R163" i="1"/>
  <c r="P163" i="1"/>
  <c r="J163" i="1"/>
  <c r="BK162" i="1"/>
  <c r="BI162" i="1"/>
  <c r="BH162" i="1"/>
  <c r="BG162" i="1"/>
  <c r="BF162" i="1"/>
  <c r="BE162" i="1"/>
  <c r="T162" i="1"/>
  <c r="R162" i="1"/>
  <c r="P162" i="1"/>
  <c r="J162" i="1"/>
  <c r="BK161" i="1"/>
  <c r="BI161" i="1"/>
  <c r="BH161" i="1"/>
  <c r="BG161" i="1"/>
  <c r="BE161" i="1"/>
  <c r="T161" i="1"/>
  <c r="R161" i="1"/>
  <c r="P161" i="1"/>
  <c r="J161" i="1"/>
  <c r="BF161" i="1" s="1"/>
  <c r="BK160" i="1"/>
  <c r="BI160" i="1"/>
  <c r="BH160" i="1"/>
  <c r="BG160" i="1"/>
  <c r="BF160" i="1"/>
  <c r="BE160" i="1"/>
  <c r="T160" i="1"/>
  <c r="R160" i="1"/>
  <c r="P160" i="1"/>
  <c r="J160" i="1"/>
  <c r="BK159" i="1"/>
  <c r="BI159" i="1"/>
  <c r="BH159" i="1"/>
  <c r="BG159" i="1"/>
  <c r="BE159" i="1"/>
  <c r="T159" i="1"/>
  <c r="R159" i="1"/>
  <c r="P159" i="1"/>
  <c r="J159" i="1"/>
  <c r="BF159" i="1" s="1"/>
  <c r="BK158" i="1"/>
  <c r="BI158" i="1"/>
  <c r="BH158" i="1"/>
  <c r="BG158" i="1"/>
  <c r="BE158" i="1"/>
  <c r="T158" i="1"/>
  <c r="R158" i="1"/>
  <c r="P158" i="1"/>
  <c r="J158" i="1"/>
  <c r="BF158" i="1" s="1"/>
  <c r="BK157" i="1"/>
  <c r="BI157" i="1"/>
  <c r="BH157" i="1"/>
  <c r="BG157" i="1"/>
  <c r="BE157" i="1"/>
  <c r="T157" i="1"/>
  <c r="R157" i="1"/>
  <c r="P157" i="1"/>
  <c r="J157" i="1"/>
  <c r="BF157" i="1" s="1"/>
  <c r="BK156" i="1"/>
  <c r="BI156" i="1"/>
  <c r="BH156" i="1"/>
  <c r="BG156" i="1"/>
  <c r="BF156" i="1"/>
  <c r="BE156" i="1"/>
  <c r="T156" i="1"/>
  <c r="R156" i="1"/>
  <c r="P156" i="1"/>
  <c r="J156" i="1"/>
  <c r="BK155" i="1"/>
  <c r="BI155" i="1"/>
  <c r="BH155" i="1"/>
  <c r="BG155" i="1"/>
  <c r="BE155" i="1"/>
  <c r="T155" i="1"/>
  <c r="R155" i="1"/>
  <c r="P155" i="1"/>
  <c r="J155" i="1"/>
  <c r="BF155" i="1" s="1"/>
  <c r="BK154" i="1"/>
  <c r="BI154" i="1"/>
  <c r="BH154" i="1"/>
  <c r="BG154" i="1"/>
  <c r="BE154" i="1"/>
  <c r="T154" i="1"/>
  <c r="R154" i="1"/>
  <c r="P154" i="1"/>
  <c r="J154" i="1"/>
  <c r="BF154" i="1" s="1"/>
  <c r="BK153" i="1"/>
  <c r="BI153" i="1"/>
  <c r="BH153" i="1"/>
  <c r="BG153" i="1"/>
  <c r="BE153" i="1"/>
  <c r="T153" i="1"/>
  <c r="R153" i="1"/>
  <c r="P153" i="1"/>
  <c r="J153" i="1"/>
  <c r="BF153" i="1" s="1"/>
  <c r="BK152" i="1"/>
  <c r="BI152" i="1"/>
  <c r="BH152" i="1"/>
  <c r="BG152" i="1"/>
  <c r="BE152" i="1"/>
  <c r="T152" i="1"/>
  <c r="T151" i="1" s="1"/>
  <c r="R152" i="1"/>
  <c r="R151" i="1" s="1"/>
  <c r="P152" i="1"/>
  <c r="J152" i="1"/>
  <c r="BF152" i="1" s="1"/>
  <c r="BK150" i="1"/>
  <c r="BI150" i="1"/>
  <c r="BH150" i="1"/>
  <c r="BG150" i="1"/>
  <c r="BE150" i="1"/>
  <c r="T150" i="1"/>
  <c r="R150" i="1"/>
  <c r="P150" i="1"/>
  <c r="J150" i="1"/>
  <c r="BF150" i="1" s="1"/>
  <c r="BK149" i="1"/>
  <c r="BI149" i="1"/>
  <c r="BH149" i="1"/>
  <c r="BG149" i="1"/>
  <c r="BF149" i="1"/>
  <c r="BE149" i="1"/>
  <c r="T149" i="1"/>
  <c r="R149" i="1"/>
  <c r="P149" i="1"/>
  <c r="J149" i="1"/>
  <c r="BK148" i="1"/>
  <c r="BI148" i="1"/>
  <c r="BH148" i="1"/>
  <c r="BG148" i="1"/>
  <c r="BE148" i="1"/>
  <c r="T148" i="1"/>
  <c r="R148" i="1"/>
  <c r="R146" i="1" s="1"/>
  <c r="P148" i="1"/>
  <c r="J148" i="1"/>
  <c r="BF148" i="1" s="1"/>
  <c r="BK147" i="1"/>
  <c r="BI147" i="1"/>
  <c r="BH147" i="1"/>
  <c r="BG147" i="1"/>
  <c r="BE147" i="1"/>
  <c r="T147" i="1"/>
  <c r="R147" i="1"/>
  <c r="P147" i="1"/>
  <c r="J147" i="1"/>
  <c r="BF147" i="1" s="1"/>
  <c r="T146" i="1"/>
  <c r="BK145" i="1"/>
  <c r="BK144" i="1" s="1"/>
  <c r="J144" i="1" s="1"/>
  <c r="J99" i="1" s="1"/>
  <c r="BI145" i="1"/>
  <c r="BH145" i="1"/>
  <c r="BG145" i="1"/>
  <c r="BE145" i="1"/>
  <c r="T145" i="1"/>
  <c r="T144" i="1" s="1"/>
  <c r="R145" i="1"/>
  <c r="R144" i="1" s="1"/>
  <c r="P145" i="1"/>
  <c r="P144" i="1" s="1"/>
  <c r="J145" i="1"/>
  <c r="BF145" i="1" s="1"/>
  <c r="BK143" i="1"/>
  <c r="BI143" i="1"/>
  <c r="BH143" i="1"/>
  <c r="BG143" i="1"/>
  <c r="BE143" i="1"/>
  <c r="T143" i="1"/>
  <c r="R143" i="1"/>
  <c r="P143" i="1"/>
  <c r="J143" i="1"/>
  <c r="BF143" i="1" s="1"/>
  <c r="BK142" i="1"/>
  <c r="BI142" i="1"/>
  <c r="BH142" i="1"/>
  <c r="BG142" i="1"/>
  <c r="BE142" i="1"/>
  <c r="T142" i="1"/>
  <c r="R142" i="1"/>
  <c r="P142" i="1"/>
  <c r="J142" i="1"/>
  <c r="BF142" i="1" s="1"/>
  <c r="BK141" i="1"/>
  <c r="BI141" i="1"/>
  <c r="BH141" i="1"/>
  <c r="BG141" i="1"/>
  <c r="BE141" i="1"/>
  <c r="T141" i="1"/>
  <c r="R141" i="1"/>
  <c r="P141" i="1"/>
  <c r="J141" i="1"/>
  <c r="BF141" i="1" s="1"/>
  <c r="BK140" i="1"/>
  <c r="BI140" i="1"/>
  <c r="BH140" i="1"/>
  <c r="BG140" i="1"/>
  <c r="BE140" i="1"/>
  <c r="T140" i="1"/>
  <c r="R140" i="1"/>
  <c r="P140" i="1"/>
  <c r="J140" i="1"/>
  <c r="BF140" i="1" s="1"/>
  <c r="BK139" i="1"/>
  <c r="BI139" i="1"/>
  <c r="BH139" i="1"/>
  <c r="BG139" i="1"/>
  <c r="BF139" i="1"/>
  <c r="BE139" i="1"/>
  <c r="T139" i="1"/>
  <c r="R139" i="1"/>
  <c r="P139" i="1"/>
  <c r="J139" i="1"/>
  <c r="BK138" i="1"/>
  <c r="BI138" i="1"/>
  <c r="BH138" i="1"/>
  <c r="BG138" i="1"/>
  <c r="BE138" i="1"/>
  <c r="T138" i="1"/>
  <c r="R138" i="1"/>
  <c r="P138" i="1"/>
  <c r="J138" i="1"/>
  <c r="BF138" i="1" s="1"/>
  <c r="BK137" i="1"/>
  <c r="BI137" i="1"/>
  <c r="BH137" i="1"/>
  <c r="BG137" i="1"/>
  <c r="BE137" i="1"/>
  <c r="T137" i="1"/>
  <c r="R137" i="1"/>
  <c r="P137" i="1"/>
  <c r="J137" i="1"/>
  <c r="BF137" i="1" s="1"/>
  <c r="BK136" i="1"/>
  <c r="BI136" i="1"/>
  <c r="BH136" i="1"/>
  <c r="BG136" i="1"/>
  <c r="BE136" i="1"/>
  <c r="T136" i="1"/>
  <c r="R136" i="1"/>
  <c r="P136" i="1"/>
  <c r="J136" i="1"/>
  <c r="BF136" i="1" s="1"/>
  <c r="BK135" i="1"/>
  <c r="BI135" i="1"/>
  <c r="BH135" i="1"/>
  <c r="BG135" i="1"/>
  <c r="BF135" i="1"/>
  <c r="BE135" i="1"/>
  <c r="T135" i="1"/>
  <c r="R135" i="1"/>
  <c r="P135" i="1"/>
  <c r="J135" i="1"/>
  <c r="BK134" i="1"/>
  <c r="BI134" i="1"/>
  <c r="BH134" i="1"/>
  <c r="BG134" i="1"/>
  <c r="BE134" i="1"/>
  <c r="T134" i="1"/>
  <c r="R134" i="1"/>
  <c r="P134" i="1"/>
  <c r="J134" i="1"/>
  <c r="BF134" i="1" s="1"/>
  <c r="BK133" i="1"/>
  <c r="BI133" i="1"/>
  <c r="BH133" i="1"/>
  <c r="BG133" i="1"/>
  <c r="BE133" i="1"/>
  <c r="T133" i="1"/>
  <c r="R133" i="1"/>
  <c r="P133" i="1"/>
  <c r="J133" i="1"/>
  <c r="BF133" i="1" s="1"/>
  <c r="BK132" i="1"/>
  <c r="BI132" i="1"/>
  <c r="BH132" i="1"/>
  <c r="BG132" i="1"/>
  <c r="BE132" i="1"/>
  <c r="T132" i="1"/>
  <c r="R132" i="1"/>
  <c r="P132" i="1"/>
  <c r="J132" i="1"/>
  <c r="BF132" i="1" s="1"/>
  <c r="BK131" i="1"/>
  <c r="BI131" i="1"/>
  <c r="BH131" i="1"/>
  <c r="BG131" i="1"/>
  <c r="BE131" i="1"/>
  <c r="T131" i="1"/>
  <c r="R131" i="1"/>
  <c r="P131" i="1"/>
  <c r="J131" i="1"/>
  <c r="BF131" i="1" s="1"/>
  <c r="BK130" i="1"/>
  <c r="BI130" i="1"/>
  <c r="BH130" i="1"/>
  <c r="BG130" i="1"/>
  <c r="BF130" i="1"/>
  <c r="BE130" i="1"/>
  <c r="T130" i="1"/>
  <c r="R130" i="1"/>
  <c r="P130" i="1"/>
  <c r="J130" i="1"/>
  <c r="BK129" i="1"/>
  <c r="BI129" i="1"/>
  <c r="BH129" i="1"/>
  <c r="BG129" i="1"/>
  <c r="BF129" i="1"/>
  <c r="BE129" i="1"/>
  <c r="T129" i="1"/>
  <c r="R129" i="1"/>
  <c r="P129" i="1"/>
  <c r="J129" i="1"/>
  <c r="BK128" i="1"/>
  <c r="BI128" i="1"/>
  <c r="BH128" i="1"/>
  <c r="BG128" i="1"/>
  <c r="BE128" i="1"/>
  <c r="T128" i="1"/>
  <c r="R128" i="1"/>
  <c r="P128" i="1"/>
  <c r="J128" i="1"/>
  <c r="BF128" i="1" s="1"/>
  <c r="BK127" i="1"/>
  <c r="BI127" i="1"/>
  <c r="BH127" i="1"/>
  <c r="BG127" i="1"/>
  <c r="BE127" i="1"/>
  <c r="T127" i="1"/>
  <c r="R127" i="1"/>
  <c r="P127" i="1"/>
  <c r="J127" i="1"/>
  <c r="BF127" i="1" s="1"/>
  <c r="BK126" i="1"/>
  <c r="BI126" i="1"/>
  <c r="BH126" i="1"/>
  <c r="BG126" i="1"/>
  <c r="BF126" i="1"/>
  <c r="BE126" i="1"/>
  <c r="T126" i="1"/>
  <c r="R126" i="1"/>
  <c r="P126" i="1"/>
  <c r="J126" i="1"/>
  <c r="BK125" i="1"/>
  <c r="BI125" i="1"/>
  <c r="BH125" i="1"/>
  <c r="BG125" i="1"/>
  <c r="F35" i="1" s="1"/>
  <c r="F118" i="1" s="1"/>
  <c r="J89" i="1" s="1"/>
  <c r="BE125" i="1"/>
  <c r="T125" i="1"/>
  <c r="R125" i="1"/>
  <c r="R124" i="1" s="1"/>
  <c r="P125" i="1"/>
  <c r="J125" i="1"/>
  <c r="BF125" i="1" s="1"/>
  <c r="J119" i="1"/>
  <c r="F119" i="1"/>
  <c r="J118" i="1"/>
  <c r="F116" i="1"/>
  <c r="E114" i="1"/>
  <c r="E112" i="1"/>
  <c r="J92" i="1"/>
  <c r="F92" i="1"/>
  <c r="J91" i="1"/>
  <c r="F89" i="1"/>
  <c r="E87" i="1"/>
  <c r="E85" i="1"/>
  <c r="J37" i="1"/>
  <c r="J36" i="1"/>
  <c r="J35" i="1"/>
  <c r="R123" i="1" l="1"/>
  <c r="R122" i="1" s="1"/>
  <c r="F37" i="1"/>
  <c r="P124" i="1"/>
  <c r="BK151" i="1"/>
  <c r="J151" i="1" s="1"/>
  <c r="J101" i="1" s="1"/>
  <c r="BK124" i="1"/>
  <c r="BK123" i="1" s="1"/>
  <c r="F36" i="1"/>
  <c r="J33" i="1"/>
  <c r="P146" i="1"/>
  <c r="T124" i="1"/>
  <c r="BK146" i="1"/>
  <c r="J146" i="1" s="1"/>
  <c r="J100" i="1" s="1"/>
  <c r="P151" i="1"/>
  <c r="T123" i="1"/>
  <c r="T122" i="1" s="1"/>
  <c r="J34" i="1"/>
  <c r="P123" i="1"/>
  <c r="P122" i="1" s="1"/>
  <c r="J116" i="1"/>
  <c r="F34" i="1"/>
  <c r="F91" i="1"/>
  <c r="F33" i="1"/>
  <c r="J124" i="1" l="1"/>
  <c r="J98" i="1" s="1"/>
  <c r="J123" i="1"/>
  <c r="J97" i="1" s="1"/>
  <c r="BK122" i="1"/>
  <c r="J122" i="1" s="1"/>
  <c r="J30" i="1" l="1"/>
  <c r="J39" i="1" s="1"/>
  <c r="J96" i="1"/>
</calcChain>
</file>

<file path=xl/sharedStrings.xml><?xml version="1.0" encoding="utf-8"?>
<sst xmlns="http://schemas.openxmlformats.org/spreadsheetml/2006/main" count="705" uniqueCount="248">
  <si>
    <t>&gt;&gt;  skryté stĺpce  &lt;&lt;</t>
  </si>
  <si>
    <t>{2d05b383-8d12-4d69-8844-fd48b76fed10}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</si>
  <si>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</si>
  <si>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</si>
  <si>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</si>
  <si>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</si>
  <si>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</si>
  <si>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</si>
  <si>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SO05 03 - Areál materskej školy- Spevnené plochy</t>
  </si>
  <si>
    <t>JKSO:</t>
  </si>
  <si>
    <t/>
  </si>
  <si>
    <t>KS:</t>
  </si>
  <si>
    <t>Miesto:</t>
  </si>
  <si>
    <t>Ilava</t>
  </si>
  <si>
    <t>Dátum:</t>
  </si>
  <si>
    <t>Objednávateľ:</t>
  </si>
  <si>
    <t>IČO:</t>
  </si>
  <si>
    <t>IČ DPH:</t>
  </si>
  <si>
    <t>Zhotoviteľ:</t>
  </si>
  <si>
    <t>Projektant:</t>
  </si>
  <si>
    <t>Ing. Jozef Illa</t>
  </si>
  <si>
    <t>Spracovateľ:</t>
  </si>
  <si>
    <t>Bc. Patrícia Lapošová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</si>
  <si>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</si>
  <si>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</si>
  <si>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</si>
  <si>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</si>
  <si>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</si>
  <si>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</si>
  <si>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</si>
  <si>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</si>
  <si>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</si>
  <si>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</si>
  <si>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</si>
  <si>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</si>
  <si>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</si>
  <si>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</si>
  <si>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</si>
  <si>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</si>
  <si>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</si>
  <si>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</si>
  <si>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</si>
  <si>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</si>
  <si>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</si>
  <si>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</si>
  <si>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</si>
  <si>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</si>
  <si>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</si>
  <si>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</si>
  <si>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</si>
  <si>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</si>
  <si>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</si>
  <si>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</si>
  <si>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</si>
  <si>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</si>
  <si>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</si>
  <si>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</si>
  <si>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</si>
  <si>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</si>
  <si>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</si>
  <si>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</si>
  <si>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</si>
  <si>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</si>
  <si>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</si>
  <si>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</si>
  <si>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</si>
  <si>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</si>
  <si>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</si>
  <si>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</si>
  <si>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</si>
  <si>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</si>
  <si>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</si>
  <si>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</si>
  <si>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</si>
  <si>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Zemné práce</t>
  </si>
  <si>
    <t>K</t>
  </si>
  <si>
    <t>111101101.S</t>
  </si>
  <si>
    <t>Odstránenie travín a tŕstia s príp. premiestnením a uložením na hromady do 50 m, pri celkovej ploche do 1000m2</t>
  </si>
  <si>
    <t>m2</t>
  </si>
  <si>
    <t>4</t>
  </si>
  <si>
    <t>2</t>
  </si>
  <si>
    <t>-811700629</t>
  </si>
  <si>
    <t>113107143.S</t>
  </si>
  <si>
    <t>Odstránenie krytu asfaltového v ploche do 200 m2, hr. nad 100 do 150 mm,  -0,31600t</t>
  </si>
  <si>
    <t>-1197211803</t>
  </si>
  <si>
    <t>3</t>
  </si>
  <si>
    <t>113152110.S</t>
  </si>
  <si>
    <t>Frézovanie asf. podkladu alebo krytu bez prek., plochy do 500 m2, pruh š. do 0,5 m, hr. do 30 mm  0,076 t</t>
  </si>
  <si>
    <t>149839736</t>
  </si>
  <si>
    <t>113152130.S</t>
  </si>
  <si>
    <t>Frézovanie asf. podkladu alebo krytu bez prek., plochy do 500 m2, pruh š. do 0,5 m, hr. 50 mm  0,127 t</t>
  </si>
  <si>
    <t>630139698</t>
  </si>
  <si>
    <t>5</t>
  </si>
  <si>
    <t>113202111.S</t>
  </si>
  <si>
    <t>Vytrhanie obrúb kamenných, s vybúraním lôžka, z krajníkov alebo obrubníkov stojatých,  -0,14500t</t>
  </si>
  <si>
    <t>m</t>
  </si>
  <si>
    <t>-41326678</t>
  </si>
  <si>
    <t>6</t>
  </si>
  <si>
    <t>121101002.S</t>
  </si>
  <si>
    <t>Odstránenie ornice ručne s vodorov. premiest., na hromady do 50 m hr. nad 150 mm</t>
  </si>
  <si>
    <t>m3</t>
  </si>
  <si>
    <t>-1333542933</t>
  </si>
  <si>
    <t>7</t>
  </si>
  <si>
    <t>122201101.S</t>
  </si>
  <si>
    <t>Odkopávka a prekopávka nezapažená v hornine 3, do 100 m3</t>
  </si>
  <si>
    <t>1105123639</t>
  </si>
  <si>
    <t>8</t>
  </si>
  <si>
    <t>122201101.S.1</t>
  </si>
  <si>
    <t>Spätný zásyp odkopanou zeminou</t>
  </si>
  <si>
    <t>295326465</t>
  </si>
  <si>
    <t>9</t>
  </si>
  <si>
    <t>122201109.S</t>
  </si>
  <si>
    <t>Odkopávky a prekopávky nezapažené. Príplatok k cenám za lepivosť horniny 3</t>
  </si>
  <si>
    <t>205979468</t>
  </si>
  <si>
    <t>10</t>
  </si>
  <si>
    <t>132211101.S</t>
  </si>
  <si>
    <t>Hĺbenie rýh šírky do 600 mm v  hornine tr.3 súdržných - ručným náradím</t>
  </si>
  <si>
    <t>-326652584</t>
  </si>
  <si>
    <t>11</t>
  </si>
  <si>
    <t>132211119.S</t>
  </si>
  <si>
    <t>Príplatok za lepivosť pri hĺbení rýh š do 600 mm ručným náradím v hornine tr. 3</t>
  </si>
  <si>
    <t>1790377029</t>
  </si>
  <si>
    <t>12</t>
  </si>
  <si>
    <t>161101501</t>
  </si>
  <si>
    <t>Zvislé premiestnenie výkopku z horniny I až IV,</t>
  </si>
  <si>
    <t>84169313</t>
  </si>
  <si>
    <t>13</t>
  </si>
  <si>
    <t>162301121.S</t>
  </si>
  <si>
    <t>Vodorovné premiestnenie výkopku po spevnenej ceste z horniny tr.1-4, nad 100 do 1000 m3 na vzdialenosť nad 50 do 500 m</t>
  </si>
  <si>
    <t>974192265</t>
  </si>
  <si>
    <t>14</t>
  </si>
  <si>
    <t>162301122.S</t>
  </si>
  <si>
    <t>Vodorovné premiestnenie výkopku po spevnenej ceste z  horniny tr.1-4, nad 100 do 1000 m3 na vzdialenosť do 1000 m</t>
  </si>
  <si>
    <t>-368120224</t>
  </si>
  <si>
    <t>15</t>
  </si>
  <si>
    <t>162501123.S</t>
  </si>
  <si>
    <t>Vodorovné premiestnenie výkopku po spevnenej ceste z horniny tr.1-4, nad 100 do 1000 m3, príplatok k cene za každých ďalšich a začatých 1000 m</t>
  </si>
  <si>
    <t>1783286239</t>
  </si>
  <si>
    <t>16</t>
  </si>
  <si>
    <t>167101101</t>
  </si>
  <si>
    <t>Nakladanie neuľahnutého výkopku z hornín tr.1-4 do 100 m3</t>
  </si>
  <si>
    <t>1036330115</t>
  </si>
  <si>
    <t>17</t>
  </si>
  <si>
    <t>1711-R11101.S</t>
  </si>
  <si>
    <t>Vykonanie statickej zaťažovacej skúšky na zhutnený terén pre podmienku Edef=45MPa</t>
  </si>
  <si>
    <t>skúška</t>
  </si>
  <si>
    <t>-1418830534</t>
  </si>
  <si>
    <t>18</t>
  </si>
  <si>
    <t>171201201</t>
  </si>
  <si>
    <t>Uloženie sypaniny na skládky do 100 m3</t>
  </si>
  <si>
    <t>-1455555750</t>
  </si>
  <si>
    <t>19</t>
  </si>
  <si>
    <t>171209001.S</t>
  </si>
  <si>
    <t>Poplatok za skladovanie - zemina a kamenivo (17 05) nebezpečné</t>
  </si>
  <si>
    <t>t</t>
  </si>
  <si>
    <t>1701088917</t>
  </si>
  <si>
    <t>Zakladanie</t>
  </si>
  <si>
    <t>20</t>
  </si>
  <si>
    <t>215901101.S</t>
  </si>
  <si>
    <t>Zhutnenie podložia z rastlej horniny 1 až 4 pod násypy, z hornina súdržných do 92 % PS a nesúdržných</t>
  </si>
  <si>
    <t>1913051073</t>
  </si>
  <si>
    <t>Komunikácie</t>
  </si>
  <si>
    <t>21</t>
  </si>
  <si>
    <t>564851115.S</t>
  </si>
  <si>
    <t>Podklad zo štrkodrviny s rozprestretím a zhutnením, po zhutnení hr. 190 mm</t>
  </si>
  <si>
    <t>284239082</t>
  </si>
  <si>
    <t>22</t>
  </si>
  <si>
    <t>567122114.S</t>
  </si>
  <si>
    <t>Podklad z kameniva stmeleného cementom s rozprestretím a zhutnením, CBGM C 8/10 (C 6/8), po zhutnení hr. 150 mm</t>
  </si>
  <si>
    <t>483153082</t>
  </si>
  <si>
    <t>23</t>
  </si>
  <si>
    <t>573211111.S</t>
  </si>
  <si>
    <t>Postrek asfaltový spojovací bez posypu kamenivom z asfaltu cestného v množstve 0,70 kg/m2</t>
  </si>
  <si>
    <t>-1471597240</t>
  </si>
  <si>
    <t>24</t>
  </si>
  <si>
    <t>576751111.S</t>
  </si>
  <si>
    <t>Koberec asfaltový zo štrkopiesku s rozprestretím a so zhutnením, po zhutnení hr. 60 mm</t>
  </si>
  <si>
    <t>318488265</t>
  </si>
  <si>
    <t>Ostatné konštrukcie a práce-búranie</t>
  </si>
  <si>
    <t>25</t>
  </si>
  <si>
    <t>914811111.S</t>
  </si>
  <si>
    <t>Montáž plastového podstavca dočasnej dopravnej značky</t>
  </si>
  <si>
    <t>ks</t>
  </si>
  <si>
    <t>1861941595</t>
  </si>
  <si>
    <t>26</t>
  </si>
  <si>
    <t>M</t>
  </si>
  <si>
    <t>404490009000.S</t>
  </si>
  <si>
    <t>Podstavec plastový PVC, dxšxv 850x410x100 mm, pre stĺpiky dopravného značenia</t>
  </si>
  <si>
    <t>933750422</t>
  </si>
  <si>
    <t>27</t>
  </si>
  <si>
    <t>914812111.S</t>
  </si>
  <si>
    <t>Montáž dočasnej dopravnej značky samostatnej základnej</t>
  </si>
  <si>
    <t>-1178161604</t>
  </si>
  <si>
    <t>28</t>
  </si>
  <si>
    <t>404410000200.S</t>
  </si>
  <si>
    <t>Výstražná značka, rozmer 900 mm, fólia RA1, pozinkovaná</t>
  </si>
  <si>
    <t>-469398329</t>
  </si>
  <si>
    <t>29</t>
  </si>
  <si>
    <t>914812211.S</t>
  </si>
  <si>
    <t>Demontáž dočasnej dopravnej značky kompletnej základnej</t>
  </si>
  <si>
    <t>2135589634</t>
  </si>
  <si>
    <t>30</t>
  </si>
  <si>
    <t>915701111.S</t>
  </si>
  <si>
    <t>Zhotovenie vodorov. značenia z náterových hmôt hr. 2,5 až 3 mm - vodiace pruhy</t>
  </si>
  <si>
    <t>1752678013</t>
  </si>
  <si>
    <t>31</t>
  </si>
  <si>
    <t>404460002000.S</t>
  </si>
  <si>
    <t>Rozpúšťadlová cestná farba biela, pre vodorovné dopravné značenie</t>
  </si>
  <si>
    <t>bal</t>
  </si>
  <si>
    <t>833424356</t>
  </si>
  <si>
    <t>32</t>
  </si>
  <si>
    <t>916331111.1</t>
  </si>
  <si>
    <t>Osadenie cestného obrubníka betónového ležatého do lôžka z betónu prostého tr. C 12/15 bez bočnej opory- pre zapustený obrubník</t>
  </si>
  <si>
    <t>-1652171471</t>
  </si>
  <si>
    <t>33</t>
  </si>
  <si>
    <t>592170002200.S</t>
  </si>
  <si>
    <t>Obrubník cestný, lxšxv 1000x150x260 mm, skosenie 120/40 mm</t>
  </si>
  <si>
    <t>1635310736</t>
  </si>
  <si>
    <t>34</t>
  </si>
  <si>
    <t>919735113.S</t>
  </si>
  <si>
    <t>Rezanie existujúceho asfaltového krytu alebo podkladu hĺbky nad 100 do 150 mm</t>
  </si>
  <si>
    <t>282228337</t>
  </si>
  <si>
    <t>35</t>
  </si>
  <si>
    <t>979011111.S</t>
  </si>
  <si>
    <t>Zvislá doprava sutiny a vybúraných hmôt za prvé podlažie nad alebo pod základným podlažím</t>
  </si>
  <si>
    <t>-1651683463</t>
  </si>
  <si>
    <t>36</t>
  </si>
  <si>
    <t>979081111</t>
  </si>
  <si>
    <t>Odvoz sutiny a vybúraných hmôt na skládku do 1 km</t>
  </si>
  <si>
    <t>-1615229466</t>
  </si>
  <si>
    <t>37</t>
  </si>
  <si>
    <t>979081121</t>
  </si>
  <si>
    <t>Odvoz sutiny a vybúraných hmôt na skládku za každý ďalší 1 km</t>
  </si>
  <si>
    <t>-1494864405</t>
  </si>
  <si>
    <t>38</t>
  </si>
  <si>
    <t>979089012</t>
  </si>
  <si>
    <t>Poplatok za skladovanie - betón, tehly, dlaždice (17 01) ostatné</t>
  </si>
  <si>
    <t>-584319940</t>
  </si>
  <si>
    <t>99</t>
  </si>
  <si>
    <t>Presun hmôt HSV</t>
  </si>
  <si>
    <t>39</t>
  </si>
  <si>
    <t>998225111.S</t>
  </si>
  <si>
    <t>Presun hmôt pre pozemnú komunikáciu a letisko s krytom asfaltovým akejkoľvek dĺžky objektu</t>
  </si>
  <si>
    <t>-201072401</t>
  </si>
  <si>
    <t>Prístavba a stavebné úpravy MŠ Okružná 53/5</t>
  </si>
  <si>
    <t>1. 12. 2020</t>
  </si>
  <si>
    <t xml:space="preserve"> 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</si>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</sst>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2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4" fontId="15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/>
    <xf numFmtId="0" fontId="0" fillId="0" borderId="16" xfId="0" applyBorder="1" applyAlignment="1">
      <alignment vertical="center"/>
    </xf>
    <xf numFmtId="166" fontId="17" fillId="0" borderId="4" xfId="0" applyNumberFormat="1" applyFont="1" applyBorder="1"/>
    <xf numFmtId="166" fontId="17" fillId="0" borderId="17" xfId="0" applyNumberFormat="1" applyFont="1" applyBorder="1"/>
    <xf numFmtId="4" fontId="18" fillId="0" borderId="0" xfId="0" applyNumberFormat="1" applyFont="1" applyAlignment="1">
      <alignment vertical="center"/>
    </xf>
    <xf numFmtId="0" fontId="19" fillId="0" borderId="0" xfId="0" applyFont="1"/>
    <xf numFmtId="0" fontId="19" fillId="0" borderId="3" xfId="0" applyFont="1" applyBorder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Protection="1">
      <protection locked="0"/>
    </xf>
    <xf numFmtId="4" fontId="14" fillId="0" borderId="0" xfId="0" applyNumberFormat="1" applyFont="1"/>
    <xf numFmtId="0" fontId="19" fillId="0" borderId="18" xfId="0" applyFont="1" applyBorder="1"/>
    <xf numFmtId="166" fontId="19" fillId="0" borderId="0" xfId="0" applyNumberFormat="1" applyFont="1"/>
    <xf numFmtId="166" fontId="19" fillId="0" borderId="19" xfId="0" applyNumberFormat="1" applyFont="1" applyBorder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0" borderId="20" xfId="0" applyFont="1" applyBorder="1" applyAlignment="1" applyProtection="1">
      <alignment horizontal="center" vertical="center"/>
      <protection locked="0"/>
    </xf>
    <xf numFmtId="49" fontId="20" fillId="0" borderId="20" xfId="0" applyNumberFormat="1" applyFont="1" applyBorder="1" applyAlignment="1" applyProtection="1">
      <alignment horizontal="left" vertical="center" wrapText="1"/>
      <protection locked="0"/>
    </xf>
    <xf numFmtId="0" fontId="20" fillId="0" borderId="20" xfId="0" applyFont="1" applyBorder="1" applyAlignment="1" applyProtection="1">
      <alignment horizontal="left" vertical="center" wrapText="1"/>
      <protection locked="0"/>
    </xf>
    <xf numFmtId="0" fontId="20" fillId="0" borderId="20" xfId="0" applyFont="1" applyBorder="1" applyAlignment="1" applyProtection="1">
      <alignment horizontal="center" vertical="center" wrapText="1"/>
      <protection locked="0"/>
    </xf>
    <xf numFmtId="167" fontId="20" fillId="0" borderId="20" xfId="0" applyNumberFormat="1" applyFont="1" applyBorder="1" applyAlignment="1" applyProtection="1">
      <alignment vertical="center"/>
      <protection locked="0"/>
    </xf>
    <xf numFmtId="4" fontId="20" fillId="2" borderId="20" xfId="0" applyNumberFormat="1" applyFont="1" applyFill="1" applyBorder="1" applyAlignment="1" applyProtection="1">
      <alignment vertical="center"/>
      <protection locked="0"/>
    </xf>
    <xf numFmtId="4" fontId="20" fillId="0" borderId="20" xfId="0" applyNumberFormat="1" applyFont="1" applyBorder="1" applyAlignment="1" applyProtection="1">
      <alignment vertical="center"/>
      <protection locked="0"/>
    </xf>
    <xf numFmtId="0" fontId="21" fillId="0" borderId="20" xfId="0" applyFont="1" applyBorder="1" applyAlignment="1" applyProtection="1">
      <alignment vertical="center"/>
      <protection locked="0"/>
    </xf>
    <xf numFmtId="0" fontId="21" fillId="0" borderId="3" xfId="0" applyFont="1" applyBorder="1" applyAlignment="1">
      <alignment vertical="center"/>
    </xf>
    <xf numFmtId="0" fontId="20" fillId="2" borderId="18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CFAE6-5007-403D-921F-3C81833AB59A}">
  <sheetPr>
    <pageSetUpPr fitToPage="1"/>
  </sheetPr>
  <dimension ref="B2:BM168"/>
  <sheetViews>
    <sheetView showGridLines="0" tabSelected="1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116" t="s">
        <v>0</v>
      </c>
      <c r="M2" s="117"/>
      <c r="N2" s="117"/>
      <c r="O2" s="117"/>
      <c r="P2" s="117"/>
      <c r="Q2" s="117"/>
      <c r="R2" s="117"/>
      <c r="S2" s="117"/>
      <c r="T2" s="117"/>
      <c r="U2" s="117"/>
      <c r="V2" s="117"/>
      <c r="AT2" s="1" t="s">
        <v>1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2</v>
      </c>
    </row>
    <row r="4" spans="2:46" ht="24.95" customHeight="1" x14ac:dyDescent="0.2">
      <c r="B4" s="4"/>
      <c r="D4" s="5" t="s">
        <v>3</v>
      </c>
      <c r="L4" s="4"/>
      <c r="M4" s="6" t="s">
        <v>4</v>
      </c>
      <c r="AT4" s="1" t="s">
        <v>5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7" t="s">
        <v>6</v>
      </c>
      <c r="L6" s="4"/>
    </row>
    <row r="7" spans="2:46" ht="16.5" customHeight="1" x14ac:dyDescent="0.2">
      <c r="B7" s="4"/>
      <c r="E7" s="114" t="s">
        <v>244</v>
      </c>
      <c r="F7" s="115"/>
      <c r="G7" s="115"/>
      <c r="H7" s="115"/>
      <c r="L7" s="4"/>
    </row>
    <row r="8" spans="2:46" s="8" customFormat="1" ht="12" customHeight="1" x14ac:dyDescent="0.2">
      <c r="B8" s="9"/>
      <c r="D8" s="7" t="s">
        <v>7</v>
      </c>
      <c r="L8" s="9"/>
    </row>
    <row r="9" spans="2:46" s="8" customFormat="1" ht="16.5" customHeight="1" x14ac:dyDescent="0.2">
      <c r="B9" s="9"/>
      <c r="E9" s="112" t="s">
        <v>8</v>
      </c>
      <c r="F9" s="113"/>
      <c r="G9" s="113"/>
      <c r="H9" s="113"/>
      <c r="L9" s="9"/>
    </row>
    <row r="10" spans="2:46" s="8" customFormat="1" x14ac:dyDescent="0.2">
      <c r="B10" s="9"/>
      <c r="L10" s="9"/>
    </row>
    <row r="11" spans="2:46" s="8" customFormat="1" ht="12" customHeight="1" x14ac:dyDescent="0.2">
      <c r="B11" s="9"/>
      <c r="D11" s="7" t="s">
        <v>9</v>
      </c>
      <c r="F11" s="10" t="s">
        <v>10</v>
      </c>
      <c r="I11" s="7" t="s">
        <v>11</v>
      </c>
      <c r="J11" s="10" t="s">
        <v>10</v>
      </c>
      <c r="L11" s="9"/>
    </row>
    <row r="12" spans="2:46" s="8" customFormat="1" ht="12" customHeight="1" x14ac:dyDescent="0.2">
      <c r="B12" s="9"/>
      <c r="D12" s="7" t="s">
        <v>12</v>
      </c>
      <c r="F12" s="10" t="s">
        <v>13</v>
      </c>
      <c r="I12" s="7" t="s">
        <v>14</v>
      </c>
      <c r="J12" s="11" t="s">
        <v>245</v>
      </c>
      <c r="L12" s="9"/>
    </row>
    <row r="13" spans="2:46" s="8" customFormat="1" ht="10.9" customHeight="1" x14ac:dyDescent="0.2">
      <c r="B13" s="9"/>
      <c r="L13" s="9"/>
    </row>
    <row r="14" spans="2:46" s="8" customFormat="1" ht="12" customHeight="1" x14ac:dyDescent="0.2">
      <c r="B14" s="9"/>
      <c r="D14" s="7" t="s">
        <v>15</v>
      </c>
      <c r="I14" s="7" t="s">
        <v>16</v>
      </c>
      <c r="J14" s="10" t="s">
        <v>10</v>
      </c>
      <c r="L14" s="9"/>
    </row>
    <row r="15" spans="2:46" s="8" customFormat="1" ht="18" customHeight="1" x14ac:dyDescent="0.2">
      <c r="B15" s="9"/>
      <c r="E15" s="10" t="s">
        <v>246</v>
      </c>
      <c r="I15" s="7" t="s">
        <v>17</v>
      </c>
      <c r="J15" s="10" t="s">
        <v>10</v>
      </c>
      <c r="L15" s="9"/>
    </row>
    <row r="16" spans="2:46" s="8" customFormat="1" ht="6.95" customHeight="1" x14ac:dyDescent="0.2">
      <c r="B16" s="9"/>
      <c r="L16" s="9"/>
    </row>
    <row r="17" spans="2:12" s="8" customFormat="1" ht="12" customHeight="1" x14ac:dyDescent="0.2">
      <c r="B17" s="9"/>
      <c r="D17" s="7" t="s">
        <v>18</v>
      </c>
      <c r="I17" s="7" t="s">
        <v>16</v>
      </c>
      <c r="J17" s="12" t="s">
        <v>247</v>
      </c>
      <c r="L17" s="9"/>
    </row>
    <row r="18" spans="2:12" s="8" customFormat="1" ht="18" customHeight="1" x14ac:dyDescent="0.2">
      <c r="B18" s="9"/>
      <c r="E18" s="118" t="s">
        <v>247</v>
      </c>
      <c r="F18" s="119"/>
      <c r="G18" s="119"/>
      <c r="H18" s="119"/>
      <c r="I18" s="7" t="s">
        <v>17</v>
      </c>
      <c r="J18" s="12" t="s">
        <v>247</v>
      </c>
      <c r="L18" s="9"/>
    </row>
    <row r="19" spans="2:12" s="8" customFormat="1" ht="6.95" customHeight="1" x14ac:dyDescent="0.2">
      <c r="B19" s="9"/>
      <c r="L19" s="9"/>
    </row>
    <row r="20" spans="2:12" s="8" customFormat="1" ht="12" customHeight="1" x14ac:dyDescent="0.2">
      <c r="B20" s="9"/>
      <c r="D20" s="7" t="s">
        <v>19</v>
      </c>
      <c r="I20" s="7" t="s">
        <v>16</v>
      </c>
      <c r="J20" s="10" t="s">
        <v>10</v>
      </c>
      <c r="L20" s="9"/>
    </row>
    <row r="21" spans="2:12" s="8" customFormat="1" ht="18" customHeight="1" x14ac:dyDescent="0.2">
      <c r="B21" s="9"/>
      <c r="E21" s="10" t="s">
        <v>20</v>
      </c>
      <c r="I21" s="7" t="s">
        <v>17</v>
      </c>
      <c r="J21" s="10" t="s">
        <v>10</v>
      </c>
      <c r="L21" s="9"/>
    </row>
    <row r="22" spans="2:12" s="8" customFormat="1" ht="6.95" customHeight="1" x14ac:dyDescent="0.2">
      <c r="B22" s="9"/>
      <c r="L22" s="9"/>
    </row>
    <row r="23" spans="2:12" s="8" customFormat="1" ht="12" customHeight="1" x14ac:dyDescent="0.2">
      <c r="B23" s="9"/>
      <c r="D23" s="7" t="s">
        <v>21</v>
      </c>
      <c r="I23" s="7" t="s">
        <v>16</v>
      </c>
      <c r="J23" s="10" t="s">
        <v>10</v>
      </c>
      <c r="L23" s="9"/>
    </row>
    <row r="24" spans="2:12" s="8" customFormat="1" ht="18" customHeight="1" x14ac:dyDescent="0.2">
      <c r="B24" s="9"/>
      <c r="E24" s="10" t="s">
        <v>22</v>
      </c>
      <c r="I24" s="7" t="s">
        <v>17</v>
      </c>
      <c r="J24" s="10" t="s">
        <v>10</v>
      </c>
      <c r="L24" s="9"/>
    </row>
    <row r="25" spans="2:12" s="8" customFormat="1" ht="6.95" customHeight="1" x14ac:dyDescent="0.2">
      <c r="B25" s="9"/>
      <c r="L25" s="9"/>
    </row>
    <row r="26" spans="2:12" s="8" customFormat="1" ht="12" customHeight="1" x14ac:dyDescent="0.2">
      <c r="B26" s="9"/>
      <c r="D26" s="7" t="s">
        <v>23</v>
      </c>
      <c r="L26" s="9"/>
    </row>
    <row r="27" spans="2:12" s="13" customFormat="1" ht="16.5" customHeight="1" x14ac:dyDescent="0.2">
      <c r="B27" s="14"/>
      <c r="E27" s="120" t="s">
        <v>10</v>
      </c>
      <c r="F27" s="120"/>
      <c r="G27" s="120"/>
      <c r="H27" s="120"/>
      <c r="L27" s="14"/>
    </row>
    <row r="28" spans="2:12" s="8" customFormat="1" ht="6.95" customHeight="1" x14ac:dyDescent="0.2">
      <c r="B28" s="9"/>
      <c r="L28" s="9"/>
    </row>
    <row r="29" spans="2:12" s="8" customFormat="1" ht="6.95" customHeight="1" x14ac:dyDescent="0.2">
      <c r="B29" s="9"/>
      <c r="D29" s="15"/>
      <c r="E29" s="15"/>
      <c r="F29" s="15"/>
      <c r="G29" s="15"/>
      <c r="H29" s="15"/>
      <c r="I29" s="15"/>
      <c r="J29" s="15"/>
      <c r="K29" s="15"/>
      <c r="L29" s="9"/>
    </row>
    <row r="30" spans="2:12" s="8" customFormat="1" ht="25.35" customHeight="1" x14ac:dyDescent="0.2">
      <c r="B30" s="9"/>
      <c r="D30" s="16" t="s">
        <v>24</v>
      </c>
      <c r="J30" s="17">
        <f>ROUND(J122, 2)</f>
        <v>0</v>
      </c>
      <c r="L30" s="9"/>
    </row>
    <row r="31" spans="2:12" s="8" customFormat="1" ht="6.95" customHeight="1" x14ac:dyDescent="0.2">
      <c r="B31" s="9"/>
      <c r="D31" s="15"/>
      <c r="E31" s="15"/>
      <c r="F31" s="15"/>
      <c r="G31" s="15"/>
      <c r="H31" s="15"/>
      <c r="I31" s="15"/>
      <c r="J31" s="15"/>
      <c r="K31" s="15"/>
      <c r="L31" s="9"/>
    </row>
    <row r="32" spans="2:12" s="8" customFormat="1" ht="14.45" customHeight="1" x14ac:dyDescent="0.2">
      <c r="B32" s="9"/>
      <c r="F32" s="18" t="s">
        <v>25</v>
      </c>
      <c r="I32" s="18" t="s">
        <v>26</v>
      </c>
      <c r="J32" s="18" t="s">
        <v>27</v>
      </c>
      <c r="L32" s="9"/>
    </row>
    <row r="33" spans="2:12" s="8" customFormat="1" ht="14.45" customHeight="1" x14ac:dyDescent="0.2">
      <c r="B33" s="9"/>
      <c r="D33" s="19" t="s">
        <v>28</v>
      </c>
      <c r="E33" s="7" t="s">
        <v>29</v>
      </c>
      <c r="F33" s="20">
        <f>ROUND((SUM(BE122:BE167)),  2)</f>
        <v>0</v>
      </c>
      <c r="I33" s="21">
        <v>0.2</v>
      </c>
      <c r="J33" s="20">
        <f>ROUND(((SUM(BE122:BE167))*I33),  2)</f>
        <v>0</v>
      </c>
      <c r="L33" s="9"/>
    </row>
    <row r="34" spans="2:12" s="8" customFormat="1" ht="14.45" customHeight="1" x14ac:dyDescent="0.2">
      <c r="B34" s="9"/>
      <c r="E34" s="7" t="s">
        <v>30</v>
      </c>
      <c r="F34" s="20">
        <f>ROUND((SUM(BF122:BF167)),  2)</f>
        <v>0</v>
      </c>
      <c r="I34" s="21">
        <v>0.2</v>
      </c>
      <c r="J34" s="20">
        <f>ROUND(((SUM(BF122:BF167))*I34),  2)</f>
        <v>0</v>
      </c>
      <c r="L34" s="9"/>
    </row>
    <row r="35" spans="2:12" s="8" customFormat="1" ht="14.45" hidden="1" customHeight="1" x14ac:dyDescent="0.2">
      <c r="B35" s="9"/>
      <c r="E35" s="7" t="s">
        <v>31</v>
      </c>
      <c r="F35" s="20">
        <f>ROUND((SUM(BG122:BG167)),  2)</f>
        <v>0</v>
      </c>
      <c r="I35" s="21">
        <v>0.2</v>
      </c>
      <c r="J35" s="20">
        <f>0</f>
        <v>0</v>
      </c>
      <c r="L35" s="9"/>
    </row>
    <row r="36" spans="2:12" s="8" customFormat="1" ht="14.45" hidden="1" customHeight="1" x14ac:dyDescent="0.2">
      <c r="B36" s="9"/>
      <c r="E36" s="7" t="s">
        <v>32</v>
      </c>
      <c r="F36" s="20">
        <f>ROUND((SUM(BH122:BH167)),  2)</f>
        <v>0</v>
      </c>
      <c r="I36" s="21">
        <v>0.2</v>
      </c>
      <c r="J36" s="20">
        <f>0</f>
        <v>0</v>
      </c>
      <c r="L36" s="9"/>
    </row>
    <row r="37" spans="2:12" s="8" customFormat="1" ht="14.45" hidden="1" customHeight="1" x14ac:dyDescent="0.2">
      <c r="B37" s="9"/>
      <c r="E37" s="7" t="s">
        <v>33</v>
      </c>
      <c r="F37" s="20">
        <f>ROUND((SUM(BI122:BI167)),  2)</f>
        <v>0</v>
      </c>
      <c r="I37" s="21">
        <v>0</v>
      </c>
      <c r="J37" s="20">
        <f>0</f>
        <v>0</v>
      </c>
      <c r="L37" s="9"/>
    </row>
    <row r="38" spans="2:12" s="8" customFormat="1" ht="6.95" customHeight="1" x14ac:dyDescent="0.2">
      <c r="B38" s="9"/>
      <c r="L38" s="9"/>
    </row>
    <row r="39" spans="2:12" s="8" customFormat="1" ht="25.35" customHeight="1" x14ac:dyDescent="0.2">
      <c r="B39" s="9"/>
      <c r="C39" s="22"/>
      <c r="D39" s="23" t="s">
        <v>34</v>
      </c>
      <c r="E39" s="24"/>
      <c r="F39" s="24"/>
      <c r="G39" s="25" t="s">
        <v>35</v>
      </c>
      <c r="H39" s="26" t="s">
        <v>36</v>
      </c>
      <c r="I39" s="24"/>
      <c r="J39" s="27">
        <f>SUM(J30:J37)</f>
        <v>0</v>
      </c>
      <c r="K39" s="28"/>
      <c r="L39" s="9"/>
    </row>
    <row r="40" spans="2:12" s="8" customFormat="1" ht="14.45" customHeight="1" x14ac:dyDescent="0.2">
      <c r="B40" s="9"/>
      <c r="L40" s="9"/>
    </row>
    <row r="41" spans="2:12" ht="14.45" customHeight="1" x14ac:dyDescent="0.2">
      <c r="B41" s="4"/>
      <c r="L41" s="4"/>
    </row>
    <row r="42" spans="2:12" ht="14.45" customHeight="1" x14ac:dyDescent="0.2">
      <c r="B42" s="4"/>
      <c r="L42" s="4"/>
    </row>
    <row r="43" spans="2:12" ht="14.45" customHeight="1" x14ac:dyDescent="0.2">
      <c r="B43" s="4"/>
      <c r="L43" s="4"/>
    </row>
    <row r="44" spans="2:12" ht="14.45" customHeight="1" x14ac:dyDescent="0.2">
      <c r="B44" s="4"/>
      <c r="L44" s="4"/>
    </row>
    <row r="45" spans="2:12" ht="14.45" customHeight="1" x14ac:dyDescent="0.2">
      <c r="B45" s="4"/>
      <c r="L45" s="4"/>
    </row>
    <row r="46" spans="2:12" ht="14.45" customHeight="1" x14ac:dyDescent="0.2">
      <c r="B46" s="4"/>
      <c r="L46" s="4"/>
    </row>
    <row r="47" spans="2:12" ht="14.45" customHeight="1" x14ac:dyDescent="0.2">
      <c r="B47" s="4"/>
      <c r="L47" s="4"/>
    </row>
    <row r="48" spans="2:12" ht="14.45" customHeight="1" x14ac:dyDescent="0.2">
      <c r="B48" s="4"/>
      <c r="L48" s="4"/>
    </row>
    <row r="49" spans="2:12" ht="14.45" customHeight="1" x14ac:dyDescent="0.2">
      <c r="B49" s="4"/>
      <c r="L49" s="4"/>
    </row>
    <row r="50" spans="2:12" s="8" customFormat="1" ht="14.45" customHeight="1" x14ac:dyDescent="0.2">
      <c r="B50" s="9"/>
      <c r="D50" s="29" t="s">
        <v>37</v>
      </c>
      <c r="E50" s="30"/>
      <c r="F50" s="30"/>
      <c r="G50" s="29" t="s">
        <v>38</v>
      </c>
      <c r="H50" s="30"/>
      <c r="I50" s="30"/>
      <c r="J50" s="30"/>
      <c r="K50" s="30"/>
      <c r="L50" s="9"/>
    </row>
    <row r="51" spans="2:12" x14ac:dyDescent="0.2">
      <c r="B51" s="4"/>
      <c r="L51" s="4"/>
    </row>
    <row r="52" spans="2:12" x14ac:dyDescent="0.2">
      <c r="B52" s="4"/>
      <c r="L52" s="4"/>
    </row>
    <row r="53" spans="2:12" x14ac:dyDescent="0.2">
      <c r="B53" s="4"/>
      <c r="L53" s="4"/>
    </row>
    <row r="54" spans="2:12" x14ac:dyDescent="0.2">
      <c r="B54" s="4"/>
      <c r="L54" s="4"/>
    </row>
    <row r="55" spans="2:12" x14ac:dyDescent="0.2">
      <c r="B55" s="4"/>
      <c r="L55" s="4"/>
    </row>
    <row r="56" spans="2:12" x14ac:dyDescent="0.2">
      <c r="B56" s="4"/>
      <c r="L56" s="4"/>
    </row>
    <row r="57" spans="2:12" x14ac:dyDescent="0.2">
      <c r="B57" s="4"/>
      <c r="L57" s="4"/>
    </row>
    <row r="58" spans="2:12" x14ac:dyDescent="0.2">
      <c r="B58" s="4"/>
      <c r="L58" s="4"/>
    </row>
    <row r="59" spans="2:12" x14ac:dyDescent="0.2">
      <c r="B59" s="4"/>
      <c r="L59" s="4"/>
    </row>
    <row r="60" spans="2:12" x14ac:dyDescent="0.2">
      <c r="B60" s="4"/>
      <c r="L60" s="4"/>
    </row>
    <row r="61" spans="2:12" s="8" customFormat="1" ht="12.75" x14ac:dyDescent="0.2">
      <c r="B61" s="9"/>
      <c r="D61" s="31" t="s">
        <v>39</v>
      </c>
      <c r="E61" s="32"/>
      <c r="F61" s="33" t="s">
        <v>40</v>
      </c>
      <c r="G61" s="31" t="s">
        <v>39</v>
      </c>
      <c r="H61" s="32"/>
      <c r="I61" s="32"/>
      <c r="J61" s="34" t="s">
        <v>40</v>
      </c>
      <c r="K61" s="32"/>
      <c r="L61" s="9"/>
    </row>
    <row r="62" spans="2:12" x14ac:dyDescent="0.2">
      <c r="B62" s="4"/>
      <c r="L62" s="4"/>
    </row>
    <row r="63" spans="2:12" x14ac:dyDescent="0.2">
      <c r="B63" s="4"/>
      <c r="L63" s="4"/>
    </row>
    <row r="64" spans="2:12" x14ac:dyDescent="0.2">
      <c r="B64" s="4"/>
      <c r="L64" s="4"/>
    </row>
    <row r="65" spans="2:12" s="8" customFormat="1" ht="12.75" x14ac:dyDescent="0.2">
      <c r="B65" s="9"/>
      <c r="D65" s="29" t="s">
        <v>41</v>
      </c>
      <c r="E65" s="30"/>
      <c r="F65" s="30"/>
      <c r="G65" s="29" t="s">
        <v>42</v>
      </c>
      <c r="H65" s="30"/>
      <c r="I65" s="30"/>
      <c r="J65" s="30"/>
      <c r="K65" s="30"/>
      <c r="L65" s="9"/>
    </row>
    <row r="66" spans="2:12" x14ac:dyDescent="0.2">
      <c r="B66" s="4"/>
      <c r="L66" s="4"/>
    </row>
    <row r="67" spans="2:12" x14ac:dyDescent="0.2">
      <c r="B67" s="4"/>
      <c r="L67" s="4"/>
    </row>
    <row r="68" spans="2:12" x14ac:dyDescent="0.2">
      <c r="B68" s="4"/>
      <c r="L68" s="4"/>
    </row>
    <row r="69" spans="2:12" x14ac:dyDescent="0.2">
      <c r="B69" s="4"/>
      <c r="L69" s="4"/>
    </row>
    <row r="70" spans="2:12" x14ac:dyDescent="0.2">
      <c r="B70" s="4"/>
      <c r="L70" s="4"/>
    </row>
    <row r="71" spans="2:12" x14ac:dyDescent="0.2">
      <c r="B71" s="4"/>
      <c r="L71" s="4"/>
    </row>
    <row r="72" spans="2:12" x14ac:dyDescent="0.2">
      <c r="B72" s="4"/>
      <c r="L72" s="4"/>
    </row>
    <row r="73" spans="2:12" x14ac:dyDescent="0.2">
      <c r="B73" s="4"/>
      <c r="L73" s="4"/>
    </row>
    <row r="74" spans="2:12" x14ac:dyDescent="0.2">
      <c r="B74" s="4"/>
      <c r="L74" s="4"/>
    </row>
    <row r="75" spans="2:12" x14ac:dyDescent="0.2">
      <c r="B75" s="4"/>
      <c r="L75" s="4"/>
    </row>
    <row r="76" spans="2:12" s="8" customFormat="1" ht="12.75" x14ac:dyDescent="0.2">
      <c r="B76" s="9"/>
      <c r="D76" s="31" t="s">
        <v>39</v>
      </c>
      <c r="E76" s="32"/>
      <c r="F76" s="33" t="s">
        <v>40</v>
      </c>
      <c r="G76" s="31" t="s">
        <v>39</v>
      </c>
      <c r="H76" s="32"/>
      <c r="I76" s="32"/>
      <c r="J76" s="34" t="s">
        <v>40</v>
      </c>
      <c r="K76" s="32"/>
      <c r="L76" s="9"/>
    </row>
    <row r="77" spans="2:12" s="8" customFormat="1" ht="14.45" customHeight="1" x14ac:dyDescent="0.2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9"/>
    </row>
    <row r="81" spans="2:47" s="8" customFormat="1" ht="6.95" customHeight="1" x14ac:dyDescent="0.2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9"/>
    </row>
    <row r="82" spans="2:47" s="8" customFormat="1" ht="24.95" customHeight="1" x14ac:dyDescent="0.2">
      <c r="B82" s="9"/>
      <c r="C82" s="5" t="s">
        <v>43</v>
      </c>
      <c r="L82" s="9"/>
    </row>
    <row r="83" spans="2:47" s="8" customFormat="1" ht="6.95" customHeight="1" x14ac:dyDescent="0.2">
      <c r="B83" s="9"/>
      <c r="L83" s="9"/>
    </row>
    <row r="84" spans="2:47" s="8" customFormat="1" ht="12" customHeight="1" x14ac:dyDescent="0.2">
      <c r="B84" s="9"/>
      <c r="C84" s="7" t="s">
        <v>6</v>
      </c>
      <c r="L84" s="9"/>
    </row>
    <row r="85" spans="2:47" s="8" customFormat="1" ht="16.5" customHeight="1" x14ac:dyDescent="0.2">
      <c r="B85" s="9"/>
      <c r="E85" s="114" t="str">
        <f>E7</f>
        <v>Prístavba a stavebné úpravy MŠ Okružná 53/5</v>
      </c>
      <c r="F85" s="115"/>
      <c r="G85" s="115"/>
      <c r="H85" s="115"/>
      <c r="L85" s="9"/>
    </row>
    <row r="86" spans="2:47" s="8" customFormat="1" ht="12" customHeight="1" x14ac:dyDescent="0.2">
      <c r="B86" s="9"/>
      <c r="C86" s="7" t="s">
        <v>7</v>
      </c>
      <c r="L86" s="9"/>
    </row>
    <row r="87" spans="2:47" s="8" customFormat="1" ht="16.5" customHeight="1" x14ac:dyDescent="0.2">
      <c r="B87" s="9"/>
      <c r="E87" s="112" t="str">
        <f>E9</f>
        <v>SO05 03 - Areál materskej školy- Spevnené plochy</v>
      </c>
      <c r="F87" s="113"/>
      <c r="G87" s="113"/>
      <c r="H87" s="113"/>
      <c r="L87" s="9"/>
    </row>
    <row r="88" spans="2:47" s="8" customFormat="1" ht="6.95" customHeight="1" x14ac:dyDescent="0.2">
      <c r="B88" s="9"/>
      <c r="L88" s="9"/>
    </row>
    <row r="89" spans="2:47" s="8" customFormat="1" ht="12" customHeight="1" x14ac:dyDescent="0.2">
      <c r="B89" s="9"/>
      <c r="C89" s="7" t="s">
        <v>12</v>
      </c>
      <c r="F89" s="10" t="str">
        <f>F12</f>
        <v>Ilava</v>
      </c>
      <c r="I89" s="7" t="s">
        <v>14</v>
      </c>
      <c r="J89" s="11" t="str">
        <f>IF(J12="","",J12)</f>
        <v>1. 12. 2020</v>
      </c>
      <c r="L89" s="9"/>
    </row>
    <row r="90" spans="2:47" s="8" customFormat="1" ht="6.95" customHeight="1" x14ac:dyDescent="0.2">
      <c r="B90" s="9"/>
      <c r="L90" s="9"/>
    </row>
    <row r="91" spans="2:47" s="8" customFormat="1" ht="15.2" customHeight="1" x14ac:dyDescent="0.2">
      <c r="B91" s="9"/>
      <c r="C91" s="7" t="s">
        <v>15</v>
      </c>
      <c r="F91" s="10" t="str">
        <f>E15</f>
        <v xml:space="preserve"> </v>
      </c>
      <c r="I91" s="7" t="s">
        <v>19</v>
      </c>
      <c r="J91" s="39" t="str">
        <f>E21</f>
        <v>Ing. Jozef Illa</v>
      </c>
      <c r="L91" s="9"/>
    </row>
    <row r="92" spans="2:47" s="8" customFormat="1" ht="25.7" customHeight="1" x14ac:dyDescent="0.2">
      <c r="B92" s="9"/>
      <c r="C92" s="7" t="s">
        <v>18</v>
      </c>
      <c r="F92" s="10" t="str">
        <f>IF(E18="","",E18)</f>
        <v>Vyplň údaj</v>
      </c>
      <c r="I92" s="7" t="s">
        <v>21</v>
      </c>
      <c r="J92" s="39" t="str">
        <f>E24</f>
        <v>Bc. Patrícia Lapošová</v>
      </c>
      <c r="L92" s="9"/>
    </row>
    <row r="93" spans="2:47" s="8" customFormat="1" ht="10.35" customHeight="1" x14ac:dyDescent="0.2">
      <c r="B93" s="9"/>
      <c r="L93" s="9"/>
    </row>
    <row r="94" spans="2:47" s="8" customFormat="1" ht="29.25" customHeight="1" x14ac:dyDescent="0.2">
      <c r="B94" s="9"/>
      <c r="C94" s="40" t="s">
        <v>44</v>
      </c>
      <c r="D94" s="22"/>
      <c r="E94" s="22"/>
      <c r="F94" s="22"/>
      <c r="G94" s="22"/>
      <c r="H94" s="22"/>
      <c r="I94" s="22"/>
      <c r="J94" s="41" t="s">
        <v>45</v>
      </c>
      <c r="K94" s="22"/>
      <c r="L94" s="9"/>
    </row>
    <row r="95" spans="2:47" s="8" customFormat="1" ht="10.35" customHeight="1" x14ac:dyDescent="0.2">
      <c r="B95" s="9"/>
      <c r="L95" s="9"/>
    </row>
    <row r="96" spans="2:47" s="8" customFormat="1" ht="22.9" customHeight="1" x14ac:dyDescent="0.2">
      <c r="B96" s="9"/>
      <c r="C96" s="42" t="s">
        <v>46</v>
      </c>
      <c r="J96" s="17">
        <f>J122</f>
        <v>0</v>
      </c>
      <c r="L96" s="9"/>
      <c r="AU96" s="1" t="s">
        <v>47</v>
      </c>
    </row>
    <row r="97" spans="2:12" s="43" customFormat="1" ht="24.95" customHeight="1" x14ac:dyDescent="0.2">
      <c r="B97" s="44"/>
      <c r="D97" s="45" t="s">
        <v>48</v>
      </c>
      <c r="E97" s="46"/>
      <c r="F97" s="46"/>
      <c r="G97" s="46"/>
      <c r="H97" s="46"/>
      <c r="I97" s="46"/>
      <c r="J97" s="47">
        <f>J123</f>
        <v>0</v>
      </c>
      <c r="L97" s="44"/>
    </row>
    <row r="98" spans="2:12" s="48" customFormat="1" ht="19.899999999999999" customHeight="1" x14ac:dyDescent="0.2">
      <c r="B98" s="49"/>
      <c r="D98" s="50" t="s">
        <v>49</v>
      </c>
      <c r="E98" s="51"/>
      <c r="F98" s="51"/>
      <c r="G98" s="51"/>
      <c r="H98" s="51"/>
      <c r="I98" s="51"/>
      <c r="J98" s="52">
        <f>J124</f>
        <v>0</v>
      </c>
      <c r="L98" s="49"/>
    </row>
    <row r="99" spans="2:12" s="48" customFormat="1" ht="19.899999999999999" customHeight="1" x14ac:dyDescent="0.2">
      <c r="B99" s="49"/>
      <c r="D99" s="50" t="s">
        <v>50</v>
      </c>
      <c r="E99" s="51"/>
      <c r="F99" s="51"/>
      <c r="G99" s="51"/>
      <c r="H99" s="51"/>
      <c r="I99" s="51"/>
      <c r="J99" s="52">
        <f>J144</f>
        <v>0</v>
      </c>
      <c r="L99" s="49"/>
    </row>
    <row r="100" spans="2:12" s="48" customFormat="1" ht="19.899999999999999" customHeight="1" x14ac:dyDescent="0.2">
      <c r="B100" s="49"/>
      <c r="D100" s="50" t="s">
        <v>51</v>
      </c>
      <c r="E100" s="51"/>
      <c r="F100" s="51"/>
      <c r="G100" s="51"/>
      <c r="H100" s="51"/>
      <c r="I100" s="51"/>
      <c r="J100" s="52">
        <f>J146</f>
        <v>0</v>
      </c>
      <c r="L100" s="49"/>
    </row>
    <row r="101" spans="2:12" s="48" customFormat="1" ht="19.899999999999999" customHeight="1" x14ac:dyDescent="0.2">
      <c r="B101" s="49"/>
      <c r="D101" s="50" t="s">
        <v>52</v>
      </c>
      <c r="E101" s="51"/>
      <c r="F101" s="51"/>
      <c r="G101" s="51"/>
      <c r="H101" s="51"/>
      <c r="I101" s="51"/>
      <c r="J101" s="52">
        <f>J151</f>
        <v>0</v>
      </c>
      <c r="L101" s="49"/>
    </row>
    <row r="102" spans="2:12" s="48" customFormat="1" ht="19.899999999999999" customHeight="1" x14ac:dyDescent="0.2">
      <c r="B102" s="49"/>
      <c r="D102" s="50" t="s">
        <v>53</v>
      </c>
      <c r="E102" s="51"/>
      <c r="F102" s="51"/>
      <c r="G102" s="51"/>
      <c r="H102" s="51"/>
      <c r="I102" s="51"/>
      <c r="J102" s="52">
        <f>J166</f>
        <v>0</v>
      </c>
      <c r="L102" s="49"/>
    </row>
    <row r="103" spans="2:12" s="8" customFormat="1" ht="21.75" customHeight="1" x14ac:dyDescent="0.2">
      <c r="B103" s="9"/>
      <c r="L103" s="9"/>
    </row>
    <row r="104" spans="2:12" s="8" customFormat="1" ht="6.95" customHeight="1" x14ac:dyDescent="0.2"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9"/>
    </row>
    <row r="108" spans="2:12" s="8" customFormat="1" ht="6.95" customHeight="1" x14ac:dyDescent="0.2"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9"/>
    </row>
    <row r="109" spans="2:12" s="8" customFormat="1" ht="24.95" customHeight="1" x14ac:dyDescent="0.2">
      <c r="B109" s="9"/>
      <c r="C109" s="5" t="s">
        <v>54</v>
      </c>
      <c r="L109" s="9"/>
    </row>
    <row r="110" spans="2:12" s="8" customFormat="1" ht="6.95" customHeight="1" x14ac:dyDescent="0.2">
      <c r="B110" s="9"/>
      <c r="L110" s="9"/>
    </row>
    <row r="111" spans="2:12" s="8" customFormat="1" ht="12" customHeight="1" x14ac:dyDescent="0.2">
      <c r="B111" s="9"/>
      <c r="C111" s="7" t="s">
        <v>6</v>
      </c>
      <c r="L111" s="9"/>
    </row>
    <row r="112" spans="2:12" s="8" customFormat="1" ht="16.5" customHeight="1" x14ac:dyDescent="0.2">
      <c r="B112" s="9"/>
      <c r="E112" s="114" t="str">
        <f>E7</f>
        <v>Prístavba a stavebné úpravy MŠ Okružná 53/5</v>
      </c>
      <c r="F112" s="115"/>
      <c r="G112" s="115"/>
      <c r="H112" s="115"/>
      <c r="L112" s="9"/>
    </row>
    <row r="113" spans="2:65" s="8" customFormat="1" ht="12" customHeight="1" x14ac:dyDescent="0.2">
      <c r="B113" s="9"/>
      <c r="C113" s="7" t="s">
        <v>7</v>
      </c>
      <c r="L113" s="9"/>
    </row>
    <row r="114" spans="2:65" s="8" customFormat="1" ht="16.5" customHeight="1" x14ac:dyDescent="0.2">
      <c r="B114" s="9"/>
      <c r="E114" s="112" t="str">
        <f>E9</f>
        <v>SO05 03 - Areál materskej školy- Spevnené plochy</v>
      </c>
      <c r="F114" s="113"/>
      <c r="G114" s="113"/>
      <c r="H114" s="113"/>
      <c r="L114" s="9"/>
    </row>
    <row r="115" spans="2:65" s="8" customFormat="1" ht="6.95" customHeight="1" x14ac:dyDescent="0.2">
      <c r="B115" s="9"/>
      <c r="L115" s="9"/>
    </row>
    <row r="116" spans="2:65" s="8" customFormat="1" ht="12" customHeight="1" x14ac:dyDescent="0.2">
      <c r="B116" s="9"/>
      <c r="C116" s="7" t="s">
        <v>12</v>
      </c>
      <c r="F116" s="10" t="str">
        <f>F12</f>
        <v>Ilava</v>
      </c>
      <c r="I116" s="7" t="s">
        <v>14</v>
      </c>
      <c r="J116" s="11" t="str">
        <f>IF(J12="","",J12)</f>
        <v>1. 12. 2020</v>
      </c>
      <c r="L116" s="9"/>
    </row>
    <row r="117" spans="2:65" s="8" customFormat="1" ht="6.95" customHeight="1" x14ac:dyDescent="0.2">
      <c r="B117" s="9"/>
      <c r="L117" s="9"/>
    </row>
    <row r="118" spans="2:65" s="8" customFormat="1" ht="15.2" customHeight="1" x14ac:dyDescent="0.2">
      <c r="B118" s="9"/>
      <c r="C118" s="7" t="s">
        <v>15</v>
      </c>
      <c r="F118" s="10" t="str">
        <f>E15</f>
        <v xml:space="preserve"> </v>
      </c>
      <c r="I118" s="7" t="s">
        <v>19</v>
      </c>
      <c r="J118" s="39" t="str">
        <f>E21</f>
        <v>Ing. Jozef Illa</v>
      </c>
      <c r="L118" s="9"/>
    </row>
    <row r="119" spans="2:65" s="8" customFormat="1" ht="25.7" customHeight="1" x14ac:dyDescent="0.2">
      <c r="B119" s="9"/>
      <c r="C119" s="7" t="s">
        <v>18</v>
      </c>
      <c r="F119" s="10" t="str">
        <f>IF(E18="","",E18)</f>
        <v>Vyplň údaj</v>
      </c>
      <c r="I119" s="7" t="s">
        <v>21</v>
      </c>
      <c r="J119" s="39" t="str">
        <f>E24</f>
        <v>Bc. Patrícia Lapošová</v>
      </c>
      <c r="L119" s="9"/>
    </row>
    <row r="120" spans="2:65" s="8" customFormat="1" ht="10.35" customHeight="1" x14ac:dyDescent="0.2">
      <c r="B120" s="9"/>
      <c r="L120" s="9"/>
    </row>
    <row r="121" spans="2:65" s="53" customFormat="1" ht="29.25" customHeight="1" x14ac:dyDescent="0.2">
      <c r="B121" s="54"/>
      <c r="C121" s="55" t="s">
        <v>55</v>
      </c>
      <c r="D121" s="56" t="s">
        <v>56</v>
      </c>
      <c r="E121" s="56" t="s">
        <v>57</v>
      </c>
      <c r="F121" s="56" t="s">
        <v>58</v>
      </c>
      <c r="G121" s="56" t="s">
        <v>59</v>
      </c>
      <c r="H121" s="56" t="s">
        <v>60</v>
      </c>
      <c r="I121" s="56" t="s">
        <v>61</v>
      </c>
      <c r="J121" s="57" t="s">
        <v>45</v>
      </c>
      <c r="K121" s="58" t="s">
        <v>62</v>
      </c>
      <c r="L121" s="54"/>
      <c r="M121" s="59" t="s">
        <v>10</v>
      </c>
      <c r="N121" s="60" t="s">
        <v>28</v>
      </c>
      <c r="O121" s="60" t="s">
        <v>63</v>
      </c>
      <c r="P121" s="60" t="s">
        <v>64</v>
      </c>
      <c r="Q121" s="60" t="s">
        <v>65</v>
      </c>
      <c r="R121" s="60" t="s">
        <v>66</v>
      </c>
      <c r="S121" s="60" t="s">
        <v>67</v>
      </c>
      <c r="T121" s="61" t="s">
        <v>68</v>
      </c>
    </row>
    <row r="122" spans="2:65" s="8" customFormat="1" ht="22.9" customHeight="1" x14ac:dyDescent="0.25">
      <c r="B122" s="9"/>
      <c r="C122" s="62" t="s">
        <v>46</v>
      </c>
      <c r="J122" s="63">
        <f>BK122</f>
        <v>0</v>
      </c>
      <c r="L122" s="9"/>
      <c r="M122" s="64"/>
      <c r="N122" s="15"/>
      <c r="O122" s="15"/>
      <c r="P122" s="65">
        <f>P123</f>
        <v>0</v>
      </c>
      <c r="Q122" s="15"/>
      <c r="R122" s="65">
        <f>R123</f>
        <v>106.8349275752</v>
      </c>
      <c r="S122" s="15"/>
      <c r="T122" s="66">
        <f>T123</f>
        <v>59.251999999999995</v>
      </c>
      <c r="AT122" s="1" t="s">
        <v>69</v>
      </c>
      <c r="AU122" s="1" t="s">
        <v>47</v>
      </c>
      <c r="BK122" s="67">
        <f>BK123</f>
        <v>0</v>
      </c>
    </row>
    <row r="123" spans="2:65" s="68" customFormat="1" ht="25.9" customHeight="1" x14ac:dyDescent="0.2">
      <c r="B123" s="69"/>
      <c r="D123" s="70" t="s">
        <v>69</v>
      </c>
      <c r="E123" s="71" t="s">
        <v>70</v>
      </c>
      <c r="F123" s="71" t="s">
        <v>71</v>
      </c>
      <c r="I123" s="72"/>
      <c r="J123" s="73">
        <f>BK123</f>
        <v>0</v>
      </c>
      <c r="L123" s="69"/>
      <c r="M123" s="74"/>
      <c r="P123" s="75">
        <f>P124+P144+P146+P151+P166</f>
        <v>0</v>
      </c>
      <c r="R123" s="75">
        <f>R124+R144+R146+R151+R166</f>
        <v>106.8349275752</v>
      </c>
      <c r="T123" s="76">
        <f>T124+T144+T146+T151+T166</f>
        <v>59.251999999999995</v>
      </c>
      <c r="AR123" s="70" t="s">
        <v>72</v>
      </c>
      <c r="AT123" s="77" t="s">
        <v>69</v>
      </c>
      <c r="AU123" s="77" t="s">
        <v>2</v>
      </c>
      <c r="AY123" s="70" t="s">
        <v>73</v>
      </c>
      <c r="BK123" s="78">
        <f>BK124+BK144+BK146+BK151+BK166</f>
        <v>0</v>
      </c>
    </row>
    <row r="124" spans="2:65" s="68" customFormat="1" ht="22.9" customHeight="1" x14ac:dyDescent="0.2">
      <c r="B124" s="69"/>
      <c r="D124" s="70" t="s">
        <v>69</v>
      </c>
      <c r="E124" s="79" t="s">
        <v>72</v>
      </c>
      <c r="F124" s="79" t="s">
        <v>74</v>
      </c>
      <c r="I124" s="72"/>
      <c r="J124" s="80">
        <f>BK124</f>
        <v>0</v>
      </c>
      <c r="L124" s="69"/>
      <c r="M124" s="74"/>
      <c r="P124" s="75">
        <f>SUM(P125:P143)</f>
        <v>0</v>
      </c>
      <c r="R124" s="75">
        <f>SUM(R125:R143)</f>
        <v>2.3153875200000004E-2</v>
      </c>
      <c r="T124" s="76">
        <f>SUM(T125:T143)</f>
        <v>59.251999999999995</v>
      </c>
      <c r="AR124" s="70" t="s">
        <v>72</v>
      </c>
      <c r="AT124" s="77" t="s">
        <v>69</v>
      </c>
      <c r="AU124" s="77" t="s">
        <v>72</v>
      </c>
      <c r="AY124" s="70" t="s">
        <v>73</v>
      </c>
      <c r="BK124" s="78">
        <f>SUM(BK125:BK143)</f>
        <v>0</v>
      </c>
    </row>
    <row r="125" spans="2:65" s="8" customFormat="1" ht="37.9" customHeight="1" x14ac:dyDescent="0.2">
      <c r="B125" s="81"/>
      <c r="C125" s="82" t="s">
        <v>72</v>
      </c>
      <c r="D125" s="82" t="s">
        <v>75</v>
      </c>
      <c r="E125" s="83" t="s">
        <v>76</v>
      </c>
      <c r="F125" s="84" t="s">
        <v>77</v>
      </c>
      <c r="G125" s="85" t="s">
        <v>78</v>
      </c>
      <c r="H125" s="86">
        <v>60</v>
      </c>
      <c r="I125" s="87"/>
      <c r="J125" s="88">
        <f t="shared" ref="J125:J143" si="0">ROUND(I125*H125,2)</f>
        <v>0</v>
      </c>
      <c r="K125" s="89"/>
      <c r="L125" s="9"/>
      <c r="M125" s="90" t="s">
        <v>10</v>
      </c>
      <c r="N125" s="91" t="s">
        <v>30</v>
      </c>
      <c r="P125" s="92">
        <f t="shared" ref="P125:P143" si="1">O125*H125</f>
        <v>0</v>
      </c>
      <c r="Q125" s="92">
        <v>0</v>
      </c>
      <c r="R125" s="92">
        <f t="shared" ref="R125:R143" si="2">Q125*H125</f>
        <v>0</v>
      </c>
      <c r="S125" s="92">
        <v>0</v>
      </c>
      <c r="T125" s="93">
        <f t="shared" ref="T125:T143" si="3">S125*H125</f>
        <v>0</v>
      </c>
      <c r="AR125" s="94" t="s">
        <v>79</v>
      </c>
      <c r="AT125" s="94" t="s">
        <v>75</v>
      </c>
      <c r="AU125" s="94" t="s">
        <v>80</v>
      </c>
      <c r="AY125" s="1" t="s">
        <v>73</v>
      </c>
      <c r="BE125" s="95">
        <f t="shared" ref="BE125:BE143" si="4">IF(N125="základná",J125,0)</f>
        <v>0</v>
      </c>
      <c r="BF125" s="95">
        <f t="shared" ref="BF125:BF143" si="5">IF(N125="znížená",J125,0)</f>
        <v>0</v>
      </c>
      <c r="BG125" s="95">
        <f t="shared" ref="BG125:BG143" si="6">IF(N125="zákl. prenesená",J125,0)</f>
        <v>0</v>
      </c>
      <c r="BH125" s="95">
        <f t="shared" ref="BH125:BH143" si="7">IF(N125="zníž. prenesená",J125,0)</f>
        <v>0</v>
      </c>
      <c r="BI125" s="95">
        <f t="shared" ref="BI125:BI143" si="8">IF(N125="nulová",J125,0)</f>
        <v>0</v>
      </c>
      <c r="BJ125" s="1" t="s">
        <v>80</v>
      </c>
      <c r="BK125" s="95">
        <f t="shared" ref="BK125:BK143" si="9">ROUND(I125*H125,2)</f>
        <v>0</v>
      </c>
      <c r="BL125" s="1" t="s">
        <v>79</v>
      </c>
      <c r="BM125" s="94" t="s">
        <v>81</v>
      </c>
    </row>
    <row r="126" spans="2:65" s="8" customFormat="1" ht="24.2" customHeight="1" x14ac:dyDescent="0.2">
      <c r="B126" s="81"/>
      <c r="C126" s="82" t="s">
        <v>80</v>
      </c>
      <c r="D126" s="82" t="s">
        <v>75</v>
      </c>
      <c r="E126" s="83" t="s">
        <v>82</v>
      </c>
      <c r="F126" s="84" t="s">
        <v>83</v>
      </c>
      <c r="G126" s="85" t="s">
        <v>78</v>
      </c>
      <c r="H126" s="86">
        <v>30</v>
      </c>
      <c r="I126" s="87"/>
      <c r="J126" s="88">
        <f t="shared" si="0"/>
        <v>0</v>
      </c>
      <c r="K126" s="89"/>
      <c r="L126" s="9"/>
      <c r="M126" s="90" t="s">
        <v>10</v>
      </c>
      <c r="N126" s="91" t="s">
        <v>30</v>
      </c>
      <c r="P126" s="92">
        <f t="shared" si="1"/>
        <v>0</v>
      </c>
      <c r="Q126" s="92">
        <v>0</v>
      </c>
      <c r="R126" s="92">
        <f t="shared" si="2"/>
        <v>0</v>
      </c>
      <c r="S126" s="92">
        <v>0.316</v>
      </c>
      <c r="T126" s="93">
        <f t="shared" si="3"/>
        <v>9.48</v>
      </c>
      <c r="AR126" s="94" t="s">
        <v>79</v>
      </c>
      <c r="AT126" s="94" t="s">
        <v>75</v>
      </c>
      <c r="AU126" s="94" t="s">
        <v>80</v>
      </c>
      <c r="AY126" s="1" t="s">
        <v>73</v>
      </c>
      <c r="BE126" s="95">
        <f t="shared" si="4"/>
        <v>0</v>
      </c>
      <c r="BF126" s="95">
        <f t="shared" si="5"/>
        <v>0</v>
      </c>
      <c r="BG126" s="95">
        <f t="shared" si="6"/>
        <v>0</v>
      </c>
      <c r="BH126" s="95">
        <f t="shared" si="7"/>
        <v>0</v>
      </c>
      <c r="BI126" s="95">
        <f t="shared" si="8"/>
        <v>0</v>
      </c>
      <c r="BJ126" s="1" t="s">
        <v>80</v>
      </c>
      <c r="BK126" s="95">
        <f t="shared" si="9"/>
        <v>0</v>
      </c>
      <c r="BL126" s="1" t="s">
        <v>79</v>
      </c>
      <c r="BM126" s="94" t="s">
        <v>84</v>
      </c>
    </row>
    <row r="127" spans="2:65" s="8" customFormat="1" ht="24.2" customHeight="1" x14ac:dyDescent="0.2">
      <c r="B127" s="81"/>
      <c r="C127" s="82" t="s">
        <v>85</v>
      </c>
      <c r="D127" s="82" t="s">
        <v>75</v>
      </c>
      <c r="E127" s="83" t="s">
        <v>86</v>
      </c>
      <c r="F127" s="84" t="s">
        <v>87</v>
      </c>
      <c r="G127" s="85" t="s">
        <v>78</v>
      </c>
      <c r="H127" s="86">
        <v>12</v>
      </c>
      <c r="I127" s="87"/>
      <c r="J127" s="88">
        <f t="shared" si="0"/>
        <v>0</v>
      </c>
      <c r="K127" s="89"/>
      <c r="L127" s="9"/>
      <c r="M127" s="90" t="s">
        <v>10</v>
      </c>
      <c r="N127" s="91" t="s">
        <v>30</v>
      </c>
      <c r="P127" s="92">
        <f t="shared" si="1"/>
        <v>0</v>
      </c>
      <c r="Q127" s="92">
        <v>5.4489600000000001E-5</v>
      </c>
      <c r="R127" s="92">
        <f t="shared" si="2"/>
        <v>6.5387520000000001E-4</v>
      </c>
      <c r="S127" s="92">
        <v>7.5999999999999998E-2</v>
      </c>
      <c r="T127" s="93">
        <f t="shared" si="3"/>
        <v>0.91199999999999992</v>
      </c>
      <c r="AR127" s="94" t="s">
        <v>79</v>
      </c>
      <c r="AT127" s="94" t="s">
        <v>75</v>
      </c>
      <c r="AU127" s="94" t="s">
        <v>80</v>
      </c>
      <c r="AY127" s="1" t="s">
        <v>73</v>
      </c>
      <c r="BE127" s="95">
        <f t="shared" si="4"/>
        <v>0</v>
      </c>
      <c r="BF127" s="95">
        <f t="shared" si="5"/>
        <v>0</v>
      </c>
      <c r="BG127" s="95">
        <f t="shared" si="6"/>
        <v>0</v>
      </c>
      <c r="BH127" s="95">
        <f t="shared" si="7"/>
        <v>0</v>
      </c>
      <c r="BI127" s="95">
        <f t="shared" si="8"/>
        <v>0</v>
      </c>
      <c r="BJ127" s="1" t="s">
        <v>80</v>
      </c>
      <c r="BK127" s="95">
        <f t="shared" si="9"/>
        <v>0</v>
      </c>
      <c r="BL127" s="1" t="s">
        <v>79</v>
      </c>
      <c r="BM127" s="94" t="s">
        <v>88</v>
      </c>
    </row>
    <row r="128" spans="2:65" s="8" customFormat="1" ht="24.2" customHeight="1" x14ac:dyDescent="0.2">
      <c r="B128" s="81"/>
      <c r="C128" s="82" t="s">
        <v>79</v>
      </c>
      <c r="D128" s="82" t="s">
        <v>75</v>
      </c>
      <c r="E128" s="83" t="s">
        <v>89</v>
      </c>
      <c r="F128" s="84" t="s">
        <v>90</v>
      </c>
      <c r="G128" s="85" t="s">
        <v>78</v>
      </c>
      <c r="H128" s="86">
        <v>250</v>
      </c>
      <c r="I128" s="87"/>
      <c r="J128" s="88">
        <f t="shared" si="0"/>
        <v>0</v>
      </c>
      <c r="K128" s="89"/>
      <c r="L128" s="9"/>
      <c r="M128" s="90" t="s">
        <v>10</v>
      </c>
      <c r="N128" s="91" t="s">
        <v>30</v>
      </c>
      <c r="P128" s="92">
        <f t="shared" si="1"/>
        <v>0</v>
      </c>
      <c r="Q128" s="92">
        <v>9.0000000000000006E-5</v>
      </c>
      <c r="R128" s="92">
        <f t="shared" si="2"/>
        <v>2.2500000000000003E-2</v>
      </c>
      <c r="S128" s="92">
        <v>0.127</v>
      </c>
      <c r="T128" s="93">
        <f t="shared" si="3"/>
        <v>31.75</v>
      </c>
      <c r="AR128" s="94" t="s">
        <v>79</v>
      </c>
      <c r="AT128" s="94" t="s">
        <v>75</v>
      </c>
      <c r="AU128" s="94" t="s">
        <v>80</v>
      </c>
      <c r="AY128" s="1" t="s">
        <v>73</v>
      </c>
      <c r="BE128" s="95">
        <f t="shared" si="4"/>
        <v>0</v>
      </c>
      <c r="BF128" s="95">
        <f t="shared" si="5"/>
        <v>0</v>
      </c>
      <c r="BG128" s="95">
        <f t="shared" si="6"/>
        <v>0</v>
      </c>
      <c r="BH128" s="95">
        <f t="shared" si="7"/>
        <v>0</v>
      </c>
      <c r="BI128" s="95">
        <f t="shared" si="8"/>
        <v>0</v>
      </c>
      <c r="BJ128" s="1" t="s">
        <v>80</v>
      </c>
      <c r="BK128" s="95">
        <f t="shared" si="9"/>
        <v>0</v>
      </c>
      <c r="BL128" s="1" t="s">
        <v>79</v>
      </c>
      <c r="BM128" s="94" t="s">
        <v>91</v>
      </c>
    </row>
    <row r="129" spans="2:65" s="8" customFormat="1" ht="24.2" customHeight="1" x14ac:dyDescent="0.2">
      <c r="B129" s="81"/>
      <c r="C129" s="82" t="s">
        <v>92</v>
      </c>
      <c r="D129" s="82" t="s">
        <v>75</v>
      </c>
      <c r="E129" s="83" t="s">
        <v>93</v>
      </c>
      <c r="F129" s="84" t="s">
        <v>94</v>
      </c>
      <c r="G129" s="85" t="s">
        <v>95</v>
      </c>
      <c r="H129" s="86">
        <v>118</v>
      </c>
      <c r="I129" s="87"/>
      <c r="J129" s="88">
        <f t="shared" si="0"/>
        <v>0</v>
      </c>
      <c r="K129" s="89"/>
      <c r="L129" s="9"/>
      <c r="M129" s="90" t="s">
        <v>10</v>
      </c>
      <c r="N129" s="91" t="s">
        <v>30</v>
      </c>
      <c r="P129" s="92">
        <f t="shared" si="1"/>
        <v>0</v>
      </c>
      <c r="Q129" s="92">
        <v>0</v>
      </c>
      <c r="R129" s="92">
        <f t="shared" si="2"/>
        <v>0</v>
      </c>
      <c r="S129" s="92">
        <v>0.14499999999999999</v>
      </c>
      <c r="T129" s="93">
        <f t="shared" si="3"/>
        <v>17.11</v>
      </c>
      <c r="AR129" s="94" t="s">
        <v>79</v>
      </c>
      <c r="AT129" s="94" t="s">
        <v>75</v>
      </c>
      <c r="AU129" s="94" t="s">
        <v>80</v>
      </c>
      <c r="AY129" s="1" t="s">
        <v>73</v>
      </c>
      <c r="BE129" s="95">
        <f t="shared" si="4"/>
        <v>0</v>
      </c>
      <c r="BF129" s="95">
        <f t="shared" si="5"/>
        <v>0</v>
      </c>
      <c r="BG129" s="95">
        <f t="shared" si="6"/>
        <v>0</v>
      </c>
      <c r="BH129" s="95">
        <f t="shared" si="7"/>
        <v>0</v>
      </c>
      <c r="BI129" s="95">
        <f t="shared" si="8"/>
        <v>0</v>
      </c>
      <c r="BJ129" s="1" t="s">
        <v>80</v>
      </c>
      <c r="BK129" s="95">
        <f t="shared" si="9"/>
        <v>0</v>
      </c>
      <c r="BL129" s="1" t="s">
        <v>79</v>
      </c>
      <c r="BM129" s="94" t="s">
        <v>96</v>
      </c>
    </row>
    <row r="130" spans="2:65" s="8" customFormat="1" ht="24.2" customHeight="1" x14ac:dyDescent="0.2">
      <c r="B130" s="81"/>
      <c r="C130" s="82" t="s">
        <v>97</v>
      </c>
      <c r="D130" s="82" t="s">
        <v>75</v>
      </c>
      <c r="E130" s="83" t="s">
        <v>98</v>
      </c>
      <c r="F130" s="84" t="s">
        <v>99</v>
      </c>
      <c r="G130" s="85" t="s">
        <v>100</v>
      </c>
      <c r="H130" s="86">
        <v>9</v>
      </c>
      <c r="I130" s="87"/>
      <c r="J130" s="88">
        <f t="shared" si="0"/>
        <v>0</v>
      </c>
      <c r="K130" s="89"/>
      <c r="L130" s="9"/>
      <c r="M130" s="90" t="s">
        <v>10</v>
      </c>
      <c r="N130" s="91" t="s">
        <v>30</v>
      </c>
      <c r="P130" s="92">
        <f t="shared" si="1"/>
        <v>0</v>
      </c>
      <c r="Q130" s="92">
        <v>0</v>
      </c>
      <c r="R130" s="92">
        <f t="shared" si="2"/>
        <v>0</v>
      </c>
      <c r="S130" s="92">
        <v>0</v>
      </c>
      <c r="T130" s="93">
        <f t="shared" si="3"/>
        <v>0</v>
      </c>
      <c r="AR130" s="94" t="s">
        <v>79</v>
      </c>
      <c r="AT130" s="94" t="s">
        <v>75</v>
      </c>
      <c r="AU130" s="94" t="s">
        <v>80</v>
      </c>
      <c r="AY130" s="1" t="s">
        <v>73</v>
      </c>
      <c r="BE130" s="95">
        <f t="shared" si="4"/>
        <v>0</v>
      </c>
      <c r="BF130" s="95">
        <f t="shared" si="5"/>
        <v>0</v>
      </c>
      <c r="BG130" s="95">
        <f t="shared" si="6"/>
        <v>0</v>
      </c>
      <c r="BH130" s="95">
        <f t="shared" si="7"/>
        <v>0</v>
      </c>
      <c r="BI130" s="95">
        <f t="shared" si="8"/>
        <v>0</v>
      </c>
      <c r="BJ130" s="1" t="s">
        <v>80</v>
      </c>
      <c r="BK130" s="95">
        <f t="shared" si="9"/>
        <v>0</v>
      </c>
      <c r="BL130" s="1" t="s">
        <v>79</v>
      </c>
      <c r="BM130" s="94" t="s">
        <v>101</v>
      </c>
    </row>
    <row r="131" spans="2:65" s="8" customFormat="1" ht="24.2" customHeight="1" x14ac:dyDescent="0.2">
      <c r="B131" s="81"/>
      <c r="C131" s="82" t="s">
        <v>102</v>
      </c>
      <c r="D131" s="82" t="s">
        <v>75</v>
      </c>
      <c r="E131" s="83" t="s">
        <v>103</v>
      </c>
      <c r="F131" s="84" t="s">
        <v>104</v>
      </c>
      <c r="G131" s="85" t="s">
        <v>100</v>
      </c>
      <c r="H131" s="86">
        <v>30</v>
      </c>
      <c r="I131" s="87"/>
      <c r="J131" s="88">
        <f t="shared" si="0"/>
        <v>0</v>
      </c>
      <c r="K131" s="89"/>
      <c r="L131" s="9"/>
      <c r="M131" s="90" t="s">
        <v>10</v>
      </c>
      <c r="N131" s="91" t="s">
        <v>30</v>
      </c>
      <c r="P131" s="92">
        <f t="shared" si="1"/>
        <v>0</v>
      </c>
      <c r="Q131" s="92">
        <v>0</v>
      </c>
      <c r="R131" s="92">
        <f t="shared" si="2"/>
        <v>0</v>
      </c>
      <c r="S131" s="92">
        <v>0</v>
      </c>
      <c r="T131" s="93">
        <f t="shared" si="3"/>
        <v>0</v>
      </c>
      <c r="AR131" s="94" t="s">
        <v>79</v>
      </c>
      <c r="AT131" s="94" t="s">
        <v>75</v>
      </c>
      <c r="AU131" s="94" t="s">
        <v>80</v>
      </c>
      <c r="AY131" s="1" t="s">
        <v>73</v>
      </c>
      <c r="BE131" s="95">
        <f t="shared" si="4"/>
        <v>0</v>
      </c>
      <c r="BF131" s="95">
        <f t="shared" si="5"/>
        <v>0</v>
      </c>
      <c r="BG131" s="95">
        <f t="shared" si="6"/>
        <v>0</v>
      </c>
      <c r="BH131" s="95">
        <f t="shared" si="7"/>
        <v>0</v>
      </c>
      <c r="BI131" s="95">
        <f t="shared" si="8"/>
        <v>0</v>
      </c>
      <c r="BJ131" s="1" t="s">
        <v>80</v>
      </c>
      <c r="BK131" s="95">
        <f t="shared" si="9"/>
        <v>0</v>
      </c>
      <c r="BL131" s="1" t="s">
        <v>79</v>
      </c>
      <c r="BM131" s="94" t="s">
        <v>105</v>
      </c>
    </row>
    <row r="132" spans="2:65" s="8" customFormat="1" ht="14.45" customHeight="1" x14ac:dyDescent="0.2">
      <c r="B132" s="81"/>
      <c r="C132" s="82" t="s">
        <v>106</v>
      </c>
      <c r="D132" s="82" t="s">
        <v>75</v>
      </c>
      <c r="E132" s="83" t="s">
        <v>107</v>
      </c>
      <c r="F132" s="84" t="s">
        <v>108</v>
      </c>
      <c r="G132" s="85" t="s">
        <v>100</v>
      </c>
      <c r="H132" s="86">
        <v>6</v>
      </c>
      <c r="I132" s="87"/>
      <c r="J132" s="88">
        <f t="shared" si="0"/>
        <v>0</v>
      </c>
      <c r="K132" s="89"/>
      <c r="L132" s="9"/>
      <c r="M132" s="90" t="s">
        <v>10</v>
      </c>
      <c r="N132" s="91" t="s">
        <v>30</v>
      </c>
      <c r="P132" s="92">
        <f t="shared" si="1"/>
        <v>0</v>
      </c>
      <c r="Q132" s="92">
        <v>0</v>
      </c>
      <c r="R132" s="92">
        <f t="shared" si="2"/>
        <v>0</v>
      </c>
      <c r="S132" s="92">
        <v>0</v>
      </c>
      <c r="T132" s="93">
        <f t="shared" si="3"/>
        <v>0</v>
      </c>
      <c r="AR132" s="94" t="s">
        <v>79</v>
      </c>
      <c r="AT132" s="94" t="s">
        <v>75</v>
      </c>
      <c r="AU132" s="94" t="s">
        <v>80</v>
      </c>
      <c r="AY132" s="1" t="s">
        <v>73</v>
      </c>
      <c r="BE132" s="95">
        <f t="shared" si="4"/>
        <v>0</v>
      </c>
      <c r="BF132" s="95">
        <f t="shared" si="5"/>
        <v>0</v>
      </c>
      <c r="BG132" s="95">
        <f t="shared" si="6"/>
        <v>0</v>
      </c>
      <c r="BH132" s="95">
        <f t="shared" si="7"/>
        <v>0</v>
      </c>
      <c r="BI132" s="95">
        <f t="shared" si="8"/>
        <v>0</v>
      </c>
      <c r="BJ132" s="1" t="s">
        <v>80</v>
      </c>
      <c r="BK132" s="95">
        <f t="shared" si="9"/>
        <v>0</v>
      </c>
      <c r="BL132" s="1" t="s">
        <v>79</v>
      </c>
      <c r="BM132" s="94" t="s">
        <v>109</v>
      </c>
    </row>
    <row r="133" spans="2:65" s="8" customFormat="1" ht="24.2" customHeight="1" x14ac:dyDescent="0.2">
      <c r="B133" s="81"/>
      <c r="C133" s="82" t="s">
        <v>110</v>
      </c>
      <c r="D133" s="82" t="s">
        <v>75</v>
      </c>
      <c r="E133" s="83" t="s">
        <v>111</v>
      </c>
      <c r="F133" s="84" t="s">
        <v>112</v>
      </c>
      <c r="G133" s="85" t="s">
        <v>100</v>
      </c>
      <c r="H133" s="86">
        <v>30</v>
      </c>
      <c r="I133" s="87"/>
      <c r="J133" s="88">
        <f t="shared" si="0"/>
        <v>0</v>
      </c>
      <c r="K133" s="89"/>
      <c r="L133" s="9"/>
      <c r="M133" s="90" t="s">
        <v>10</v>
      </c>
      <c r="N133" s="91" t="s">
        <v>30</v>
      </c>
      <c r="P133" s="92">
        <f t="shared" si="1"/>
        <v>0</v>
      </c>
      <c r="Q133" s="92">
        <v>0</v>
      </c>
      <c r="R133" s="92">
        <f t="shared" si="2"/>
        <v>0</v>
      </c>
      <c r="S133" s="92">
        <v>0</v>
      </c>
      <c r="T133" s="93">
        <f t="shared" si="3"/>
        <v>0</v>
      </c>
      <c r="AR133" s="94" t="s">
        <v>79</v>
      </c>
      <c r="AT133" s="94" t="s">
        <v>75</v>
      </c>
      <c r="AU133" s="94" t="s">
        <v>80</v>
      </c>
      <c r="AY133" s="1" t="s">
        <v>73</v>
      </c>
      <c r="BE133" s="95">
        <f t="shared" si="4"/>
        <v>0</v>
      </c>
      <c r="BF133" s="95">
        <f t="shared" si="5"/>
        <v>0</v>
      </c>
      <c r="BG133" s="95">
        <f t="shared" si="6"/>
        <v>0</v>
      </c>
      <c r="BH133" s="95">
        <f t="shared" si="7"/>
        <v>0</v>
      </c>
      <c r="BI133" s="95">
        <f t="shared" si="8"/>
        <v>0</v>
      </c>
      <c r="BJ133" s="1" t="s">
        <v>80</v>
      </c>
      <c r="BK133" s="95">
        <f t="shared" si="9"/>
        <v>0</v>
      </c>
      <c r="BL133" s="1" t="s">
        <v>79</v>
      </c>
      <c r="BM133" s="94" t="s">
        <v>113</v>
      </c>
    </row>
    <row r="134" spans="2:65" s="8" customFormat="1" ht="24.2" customHeight="1" x14ac:dyDescent="0.2">
      <c r="B134" s="81"/>
      <c r="C134" s="82" t="s">
        <v>114</v>
      </c>
      <c r="D134" s="82" t="s">
        <v>75</v>
      </c>
      <c r="E134" s="83" t="s">
        <v>115</v>
      </c>
      <c r="F134" s="84" t="s">
        <v>116</v>
      </c>
      <c r="G134" s="85" t="s">
        <v>100</v>
      </c>
      <c r="H134" s="86">
        <v>18.472000000000001</v>
      </c>
      <c r="I134" s="87"/>
      <c r="J134" s="88">
        <f t="shared" si="0"/>
        <v>0</v>
      </c>
      <c r="K134" s="89"/>
      <c r="L134" s="9"/>
      <c r="M134" s="90" t="s">
        <v>10</v>
      </c>
      <c r="N134" s="91" t="s">
        <v>30</v>
      </c>
      <c r="P134" s="92">
        <f t="shared" si="1"/>
        <v>0</v>
      </c>
      <c r="Q134" s="92">
        <v>0</v>
      </c>
      <c r="R134" s="92">
        <f t="shared" si="2"/>
        <v>0</v>
      </c>
      <c r="S134" s="92">
        <v>0</v>
      </c>
      <c r="T134" s="93">
        <f t="shared" si="3"/>
        <v>0</v>
      </c>
      <c r="AR134" s="94" t="s">
        <v>79</v>
      </c>
      <c r="AT134" s="94" t="s">
        <v>75</v>
      </c>
      <c r="AU134" s="94" t="s">
        <v>80</v>
      </c>
      <c r="AY134" s="1" t="s">
        <v>73</v>
      </c>
      <c r="BE134" s="95">
        <f t="shared" si="4"/>
        <v>0</v>
      </c>
      <c r="BF134" s="95">
        <f t="shared" si="5"/>
        <v>0</v>
      </c>
      <c r="BG134" s="95">
        <f t="shared" si="6"/>
        <v>0</v>
      </c>
      <c r="BH134" s="95">
        <f t="shared" si="7"/>
        <v>0</v>
      </c>
      <c r="BI134" s="95">
        <f t="shared" si="8"/>
        <v>0</v>
      </c>
      <c r="BJ134" s="1" t="s">
        <v>80</v>
      </c>
      <c r="BK134" s="95">
        <f t="shared" si="9"/>
        <v>0</v>
      </c>
      <c r="BL134" s="1" t="s">
        <v>79</v>
      </c>
      <c r="BM134" s="94" t="s">
        <v>117</v>
      </c>
    </row>
    <row r="135" spans="2:65" s="8" customFormat="1" ht="24.2" customHeight="1" x14ac:dyDescent="0.2">
      <c r="B135" s="81"/>
      <c r="C135" s="82" t="s">
        <v>118</v>
      </c>
      <c r="D135" s="82" t="s">
        <v>75</v>
      </c>
      <c r="E135" s="83" t="s">
        <v>119</v>
      </c>
      <c r="F135" s="84" t="s">
        <v>120</v>
      </c>
      <c r="G135" s="85" t="s">
        <v>100</v>
      </c>
      <c r="H135" s="86">
        <v>18.472000000000001</v>
      </c>
      <c r="I135" s="87"/>
      <c r="J135" s="88">
        <f t="shared" si="0"/>
        <v>0</v>
      </c>
      <c r="K135" s="89"/>
      <c r="L135" s="9"/>
      <c r="M135" s="90" t="s">
        <v>10</v>
      </c>
      <c r="N135" s="91" t="s">
        <v>30</v>
      </c>
      <c r="P135" s="92">
        <f t="shared" si="1"/>
        <v>0</v>
      </c>
      <c r="Q135" s="92">
        <v>0</v>
      </c>
      <c r="R135" s="92">
        <f t="shared" si="2"/>
        <v>0</v>
      </c>
      <c r="S135" s="92">
        <v>0</v>
      </c>
      <c r="T135" s="93">
        <f t="shared" si="3"/>
        <v>0</v>
      </c>
      <c r="AR135" s="94" t="s">
        <v>79</v>
      </c>
      <c r="AT135" s="94" t="s">
        <v>75</v>
      </c>
      <c r="AU135" s="94" t="s">
        <v>80</v>
      </c>
      <c r="AY135" s="1" t="s">
        <v>73</v>
      </c>
      <c r="BE135" s="95">
        <f t="shared" si="4"/>
        <v>0</v>
      </c>
      <c r="BF135" s="95">
        <f t="shared" si="5"/>
        <v>0</v>
      </c>
      <c r="BG135" s="95">
        <f t="shared" si="6"/>
        <v>0</v>
      </c>
      <c r="BH135" s="95">
        <f t="shared" si="7"/>
        <v>0</v>
      </c>
      <c r="BI135" s="95">
        <f t="shared" si="8"/>
        <v>0</v>
      </c>
      <c r="BJ135" s="1" t="s">
        <v>80</v>
      </c>
      <c r="BK135" s="95">
        <f t="shared" si="9"/>
        <v>0</v>
      </c>
      <c r="BL135" s="1" t="s">
        <v>79</v>
      </c>
      <c r="BM135" s="94" t="s">
        <v>121</v>
      </c>
    </row>
    <row r="136" spans="2:65" s="8" customFormat="1" ht="14.45" customHeight="1" x14ac:dyDescent="0.2">
      <c r="B136" s="81"/>
      <c r="C136" s="82" t="s">
        <v>122</v>
      </c>
      <c r="D136" s="82" t="s">
        <v>75</v>
      </c>
      <c r="E136" s="83" t="s">
        <v>123</v>
      </c>
      <c r="F136" s="84" t="s">
        <v>124</v>
      </c>
      <c r="G136" s="85" t="s">
        <v>100</v>
      </c>
      <c r="H136" s="86">
        <v>48.472000000000001</v>
      </c>
      <c r="I136" s="87"/>
      <c r="J136" s="88">
        <f t="shared" si="0"/>
        <v>0</v>
      </c>
      <c r="K136" s="89"/>
      <c r="L136" s="9"/>
      <c r="M136" s="90" t="s">
        <v>10</v>
      </c>
      <c r="N136" s="91" t="s">
        <v>30</v>
      </c>
      <c r="P136" s="92">
        <f t="shared" si="1"/>
        <v>0</v>
      </c>
      <c r="Q136" s="92">
        <v>0</v>
      </c>
      <c r="R136" s="92">
        <f t="shared" si="2"/>
        <v>0</v>
      </c>
      <c r="S136" s="92">
        <v>0</v>
      </c>
      <c r="T136" s="93">
        <f t="shared" si="3"/>
        <v>0</v>
      </c>
      <c r="AR136" s="94" t="s">
        <v>79</v>
      </c>
      <c r="AT136" s="94" t="s">
        <v>75</v>
      </c>
      <c r="AU136" s="94" t="s">
        <v>80</v>
      </c>
      <c r="AY136" s="1" t="s">
        <v>73</v>
      </c>
      <c r="BE136" s="95">
        <f t="shared" si="4"/>
        <v>0</v>
      </c>
      <c r="BF136" s="95">
        <f t="shared" si="5"/>
        <v>0</v>
      </c>
      <c r="BG136" s="95">
        <f t="shared" si="6"/>
        <v>0</v>
      </c>
      <c r="BH136" s="95">
        <f t="shared" si="7"/>
        <v>0</v>
      </c>
      <c r="BI136" s="95">
        <f t="shared" si="8"/>
        <v>0</v>
      </c>
      <c r="BJ136" s="1" t="s">
        <v>80</v>
      </c>
      <c r="BK136" s="95">
        <f t="shared" si="9"/>
        <v>0</v>
      </c>
      <c r="BL136" s="1" t="s">
        <v>79</v>
      </c>
      <c r="BM136" s="94" t="s">
        <v>125</v>
      </c>
    </row>
    <row r="137" spans="2:65" s="8" customFormat="1" ht="37.9" customHeight="1" x14ac:dyDescent="0.2">
      <c r="B137" s="81"/>
      <c r="C137" s="82" t="s">
        <v>126</v>
      </c>
      <c r="D137" s="82" t="s">
        <v>75</v>
      </c>
      <c r="E137" s="83" t="s">
        <v>127</v>
      </c>
      <c r="F137" s="84" t="s">
        <v>128</v>
      </c>
      <c r="G137" s="85" t="s">
        <v>100</v>
      </c>
      <c r="H137" s="86">
        <v>48.472000000000001</v>
      </c>
      <c r="I137" s="87"/>
      <c r="J137" s="88">
        <f t="shared" si="0"/>
        <v>0</v>
      </c>
      <c r="K137" s="89"/>
      <c r="L137" s="9"/>
      <c r="M137" s="90" t="s">
        <v>10</v>
      </c>
      <c r="N137" s="91" t="s">
        <v>30</v>
      </c>
      <c r="P137" s="92">
        <f t="shared" si="1"/>
        <v>0</v>
      </c>
      <c r="Q137" s="92">
        <v>0</v>
      </c>
      <c r="R137" s="92">
        <f t="shared" si="2"/>
        <v>0</v>
      </c>
      <c r="S137" s="92">
        <v>0</v>
      </c>
      <c r="T137" s="93">
        <f t="shared" si="3"/>
        <v>0</v>
      </c>
      <c r="AR137" s="94" t="s">
        <v>79</v>
      </c>
      <c r="AT137" s="94" t="s">
        <v>75</v>
      </c>
      <c r="AU137" s="94" t="s">
        <v>80</v>
      </c>
      <c r="AY137" s="1" t="s">
        <v>73</v>
      </c>
      <c r="BE137" s="95">
        <f t="shared" si="4"/>
        <v>0</v>
      </c>
      <c r="BF137" s="95">
        <f t="shared" si="5"/>
        <v>0</v>
      </c>
      <c r="BG137" s="95">
        <f t="shared" si="6"/>
        <v>0</v>
      </c>
      <c r="BH137" s="95">
        <f t="shared" si="7"/>
        <v>0</v>
      </c>
      <c r="BI137" s="95">
        <f t="shared" si="8"/>
        <v>0</v>
      </c>
      <c r="BJ137" s="1" t="s">
        <v>80</v>
      </c>
      <c r="BK137" s="95">
        <f t="shared" si="9"/>
        <v>0</v>
      </c>
      <c r="BL137" s="1" t="s">
        <v>79</v>
      </c>
      <c r="BM137" s="94" t="s">
        <v>129</v>
      </c>
    </row>
    <row r="138" spans="2:65" s="8" customFormat="1" ht="37.9" customHeight="1" x14ac:dyDescent="0.2">
      <c r="B138" s="81"/>
      <c r="C138" s="82" t="s">
        <v>130</v>
      </c>
      <c r="D138" s="82" t="s">
        <v>75</v>
      </c>
      <c r="E138" s="83" t="s">
        <v>131</v>
      </c>
      <c r="F138" s="84" t="s">
        <v>132</v>
      </c>
      <c r="G138" s="85" t="s">
        <v>100</v>
      </c>
      <c r="H138" s="86">
        <v>48.472000000000001</v>
      </c>
      <c r="I138" s="87"/>
      <c r="J138" s="88">
        <f t="shared" si="0"/>
        <v>0</v>
      </c>
      <c r="K138" s="89"/>
      <c r="L138" s="9"/>
      <c r="M138" s="90" t="s">
        <v>10</v>
      </c>
      <c r="N138" s="91" t="s">
        <v>30</v>
      </c>
      <c r="P138" s="92">
        <f t="shared" si="1"/>
        <v>0</v>
      </c>
      <c r="Q138" s="92">
        <v>0</v>
      </c>
      <c r="R138" s="92">
        <f t="shared" si="2"/>
        <v>0</v>
      </c>
      <c r="S138" s="92">
        <v>0</v>
      </c>
      <c r="T138" s="93">
        <f t="shared" si="3"/>
        <v>0</v>
      </c>
      <c r="AR138" s="94" t="s">
        <v>79</v>
      </c>
      <c r="AT138" s="94" t="s">
        <v>75</v>
      </c>
      <c r="AU138" s="94" t="s">
        <v>80</v>
      </c>
      <c r="AY138" s="1" t="s">
        <v>73</v>
      </c>
      <c r="BE138" s="95">
        <f t="shared" si="4"/>
        <v>0</v>
      </c>
      <c r="BF138" s="95">
        <f t="shared" si="5"/>
        <v>0</v>
      </c>
      <c r="BG138" s="95">
        <f t="shared" si="6"/>
        <v>0</v>
      </c>
      <c r="BH138" s="95">
        <f t="shared" si="7"/>
        <v>0</v>
      </c>
      <c r="BI138" s="95">
        <f t="shared" si="8"/>
        <v>0</v>
      </c>
      <c r="BJ138" s="1" t="s">
        <v>80</v>
      </c>
      <c r="BK138" s="95">
        <f t="shared" si="9"/>
        <v>0</v>
      </c>
      <c r="BL138" s="1" t="s">
        <v>79</v>
      </c>
      <c r="BM138" s="94" t="s">
        <v>133</v>
      </c>
    </row>
    <row r="139" spans="2:65" s="8" customFormat="1" ht="37.9" customHeight="1" x14ac:dyDescent="0.2">
      <c r="B139" s="81"/>
      <c r="C139" s="82" t="s">
        <v>134</v>
      </c>
      <c r="D139" s="82" t="s">
        <v>75</v>
      </c>
      <c r="E139" s="83" t="s">
        <v>135</v>
      </c>
      <c r="F139" s="84" t="s">
        <v>136</v>
      </c>
      <c r="G139" s="85" t="s">
        <v>100</v>
      </c>
      <c r="H139" s="86">
        <v>290.83199999999999</v>
      </c>
      <c r="I139" s="87"/>
      <c r="J139" s="88">
        <f t="shared" si="0"/>
        <v>0</v>
      </c>
      <c r="K139" s="89"/>
      <c r="L139" s="9"/>
      <c r="M139" s="90" t="s">
        <v>10</v>
      </c>
      <c r="N139" s="91" t="s">
        <v>30</v>
      </c>
      <c r="P139" s="92">
        <f t="shared" si="1"/>
        <v>0</v>
      </c>
      <c r="Q139" s="92">
        <v>0</v>
      </c>
      <c r="R139" s="92">
        <f t="shared" si="2"/>
        <v>0</v>
      </c>
      <c r="S139" s="92">
        <v>0</v>
      </c>
      <c r="T139" s="93">
        <f t="shared" si="3"/>
        <v>0</v>
      </c>
      <c r="AR139" s="94" t="s">
        <v>79</v>
      </c>
      <c r="AT139" s="94" t="s">
        <v>75</v>
      </c>
      <c r="AU139" s="94" t="s">
        <v>80</v>
      </c>
      <c r="AY139" s="1" t="s">
        <v>73</v>
      </c>
      <c r="BE139" s="95">
        <f t="shared" si="4"/>
        <v>0</v>
      </c>
      <c r="BF139" s="95">
        <f t="shared" si="5"/>
        <v>0</v>
      </c>
      <c r="BG139" s="95">
        <f t="shared" si="6"/>
        <v>0</v>
      </c>
      <c r="BH139" s="95">
        <f t="shared" si="7"/>
        <v>0</v>
      </c>
      <c r="BI139" s="95">
        <f t="shared" si="8"/>
        <v>0</v>
      </c>
      <c r="BJ139" s="1" t="s">
        <v>80</v>
      </c>
      <c r="BK139" s="95">
        <f t="shared" si="9"/>
        <v>0</v>
      </c>
      <c r="BL139" s="1" t="s">
        <v>79</v>
      </c>
      <c r="BM139" s="94" t="s">
        <v>137</v>
      </c>
    </row>
    <row r="140" spans="2:65" s="8" customFormat="1" ht="24.2" customHeight="1" x14ac:dyDescent="0.2">
      <c r="B140" s="81"/>
      <c r="C140" s="82" t="s">
        <v>138</v>
      </c>
      <c r="D140" s="82" t="s">
        <v>75</v>
      </c>
      <c r="E140" s="83" t="s">
        <v>139</v>
      </c>
      <c r="F140" s="84" t="s">
        <v>140</v>
      </c>
      <c r="G140" s="85" t="s">
        <v>100</v>
      </c>
      <c r="H140" s="86">
        <v>48.472000000000001</v>
      </c>
      <c r="I140" s="87"/>
      <c r="J140" s="88">
        <f t="shared" si="0"/>
        <v>0</v>
      </c>
      <c r="K140" s="89"/>
      <c r="L140" s="9"/>
      <c r="M140" s="90" t="s">
        <v>10</v>
      </c>
      <c r="N140" s="91" t="s">
        <v>30</v>
      </c>
      <c r="P140" s="92">
        <f t="shared" si="1"/>
        <v>0</v>
      </c>
      <c r="Q140" s="92">
        <v>0</v>
      </c>
      <c r="R140" s="92">
        <f t="shared" si="2"/>
        <v>0</v>
      </c>
      <c r="S140" s="92">
        <v>0</v>
      </c>
      <c r="T140" s="93">
        <f t="shared" si="3"/>
        <v>0</v>
      </c>
      <c r="AR140" s="94" t="s">
        <v>79</v>
      </c>
      <c r="AT140" s="94" t="s">
        <v>75</v>
      </c>
      <c r="AU140" s="94" t="s">
        <v>80</v>
      </c>
      <c r="AY140" s="1" t="s">
        <v>73</v>
      </c>
      <c r="BE140" s="95">
        <f t="shared" si="4"/>
        <v>0</v>
      </c>
      <c r="BF140" s="95">
        <f t="shared" si="5"/>
        <v>0</v>
      </c>
      <c r="BG140" s="95">
        <f t="shared" si="6"/>
        <v>0</v>
      </c>
      <c r="BH140" s="95">
        <f t="shared" si="7"/>
        <v>0</v>
      </c>
      <c r="BI140" s="95">
        <f t="shared" si="8"/>
        <v>0</v>
      </c>
      <c r="BJ140" s="1" t="s">
        <v>80</v>
      </c>
      <c r="BK140" s="95">
        <f t="shared" si="9"/>
        <v>0</v>
      </c>
      <c r="BL140" s="1" t="s">
        <v>79</v>
      </c>
      <c r="BM140" s="94" t="s">
        <v>141</v>
      </c>
    </row>
    <row r="141" spans="2:65" s="8" customFormat="1" ht="24.2" customHeight="1" x14ac:dyDescent="0.2">
      <c r="B141" s="81"/>
      <c r="C141" s="82" t="s">
        <v>142</v>
      </c>
      <c r="D141" s="82" t="s">
        <v>75</v>
      </c>
      <c r="E141" s="83" t="s">
        <v>143</v>
      </c>
      <c r="F141" s="84" t="s">
        <v>144</v>
      </c>
      <c r="G141" s="85" t="s">
        <v>145</v>
      </c>
      <c r="H141" s="86">
        <v>1</v>
      </c>
      <c r="I141" s="87"/>
      <c r="J141" s="88">
        <f t="shared" si="0"/>
        <v>0</v>
      </c>
      <c r="K141" s="89"/>
      <c r="L141" s="9"/>
      <c r="M141" s="90" t="s">
        <v>10</v>
      </c>
      <c r="N141" s="91" t="s">
        <v>30</v>
      </c>
      <c r="P141" s="92">
        <f t="shared" si="1"/>
        <v>0</v>
      </c>
      <c r="Q141" s="92">
        <v>0</v>
      </c>
      <c r="R141" s="92">
        <f t="shared" si="2"/>
        <v>0</v>
      </c>
      <c r="S141" s="92">
        <v>0</v>
      </c>
      <c r="T141" s="93">
        <f t="shared" si="3"/>
        <v>0</v>
      </c>
      <c r="AR141" s="94" t="s">
        <v>79</v>
      </c>
      <c r="AT141" s="94" t="s">
        <v>75</v>
      </c>
      <c r="AU141" s="94" t="s">
        <v>80</v>
      </c>
      <c r="AY141" s="1" t="s">
        <v>73</v>
      </c>
      <c r="BE141" s="95">
        <f t="shared" si="4"/>
        <v>0</v>
      </c>
      <c r="BF141" s="95">
        <f t="shared" si="5"/>
        <v>0</v>
      </c>
      <c r="BG141" s="95">
        <f t="shared" si="6"/>
        <v>0</v>
      </c>
      <c r="BH141" s="95">
        <f t="shared" si="7"/>
        <v>0</v>
      </c>
      <c r="BI141" s="95">
        <f t="shared" si="8"/>
        <v>0</v>
      </c>
      <c r="BJ141" s="1" t="s">
        <v>80</v>
      </c>
      <c r="BK141" s="95">
        <f t="shared" si="9"/>
        <v>0</v>
      </c>
      <c r="BL141" s="1" t="s">
        <v>79</v>
      </c>
      <c r="BM141" s="94" t="s">
        <v>146</v>
      </c>
    </row>
    <row r="142" spans="2:65" s="8" customFormat="1" ht="14.45" customHeight="1" x14ac:dyDescent="0.2">
      <c r="B142" s="81"/>
      <c r="C142" s="82" t="s">
        <v>147</v>
      </c>
      <c r="D142" s="82" t="s">
        <v>75</v>
      </c>
      <c r="E142" s="83" t="s">
        <v>148</v>
      </c>
      <c r="F142" s="84" t="s">
        <v>149</v>
      </c>
      <c r="G142" s="85" t="s">
        <v>100</v>
      </c>
      <c r="H142" s="86">
        <v>48.472000000000001</v>
      </c>
      <c r="I142" s="87"/>
      <c r="J142" s="88">
        <f t="shared" si="0"/>
        <v>0</v>
      </c>
      <c r="K142" s="89"/>
      <c r="L142" s="9"/>
      <c r="M142" s="90" t="s">
        <v>10</v>
      </c>
      <c r="N142" s="91" t="s">
        <v>30</v>
      </c>
      <c r="P142" s="92">
        <f t="shared" si="1"/>
        <v>0</v>
      </c>
      <c r="Q142" s="92">
        <v>0</v>
      </c>
      <c r="R142" s="92">
        <f t="shared" si="2"/>
        <v>0</v>
      </c>
      <c r="S142" s="92">
        <v>0</v>
      </c>
      <c r="T142" s="93">
        <f t="shared" si="3"/>
        <v>0</v>
      </c>
      <c r="AR142" s="94" t="s">
        <v>79</v>
      </c>
      <c r="AT142" s="94" t="s">
        <v>75</v>
      </c>
      <c r="AU142" s="94" t="s">
        <v>80</v>
      </c>
      <c r="AY142" s="1" t="s">
        <v>73</v>
      </c>
      <c r="BE142" s="95">
        <f t="shared" si="4"/>
        <v>0</v>
      </c>
      <c r="BF142" s="95">
        <f t="shared" si="5"/>
        <v>0</v>
      </c>
      <c r="BG142" s="95">
        <f t="shared" si="6"/>
        <v>0</v>
      </c>
      <c r="BH142" s="95">
        <f t="shared" si="7"/>
        <v>0</v>
      </c>
      <c r="BI142" s="95">
        <f t="shared" si="8"/>
        <v>0</v>
      </c>
      <c r="BJ142" s="1" t="s">
        <v>80</v>
      </c>
      <c r="BK142" s="95">
        <f t="shared" si="9"/>
        <v>0</v>
      </c>
      <c r="BL142" s="1" t="s">
        <v>79</v>
      </c>
      <c r="BM142" s="94" t="s">
        <v>150</v>
      </c>
    </row>
    <row r="143" spans="2:65" s="8" customFormat="1" ht="24.2" customHeight="1" x14ac:dyDescent="0.2">
      <c r="B143" s="81"/>
      <c r="C143" s="82" t="s">
        <v>151</v>
      </c>
      <c r="D143" s="82" t="s">
        <v>75</v>
      </c>
      <c r="E143" s="83" t="s">
        <v>152</v>
      </c>
      <c r="F143" s="84" t="s">
        <v>153</v>
      </c>
      <c r="G143" s="85" t="s">
        <v>154</v>
      </c>
      <c r="H143" s="86">
        <v>72.707999999999998</v>
      </c>
      <c r="I143" s="87"/>
      <c r="J143" s="88">
        <f t="shared" si="0"/>
        <v>0</v>
      </c>
      <c r="K143" s="89"/>
      <c r="L143" s="9"/>
      <c r="M143" s="90" t="s">
        <v>10</v>
      </c>
      <c r="N143" s="91" t="s">
        <v>30</v>
      </c>
      <c r="P143" s="92">
        <f t="shared" si="1"/>
        <v>0</v>
      </c>
      <c r="Q143" s="92">
        <v>0</v>
      </c>
      <c r="R143" s="92">
        <f t="shared" si="2"/>
        <v>0</v>
      </c>
      <c r="S143" s="92">
        <v>0</v>
      </c>
      <c r="T143" s="93">
        <f t="shared" si="3"/>
        <v>0</v>
      </c>
      <c r="AR143" s="94" t="s">
        <v>79</v>
      </c>
      <c r="AT143" s="94" t="s">
        <v>75</v>
      </c>
      <c r="AU143" s="94" t="s">
        <v>80</v>
      </c>
      <c r="AY143" s="1" t="s">
        <v>73</v>
      </c>
      <c r="BE143" s="95">
        <f t="shared" si="4"/>
        <v>0</v>
      </c>
      <c r="BF143" s="95">
        <f t="shared" si="5"/>
        <v>0</v>
      </c>
      <c r="BG143" s="95">
        <f t="shared" si="6"/>
        <v>0</v>
      </c>
      <c r="BH143" s="95">
        <f t="shared" si="7"/>
        <v>0</v>
      </c>
      <c r="BI143" s="95">
        <f t="shared" si="8"/>
        <v>0</v>
      </c>
      <c r="BJ143" s="1" t="s">
        <v>80</v>
      </c>
      <c r="BK143" s="95">
        <f t="shared" si="9"/>
        <v>0</v>
      </c>
      <c r="BL143" s="1" t="s">
        <v>79</v>
      </c>
      <c r="BM143" s="94" t="s">
        <v>155</v>
      </c>
    </row>
    <row r="144" spans="2:65" s="68" customFormat="1" ht="22.9" customHeight="1" x14ac:dyDescent="0.2">
      <c r="B144" s="69"/>
      <c r="D144" s="70" t="s">
        <v>69</v>
      </c>
      <c r="E144" s="79" t="s">
        <v>80</v>
      </c>
      <c r="F144" s="79" t="s">
        <v>156</v>
      </c>
      <c r="I144" s="72"/>
      <c r="J144" s="80">
        <f>BK144</f>
        <v>0</v>
      </c>
      <c r="L144" s="69"/>
      <c r="M144" s="74"/>
      <c r="P144" s="75">
        <f>P145</f>
        <v>0</v>
      </c>
      <c r="R144" s="75">
        <f>R145</f>
        <v>0</v>
      </c>
      <c r="T144" s="76">
        <f>T145</f>
        <v>0</v>
      </c>
      <c r="AR144" s="70" t="s">
        <v>72</v>
      </c>
      <c r="AT144" s="77" t="s">
        <v>69</v>
      </c>
      <c r="AU144" s="77" t="s">
        <v>72</v>
      </c>
      <c r="AY144" s="70" t="s">
        <v>73</v>
      </c>
      <c r="BK144" s="78">
        <f>BK145</f>
        <v>0</v>
      </c>
    </row>
    <row r="145" spans="2:65" s="8" customFormat="1" ht="24.2" customHeight="1" x14ac:dyDescent="0.2">
      <c r="B145" s="81"/>
      <c r="C145" s="82" t="s">
        <v>157</v>
      </c>
      <c r="D145" s="82" t="s">
        <v>75</v>
      </c>
      <c r="E145" s="83" t="s">
        <v>158</v>
      </c>
      <c r="F145" s="84" t="s">
        <v>159</v>
      </c>
      <c r="G145" s="85" t="s">
        <v>78</v>
      </c>
      <c r="H145" s="86">
        <v>60</v>
      </c>
      <c r="I145" s="87"/>
      <c r="J145" s="88">
        <f>ROUND(I145*H145,2)</f>
        <v>0</v>
      </c>
      <c r="K145" s="89"/>
      <c r="L145" s="9"/>
      <c r="M145" s="90" t="s">
        <v>10</v>
      </c>
      <c r="N145" s="91" t="s">
        <v>30</v>
      </c>
      <c r="P145" s="92">
        <f>O145*H145</f>
        <v>0</v>
      </c>
      <c r="Q145" s="92">
        <v>0</v>
      </c>
      <c r="R145" s="92">
        <f>Q145*H145</f>
        <v>0</v>
      </c>
      <c r="S145" s="92">
        <v>0</v>
      </c>
      <c r="T145" s="93">
        <f>S145*H145</f>
        <v>0</v>
      </c>
      <c r="AR145" s="94" t="s">
        <v>79</v>
      </c>
      <c r="AT145" s="94" t="s">
        <v>75</v>
      </c>
      <c r="AU145" s="94" t="s">
        <v>80</v>
      </c>
      <c r="AY145" s="1" t="s">
        <v>73</v>
      </c>
      <c r="BE145" s="95">
        <f>IF(N145="základná",J145,0)</f>
        <v>0</v>
      </c>
      <c r="BF145" s="95">
        <f>IF(N145="znížená",J145,0)</f>
        <v>0</v>
      </c>
      <c r="BG145" s="95">
        <f>IF(N145="zákl. prenesená",J145,0)</f>
        <v>0</v>
      </c>
      <c r="BH145" s="95">
        <f>IF(N145="zníž. prenesená",J145,0)</f>
        <v>0</v>
      </c>
      <c r="BI145" s="95">
        <f>IF(N145="nulová",J145,0)</f>
        <v>0</v>
      </c>
      <c r="BJ145" s="1" t="s">
        <v>80</v>
      </c>
      <c r="BK145" s="95">
        <f>ROUND(I145*H145,2)</f>
        <v>0</v>
      </c>
      <c r="BL145" s="1" t="s">
        <v>79</v>
      </c>
      <c r="BM145" s="94" t="s">
        <v>160</v>
      </c>
    </row>
    <row r="146" spans="2:65" s="68" customFormat="1" ht="22.9" customHeight="1" x14ac:dyDescent="0.2">
      <c r="B146" s="69"/>
      <c r="D146" s="70" t="s">
        <v>69</v>
      </c>
      <c r="E146" s="79" t="s">
        <v>92</v>
      </c>
      <c r="F146" s="79" t="s">
        <v>161</v>
      </c>
      <c r="I146" s="72"/>
      <c r="J146" s="80">
        <f>BK146</f>
        <v>0</v>
      </c>
      <c r="L146" s="69"/>
      <c r="M146" s="74"/>
      <c r="P146" s="75">
        <f>SUM(P147:P150)</f>
        <v>0</v>
      </c>
      <c r="R146" s="75">
        <f>SUM(R147:R150)</f>
        <v>83.516099499999996</v>
      </c>
      <c r="T146" s="76">
        <f>SUM(T147:T150)</f>
        <v>0</v>
      </c>
      <c r="AR146" s="70" t="s">
        <v>72</v>
      </c>
      <c r="AT146" s="77" t="s">
        <v>69</v>
      </c>
      <c r="AU146" s="77" t="s">
        <v>72</v>
      </c>
      <c r="AY146" s="70" t="s">
        <v>73</v>
      </c>
      <c r="BK146" s="78">
        <f>SUM(BK147:BK150)</f>
        <v>0</v>
      </c>
    </row>
    <row r="147" spans="2:65" s="8" customFormat="1" ht="24.2" customHeight="1" x14ac:dyDescent="0.2">
      <c r="B147" s="81"/>
      <c r="C147" s="82" t="s">
        <v>162</v>
      </c>
      <c r="D147" s="82" t="s">
        <v>75</v>
      </c>
      <c r="E147" s="83" t="s">
        <v>163</v>
      </c>
      <c r="F147" s="84" t="s">
        <v>164</v>
      </c>
      <c r="G147" s="85" t="s">
        <v>78</v>
      </c>
      <c r="H147" s="86">
        <v>60</v>
      </c>
      <c r="I147" s="87"/>
      <c r="J147" s="88">
        <f>ROUND(I147*H147,2)</f>
        <v>0</v>
      </c>
      <c r="K147" s="89"/>
      <c r="L147" s="9"/>
      <c r="M147" s="90" t="s">
        <v>10</v>
      </c>
      <c r="N147" s="91" t="s">
        <v>30</v>
      </c>
      <c r="P147" s="92">
        <f>O147*H147</f>
        <v>0</v>
      </c>
      <c r="Q147" s="92">
        <v>0.35263</v>
      </c>
      <c r="R147" s="92">
        <f>Q147*H147</f>
        <v>21.157800000000002</v>
      </c>
      <c r="S147" s="92">
        <v>0</v>
      </c>
      <c r="T147" s="93">
        <f>S147*H147</f>
        <v>0</v>
      </c>
      <c r="AR147" s="94" t="s">
        <v>79</v>
      </c>
      <c r="AT147" s="94" t="s">
        <v>75</v>
      </c>
      <c r="AU147" s="94" t="s">
        <v>80</v>
      </c>
      <c r="AY147" s="1" t="s">
        <v>73</v>
      </c>
      <c r="BE147" s="95">
        <f>IF(N147="základná",J147,0)</f>
        <v>0</v>
      </c>
      <c r="BF147" s="95">
        <f>IF(N147="znížená",J147,0)</f>
        <v>0</v>
      </c>
      <c r="BG147" s="95">
        <f>IF(N147="zákl. prenesená",J147,0)</f>
        <v>0</v>
      </c>
      <c r="BH147" s="95">
        <f>IF(N147="zníž. prenesená",J147,0)</f>
        <v>0</v>
      </c>
      <c r="BI147" s="95">
        <f>IF(N147="nulová",J147,0)</f>
        <v>0</v>
      </c>
      <c r="BJ147" s="1" t="s">
        <v>80</v>
      </c>
      <c r="BK147" s="95">
        <f>ROUND(I147*H147,2)</f>
        <v>0</v>
      </c>
      <c r="BL147" s="1" t="s">
        <v>79</v>
      </c>
      <c r="BM147" s="94" t="s">
        <v>165</v>
      </c>
    </row>
    <row r="148" spans="2:65" s="8" customFormat="1" ht="37.9" customHeight="1" x14ac:dyDescent="0.2">
      <c r="B148" s="81"/>
      <c r="C148" s="82" t="s">
        <v>166</v>
      </c>
      <c r="D148" s="82" t="s">
        <v>75</v>
      </c>
      <c r="E148" s="83" t="s">
        <v>167</v>
      </c>
      <c r="F148" s="84" t="s">
        <v>168</v>
      </c>
      <c r="G148" s="85" t="s">
        <v>78</v>
      </c>
      <c r="H148" s="86">
        <v>60</v>
      </c>
      <c r="I148" s="87"/>
      <c r="J148" s="88">
        <f>ROUND(I148*H148,2)</f>
        <v>0</v>
      </c>
      <c r="K148" s="89"/>
      <c r="L148" s="9"/>
      <c r="M148" s="90" t="s">
        <v>10</v>
      </c>
      <c r="N148" s="91" t="s">
        <v>30</v>
      </c>
      <c r="P148" s="92">
        <f>O148*H148</f>
        <v>0</v>
      </c>
      <c r="Q148" s="92">
        <v>0.35913832499999998</v>
      </c>
      <c r="R148" s="92">
        <f>Q148*H148</f>
        <v>21.548299499999999</v>
      </c>
      <c r="S148" s="92">
        <v>0</v>
      </c>
      <c r="T148" s="93">
        <f>S148*H148</f>
        <v>0</v>
      </c>
      <c r="AR148" s="94" t="s">
        <v>79</v>
      </c>
      <c r="AT148" s="94" t="s">
        <v>75</v>
      </c>
      <c r="AU148" s="94" t="s">
        <v>80</v>
      </c>
      <c r="AY148" s="1" t="s">
        <v>73</v>
      </c>
      <c r="BE148" s="95">
        <f>IF(N148="základná",J148,0)</f>
        <v>0</v>
      </c>
      <c r="BF148" s="95">
        <f>IF(N148="znížená",J148,0)</f>
        <v>0</v>
      </c>
      <c r="BG148" s="95">
        <f>IF(N148="zákl. prenesená",J148,0)</f>
        <v>0</v>
      </c>
      <c r="BH148" s="95">
        <f>IF(N148="zníž. prenesená",J148,0)</f>
        <v>0</v>
      </c>
      <c r="BI148" s="95">
        <f>IF(N148="nulová",J148,0)</f>
        <v>0</v>
      </c>
      <c r="BJ148" s="1" t="s">
        <v>80</v>
      </c>
      <c r="BK148" s="95">
        <f>ROUND(I148*H148,2)</f>
        <v>0</v>
      </c>
      <c r="BL148" s="1" t="s">
        <v>79</v>
      </c>
      <c r="BM148" s="94" t="s">
        <v>169</v>
      </c>
    </row>
    <row r="149" spans="2:65" s="8" customFormat="1" ht="24.2" customHeight="1" x14ac:dyDescent="0.2">
      <c r="B149" s="81"/>
      <c r="C149" s="82" t="s">
        <v>170</v>
      </c>
      <c r="D149" s="82" t="s">
        <v>75</v>
      </c>
      <c r="E149" s="83" t="s">
        <v>171</v>
      </c>
      <c r="F149" s="84" t="s">
        <v>172</v>
      </c>
      <c r="G149" s="85" t="s">
        <v>78</v>
      </c>
      <c r="H149" s="86">
        <v>280</v>
      </c>
      <c r="I149" s="87"/>
      <c r="J149" s="88">
        <f>ROUND(I149*H149,2)</f>
        <v>0</v>
      </c>
      <c r="K149" s="89"/>
      <c r="L149" s="9"/>
      <c r="M149" s="90" t="s">
        <v>10</v>
      </c>
      <c r="N149" s="91" t="s">
        <v>30</v>
      </c>
      <c r="P149" s="92">
        <f>O149*H149</f>
        <v>0</v>
      </c>
      <c r="Q149" s="92">
        <v>7.1000000000000002E-4</v>
      </c>
      <c r="R149" s="92">
        <f>Q149*H149</f>
        <v>0.1988</v>
      </c>
      <c r="S149" s="92">
        <v>0</v>
      </c>
      <c r="T149" s="93">
        <f>S149*H149</f>
        <v>0</v>
      </c>
      <c r="AR149" s="94" t="s">
        <v>79</v>
      </c>
      <c r="AT149" s="94" t="s">
        <v>75</v>
      </c>
      <c r="AU149" s="94" t="s">
        <v>80</v>
      </c>
      <c r="AY149" s="1" t="s">
        <v>73</v>
      </c>
      <c r="BE149" s="95">
        <f>IF(N149="základná",J149,0)</f>
        <v>0</v>
      </c>
      <c r="BF149" s="95">
        <f>IF(N149="znížená",J149,0)</f>
        <v>0</v>
      </c>
      <c r="BG149" s="95">
        <f>IF(N149="zákl. prenesená",J149,0)</f>
        <v>0</v>
      </c>
      <c r="BH149" s="95">
        <f>IF(N149="zníž. prenesená",J149,0)</f>
        <v>0</v>
      </c>
      <c r="BI149" s="95">
        <f>IF(N149="nulová",J149,0)</f>
        <v>0</v>
      </c>
      <c r="BJ149" s="1" t="s">
        <v>80</v>
      </c>
      <c r="BK149" s="95">
        <f>ROUND(I149*H149,2)</f>
        <v>0</v>
      </c>
      <c r="BL149" s="1" t="s">
        <v>79</v>
      </c>
      <c r="BM149" s="94" t="s">
        <v>173</v>
      </c>
    </row>
    <row r="150" spans="2:65" s="8" customFormat="1" ht="24.2" customHeight="1" x14ac:dyDescent="0.2">
      <c r="B150" s="81"/>
      <c r="C150" s="82" t="s">
        <v>174</v>
      </c>
      <c r="D150" s="82" t="s">
        <v>75</v>
      </c>
      <c r="E150" s="83" t="s">
        <v>175</v>
      </c>
      <c r="F150" s="84" t="s">
        <v>176</v>
      </c>
      <c r="G150" s="85" t="s">
        <v>78</v>
      </c>
      <c r="H150" s="86">
        <v>280</v>
      </c>
      <c r="I150" s="87"/>
      <c r="J150" s="88">
        <f>ROUND(I150*H150,2)</f>
        <v>0</v>
      </c>
      <c r="K150" s="89"/>
      <c r="L150" s="9"/>
      <c r="M150" s="90" t="s">
        <v>10</v>
      </c>
      <c r="N150" s="91" t="s">
        <v>30</v>
      </c>
      <c r="P150" s="92">
        <f>O150*H150</f>
        <v>0</v>
      </c>
      <c r="Q150" s="92">
        <v>0.14504</v>
      </c>
      <c r="R150" s="92">
        <f>Q150*H150</f>
        <v>40.611200000000004</v>
      </c>
      <c r="S150" s="92">
        <v>0</v>
      </c>
      <c r="T150" s="93">
        <f>S150*H150</f>
        <v>0</v>
      </c>
      <c r="AR150" s="94" t="s">
        <v>79</v>
      </c>
      <c r="AT150" s="94" t="s">
        <v>75</v>
      </c>
      <c r="AU150" s="94" t="s">
        <v>80</v>
      </c>
      <c r="AY150" s="1" t="s">
        <v>73</v>
      </c>
      <c r="BE150" s="95">
        <f>IF(N150="základná",J150,0)</f>
        <v>0</v>
      </c>
      <c r="BF150" s="95">
        <f>IF(N150="znížená",J150,0)</f>
        <v>0</v>
      </c>
      <c r="BG150" s="95">
        <f>IF(N150="zákl. prenesená",J150,0)</f>
        <v>0</v>
      </c>
      <c r="BH150" s="95">
        <f>IF(N150="zníž. prenesená",J150,0)</f>
        <v>0</v>
      </c>
      <c r="BI150" s="95">
        <f>IF(N150="nulová",J150,0)</f>
        <v>0</v>
      </c>
      <c r="BJ150" s="1" t="s">
        <v>80</v>
      </c>
      <c r="BK150" s="95">
        <f>ROUND(I150*H150,2)</f>
        <v>0</v>
      </c>
      <c r="BL150" s="1" t="s">
        <v>79</v>
      </c>
      <c r="BM150" s="94" t="s">
        <v>177</v>
      </c>
    </row>
    <row r="151" spans="2:65" s="68" customFormat="1" ht="22.9" customHeight="1" x14ac:dyDescent="0.2">
      <c r="B151" s="69"/>
      <c r="D151" s="70" t="s">
        <v>69</v>
      </c>
      <c r="E151" s="79" t="s">
        <v>110</v>
      </c>
      <c r="F151" s="79" t="s">
        <v>178</v>
      </c>
      <c r="I151" s="72"/>
      <c r="J151" s="80">
        <f>BK151</f>
        <v>0</v>
      </c>
      <c r="L151" s="69"/>
      <c r="M151" s="74"/>
      <c r="P151" s="75">
        <f>SUM(P152:P165)</f>
        <v>0</v>
      </c>
      <c r="R151" s="75">
        <f>SUM(R152:R165)</f>
        <v>23.295674200000001</v>
      </c>
      <c r="T151" s="76">
        <f>SUM(T152:T165)</f>
        <v>0</v>
      </c>
      <c r="AR151" s="70" t="s">
        <v>72</v>
      </c>
      <c r="AT151" s="77" t="s">
        <v>69</v>
      </c>
      <c r="AU151" s="77" t="s">
        <v>72</v>
      </c>
      <c r="AY151" s="70" t="s">
        <v>73</v>
      </c>
      <c r="BK151" s="78">
        <f>SUM(BK152:BK165)</f>
        <v>0</v>
      </c>
    </row>
    <row r="152" spans="2:65" s="8" customFormat="1" ht="24.2" customHeight="1" x14ac:dyDescent="0.2">
      <c r="B152" s="81"/>
      <c r="C152" s="82" t="s">
        <v>179</v>
      </c>
      <c r="D152" s="82" t="s">
        <v>75</v>
      </c>
      <c r="E152" s="83" t="s">
        <v>180</v>
      </c>
      <c r="F152" s="84" t="s">
        <v>181</v>
      </c>
      <c r="G152" s="85" t="s">
        <v>182</v>
      </c>
      <c r="H152" s="86">
        <v>3</v>
      </c>
      <c r="I152" s="87"/>
      <c r="J152" s="88">
        <f t="shared" ref="J152:J165" si="10">ROUND(I152*H152,2)</f>
        <v>0</v>
      </c>
      <c r="K152" s="89"/>
      <c r="L152" s="9"/>
      <c r="M152" s="90" t="s">
        <v>10</v>
      </c>
      <c r="N152" s="91" t="s">
        <v>30</v>
      </c>
      <c r="P152" s="92">
        <f t="shared" ref="P152:P165" si="11">O152*H152</f>
        <v>0</v>
      </c>
      <c r="Q152" s="92">
        <v>0</v>
      </c>
      <c r="R152" s="92">
        <f t="shared" ref="R152:R165" si="12">Q152*H152</f>
        <v>0</v>
      </c>
      <c r="S152" s="92">
        <v>0</v>
      </c>
      <c r="T152" s="93">
        <f t="shared" ref="T152:T165" si="13">S152*H152</f>
        <v>0</v>
      </c>
      <c r="AR152" s="94" t="s">
        <v>79</v>
      </c>
      <c r="AT152" s="94" t="s">
        <v>75</v>
      </c>
      <c r="AU152" s="94" t="s">
        <v>80</v>
      </c>
      <c r="AY152" s="1" t="s">
        <v>73</v>
      </c>
      <c r="BE152" s="95">
        <f t="shared" ref="BE152:BE165" si="14">IF(N152="základná",J152,0)</f>
        <v>0</v>
      </c>
      <c r="BF152" s="95">
        <f t="shared" ref="BF152:BF165" si="15">IF(N152="znížená",J152,0)</f>
        <v>0</v>
      </c>
      <c r="BG152" s="95">
        <f t="shared" ref="BG152:BG165" si="16">IF(N152="zákl. prenesená",J152,0)</f>
        <v>0</v>
      </c>
      <c r="BH152" s="95">
        <f t="shared" ref="BH152:BH165" si="17">IF(N152="zníž. prenesená",J152,0)</f>
        <v>0</v>
      </c>
      <c r="BI152" s="95">
        <f t="shared" ref="BI152:BI165" si="18">IF(N152="nulová",J152,0)</f>
        <v>0</v>
      </c>
      <c r="BJ152" s="1" t="s">
        <v>80</v>
      </c>
      <c r="BK152" s="95">
        <f t="shared" ref="BK152:BK165" si="19">ROUND(I152*H152,2)</f>
        <v>0</v>
      </c>
      <c r="BL152" s="1" t="s">
        <v>79</v>
      </c>
      <c r="BM152" s="94" t="s">
        <v>183</v>
      </c>
    </row>
    <row r="153" spans="2:65" s="8" customFormat="1" ht="24.2" customHeight="1" x14ac:dyDescent="0.2">
      <c r="B153" s="81"/>
      <c r="C153" s="96" t="s">
        <v>184</v>
      </c>
      <c r="D153" s="96" t="s">
        <v>185</v>
      </c>
      <c r="E153" s="97" t="s">
        <v>186</v>
      </c>
      <c r="F153" s="98" t="s">
        <v>187</v>
      </c>
      <c r="G153" s="99" t="s">
        <v>182</v>
      </c>
      <c r="H153" s="100">
        <v>3</v>
      </c>
      <c r="I153" s="101"/>
      <c r="J153" s="102">
        <f t="shared" si="10"/>
        <v>0</v>
      </c>
      <c r="K153" s="103"/>
      <c r="L153" s="104"/>
      <c r="M153" s="105" t="s">
        <v>10</v>
      </c>
      <c r="N153" s="106" t="s">
        <v>30</v>
      </c>
      <c r="P153" s="92">
        <f t="shared" si="11"/>
        <v>0</v>
      </c>
      <c r="Q153" s="92">
        <v>2.9000000000000001E-2</v>
      </c>
      <c r="R153" s="92">
        <f t="shared" si="12"/>
        <v>8.7000000000000008E-2</v>
      </c>
      <c r="S153" s="92">
        <v>0</v>
      </c>
      <c r="T153" s="93">
        <f t="shared" si="13"/>
        <v>0</v>
      </c>
      <c r="AR153" s="94" t="s">
        <v>106</v>
      </c>
      <c r="AT153" s="94" t="s">
        <v>185</v>
      </c>
      <c r="AU153" s="94" t="s">
        <v>80</v>
      </c>
      <c r="AY153" s="1" t="s">
        <v>73</v>
      </c>
      <c r="BE153" s="95">
        <f t="shared" si="14"/>
        <v>0</v>
      </c>
      <c r="BF153" s="95">
        <f t="shared" si="15"/>
        <v>0</v>
      </c>
      <c r="BG153" s="95">
        <f t="shared" si="16"/>
        <v>0</v>
      </c>
      <c r="BH153" s="95">
        <f t="shared" si="17"/>
        <v>0</v>
      </c>
      <c r="BI153" s="95">
        <f t="shared" si="18"/>
        <v>0</v>
      </c>
      <c r="BJ153" s="1" t="s">
        <v>80</v>
      </c>
      <c r="BK153" s="95">
        <f t="shared" si="19"/>
        <v>0</v>
      </c>
      <c r="BL153" s="1" t="s">
        <v>79</v>
      </c>
      <c r="BM153" s="94" t="s">
        <v>188</v>
      </c>
    </row>
    <row r="154" spans="2:65" s="8" customFormat="1" ht="24.2" customHeight="1" x14ac:dyDescent="0.2">
      <c r="B154" s="81"/>
      <c r="C154" s="82" t="s">
        <v>189</v>
      </c>
      <c r="D154" s="82" t="s">
        <v>75</v>
      </c>
      <c r="E154" s="83" t="s">
        <v>190</v>
      </c>
      <c r="F154" s="84" t="s">
        <v>191</v>
      </c>
      <c r="G154" s="85" t="s">
        <v>182</v>
      </c>
      <c r="H154" s="86">
        <v>3</v>
      </c>
      <c r="I154" s="87"/>
      <c r="J154" s="88">
        <f t="shared" si="10"/>
        <v>0</v>
      </c>
      <c r="K154" s="89"/>
      <c r="L154" s="9"/>
      <c r="M154" s="90" t="s">
        <v>10</v>
      </c>
      <c r="N154" s="91" t="s">
        <v>30</v>
      </c>
      <c r="P154" s="92">
        <f t="shared" si="11"/>
        <v>0</v>
      </c>
      <c r="Q154" s="92">
        <v>0</v>
      </c>
      <c r="R154" s="92">
        <f t="shared" si="12"/>
        <v>0</v>
      </c>
      <c r="S154" s="92">
        <v>0</v>
      </c>
      <c r="T154" s="93">
        <f t="shared" si="13"/>
        <v>0</v>
      </c>
      <c r="AR154" s="94" t="s">
        <v>79</v>
      </c>
      <c r="AT154" s="94" t="s">
        <v>75</v>
      </c>
      <c r="AU154" s="94" t="s">
        <v>80</v>
      </c>
      <c r="AY154" s="1" t="s">
        <v>73</v>
      </c>
      <c r="BE154" s="95">
        <f t="shared" si="14"/>
        <v>0</v>
      </c>
      <c r="BF154" s="95">
        <f t="shared" si="15"/>
        <v>0</v>
      </c>
      <c r="BG154" s="95">
        <f t="shared" si="16"/>
        <v>0</v>
      </c>
      <c r="BH154" s="95">
        <f t="shared" si="17"/>
        <v>0</v>
      </c>
      <c r="BI154" s="95">
        <f t="shared" si="18"/>
        <v>0</v>
      </c>
      <c r="BJ154" s="1" t="s">
        <v>80</v>
      </c>
      <c r="BK154" s="95">
        <f t="shared" si="19"/>
        <v>0</v>
      </c>
      <c r="BL154" s="1" t="s">
        <v>79</v>
      </c>
      <c r="BM154" s="94" t="s">
        <v>192</v>
      </c>
    </row>
    <row r="155" spans="2:65" s="8" customFormat="1" ht="24.2" customHeight="1" x14ac:dyDescent="0.2">
      <c r="B155" s="81"/>
      <c r="C155" s="96" t="s">
        <v>193</v>
      </c>
      <c r="D155" s="96" t="s">
        <v>185</v>
      </c>
      <c r="E155" s="97" t="s">
        <v>194</v>
      </c>
      <c r="F155" s="98" t="s">
        <v>195</v>
      </c>
      <c r="G155" s="99" t="s">
        <v>182</v>
      </c>
      <c r="H155" s="100">
        <v>3</v>
      </c>
      <c r="I155" s="101"/>
      <c r="J155" s="102">
        <f t="shared" si="10"/>
        <v>0</v>
      </c>
      <c r="K155" s="103"/>
      <c r="L155" s="104"/>
      <c r="M155" s="105" t="s">
        <v>10</v>
      </c>
      <c r="N155" s="106" t="s">
        <v>30</v>
      </c>
      <c r="P155" s="92">
        <f t="shared" si="11"/>
        <v>0</v>
      </c>
      <c r="Q155" s="92">
        <v>1.1999999999999999E-3</v>
      </c>
      <c r="R155" s="92">
        <f t="shared" si="12"/>
        <v>3.5999999999999999E-3</v>
      </c>
      <c r="S155" s="92">
        <v>0</v>
      </c>
      <c r="T155" s="93">
        <f t="shared" si="13"/>
        <v>0</v>
      </c>
      <c r="AR155" s="94" t="s">
        <v>106</v>
      </c>
      <c r="AT155" s="94" t="s">
        <v>185</v>
      </c>
      <c r="AU155" s="94" t="s">
        <v>80</v>
      </c>
      <c r="AY155" s="1" t="s">
        <v>73</v>
      </c>
      <c r="BE155" s="95">
        <f t="shared" si="14"/>
        <v>0</v>
      </c>
      <c r="BF155" s="95">
        <f t="shared" si="15"/>
        <v>0</v>
      </c>
      <c r="BG155" s="95">
        <f t="shared" si="16"/>
        <v>0</v>
      </c>
      <c r="BH155" s="95">
        <f t="shared" si="17"/>
        <v>0</v>
      </c>
      <c r="BI155" s="95">
        <f t="shared" si="18"/>
        <v>0</v>
      </c>
      <c r="BJ155" s="1" t="s">
        <v>80</v>
      </c>
      <c r="BK155" s="95">
        <f t="shared" si="19"/>
        <v>0</v>
      </c>
      <c r="BL155" s="1" t="s">
        <v>79</v>
      </c>
      <c r="BM155" s="94" t="s">
        <v>196</v>
      </c>
    </row>
    <row r="156" spans="2:65" s="8" customFormat="1" ht="24.2" customHeight="1" x14ac:dyDescent="0.2">
      <c r="B156" s="81"/>
      <c r="C156" s="82" t="s">
        <v>197</v>
      </c>
      <c r="D156" s="82" t="s">
        <v>75</v>
      </c>
      <c r="E156" s="83" t="s">
        <v>198</v>
      </c>
      <c r="F156" s="84" t="s">
        <v>199</v>
      </c>
      <c r="G156" s="85" t="s">
        <v>182</v>
      </c>
      <c r="H156" s="86">
        <v>3</v>
      </c>
      <c r="I156" s="87"/>
      <c r="J156" s="88">
        <f t="shared" si="10"/>
        <v>0</v>
      </c>
      <c r="K156" s="89"/>
      <c r="L156" s="9"/>
      <c r="M156" s="90" t="s">
        <v>10</v>
      </c>
      <c r="N156" s="91" t="s">
        <v>30</v>
      </c>
      <c r="P156" s="92">
        <f t="shared" si="11"/>
        <v>0</v>
      </c>
      <c r="Q156" s="92">
        <v>0</v>
      </c>
      <c r="R156" s="92">
        <f t="shared" si="12"/>
        <v>0</v>
      </c>
      <c r="S156" s="92">
        <v>0</v>
      </c>
      <c r="T156" s="93">
        <f t="shared" si="13"/>
        <v>0</v>
      </c>
      <c r="AR156" s="94" t="s">
        <v>79</v>
      </c>
      <c r="AT156" s="94" t="s">
        <v>75</v>
      </c>
      <c r="AU156" s="94" t="s">
        <v>80</v>
      </c>
      <c r="AY156" s="1" t="s">
        <v>73</v>
      </c>
      <c r="BE156" s="95">
        <f t="shared" si="14"/>
        <v>0</v>
      </c>
      <c r="BF156" s="95">
        <f t="shared" si="15"/>
        <v>0</v>
      </c>
      <c r="BG156" s="95">
        <f t="shared" si="16"/>
        <v>0</v>
      </c>
      <c r="BH156" s="95">
        <f t="shared" si="17"/>
        <v>0</v>
      </c>
      <c r="BI156" s="95">
        <f t="shared" si="18"/>
        <v>0</v>
      </c>
      <c r="BJ156" s="1" t="s">
        <v>80</v>
      </c>
      <c r="BK156" s="95">
        <f t="shared" si="19"/>
        <v>0</v>
      </c>
      <c r="BL156" s="1" t="s">
        <v>79</v>
      </c>
      <c r="BM156" s="94" t="s">
        <v>200</v>
      </c>
    </row>
    <row r="157" spans="2:65" s="8" customFormat="1" ht="24.2" customHeight="1" x14ac:dyDescent="0.2">
      <c r="B157" s="81"/>
      <c r="C157" s="82" t="s">
        <v>201</v>
      </c>
      <c r="D157" s="82" t="s">
        <v>75</v>
      </c>
      <c r="E157" s="83" t="s">
        <v>202</v>
      </c>
      <c r="F157" s="84" t="s">
        <v>203</v>
      </c>
      <c r="G157" s="85" t="s">
        <v>78</v>
      </c>
      <c r="H157" s="86">
        <v>280</v>
      </c>
      <c r="I157" s="87"/>
      <c r="J157" s="88">
        <f t="shared" si="10"/>
        <v>0</v>
      </c>
      <c r="K157" s="89"/>
      <c r="L157" s="9"/>
      <c r="M157" s="90" t="s">
        <v>10</v>
      </c>
      <c r="N157" s="91" t="s">
        <v>30</v>
      </c>
      <c r="P157" s="92">
        <f t="shared" si="11"/>
        <v>0</v>
      </c>
      <c r="Q157" s="92">
        <v>1.3999999999999999E-4</v>
      </c>
      <c r="R157" s="92">
        <f t="shared" si="12"/>
        <v>3.9199999999999999E-2</v>
      </c>
      <c r="S157" s="92">
        <v>0</v>
      </c>
      <c r="T157" s="93">
        <f t="shared" si="13"/>
        <v>0</v>
      </c>
      <c r="AR157" s="94" t="s">
        <v>79</v>
      </c>
      <c r="AT157" s="94" t="s">
        <v>75</v>
      </c>
      <c r="AU157" s="94" t="s">
        <v>80</v>
      </c>
      <c r="AY157" s="1" t="s">
        <v>73</v>
      </c>
      <c r="BE157" s="95">
        <f t="shared" si="14"/>
        <v>0</v>
      </c>
      <c r="BF157" s="95">
        <f t="shared" si="15"/>
        <v>0</v>
      </c>
      <c r="BG157" s="95">
        <f t="shared" si="16"/>
        <v>0</v>
      </c>
      <c r="BH157" s="95">
        <f t="shared" si="17"/>
        <v>0</v>
      </c>
      <c r="BI157" s="95">
        <f t="shared" si="18"/>
        <v>0</v>
      </c>
      <c r="BJ157" s="1" t="s">
        <v>80</v>
      </c>
      <c r="BK157" s="95">
        <f t="shared" si="19"/>
        <v>0</v>
      </c>
      <c r="BL157" s="1" t="s">
        <v>79</v>
      </c>
      <c r="BM157" s="94" t="s">
        <v>204</v>
      </c>
    </row>
    <row r="158" spans="2:65" s="8" customFormat="1" ht="24.2" customHeight="1" x14ac:dyDescent="0.2">
      <c r="B158" s="81"/>
      <c r="C158" s="96" t="s">
        <v>205</v>
      </c>
      <c r="D158" s="96" t="s">
        <v>185</v>
      </c>
      <c r="E158" s="97" t="s">
        <v>206</v>
      </c>
      <c r="F158" s="98" t="s">
        <v>207</v>
      </c>
      <c r="G158" s="99" t="s">
        <v>208</v>
      </c>
      <c r="H158" s="100">
        <v>2</v>
      </c>
      <c r="I158" s="101"/>
      <c r="J158" s="102">
        <f t="shared" si="10"/>
        <v>0</v>
      </c>
      <c r="K158" s="103"/>
      <c r="L158" s="104"/>
      <c r="M158" s="105" t="s">
        <v>10</v>
      </c>
      <c r="N158" s="106" t="s">
        <v>30</v>
      </c>
      <c r="P158" s="92">
        <f t="shared" si="11"/>
        <v>0</v>
      </c>
      <c r="Q158" s="92">
        <v>1E-3</v>
      </c>
      <c r="R158" s="92">
        <f t="shared" si="12"/>
        <v>2E-3</v>
      </c>
      <c r="S158" s="92">
        <v>0</v>
      </c>
      <c r="T158" s="93">
        <f t="shared" si="13"/>
        <v>0</v>
      </c>
      <c r="AR158" s="94" t="s">
        <v>106</v>
      </c>
      <c r="AT158" s="94" t="s">
        <v>185</v>
      </c>
      <c r="AU158" s="94" t="s">
        <v>80</v>
      </c>
      <c r="AY158" s="1" t="s">
        <v>73</v>
      </c>
      <c r="BE158" s="95">
        <f t="shared" si="14"/>
        <v>0</v>
      </c>
      <c r="BF158" s="95">
        <f t="shared" si="15"/>
        <v>0</v>
      </c>
      <c r="BG158" s="95">
        <f t="shared" si="16"/>
        <v>0</v>
      </c>
      <c r="BH158" s="95">
        <f t="shared" si="17"/>
        <v>0</v>
      </c>
      <c r="BI158" s="95">
        <f t="shared" si="18"/>
        <v>0</v>
      </c>
      <c r="BJ158" s="1" t="s">
        <v>80</v>
      </c>
      <c r="BK158" s="95">
        <f t="shared" si="19"/>
        <v>0</v>
      </c>
      <c r="BL158" s="1" t="s">
        <v>79</v>
      </c>
      <c r="BM158" s="94" t="s">
        <v>209</v>
      </c>
    </row>
    <row r="159" spans="2:65" s="8" customFormat="1" ht="37.9" customHeight="1" x14ac:dyDescent="0.2">
      <c r="B159" s="81"/>
      <c r="C159" s="82" t="s">
        <v>210</v>
      </c>
      <c r="D159" s="82" t="s">
        <v>75</v>
      </c>
      <c r="E159" s="83" t="s">
        <v>211</v>
      </c>
      <c r="F159" s="84" t="s">
        <v>212</v>
      </c>
      <c r="G159" s="85" t="s">
        <v>95</v>
      </c>
      <c r="H159" s="86">
        <v>102.62</v>
      </c>
      <c r="I159" s="87"/>
      <c r="J159" s="88">
        <f t="shared" si="10"/>
        <v>0</v>
      </c>
      <c r="K159" s="89"/>
      <c r="L159" s="9"/>
      <c r="M159" s="90" t="s">
        <v>10</v>
      </c>
      <c r="N159" s="91" t="s">
        <v>30</v>
      </c>
      <c r="P159" s="92">
        <f t="shared" si="11"/>
        <v>0</v>
      </c>
      <c r="Q159" s="92">
        <v>0.14041000000000001</v>
      </c>
      <c r="R159" s="92">
        <f t="shared" si="12"/>
        <v>14.408874200000001</v>
      </c>
      <c r="S159" s="92">
        <v>0</v>
      </c>
      <c r="T159" s="93">
        <f t="shared" si="13"/>
        <v>0</v>
      </c>
      <c r="AR159" s="94" t="s">
        <v>79</v>
      </c>
      <c r="AT159" s="94" t="s">
        <v>75</v>
      </c>
      <c r="AU159" s="94" t="s">
        <v>80</v>
      </c>
      <c r="AY159" s="1" t="s">
        <v>73</v>
      </c>
      <c r="BE159" s="95">
        <f t="shared" si="14"/>
        <v>0</v>
      </c>
      <c r="BF159" s="95">
        <f t="shared" si="15"/>
        <v>0</v>
      </c>
      <c r="BG159" s="95">
        <f t="shared" si="16"/>
        <v>0</v>
      </c>
      <c r="BH159" s="95">
        <f t="shared" si="17"/>
        <v>0</v>
      </c>
      <c r="BI159" s="95">
        <f t="shared" si="18"/>
        <v>0</v>
      </c>
      <c r="BJ159" s="1" t="s">
        <v>80</v>
      </c>
      <c r="BK159" s="95">
        <f t="shared" si="19"/>
        <v>0</v>
      </c>
      <c r="BL159" s="1" t="s">
        <v>79</v>
      </c>
      <c r="BM159" s="94" t="s">
        <v>213</v>
      </c>
    </row>
    <row r="160" spans="2:65" s="8" customFormat="1" ht="24.2" customHeight="1" x14ac:dyDescent="0.2">
      <c r="B160" s="81"/>
      <c r="C160" s="96" t="s">
        <v>214</v>
      </c>
      <c r="D160" s="96" t="s">
        <v>185</v>
      </c>
      <c r="E160" s="97" t="s">
        <v>215</v>
      </c>
      <c r="F160" s="98" t="s">
        <v>216</v>
      </c>
      <c r="G160" s="99" t="s">
        <v>182</v>
      </c>
      <c r="H160" s="100">
        <v>103</v>
      </c>
      <c r="I160" s="101"/>
      <c r="J160" s="102">
        <f t="shared" si="10"/>
        <v>0</v>
      </c>
      <c r="K160" s="103"/>
      <c r="L160" s="104"/>
      <c r="M160" s="105" t="s">
        <v>10</v>
      </c>
      <c r="N160" s="106" t="s">
        <v>30</v>
      </c>
      <c r="P160" s="92">
        <f t="shared" si="11"/>
        <v>0</v>
      </c>
      <c r="Q160" s="92">
        <v>8.5000000000000006E-2</v>
      </c>
      <c r="R160" s="92">
        <f t="shared" si="12"/>
        <v>8.7550000000000008</v>
      </c>
      <c r="S160" s="92">
        <v>0</v>
      </c>
      <c r="T160" s="93">
        <f t="shared" si="13"/>
        <v>0</v>
      </c>
      <c r="AR160" s="94" t="s">
        <v>106</v>
      </c>
      <c r="AT160" s="94" t="s">
        <v>185</v>
      </c>
      <c r="AU160" s="94" t="s">
        <v>80</v>
      </c>
      <c r="AY160" s="1" t="s">
        <v>73</v>
      </c>
      <c r="BE160" s="95">
        <f t="shared" si="14"/>
        <v>0</v>
      </c>
      <c r="BF160" s="95">
        <f t="shared" si="15"/>
        <v>0</v>
      </c>
      <c r="BG160" s="95">
        <f t="shared" si="16"/>
        <v>0</v>
      </c>
      <c r="BH160" s="95">
        <f t="shared" si="17"/>
        <v>0</v>
      </c>
      <c r="BI160" s="95">
        <f t="shared" si="18"/>
        <v>0</v>
      </c>
      <c r="BJ160" s="1" t="s">
        <v>80</v>
      </c>
      <c r="BK160" s="95">
        <f t="shared" si="19"/>
        <v>0</v>
      </c>
      <c r="BL160" s="1" t="s">
        <v>79</v>
      </c>
      <c r="BM160" s="94" t="s">
        <v>217</v>
      </c>
    </row>
    <row r="161" spans="2:65" s="8" customFormat="1" ht="24.2" customHeight="1" x14ac:dyDescent="0.2">
      <c r="B161" s="81"/>
      <c r="C161" s="82" t="s">
        <v>218</v>
      </c>
      <c r="D161" s="82" t="s">
        <v>75</v>
      </c>
      <c r="E161" s="83" t="s">
        <v>219</v>
      </c>
      <c r="F161" s="84" t="s">
        <v>220</v>
      </c>
      <c r="G161" s="85" t="s">
        <v>95</v>
      </c>
      <c r="H161" s="86">
        <v>26.774999999999999</v>
      </c>
      <c r="I161" s="87"/>
      <c r="J161" s="88">
        <f t="shared" si="10"/>
        <v>0</v>
      </c>
      <c r="K161" s="89"/>
      <c r="L161" s="9"/>
      <c r="M161" s="90" t="s">
        <v>10</v>
      </c>
      <c r="N161" s="91" t="s">
        <v>30</v>
      </c>
      <c r="P161" s="92">
        <f t="shared" si="11"/>
        <v>0</v>
      </c>
      <c r="Q161" s="92">
        <v>0</v>
      </c>
      <c r="R161" s="92">
        <f t="shared" si="12"/>
        <v>0</v>
      </c>
      <c r="S161" s="92">
        <v>0</v>
      </c>
      <c r="T161" s="93">
        <f t="shared" si="13"/>
        <v>0</v>
      </c>
      <c r="AR161" s="94" t="s">
        <v>79</v>
      </c>
      <c r="AT161" s="94" t="s">
        <v>75</v>
      </c>
      <c r="AU161" s="94" t="s">
        <v>80</v>
      </c>
      <c r="AY161" s="1" t="s">
        <v>73</v>
      </c>
      <c r="BE161" s="95">
        <f t="shared" si="14"/>
        <v>0</v>
      </c>
      <c r="BF161" s="95">
        <f t="shared" si="15"/>
        <v>0</v>
      </c>
      <c r="BG161" s="95">
        <f t="shared" si="16"/>
        <v>0</v>
      </c>
      <c r="BH161" s="95">
        <f t="shared" si="17"/>
        <v>0</v>
      </c>
      <c r="BI161" s="95">
        <f t="shared" si="18"/>
        <v>0</v>
      </c>
      <c r="BJ161" s="1" t="s">
        <v>80</v>
      </c>
      <c r="BK161" s="95">
        <f t="shared" si="19"/>
        <v>0</v>
      </c>
      <c r="BL161" s="1" t="s">
        <v>79</v>
      </c>
      <c r="BM161" s="94" t="s">
        <v>221</v>
      </c>
    </row>
    <row r="162" spans="2:65" s="8" customFormat="1" ht="24.2" customHeight="1" x14ac:dyDescent="0.2">
      <c r="B162" s="81"/>
      <c r="C162" s="82" t="s">
        <v>222</v>
      </c>
      <c r="D162" s="82" t="s">
        <v>75</v>
      </c>
      <c r="E162" s="83" t="s">
        <v>223</v>
      </c>
      <c r="F162" s="84" t="s">
        <v>224</v>
      </c>
      <c r="G162" s="85" t="s">
        <v>154</v>
      </c>
      <c r="H162" s="86">
        <v>59.252000000000002</v>
      </c>
      <c r="I162" s="87"/>
      <c r="J162" s="88">
        <f t="shared" si="10"/>
        <v>0</v>
      </c>
      <c r="K162" s="89"/>
      <c r="L162" s="9"/>
      <c r="M162" s="90" t="s">
        <v>10</v>
      </c>
      <c r="N162" s="91" t="s">
        <v>30</v>
      </c>
      <c r="P162" s="92">
        <f t="shared" si="11"/>
        <v>0</v>
      </c>
      <c r="Q162" s="92">
        <v>0</v>
      </c>
      <c r="R162" s="92">
        <f t="shared" si="12"/>
        <v>0</v>
      </c>
      <c r="S162" s="92">
        <v>0</v>
      </c>
      <c r="T162" s="93">
        <f t="shared" si="13"/>
        <v>0</v>
      </c>
      <c r="AR162" s="94" t="s">
        <v>79</v>
      </c>
      <c r="AT162" s="94" t="s">
        <v>75</v>
      </c>
      <c r="AU162" s="94" t="s">
        <v>80</v>
      </c>
      <c r="AY162" s="1" t="s">
        <v>73</v>
      </c>
      <c r="BE162" s="95">
        <f t="shared" si="14"/>
        <v>0</v>
      </c>
      <c r="BF162" s="95">
        <f t="shared" si="15"/>
        <v>0</v>
      </c>
      <c r="BG162" s="95">
        <f t="shared" si="16"/>
        <v>0</v>
      </c>
      <c r="BH162" s="95">
        <f t="shared" si="17"/>
        <v>0</v>
      </c>
      <c r="BI162" s="95">
        <f t="shared" si="18"/>
        <v>0</v>
      </c>
      <c r="BJ162" s="1" t="s">
        <v>80</v>
      </c>
      <c r="BK162" s="95">
        <f t="shared" si="19"/>
        <v>0</v>
      </c>
      <c r="BL162" s="1" t="s">
        <v>79</v>
      </c>
      <c r="BM162" s="94" t="s">
        <v>225</v>
      </c>
    </row>
    <row r="163" spans="2:65" s="8" customFormat="1" ht="14.45" customHeight="1" x14ac:dyDescent="0.2">
      <c r="B163" s="81"/>
      <c r="C163" s="82" t="s">
        <v>226</v>
      </c>
      <c r="D163" s="82" t="s">
        <v>75</v>
      </c>
      <c r="E163" s="83" t="s">
        <v>227</v>
      </c>
      <c r="F163" s="84" t="s">
        <v>228</v>
      </c>
      <c r="G163" s="85" t="s">
        <v>154</v>
      </c>
      <c r="H163" s="86">
        <v>59.252000000000002</v>
      </c>
      <c r="I163" s="87"/>
      <c r="J163" s="88">
        <f t="shared" si="10"/>
        <v>0</v>
      </c>
      <c r="K163" s="89"/>
      <c r="L163" s="9"/>
      <c r="M163" s="90" t="s">
        <v>10</v>
      </c>
      <c r="N163" s="91" t="s">
        <v>30</v>
      </c>
      <c r="P163" s="92">
        <f t="shared" si="11"/>
        <v>0</v>
      </c>
      <c r="Q163" s="92">
        <v>0</v>
      </c>
      <c r="R163" s="92">
        <f t="shared" si="12"/>
        <v>0</v>
      </c>
      <c r="S163" s="92">
        <v>0</v>
      </c>
      <c r="T163" s="93">
        <f t="shared" si="13"/>
        <v>0</v>
      </c>
      <c r="AR163" s="94" t="s">
        <v>79</v>
      </c>
      <c r="AT163" s="94" t="s">
        <v>75</v>
      </c>
      <c r="AU163" s="94" t="s">
        <v>80</v>
      </c>
      <c r="AY163" s="1" t="s">
        <v>73</v>
      </c>
      <c r="BE163" s="95">
        <f t="shared" si="14"/>
        <v>0</v>
      </c>
      <c r="BF163" s="95">
        <f t="shared" si="15"/>
        <v>0</v>
      </c>
      <c r="BG163" s="95">
        <f t="shared" si="16"/>
        <v>0</v>
      </c>
      <c r="BH163" s="95">
        <f t="shared" si="17"/>
        <v>0</v>
      </c>
      <c r="BI163" s="95">
        <f t="shared" si="18"/>
        <v>0</v>
      </c>
      <c r="BJ163" s="1" t="s">
        <v>80</v>
      </c>
      <c r="BK163" s="95">
        <f t="shared" si="19"/>
        <v>0</v>
      </c>
      <c r="BL163" s="1" t="s">
        <v>79</v>
      </c>
      <c r="BM163" s="94" t="s">
        <v>229</v>
      </c>
    </row>
    <row r="164" spans="2:65" s="8" customFormat="1" ht="24.2" customHeight="1" x14ac:dyDescent="0.2">
      <c r="B164" s="81"/>
      <c r="C164" s="82" t="s">
        <v>230</v>
      </c>
      <c r="D164" s="82" t="s">
        <v>75</v>
      </c>
      <c r="E164" s="83" t="s">
        <v>231</v>
      </c>
      <c r="F164" s="84" t="s">
        <v>232</v>
      </c>
      <c r="G164" s="85" t="s">
        <v>154</v>
      </c>
      <c r="H164" s="86">
        <v>331.81099999999998</v>
      </c>
      <c r="I164" s="87"/>
      <c r="J164" s="88">
        <f t="shared" si="10"/>
        <v>0</v>
      </c>
      <c r="K164" s="89"/>
      <c r="L164" s="9"/>
      <c r="M164" s="90" t="s">
        <v>10</v>
      </c>
      <c r="N164" s="91" t="s">
        <v>30</v>
      </c>
      <c r="P164" s="92">
        <f t="shared" si="11"/>
        <v>0</v>
      </c>
      <c r="Q164" s="92">
        <v>0</v>
      </c>
      <c r="R164" s="92">
        <f t="shared" si="12"/>
        <v>0</v>
      </c>
      <c r="S164" s="92">
        <v>0</v>
      </c>
      <c r="T164" s="93">
        <f t="shared" si="13"/>
        <v>0</v>
      </c>
      <c r="AR164" s="94" t="s">
        <v>79</v>
      </c>
      <c r="AT164" s="94" t="s">
        <v>75</v>
      </c>
      <c r="AU164" s="94" t="s">
        <v>80</v>
      </c>
      <c r="AY164" s="1" t="s">
        <v>73</v>
      </c>
      <c r="BE164" s="95">
        <f t="shared" si="14"/>
        <v>0</v>
      </c>
      <c r="BF164" s="95">
        <f t="shared" si="15"/>
        <v>0</v>
      </c>
      <c r="BG164" s="95">
        <f t="shared" si="16"/>
        <v>0</v>
      </c>
      <c r="BH164" s="95">
        <f t="shared" si="17"/>
        <v>0</v>
      </c>
      <c r="BI164" s="95">
        <f t="shared" si="18"/>
        <v>0</v>
      </c>
      <c r="BJ164" s="1" t="s">
        <v>80</v>
      </c>
      <c r="BK164" s="95">
        <f t="shared" si="19"/>
        <v>0</v>
      </c>
      <c r="BL164" s="1" t="s">
        <v>79</v>
      </c>
      <c r="BM164" s="94" t="s">
        <v>233</v>
      </c>
    </row>
    <row r="165" spans="2:65" s="8" customFormat="1" ht="24.2" customHeight="1" x14ac:dyDescent="0.2">
      <c r="B165" s="81"/>
      <c r="C165" s="82" t="s">
        <v>234</v>
      </c>
      <c r="D165" s="82" t="s">
        <v>75</v>
      </c>
      <c r="E165" s="83" t="s">
        <v>235</v>
      </c>
      <c r="F165" s="84" t="s">
        <v>236</v>
      </c>
      <c r="G165" s="85" t="s">
        <v>154</v>
      </c>
      <c r="H165" s="86">
        <v>59.252000000000002</v>
      </c>
      <c r="I165" s="87"/>
      <c r="J165" s="88">
        <f t="shared" si="10"/>
        <v>0</v>
      </c>
      <c r="K165" s="89"/>
      <c r="L165" s="9"/>
      <c r="M165" s="90" t="s">
        <v>10</v>
      </c>
      <c r="N165" s="91" t="s">
        <v>30</v>
      </c>
      <c r="P165" s="92">
        <f t="shared" si="11"/>
        <v>0</v>
      </c>
      <c r="Q165" s="92">
        <v>0</v>
      </c>
      <c r="R165" s="92">
        <f t="shared" si="12"/>
        <v>0</v>
      </c>
      <c r="S165" s="92">
        <v>0</v>
      </c>
      <c r="T165" s="93">
        <f t="shared" si="13"/>
        <v>0</v>
      </c>
      <c r="AR165" s="94" t="s">
        <v>79</v>
      </c>
      <c r="AT165" s="94" t="s">
        <v>75</v>
      </c>
      <c r="AU165" s="94" t="s">
        <v>80</v>
      </c>
      <c r="AY165" s="1" t="s">
        <v>73</v>
      </c>
      <c r="BE165" s="95">
        <f t="shared" si="14"/>
        <v>0</v>
      </c>
      <c r="BF165" s="95">
        <f t="shared" si="15"/>
        <v>0</v>
      </c>
      <c r="BG165" s="95">
        <f t="shared" si="16"/>
        <v>0</v>
      </c>
      <c r="BH165" s="95">
        <f t="shared" si="17"/>
        <v>0</v>
      </c>
      <c r="BI165" s="95">
        <f t="shared" si="18"/>
        <v>0</v>
      </c>
      <c r="BJ165" s="1" t="s">
        <v>80</v>
      </c>
      <c r="BK165" s="95">
        <f t="shared" si="19"/>
        <v>0</v>
      </c>
      <c r="BL165" s="1" t="s">
        <v>79</v>
      </c>
      <c r="BM165" s="94" t="s">
        <v>237</v>
      </c>
    </row>
    <row r="166" spans="2:65" s="68" customFormat="1" ht="22.9" customHeight="1" x14ac:dyDescent="0.2">
      <c r="B166" s="69"/>
      <c r="D166" s="70" t="s">
        <v>69</v>
      </c>
      <c r="E166" s="79" t="s">
        <v>238</v>
      </c>
      <c r="F166" s="79" t="s">
        <v>239</v>
      </c>
      <c r="I166" s="72"/>
      <c r="J166" s="80">
        <f>BK166</f>
        <v>0</v>
      </c>
      <c r="L166" s="69"/>
      <c r="M166" s="74"/>
      <c r="P166" s="75">
        <f>P167</f>
        <v>0</v>
      </c>
      <c r="R166" s="75">
        <f>R167</f>
        <v>0</v>
      </c>
      <c r="T166" s="76">
        <f>T167</f>
        <v>0</v>
      </c>
      <c r="AR166" s="70" t="s">
        <v>72</v>
      </c>
      <c r="AT166" s="77" t="s">
        <v>69</v>
      </c>
      <c r="AU166" s="77" t="s">
        <v>72</v>
      </c>
      <c r="AY166" s="70" t="s">
        <v>73</v>
      </c>
      <c r="BK166" s="78">
        <f>BK167</f>
        <v>0</v>
      </c>
    </row>
    <row r="167" spans="2:65" s="8" customFormat="1" ht="24.2" customHeight="1" x14ac:dyDescent="0.2">
      <c r="B167" s="81"/>
      <c r="C167" s="82" t="s">
        <v>240</v>
      </c>
      <c r="D167" s="82" t="s">
        <v>75</v>
      </c>
      <c r="E167" s="83" t="s">
        <v>241</v>
      </c>
      <c r="F167" s="84" t="s">
        <v>242</v>
      </c>
      <c r="G167" s="85" t="s">
        <v>154</v>
      </c>
      <c r="H167" s="86">
        <v>106.83499999999999</v>
      </c>
      <c r="I167" s="87"/>
      <c r="J167" s="88">
        <f>ROUND(I167*H167,2)</f>
        <v>0</v>
      </c>
      <c r="K167" s="89"/>
      <c r="L167" s="9"/>
      <c r="M167" s="107" t="s">
        <v>10</v>
      </c>
      <c r="N167" s="108" t="s">
        <v>30</v>
      </c>
      <c r="O167" s="109"/>
      <c r="P167" s="110">
        <f>O167*H167</f>
        <v>0</v>
      </c>
      <c r="Q167" s="110">
        <v>0</v>
      </c>
      <c r="R167" s="110">
        <f>Q167*H167</f>
        <v>0</v>
      </c>
      <c r="S167" s="110">
        <v>0</v>
      </c>
      <c r="T167" s="111">
        <f>S167*H167</f>
        <v>0</v>
      </c>
      <c r="AR167" s="94" t="s">
        <v>79</v>
      </c>
      <c r="AT167" s="94" t="s">
        <v>75</v>
      </c>
      <c r="AU167" s="94" t="s">
        <v>80</v>
      </c>
      <c r="AY167" s="1" t="s">
        <v>73</v>
      </c>
      <c r="BE167" s="95">
        <f>IF(N167="základná",J167,0)</f>
        <v>0</v>
      </c>
      <c r="BF167" s="95">
        <f>IF(N167="znížená",J167,0)</f>
        <v>0</v>
      </c>
      <c r="BG167" s="95">
        <f>IF(N167="zákl. prenesená",J167,0)</f>
        <v>0</v>
      </c>
      <c r="BH167" s="95">
        <f>IF(N167="zníž. prenesená",J167,0)</f>
        <v>0</v>
      </c>
      <c r="BI167" s="95">
        <f>IF(N167="nulová",J167,0)</f>
        <v>0</v>
      </c>
      <c r="BJ167" s="1" t="s">
        <v>80</v>
      </c>
      <c r="BK167" s="95">
        <f>ROUND(I167*H167,2)</f>
        <v>0</v>
      </c>
      <c r="BL167" s="1" t="s">
        <v>79</v>
      </c>
      <c r="BM167" s="94" t="s">
        <v>243</v>
      </c>
    </row>
    <row r="168" spans="2:65" s="8" customFormat="1" ht="6.95" customHeight="1" x14ac:dyDescent="0.2">
      <c r="B168" s="35"/>
      <c r="C168" s="36"/>
      <c r="D168" s="36"/>
      <c r="E168" s="36"/>
      <c r="F168" s="36"/>
      <c r="G168" s="36"/>
      <c r="H168" s="36"/>
      <c r="I168" s="36"/>
      <c r="J168" s="36"/>
      <c r="K168" s="36"/>
      <c r="L168" s="9"/>
    </row>
  </sheetData>
  <autoFilter ref="C121:K167" xr:uid="{00000000-0009-0000-0000-00000B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SO05 03 - Areál materskej...</vt:lpstr>
      <vt:lpstr>'SO05 03 - Areál materskej...'!Názvy_tisku</vt:lpstr>
      <vt:lpstr>'SO05 03 - Areál materskej...'!Oblast_tisku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</dc:creator>
  <cp:lastModifiedBy>Jojo</cp:lastModifiedBy>
  <dcterms:created xsi:type="dcterms:W3CDTF">2020-12-15T08:05:47Z</dcterms:created>
  <dcterms:modified xsi:type="dcterms:W3CDTF">2020-12-15T08:06:29Z</dcterms:modified>
</cp:coreProperties>
</file>