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ivan_pudis_bratislava_sk/Documents/Documents/verejne obstaravania/nakup komunalnej techniky-podvozky/2 cast/"/>
    </mc:Choice>
  </mc:AlternateContent>
  <xr:revisionPtr revIDLastSave="15" documentId="13_ncr:1_{742310E9-EFB1-43E8-A5CF-743C16887587}" xr6:coauthVersionLast="46" xr6:coauthVersionMax="46" xr10:uidLastSave="{A75B505A-F364-4ECF-A876-7825AAE39FB0}"/>
  <bookViews>
    <workbookView xWindow="-108" yWindow="-108" windowWidth="23256" windowHeight="12576" xr2:uid="{00000000-000D-0000-FFFF-FFFF00000000}"/>
  </bookViews>
  <sheets>
    <sheet name="Voz + nadstavby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3" l="1"/>
  <c r="F36" i="3" l="1"/>
  <c r="F52" i="3"/>
  <c r="F50" i="3" l="1"/>
  <c r="F49" i="3"/>
  <c r="F48" i="3"/>
  <c r="F47" i="3"/>
  <c r="F43" i="3"/>
  <c r="F38" i="3"/>
  <c r="F37" i="3"/>
  <c r="F35" i="3"/>
  <c r="F34" i="3"/>
  <c r="F33" i="3"/>
  <c r="F32" i="3"/>
  <c r="F30" i="3"/>
  <c r="F25" i="3"/>
  <c r="E25" i="3"/>
  <c r="B25" i="3"/>
  <c r="C24" i="3"/>
  <c r="D24" i="3" s="1"/>
  <c r="C23" i="3"/>
  <c r="D23" i="3" s="1"/>
  <c r="C22" i="3"/>
  <c r="D22" i="3" s="1"/>
  <c r="C21" i="3"/>
  <c r="D21" i="3" s="1"/>
  <c r="C20" i="3"/>
  <c r="D20" i="3" s="1"/>
  <c r="C19" i="3"/>
  <c r="D19" i="3" s="1"/>
  <c r="B53" i="3" l="1"/>
  <c r="D25" i="3"/>
  <c r="B26" i="3" s="1"/>
  <c r="B39" i="3"/>
  <c r="C25" i="3"/>
  <c r="B54" i="3" l="1"/>
</calcChain>
</file>

<file path=xl/sharedStrings.xml><?xml version="1.0" encoding="utf-8"?>
<sst xmlns="http://schemas.openxmlformats.org/spreadsheetml/2006/main" count="89" uniqueCount="71">
  <si>
    <t>cena za 1 ks bez DPH</t>
  </si>
  <si>
    <t>technické parametre - podvozok (15%)</t>
  </si>
  <si>
    <t>navrhovaná hodnota</t>
  </si>
  <si>
    <t>max. počet bodov</t>
  </si>
  <si>
    <t>áno</t>
  </si>
  <si>
    <t>nie</t>
  </si>
  <si>
    <t>cena spolu</t>
  </si>
  <si>
    <t>min. prípustná cena s DPH</t>
  </si>
  <si>
    <t>max. prípustná cena s DPH</t>
  </si>
  <si>
    <t>min. hodnota</t>
  </si>
  <si>
    <t>max. hodnota</t>
  </si>
  <si>
    <t xml:space="preserve">výsledný počet bodov </t>
  </si>
  <si>
    <t>výsledný počet bodov</t>
  </si>
  <si>
    <t>výsledný počet bodov (K3)</t>
  </si>
  <si>
    <t>výsledný počet bodov (K1)</t>
  </si>
  <si>
    <t>navrhovaná cena (eur s DPH)</t>
  </si>
  <si>
    <t>min. cena (eur s DPH)</t>
  </si>
  <si>
    <t>max. cena (eur s DPH)</t>
  </si>
  <si>
    <t>výsledný počet bodov (K4)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</si>
  <si>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</si>
  <si>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</si>
  <si>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</si>
  <si>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</si>
  <si>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</si>
  <si>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</t>
  </si>
  <si>
    <t>podpis štatúraneho zástupcu</t>
  </si>
  <si>
    <t>Dňa ..........</t>
  </si>
  <si>
    <t>V ...............</t>
  </si>
  <si>
    <t>lehota dodoania v dňoch</t>
  </si>
  <si>
    <t>min (dni)</t>
  </si>
  <si>
    <t>max (dni)</t>
  </si>
  <si>
    <t>nezaťažený pás</t>
  </si>
  <si>
    <t>cena paušálu na náhradné diely</t>
  </si>
  <si>
    <t>požadovaný paušál (eur s DPH)</t>
  </si>
  <si>
    <t>výška zľavy z paušálu (%)</t>
  </si>
  <si>
    <t>Kritérium č. 1: Nákupná cena s DPH (váha: 70 %)</t>
  </si>
  <si>
    <t>cena za všetky ks bez DPH</t>
  </si>
  <si>
    <t>cena za všetky ks s DPH</t>
  </si>
  <si>
    <t>K(1.1): Cena za podvozok (22 ks)</t>
  </si>
  <si>
    <t>K(1.2): Cena za úpravy podvozku (22 ks)</t>
  </si>
  <si>
    <t>K(1.3): Cena za sypaciu nadstavbu (22 ks)</t>
  </si>
  <si>
    <t>K(1.4): Cena za segmentovanú snehovú radlicu (22 ks)</t>
  </si>
  <si>
    <t>K(1.5): Cena za samozbernú zametaciu nadstavbu s obojstranným saním (3 ks)</t>
  </si>
  <si>
    <t>K(1.6): Cena za vodnú cisternu (5 ks)</t>
  </si>
  <si>
    <t>Kritérium č. 2: Technické parametre (váha: 15 %)</t>
  </si>
  <si>
    <t>K(2.1): Voz1 - výkon (v kW)</t>
  </si>
  <si>
    <t>K(2.2): Voz1 - nasávanie vzduchu vyvedené v hornej časti za kabínou</t>
  </si>
  <si>
    <t>K(2.3): Voz1 - svahová brzda zabraňujúca posunutiu vozidla dozadu pri rozjazde v kopci</t>
  </si>
  <si>
    <t>K(2.4): Voz1 - elektricky vyhrievané čelné sklo</t>
  </si>
  <si>
    <t>K(2.5): Voz1 - Objem palivovej nádrže (l)</t>
  </si>
  <si>
    <t>K(2.6): Voz1 - Objem nádrže AdBlue</t>
  </si>
  <si>
    <t>K(2.7): Voz1 - odpojovač batérie elektronický</t>
  </si>
  <si>
    <t>K(2.8): Voz1 - Akumulátor 12V/220Ah</t>
  </si>
  <si>
    <t>výsledný počet bodov (K2)</t>
  </si>
  <si>
    <t>Kritérium č. 3: Lehota dodania (váha: 10 %)</t>
  </si>
  <si>
    <t>K(3): Lehota dodania (10%)</t>
  </si>
  <si>
    <t xml:space="preserve">Kritérium č. 4: Cena mimo záručného servisu (váha: 5%) </t>
  </si>
  <si>
    <t>K(4.1): Cena za 1 serv. hod. - podvozok</t>
  </si>
  <si>
    <t>K(4.2): Cena za 1 serv. hod. - nadstavby</t>
  </si>
  <si>
    <t>K(4.3): Cena za dovoz a odvoz na miesto výkonu mimo záručného servisu</t>
  </si>
  <si>
    <t>K(4.4): Cena výjazdu k servisu</t>
  </si>
  <si>
    <t>K(4.5): Výška zľavy z paušálu na náhradné diely</t>
  </si>
  <si>
    <t>celkový počet bodov (K1 až K4)</t>
  </si>
  <si>
    <t>K(2.9): Systém vynášania posypového materiálu (reťazový pás, šnek, nezaťažený pás)</t>
  </si>
  <si>
    <t>Príloha č. 2 - Návrh na plnenie kritérií</t>
  </si>
  <si>
    <t>Jednozančné typové označenie ponúkaného podvozku:</t>
  </si>
  <si>
    <t>Jednozančné typové označenie ponúkanej sypacej nadstavby</t>
  </si>
  <si>
    <t>Jednozančné typové označenie ponúkanej snehovej radlice</t>
  </si>
  <si>
    <t>Jednozančné typové označenie ponúkanej zametacej nadstavby</t>
  </si>
  <si>
    <t>Podvozok + nadstavby</t>
  </si>
  <si>
    <t>Jednozančné typové označenie ponúkanej vodnej cisterny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</si>
</sst>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5"/>
      <color theme="4" tint="-0.499984740745262"/>
      <name val="Calibri"/>
      <family val="2"/>
      <charset val="238"/>
      <scheme val="minor"/>
    </font>
    <font>
      <sz val="18"/>
      <color theme="4" tint="-0.499984740745262"/>
      <name val="Calibri Light"/>
      <family val="2"/>
      <charset val="238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6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ck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6">
    <xf numFmtId="0" fontId="0" fillId="0" borderId="0" xfId="0"/>
    <xf numFmtId="2" fontId="5" fillId="2" borderId="16" xfId="1" applyNumberFormat="1" applyFont="1" applyFill="1" applyBorder="1" applyAlignment="1" applyProtection="1">
      <alignment wrapText="1"/>
    </xf>
    <xf numFmtId="2" fontId="6" fillId="2" borderId="16" xfId="1" applyNumberFormat="1" applyFont="1" applyFill="1" applyBorder="1" applyProtection="1"/>
    <xf numFmtId="2" fontId="6" fillId="4" borderId="22" xfId="1" applyNumberFormat="1" applyFont="1" applyFill="1" applyBorder="1" applyProtection="1">
      <protection locked="0"/>
    </xf>
    <xf numFmtId="2" fontId="6" fillId="2" borderId="22" xfId="1" applyNumberFormat="1" applyFont="1" applyFill="1" applyBorder="1" applyProtection="1"/>
    <xf numFmtId="2" fontId="6" fillId="2" borderId="22" xfId="1" applyNumberFormat="1" applyFont="1" applyFill="1" applyBorder="1" applyAlignment="1" applyProtection="1">
      <alignment wrapText="1"/>
    </xf>
    <xf numFmtId="43" fontId="6" fillId="2" borderId="23" xfId="1" applyFont="1" applyFill="1" applyBorder="1" applyAlignment="1" applyProtection="1">
      <alignment wrapText="1"/>
    </xf>
    <xf numFmtId="2" fontId="6" fillId="4" borderId="25" xfId="1" applyNumberFormat="1" applyFont="1" applyFill="1" applyBorder="1" applyProtection="1">
      <protection locked="0"/>
    </xf>
    <xf numFmtId="2" fontId="6" fillId="2" borderId="25" xfId="1" applyNumberFormat="1" applyFont="1" applyFill="1" applyBorder="1" applyProtection="1"/>
    <xf numFmtId="2" fontId="6" fillId="2" borderId="25" xfId="1" applyNumberFormat="1" applyFont="1" applyFill="1" applyBorder="1" applyAlignment="1" applyProtection="1">
      <alignment wrapText="1"/>
    </xf>
    <xf numFmtId="43" fontId="6" fillId="2" borderId="26" xfId="1" applyFont="1" applyFill="1" applyBorder="1" applyAlignment="1" applyProtection="1">
      <alignment wrapText="1"/>
    </xf>
    <xf numFmtId="43" fontId="6" fillId="2" borderId="26" xfId="1" applyFont="1" applyFill="1" applyBorder="1" applyProtection="1"/>
    <xf numFmtId="0" fontId="6" fillId="4" borderId="25" xfId="0" applyFont="1" applyFill="1" applyBorder="1" applyAlignment="1" applyProtection="1">
      <alignment horizontal="center" wrapText="1"/>
      <protection locked="0"/>
    </xf>
    <xf numFmtId="0" fontId="6" fillId="4" borderId="34" xfId="0" applyFont="1" applyFill="1" applyBorder="1" applyAlignment="1" applyProtection="1">
      <alignment horizontal="center" wrapText="1"/>
      <protection locked="0"/>
    </xf>
    <xf numFmtId="0" fontId="1" fillId="4" borderId="31" xfId="0" applyFont="1" applyFill="1" applyBorder="1" applyProtection="1">
      <protection locked="0"/>
    </xf>
    <xf numFmtId="0" fontId="6" fillId="4" borderId="25" xfId="0" applyFont="1" applyFill="1" applyBorder="1" applyAlignment="1" applyProtection="1">
      <alignment wrapText="1"/>
      <protection locked="0"/>
    </xf>
    <xf numFmtId="0" fontId="6" fillId="4" borderId="28" xfId="0" applyFont="1" applyFill="1" applyBorder="1" applyAlignment="1" applyProtection="1">
      <alignment wrapText="1"/>
      <protection locked="0"/>
    </xf>
    <xf numFmtId="1" fontId="6" fillId="4" borderId="34" xfId="0" applyNumberFormat="1" applyFont="1" applyFill="1" applyBorder="1" applyAlignment="1" applyProtection="1">
      <alignment wrapText="1"/>
      <protection locked="0"/>
    </xf>
    <xf numFmtId="0" fontId="6" fillId="9" borderId="31" xfId="0" applyFont="1" applyFill="1" applyBorder="1" applyAlignment="1" applyProtection="1">
      <alignment wrapText="1"/>
    </xf>
    <xf numFmtId="2" fontId="6" fillId="9" borderId="32" xfId="0" applyNumberFormat="1" applyFont="1" applyFill="1" applyBorder="1" applyAlignment="1" applyProtection="1">
      <alignment wrapText="1"/>
    </xf>
    <xf numFmtId="0" fontId="9" fillId="4" borderId="36" xfId="0" applyFont="1" applyFill="1" applyBorder="1" applyAlignment="1" applyProtection="1">
      <alignment horizontal="left" vertical="center" wrapText="1"/>
      <protection locked="0"/>
    </xf>
    <xf numFmtId="0" fontId="9" fillId="4" borderId="43" xfId="0" applyFont="1" applyFill="1" applyBorder="1" applyAlignment="1" applyProtection="1">
      <alignment horizontal="left" vertical="center" wrapText="1"/>
      <protection locked="0"/>
    </xf>
    <xf numFmtId="0" fontId="9" fillId="4" borderId="37" xfId="0" applyFont="1" applyFill="1" applyBorder="1" applyAlignment="1" applyProtection="1">
      <alignment horizontal="left" vertical="center" wrapText="1"/>
      <protection locked="0"/>
    </xf>
    <xf numFmtId="0" fontId="1" fillId="4" borderId="36" xfId="0" applyFont="1" applyFill="1" applyBorder="1" applyAlignment="1" applyProtection="1">
      <alignment horizontal="center" wrapText="1"/>
      <protection locked="0"/>
    </xf>
    <xf numFmtId="0" fontId="1" fillId="4" borderId="43" xfId="0" applyFont="1" applyFill="1" applyBorder="1" applyAlignment="1" applyProtection="1">
      <alignment horizontal="center" wrapText="1"/>
      <protection locked="0"/>
    </xf>
    <xf numFmtId="0" fontId="1" fillId="4" borderId="37" xfId="0" applyFont="1" applyFill="1" applyBorder="1" applyAlignment="1" applyProtection="1">
      <alignment horizontal="center" wrapText="1"/>
      <protection locked="0"/>
    </xf>
    <xf numFmtId="0" fontId="1" fillId="4" borderId="45" xfId="0" applyFont="1" applyFill="1" applyBorder="1" applyAlignment="1" applyProtection="1">
      <alignment horizontal="center" wrapText="1"/>
      <protection locked="0"/>
    </xf>
    <xf numFmtId="0" fontId="1" fillId="4" borderId="49" xfId="0" applyFont="1" applyFill="1" applyBorder="1" applyAlignment="1" applyProtection="1">
      <alignment horizontal="center" wrapText="1"/>
      <protection locked="0"/>
    </xf>
    <xf numFmtId="0" fontId="1" fillId="4" borderId="50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0" fontId="1" fillId="4" borderId="4" xfId="0" applyFont="1" applyFill="1" applyBorder="1" applyAlignment="1" applyProtection="1">
      <alignment horizontal="left" wrapText="1"/>
      <protection locked="0"/>
    </xf>
    <xf numFmtId="0" fontId="1" fillId="4" borderId="6" xfId="0" applyFont="1" applyFill="1" applyBorder="1" applyAlignment="1" applyProtection="1">
      <alignment horizontal="left" wrapText="1"/>
      <protection locked="0"/>
    </xf>
    <xf numFmtId="0" fontId="1" fillId="4" borderId="2" xfId="0" applyFont="1" applyFill="1" applyBorder="1" applyAlignment="1" applyProtection="1">
      <alignment horizontal="left"/>
      <protection locked="0"/>
    </xf>
    <xf numFmtId="0" fontId="1" fillId="4" borderId="0" xfId="0" applyFont="1" applyFill="1" applyAlignment="1" applyProtection="1">
      <alignment horizontal="left"/>
      <protection locked="0"/>
    </xf>
    <xf numFmtId="0" fontId="1" fillId="4" borderId="7" xfId="0" applyFont="1" applyFill="1" applyBorder="1" applyAlignment="1" applyProtection="1">
      <alignment horizontal="left"/>
      <protection locked="0"/>
    </xf>
    <xf numFmtId="0" fontId="1" fillId="4" borderId="38" xfId="0" applyFont="1" applyFill="1" applyBorder="1" applyAlignment="1" applyProtection="1">
      <alignment horizontal="center" wrapText="1"/>
      <protection locked="0"/>
    </xf>
    <xf numFmtId="0" fontId="1" fillId="4" borderId="44" xfId="0" applyFont="1" applyFill="1" applyBorder="1" applyAlignment="1" applyProtection="1">
      <alignment horizontal="center" wrapText="1"/>
      <protection locked="0"/>
    </xf>
    <xf numFmtId="0" fontId="1" fillId="4" borderId="39" xfId="0" applyFont="1" applyFill="1" applyBorder="1" applyAlignment="1" applyProtection="1">
      <alignment horizontal="center" wrapText="1"/>
      <protection locked="0"/>
    </xf>
    <xf numFmtId="43" fontId="10" fillId="9" borderId="38" xfId="1" applyFont="1" applyFill="1" applyBorder="1" applyAlignment="1" applyProtection="1">
      <alignment horizontal="center" wrapText="1"/>
    </xf>
    <xf numFmtId="43" fontId="10" fillId="9" borderId="62" xfId="1" applyFont="1" applyFill="1" applyBorder="1" applyAlignment="1" applyProtection="1">
      <alignment horizontal="center" wrapText="1"/>
    </xf>
    <xf numFmtId="0" fontId="12" fillId="0" borderId="7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wrapText="1"/>
    </xf>
    <xf numFmtId="0" fontId="8" fillId="0" borderId="51" xfId="0" applyFont="1" applyBorder="1" applyAlignment="1" applyProtection="1">
      <alignment horizontal="left" wrapText="1"/>
    </xf>
    <xf numFmtId="0" fontId="9" fillId="0" borderId="52" xfId="0" applyFont="1" applyBorder="1" applyAlignment="1" applyProtection="1">
      <alignment horizontal="left" wrapText="1"/>
    </xf>
    <xf numFmtId="0" fontId="9" fillId="0" borderId="53" xfId="0" applyFont="1" applyBorder="1" applyAlignment="1" applyProtection="1">
      <alignment horizontal="left" wrapText="1"/>
    </xf>
    <xf numFmtId="0" fontId="1" fillId="0" borderId="0" xfId="0" applyFont="1" applyProtection="1"/>
    <xf numFmtId="0" fontId="1" fillId="11" borderId="21" xfId="0" applyFont="1" applyFill="1" applyBorder="1" applyAlignment="1" applyProtection="1">
      <alignment horizontal="center" vertical="center"/>
    </xf>
    <xf numFmtId="0" fontId="1" fillId="11" borderId="22" xfId="0" applyFont="1" applyFill="1" applyBorder="1" applyAlignment="1" applyProtection="1">
      <alignment horizontal="center" vertical="center"/>
    </xf>
    <xf numFmtId="0" fontId="1" fillId="11" borderId="24" xfId="0" applyFont="1" applyFill="1" applyBorder="1" applyAlignment="1" applyProtection="1">
      <alignment horizontal="center" vertical="center"/>
    </xf>
    <xf numFmtId="0" fontId="1" fillId="11" borderId="25" xfId="0" applyFont="1" applyFill="1" applyBorder="1" applyAlignment="1" applyProtection="1">
      <alignment horizontal="center" vertical="center"/>
    </xf>
    <xf numFmtId="0" fontId="1" fillId="11" borderId="30" xfId="0" applyFont="1" applyFill="1" applyBorder="1" applyAlignment="1" applyProtection="1">
      <alignment horizontal="center" vertical="center"/>
    </xf>
    <xf numFmtId="0" fontId="1" fillId="11" borderId="31" xfId="0" applyFont="1" applyFill="1" applyBorder="1" applyAlignment="1" applyProtection="1">
      <alignment horizontal="center" vertical="center"/>
    </xf>
    <xf numFmtId="0" fontId="1" fillId="0" borderId="63" xfId="0" applyFont="1" applyBorder="1" applyAlignment="1" applyProtection="1">
      <alignment horizontal="center" wrapText="1"/>
    </xf>
    <xf numFmtId="0" fontId="1" fillId="0" borderId="64" xfId="0" applyFont="1" applyBorder="1" applyAlignment="1" applyProtection="1">
      <alignment horizontal="center" wrapText="1"/>
    </xf>
    <xf numFmtId="0" fontId="1" fillId="0" borderId="65" xfId="0" applyFont="1" applyBorder="1" applyAlignment="1" applyProtection="1">
      <alignment horizontal="center" wrapText="1"/>
    </xf>
    <xf numFmtId="0" fontId="5" fillId="0" borderId="51" xfId="0" applyFont="1" applyBorder="1" applyAlignment="1" applyProtection="1">
      <alignment horizontal="left" wrapText="1"/>
    </xf>
    <xf numFmtId="0" fontId="11" fillId="0" borderId="12" xfId="0" applyFont="1" applyBorder="1" applyAlignment="1" applyProtection="1">
      <alignment horizontal="center" wrapText="1"/>
    </xf>
    <xf numFmtId="0" fontId="1" fillId="0" borderId="13" xfId="0" applyFont="1" applyBorder="1" applyAlignment="1" applyProtection="1">
      <alignment horizontal="center" wrapText="1"/>
    </xf>
    <xf numFmtId="0" fontId="1" fillId="0" borderId="14" xfId="0" applyFont="1" applyBorder="1" applyAlignment="1" applyProtection="1">
      <alignment horizontal="center" wrapText="1"/>
    </xf>
    <xf numFmtId="0" fontId="1" fillId="2" borderId="15" xfId="0" applyFont="1" applyFill="1" applyBorder="1" applyAlignment="1" applyProtection="1">
      <alignment wrapText="1"/>
    </xf>
    <xf numFmtId="0" fontId="1" fillId="2" borderId="16" xfId="0" applyFont="1" applyFill="1" applyBorder="1" applyAlignment="1" applyProtection="1">
      <alignment wrapText="1"/>
    </xf>
    <xf numFmtId="0" fontId="1" fillId="2" borderId="17" xfId="0" applyFont="1" applyFill="1" applyBorder="1" applyAlignment="1" applyProtection="1">
      <alignment wrapText="1"/>
    </xf>
    <xf numFmtId="0" fontId="6" fillId="2" borderId="21" xfId="0" applyFont="1" applyFill="1" applyBorder="1" applyAlignment="1" applyProtection="1">
      <alignment wrapText="1"/>
    </xf>
    <xf numFmtId="0" fontId="6" fillId="2" borderId="24" xfId="0" applyFont="1" applyFill="1" applyBorder="1" applyAlignment="1" applyProtection="1">
      <alignment wrapText="1"/>
    </xf>
    <xf numFmtId="0" fontId="6" fillId="2" borderId="33" xfId="0" applyFont="1" applyFill="1" applyBorder="1" applyAlignment="1" applyProtection="1">
      <alignment wrapText="1"/>
    </xf>
    <xf numFmtId="0" fontId="5" fillId="2" borderId="15" xfId="0" applyFont="1" applyFill="1" applyBorder="1" applyAlignment="1" applyProtection="1">
      <alignment wrapText="1"/>
    </xf>
    <xf numFmtId="2" fontId="5" fillId="2" borderId="16" xfId="0" applyNumberFormat="1" applyFont="1" applyFill="1" applyBorder="1" applyAlignment="1" applyProtection="1">
      <alignment wrapText="1"/>
    </xf>
    <xf numFmtId="43" fontId="6" fillId="2" borderId="17" xfId="0" applyNumberFormat="1" applyFont="1" applyFill="1" applyBorder="1" applyProtection="1"/>
    <xf numFmtId="0" fontId="2" fillId="2" borderId="18" xfId="0" applyFont="1" applyFill="1" applyBorder="1" applyAlignment="1" applyProtection="1">
      <alignment wrapText="1"/>
    </xf>
    <xf numFmtId="2" fontId="4" fillId="8" borderId="19" xfId="0" applyNumberFormat="1" applyFont="1" applyFill="1" applyBorder="1" applyAlignment="1" applyProtection="1">
      <alignment horizontal="center" wrapText="1"/>
    </xf>
    <xf numFmtId="2" fontId="4" fillId="8" borderId="20" xfId="0" applyNumberFormat="1" applyFont="1" applyFill="1" applyBorder="1" applyAlignment="1" applyProtection="1">
      <alignment horizontal="center" wrapText="1"/>
    </xf>
    <xf numFmtId="0" fontId="1" fillId="0" borderId="54" xfId="0" applyFont="1" applyBorder="1" applyAlignment="1" applyProtection="1">
      <alignment wrapText="1"/>
    </xf>
    <xf numFmtId="0" fontId="1" fillId="0" borderId="55" xfId="0" applyFont="1" applyBorder="1" applyProtection="1"/>
    <xf numFmtId="0" fontId="1" fillId="0" borderId="56" xfId="0" applyFont="1" applyBorder="1" applyProtection="1"/>
    <xf numFmtId="0" fontId="11" fillId="0" borderId="40" xfId="0" applyFont="1" applyBorder="1" applyAlignment="1" applyProtection="1">
      <alignment horizontal="center" wrapText="1"/>
    </xf>
    <xf numFmtId="0" fontId="1" fillId="0" borderId="41" xfId="0" applyFont="1" applyBorder="1" applyAlignment="1" applyProtection="1">
      <alignment horizontal="center" wrapText="1"/>
    </xf>
    <xf numFmtId="0" fontId="1" fillId="0" borderId="42" xfId="0" applyFont="1" applyBorder="1" applyAlignment="1" applyProtection="1">
      <alignment horizontal="center" wrapText="1"/>
    </xf>
    <xf numFmtId="0" fontId="1" fillId="5" borderId="24" xfId="0" applyFont="1" applyFill="1" applyBorder="1" applyAlignment="1" applyProtection="1">
      <alignment wrapText="1"/>
    </xf>
    <xf numFmtId="0" fontId="1" fillId="5" borderId="25" xfId="0" applyFont="1" applyFill="1" applyBorder="1" applyAlignment="1" applyProtection="1">
      <alignment wrapText="1"/>
    </xf>
    <xf numFmtId="0" fontId="1" fillId="5" borderId="26" xfId="0" applyFont="1" applyFill="1" applyBorder="1" applyAlignment="1" applyProtection="1">
      <alignment wrapText="1"/>
    </xf>
    <xf numFmtId="0" fontId="6" fillId="5" borderId="24" xfId="0" applyFont="1" applyFill="1" applyBorder="1" applyAlignment="1" applyProtection="1">
      <alignment wrapText="1"/>
    </xf>
    <xf numFmtId="0" fontId="6" fillId="5" borderId="25" xfId="0" applyFont="1" applyFill="1" applyBorder="1" applyAlignment="1" applyProtection="1">
      <alignment horizontal="center"/>
    </xf>
    <xf numFmtId="0" fontId="6" fillId="5" borderId="25" xfId="0" applyFont="1" applyFill="1" applyBorder="1" applyAlignment="1" applyProtection="1">
      <alignment wrapText="1"/>
    </xf>
    <xf numFmtId="2" fontId="6" fillId="5" borderId="26" xfId="0" applyNumberFormat="1" applyFont="1" applyFill="1" applyBorder="1" applyProtection="1"/>
    <xf numFmtId="0" fontId="6" fillId="5" borderId="25" xfId="0" applyFont="1" applyFill="1" applyBorder="1" applyAlignment="1" applyProtection="1">
      <alignment horizontal="center" wrapText="1"/>
    </xf>
    <xf numFmtId="0" fontId="6" fillId="5" borderId="26" xfId="0" applyFont="1" applyFill="1" applyBorder="1" applyAlignment="1" applyProtection="1">
      <alignment wrapText="1"/>
    </xf>
    <xf numFmtId="0" fontId="6" fillId="5" borderId="33" xfId="0" applyFont="1" applyFill="1" applyBorder="1" applyAlignment="1" applyProtection="1">
      <alignment wrapText="1"/>
    </xf>
    <xf numFmtId="0" fontId="6" fillId="5" borderId="34" xfId="0" applyFont="1" applyFill="1" applyBorder="1" applyAlignment="1" applyProtection="1">
      <alignment horizontal="center" wrapText="1"/>
    </xf>
    <xf numFmtId="0" fontId="6" fillId="5" borderId="34" xfId="0" applyFont="1" applyFill="1" applyBorder="1" applyAlignment="1" applyProtection="1">
      <alignment wrapText="1"/>
    </xf>
    <xf numFmtId="0" fontId="6" fillId="5" borderId="35" xfId="0" applyFont="1" applyFill="1" applyBorder="1" applyAlignment="1" applyProtection="1">
      <alignment wrapText="1"/>
    </xf>
    <xf numFmtId="0" fontId="2" fillId="6" borderId="59" xfId="0" applyFont="1" applyFill="1" applyBorder="1" applyAlignment="1" applyProtection="1">
      <alignment wrapText="1"/>
    </xf>
    <xf numFmtId="2" fontId="4" fillId="6" borderId="60" xfId="0" applyNumberFormat="1" applyFont="1" applyFill="1" applyBorder="1" applyAlignment="1" applyProtection="1">
      <alignment horizontal="center" wrapText="1"/>
    </xf>
    <xf numFmtId="2" fontId="4" fillId="6" borderId="55" xfId="0" applyNumberFormat="1" applyFont="1" applyFill="1" applyBorder="1" applyAlignment="1" applyProtection="1">
      <alignment horizontal="center" wrapText="1"/>
    </xf>
    <xf numFmtId="2" fontId="4" fillId="6" borderId="56" xfId="0" applyNumberFormat="1" applyFont="1" applyFill="1" applyBorder="1" applyAlignment="1" applyProtection="1">
      <alignment horizontal="center" wrapText="1"/>
    </xf>
    <xf numFmtId="0" fontId="1" fillId="0" borderId="4" xfId="0" applyFont="1" applyBorder="1" applyAlignment="1" applyProtection="1">
      <alignment wrapText="1"/>
    </xf>
    <xf numFmtId="0" fontId="1" fillId="0" borderId="5" xfId="0" applyFont="1" applyBorder="1" applyAlignment="1" applyProtection="1">
      <alignment wrapText="1"/>
    </xf>
    <xf numFmtId="0" fontId="11" fillId="0" borderId="41" xfId="0" applyFont="1" applyBorder="1" applyAlignment="1" applyProtection="1">
      <alignment horizontal="center" wrapText="1"/>
    </xf>
    <xf numFmtId="0" fontId="11" fillId="0" borderId="11" xfId="0" applyFont="1" applyBorder="1" applyAlignment="1" applyProtection="1">
      <alignment horizontal="center" wrapText="1"/>
    </xf>
    <xf numFmtId="0" fontId="2" fillId="3" borderId="24" xfId="0" applyFont="1" applyFill="1" applyBorder="1" applyAlignment="1" applyProtection="1">
      <alignment wrapText="1"/>
    </xf>
    <xf numFmtId="0" fontId="1" fillId="3" borderId="25" xfId="0" applyFont="1" applyFill="1" applyBorder="1" applyAlignment="1" applyProtection="1">
      <alignment wrapText="1"/>
    </xf>
    <xf numFmtId="0" fontId="1" fillId="3" borderId="25" xfId="0" applyFont="1" applyFill="1" applyBorder="1" applyProtection="1"/>
    <xf numFmtId="0" fontId="1" fillId="3" borderId="45" xfId="0" applyFont="1" applyFill="1" applyBorder="1" applyAlignment="1" applyProtection="1">
      <alignment wrapText="1"/>
    </xf>
    <xf numFmtId="0" fontId="2" fillId="7" borderId="57" xfId="0" applyFont="1" applyFill="1" applyBorder="1" applyAlignment="1" applyProtection="1">
      <alignment wrapText="1"/>
    </xf>
    <xf numFmtId="0" fontId="1" fillId="3" borderId="30" xfId="0" applyFont="1" applyFill="1" applyBorder="1" applyAlignment="1" applyProtection="1">
      <alignment wrapText="1"/>
    </xf>
    <xf numFmtId="0" fontId="1" fillId="3" borderId="31" xfId="0" applyFont="1" applyFill="1" applyBorder="1" applyAlignment="1" applyProtection="1">
      <alignment wrapText="1"/>
    </xf>
    <xf numFmtId="0" fontId="1" fillId="3" borderId="38" xfId="0" applyFont="1" applyFill="1" applyBorder="1" applyProtection="1"/>
    <xf numFmtId="2" fontId="4" fillId="7" borderId="58" xfId="0" applyNumberFormat="1" applyFont="1" applyFill="1" applyBorder="1" applyAlignment="1" applyProtection="1">
      <alignment horizontal="center"/>
    </xf>
    <xf numFmtId="0" fontId="1" fillId="0" borderId="5" xfId="0" applyFont="1" applyBorder="1" applyProtection="1"/>
    <xf numFmtId="0" fontId="11" fillId="0" borderId="42" xfId="0" applyFont="1" applyBorder="1" applyAlignment="1" applyProtection="1">
      <alignment horizontal="center" wrapText="1"/>
    </xf>
    <xf numFmtId="0" fontId="1" fillId="9" borderId="24" xfId="0" applyFont="1" applyFill="1" applyBorder="1" applyAlignment="1" applyProtection="1">
      <alignment wrapText="1"/>
    </xf>
    <xf numFmtId="0" fontId="1" fillId="9" borderId="25" xfId="0" applyFont="1" applyFill="1" applyBorder="1" applyAlignment="1" applyProtection="1">
      <alignment wrapText="1"/>
    </xf>
    <xf numFmtId="0" fontId="1" fillId="9" borderId="26" xfId="0" applyFont="1" applyFill="1" applyBorder="1" applyAlignment="1" applyProtection="1">
      <alignment wrapText="1"/>
    </xf>
    <xf numFmtId="0" fontId="6" fillId="9" borderId="24" xfId="0" applyFont="1" applyFill="1" applyBorder="1" applyAlignment="1" applyProtection="1">
      <alignment wrapText="1"/>
    </xf>
    <xf numFmtId="0" fontId="6" fillId="9" borderId="25" xfId="0" applyFont="1" applyFill="1" applyBorder="1" applyAlignment="1" applyProtection="1">
      <alignment wrapText="1"/>
    </xf>
    <xf numFmtId="2" fontId="6" fillId="9" borderId="25" xfId="0" applyNumberFormat="1" applyFont="1" applyFill="1" applyBorder="1" applyAlignment="1" applyProtection="1">
      <alignment wrapText="1"/>
    </xf>
    <xf numFmtId="0" fontId="6" fillId="9" borderId="26" xfId="0" applyFont="1" applyFill="1" applyBorder="1" applyAlignment="1" applyProtection="1">
      <alignment wrapText="1"/>
    </xf>
    <xf numFmtId="0" fontId="6" fillId="9" borderId="27" xfId="0" applyFont="1" applyFill="1" applyBorder="1" applyAlignment="1" applyProtection="1">
      <alignment wrapText="1"/>
    </xf>
    <xf numFmtId="0" fontId="6" fillId="9" borderId="28" xfId="0" applyFont="1" applyFill="1" applyBorder="1" applyAlignment="1" applyProtection="1">
      <alignment wrapText="1"/>
    </xf>
    <xf numFmtId="2" fontId="6" fillId="9" borderId="28" xfId="0" applyNumberFormat="1" applyFont="1" applyFill="1" applyBorder="1" applyAlignment="1" applyProtection="1">
      <alignment wrapText="1"/>
    </xf>
    <xf numFmtId="0" fontId="6" fillId="9" borderId="29" xfId="0" applyFont="1" applyFill="1" applyBorder="1" applyAlignment="1" applyProtection="1">
      <alignment wrapText="1"/>
    </xf>
    <xf numFmtId="0" fontId="6" fillId="9" borderId="21" xfId="0" applyFont="1" applyFill="1" applyBorder="1" applyAlignment="1" applyProtection="1">
      <alignment wrapText="1"/>
    </xf>
    <xf numFmtId="0" fontId="6" fillId="9" borderId="22" xfId="0" applyFont="1" applyFill="1" applyBorder="1" applyAlignment="1" applyProtection="1">
      <alignment wrapText="1"/>
    </xf>
    <xf numFmtId="0" fontId="6" fillId="9" borderId="36" xfId="0" applyFont="1" applyFill="1" applyBorder="1" applyAlignment="1" applyProtection="1">
      <alignment horizontal="center" wrapText="1"/>
    </xf>
    <xf numFmtId="0" fontId="6" fillId="9" borderId="61" xfId="0" applyFont="1" applyFill="1" applyBorder="1" applyAlignment="1" applyProtection="1">
      <alignment horizontal="center" wrapText="1"/>
    </xf>
    <xf numFmtId="0" fontId="1" fillId="9" borderId="22" xfId="0" applyFont="1" applyFill="1" applyBorder="1" applyAlignment="1" applyProtection="1">
      <alignment wrapText="1"/>
    </xf>
    <xf numFmtId="0" fontId="1" fillId="9" borderId="23" xfId="0" applyFont="1" applyFill="1" applyBorder="1" applyAlignment="1" applyProtection="1">
      <alignment wrapText="1"/>
    </xf>
    <xf numFmtId="0" fontId="6" fillId="9" borderId="33" xfId="0" applyFont="1" applyFill="1" applyBorder="1" applyAlignment="1" applyProtection="1">
      <alignment wrapText="1"/>
    </xf>
    <xf numFmtId="0" fontId="2" fillId="10" borderId="59" xfId="0" applyFont="1" applyFill="1" applyBorder="1" applyAlignment="1" applyProtection="1">
      <alignment wrapText="1"/>
    </xf>
    <xf numFmtId="2" fontId="4" fillId="10" borderId="60" xfId="0" applyNumberFormat="1" applyFont="1" applyFill="1" applyBorder="1" applyAlignment="1" applyProtection="1">
      <alignment horizontal="center" wrapText="1"/>
    </xf>
    <xf numFmtId="0" fontId="4" fillId="10" borderId="55" xfId="0" applyFont="1" applyFill="1" applyBorder="1" applyAlignment="1" applyProtection="1">
      <alignment horizontal="center" wrapText="1"/>
    </xf>
    <xf numFmtId="0" fontId="4" fillId="10" borderId="56" xfId="0" applyFont="1" applyFill="1" applyBorder="1" applyAlignment="1" applyProtection="1">
      <alignment horizontal="center" wrapText="1"/>
    </xf>
    <xf numFmtId="0" fontId="7" fillId="0" borderId="9" xfId="0" applyFont="1" applyBorder="1" applyAlignment="1" applyProtection="1">
      <alignment horizontal="center" vertical="center" wrapText="1"/>
    </xf>
    <xf numFmtId="2" fontId="7" fillId="0" borderId="10" xfId="0" applyNumberFormat="1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46" xfId="0" applyFont="1" applyBorder="1" applyAlignment="1" applyProtection="1">
      <alignment horizontal="center" vertical="center" wrapText="1"/>
    </xf>
    <xf numFmtId="0" fontId="7" fillId="0" borderId="47" xfId="0" applyFont="1" applyBorder="1" applyAlignment="1" applyProtection="1">
      <alignment horizontal="center" vertical="center"/>
    </xf>
    <xf numFmtId="0" fontId="7" fillId="0" borderId="48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6" fillId="12" borderId="21" xfId="0" applyFont="1" applyFill="1" applyBorder="1" applyAlignment="1" applyProtection="1">
      <alignment horizontal="left" wrapText="1"/>
      <protection locked="0"/>
    </xf>
    <xf numFmtId="0" fontId="6" fillId="12" borderId="24" xfId="0" applyFont="1" applyFill="1" applyBorder="1" applyAlignment="1" applyProtection="1">
      <alignment horizontal="left" wrapText="1"/>
      <protection locked="0"/>
    </xf>
    <xf numFmtId="0" fontId="6" fillId="12" borderId="30" xfId="0" applyFont="1" applyFill="1" applyBorder="1" applyAlignment="1" applyProtection="1">
      <alignment horizontal="left" wrapText="1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0" fillId="0" borderId="56" xfId="0" applyBorder="1" applyAlignment="1" applyProtection="1">
      <alignment horizontal="center"/>
      <protection locked="0"/>
    </xf>
    <xf numFmtId="0" fontId="9" fillId="4" borderId="45" xfId="0" applyFont="1" applyFill="1" applyBorder="1" applyAlignment="1" applyProtection="1">
      <alignment horizontal="center" vertical="center" wrapText="1"/>
      <protection locked="0"/>
    </xf>
    <xf numFmtId="0" fontId="9" fillId="4" borderId="49" xfId="0" applyFont="1" applyFill="1" applyBorder="1" applyAlignment="1" applyProtection="1">
      <alignment horizontal="center" vertical="center" wrapText="1"/>
      <protection locked="0"/>
    </xf>
    <xf numFmtId="0" fontId="9" fillId="4" borderId="50" xfId="0" applyFont="1" applyFill="1" applyBorder="1" applyAlignment="1" applyProtection="1">
      <alignment horizontal="center" vertical="center" wrapText="1"/>
      <protection locked="0"/>
    </xf>
    <xf numFmtId="0" fontId="9" fillId="4" borderId="38" xfId="0" applyFont="1" applyFill="1" applyBorder="1" applyAlignment="1" applyProtection="1">
      <alignment horizontal="center" vertical="center" wrapText="1"/>
      <protection locked="0"/>
    </xf>
    <xf numFmtId="0" fontId="9" fillId="4" borderId="44" xfId="0" applyFont="1" applyFill="1" applyBorder="1" applyAlignment="1" applyProtection="1">
      <alignment horizontal="center" vertical="center" wrapText="1"/>
      <protection locked="0"/>
    </xf>
    <xf numFmtId="0" fontId="9" fillId="4" borderId="39" xfId="0" applyFont="1" applyFill="1" applyBorder="1" applyAlignment="1" applyProtection="1">
      <alignment horizontal="center" vertical="center" wrapText="1"/>
      <protection locked="0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F59"/>
  <sheetViews>
    <sheetView tabSelected="1" zoomScaleNormal="100" workbookViewId="0">
      <selection activeCell="C8" sqref="C8:F8"/>
    </sheetView>
  </sheetViews>
  <sheetFormatPr defaultRowHeight="15" x14ac:dyDescent="0.25"/>
  <cols>
    <col min="1" max="1" width="39.7109375" style="41" customWidth="1"/>
    <col min="2" max="2" width="14.5703125" style="45" customWidth="1"/>
    <col min="3" max="3" width="15" style="45" customWidth="1"/>
    <col min="4" max="4" width="11.85546875" style="45" customWidth="1"/>
    <col min="5" max="5" width="9.140625" style="45"/>
    <col min="6" max="6" width="14.140625" style="45" customWidth="1"/>
    <col min="7" max="16384" width="9.140625" style="45"/>
  </cols>
  <sheetData>
    <row r="1" spans="1:6" s="41" customFormat="1" ht="40.5" customHeight="1" thickBot="1" x14ac:dyDescent="0.3">
      <c r="A1" s="40" t="s">
        <v>64</v>
      </c>
      <c r="B1" s="40"/>
      <c r="C1" s="40"/>
      <c r="D1" s="40"/>
      <c r="E1" s="40"/>
      <c r="F1" s="40"/>
    </row>
    <row r="2" spans="1:6" ht="15.75" thickTop="1" x14ac:dyDescent="0.25">
      <c r="A2" s="42"/>
      <c r="B2" s="43"/>
      <c r="C2" s="43"/>
      <c r="D2" s="43"/>
      <c r="E2" s="43"/>
      <c r="F2" s="44"/>
    </row>
    <row r="3" spans="1:6" ht="17.100000000000001" customHeight="1" x14ac:dyDescent="0.25">
      <c r="A3" s="46" t="s">
        <v>19</v>
      </c>
      <c r="B3" s="47"/>
      <c r="C3" s="23"/>
      <c r="D3" s="24"/>
      <c r="E3" s="24"/>
      <c r="F3" s="25"/>
    </row>
    <row r="4" spans="1:6" x14ac:dyDescent="0.25">
      <c r="A4" s="48" t="s">
        <v>20</v>
      </c>
      <c r="B4" s="49"/>
      <c r="C4" s="26"/>
      <c r="D4" s="27"/>
      <c r="E4" s="27"/>
      <c r="F4" s="28"/>
    </row>
    <row r="5" spans="1:6" x14ac:dyDescent="0.25">
      <c r="A5" s="48" t="s">
        <v>21</v>
      </c>
      <c r="B5" s="49"/>
      <c r="C5" s="26"/>
      <c r="D5" s="27"/>
      <c r="E5" s="27"/>
      <c r="F5" s="28"/>
    </row>
    <row r="6" spans="1:6" x14ac:dyDescent="0.25">
      <c r="A6" s="48" t="s">
        <v>22</v>
      </c>
      <c r="B6" s="49"/>
      <c r="C6" s="26"/>
      <c r="D6" s="27"/>
      <c r="E6" s="27"/>
      <c r="F6" s="28"/>
    </row>
    <row r="7" spans="1:6" x14ac:dyDescent="0.25">
      <c r="A7" s="48" t="s">
        <v>23</v>
      </c>
      <c r="B7" s="49"/>
      <c r="C7" s="26"/>
      <c r="D7" s="27"/>
      <c r="E7" s="27"/>
      <c r="F7" s="28"/>
    </row>
    <row r="8" spans="1:6" ht="15.75" thickBot="1" x14ac:dyDescent="0.3">
      <c r="A8" s="50" t="s">
        <v>24</v>
      </c>
      <c r="B8" s="51"/>
      <c r="C8" s="35"/>
      <c r="D8" s="36"/>
      <c r="E8" s="36"/>
      <c r="F8" s="37"/>
    </row>
    <row r="9" spans="1:6" ht="15.75" thickBot="1" x14ac:dyDescent="0.3">
      <c r="A9" s="52"/>
      <c r="B9" s="53"/>
      <c r="C9" s="53"/>
      <c r="D9" s="53"/>
      <c r="E9" s="53"/>
      <c r="F9" s="54"/>
    </row>
    <row r="10" spans="1:6" ht="15.75" thickTop="1" x14ac:dyDescent="0.25">
      <c r="A10" s="55" t="s">
        <v>69</v>
      </c>
      <c r="B10" s="43"/>
      <c r="C10" s="43"/>
      <c r="D10" s="43"/>
      <c r="E10" s="43"/>
      <c r="F10" s="44"/>
    </row>
    <row r="11" spans="1:6" ht="26.25" x14ac:dyDescent="0.25">
      <c r="A11" s="144" t="s">
        <v>65</v>
      </c>
      <c r="B11" s="20"/>
      <c r="C11" s="21"/>
      <c r="D11" s="21"/>
      <c r="E11" s="21"/>
      <c r="F11" s="22"/>
    </row>
    <row r="12" spans="1:6" ht="26.25" x14ac:dyDescent="0.25">
      <c r="A12" s="145" t="s">
        <v>66</v>
      </c>
      <c r="B12" s="150"/>
      <c r="C12" s="151"/>
      <c r="D12" s="151"/>
      <c r="E12" s="151"/>
      <c r="F12" s="152"/>
    </row>
    <row r="13" spans="1:6" ht="26.25" x14ac:dyDescent="0.25">
      <c r="A13" s="145" t="s">
        <v>67</v>
      </c>
      <c r="B13" s="150"/>
      <c r="C13" s="151"/>
      <c r="D13" s="151"/>
      <c r="E13" s="151"/>
      <c r="F13" s="152"/>
    </row>
    <row r="14" spans="1:6" ht="26.25" x14ac:dyDescent="0.25">
      <c r="A14" s="145" t="s">
        <v>68</v>
      </c>
      <c r="B14" s="150"/>
      <c r="C14" s="151"/>
      <c r="D14" s="151"/>
      <c r="E14" s="151"/>
      <c r="F14" s="152"/>
    </row>
    <row r="15" spans="1:6" ht="27" thickBot="1" x14ac:dyDescent="0.3">
      <c r="A15" s="146" t="s">
        <v>70</v>
      </c>
      <c r="B15" s="153"/>
      <c r="C15" s="154"/>
      <c r="D15" s="154"/>
      <c r="E15" s="154"/>
      <c r="F15" s="155"/>
    </row>
    <row r="16" spans="1:6" ht="15.75" thickBot="1" x14ac:dyDescent="0.3">
      <c r="A16" s="147"/>
      <c r="B16" s="148"/>
      <c r="C16" s="148"/>
      <c r="D16" s="148"/>
      <c r="E16" s="148"/>
      <c r="F16" s="149"/>
    </row>
    <row r="17" spans="1:6" ht="15.75" x14ac:dyDescent="0.3">
      <c r="A17" s="56" t="s">
        <v>35</v>
      </c>
      <c r="B17" s="57"/>
      <c r="C17" s="57"/>
      <c r="D17" s="57"/>
      <c r="E17" s="57"/>
      <c r="F17" s="58"/>
    </row>
    <row r="18" spans="1:6" ht="60" x14ac:dyDescent="0.25">
      <c r="A18" s="59"/>
      <c r="B18" s="60" t="s">
        <v>0</v>
      </c>
      <c r="C18" s="60" t="s">
        <v>36</v>
      </c>
      <c r="D18" s="60" t="s">
        <v>37</v>
      </c>
      <c r="E18" s="60" t="s">
        <v>7</v>
      </c>
      <c r="F18" s="61" t="s">
        <v>8</v>
      </c>
    </row>
    <row r="19" spans="1:6" x14ac:dyDescent="0.25">
      <c r="A19" s="62" t="s">
        <v>38</v>
      </c>
      <c r="B19" s="3">
        <v>0</v>
      </c>
      <c r="C19" s="4">
        <f>22*B19</f>
        <v>0</v>
      </c>
      <c r="D19" s="5">
        <f>C19*1.2</f>
        <v>0</v>
      </c>
      <c r="E19" s="5">
        <v>0</v>
      </c>
      <c r="F19" s="6">
        <v>2454210</v>
      </c>
    </row>
    <row r="20" spans="1:6" x14ac:dyDescent="0.25">
      <c r="A20" s="63" t="s">
        <v>39</v>
      </c>
      <c r="B20" s="7">
        <v>0</v>
      </c>
      <c r="C20" s="8">
        <f>22*B20</f>
        <v>0</v>
      </c>
      <c r="D20" s="9">
        <f t="shared" ref="D20:D24" si="0">C20*1.2</f>
        <v>0</v>
      </c>
      <c r="E20" s="8">
        <v>0</v>
      </c>
      <c r="F20" s="10">
        <v>433910.4</v>
      </c>
    </row>
    <row r="21" spans="1:6" x14ac:dyDescent="0.25">
      <c r="A21" s="63" t="s">
        <v>40</v>
      </c>
      <c r="B21" s="7">
        <v>0</v>
      </c>
      <c r="C21" s="8">
        <f>22*B21</f>
        <v>0</v>
      </c>
      <c r="D21" s="9">
        <f t="shared" si="0"/>
        <v>0</v>
      </c>
      <c r="E21" s="8">
        <v>0</v>
      </c>
      <c r="F21" s="11">
        <v>1051248</v>
      </c>
    </row>
    <row r="22" spans="1:6" ht="26.25" x14ac:dyDescent="0.25">
      <c r="A22" s="63" t="s">
        <v>41</v>
      </c>
      <c r="B22" s="7">
        <v>0</v>
      </c>
      <c r="C22" s="8">
        <f>22*B22</f>
        <v>0</v>
      </c>
      <c r="D22" s="8">
        <f t="shared" si="0"/>
        <v>0</v>
      </c>
      <c r="E22" s="8">
        <v>0</v>
      </c>
      <c r="F22" s="11">
        <v>344784</v>
      </c>
    </row>
    <row r="23" spans="1:6" ht="26.25" x14ac:dyDescent="0.25">
      <c r="A23" s="63" t="s">
        <v>42</v>
      </c>
      <c r="B23" s="7">
        <v>0</v>
      </c>
      <c r="C23" s="8">
        <f>3*B23</f>
        <v>0</v>
      </c>
      <c r="D23" s="8">
        <f t="shared" si="0"/>
        <v>0</v>
      </c>
      <c r="E23" s="8">
        <v>0</v>
      </c>
      <c r="F23" s="11">
        <v>440928</v>
      </c>
    </row>
    <row r="24" spans="1:6" x14ac:dyDescent="0.25">
      <c r="A24" s="64" t="s">
        <v>43</v>
      </c>
      <c r="B24" s="7">
        <v>0</v>
      </c>
      <c r="C24" s="8">
        <f>5*B24</f>
        <v>0</v>
      </c>
      <c r="D24" s="8">
        <f t="shared" si="0"/>
        <v>0</v>
      </c>
      <c r="E24" s="8">
        <v>0</v>
      </c>
      <c r="F24" s="11">
        <v>309360</v>
      </c>
    </row>
    <row r="25" spans="1:6" x14ac:dyDescent="0.25">
      <c r="A25" s="65" t="s">
        <v>6</v>
      </c>
      <c r="B25" s="66">
        <f>SUM(B19:B24)</f>
        <v>0</v>
      </c>
      <c r="C25" s="66">
        <f>SUM(C19:C24)</f>
        <v>0</v>
      </c>
      <c r="D25" s="1">
        <f>SUM(D19:D24)</f>
        <v>0</v>
      </c>
      <c r="E25" s="2">
        <f>SUM(E19:E24)</f>
        <v>0</v>
      </c>
      <c r="F25" s="67">
        <f>SUM(F19:F24)</f>
        <v>5034440.4000000004</v>
      </c>
    </row>
    <row r="26" spans="1:6" ht="18" thickBot="1" x14ac:dyDescent="0.35">
      <c r="A26" s="68" t="s">
        <v>14</v>
      </c>
      <c r="B26" s="69">
        <f>70*(F25-D25)/(F25)</f>
        <v>70</v>
      </c>
      <c r="C26" s="69"/>
      <c r="D26" s="69"/>
      <c r="E26" s="69"/>
      <c r="F26" s="70"/>
    </row>
    <row r="27" spans="1:6" ht="15.75" thickBot="1" x14ac:dyDescent="0.3">
      <c r="A27" s="71"/>
      <c r="B27" s="72"/>
      <c r="C27" s="72"/>
      <c r="D27" s="72"/>
      <c r="E27" s="72"/>
      <c r="F27" s="73"/>
    </row>
    <row r="28" spans="1:6" ht="15.75" x14ac:dyDescent="0.3">
      <c r="A28" s="74" t="s">
        <v>44</v>
      </c>
      <c r="B28" s="75"/>
      <c r="C28" s="75"/>
      <c r="D28" s="75"/>
      <c r="E28" s="75"/>
      <c r="F28" s="76"/>
    </row>
    <row r="29" spans="1:6" ht="45" x14ac:dyDescent="0.25">
      <c r="A29" s="77" t="s">
        <v>1</v>
      </c>
      <c r="B29" s="78" t="s">
        <v>2</v>
      </c>
      <c r="C29" s="78" t="s">
        <v>9</v>
      </c>
      <c r="D29" s="78" t="s">
        <v>10</v>
      </c>
      <c r="E29" s="78" t="s">
        <v>3</v>
      </c>
      <c r="F29" s="79" t="s">
        <v>11</v>
      </c>
    </row>
    <row r="30" spans="1:6" x14ac:dyDescent="0.25">
      <c r="A30" s="80" t="s">
        <v>45</v>
      </c>
      <c r="B30" s="12">
        <v>280</v>
      </c>
      <c r="C30" s="81">
        <v>240</v>
      </c>
      <c r="D30" s="81">
        <v>280</v>
      </c>
      <c r="E30" s="82">
        <v>2</v>
      </c>
      <c r="F30" s="83">
        <f>E30*(B30-C30)/(D30-C30)</f>
        <v>2</v>
      </c>
    </row>
    <row r="31" spans="1:6" ht="26.25" x14ac:dyDescent="0.25">
      <c r="A31" s="80" t="s">
        <v>46</v>
      </c>
      <c r="B31" s="12" t="s">
        <v>4</v>
      </c>
      <c r="C31" s="84" t="s">
        <v>5</v>
      </c>
      <c r="D31" s="84" t="s">
        <v>4</v>
      </c>
      <c r="E31" s="82">
        <v>2</v>
      </c>
      <c r="F31" s="85">
        <f>IF(B31="áno",2,0)</f>
        <v>2</v>
      </c>
    </row>
    <row r="32" spans="1:6" ht="26.25" x14ac:dyDescent="0.25">
      <c r="A32" s="80" t="s">
        <v>47</v>
      </c>
      <c r="B32" s="12" t="s">
        <v>4</v>
      </c>
      <c r="C32" s="84" t="s">
        <v>5</v>
      </c>
      <c r="D32" s="84" t="s">
        <v>4</v>
      </c>
      <c r="E32" s="82">
        <v>2</v>
      </c>
      <c r="F32" s="85">
        <f>IF(B32="áno",2,0)</f>
        <v>2</v>
      </c>
    </row>
    <row r="33" spans="1:6" x14ac:dyDescent="0.25">
      <c r="A33" s="80" t="s">
        <v>48</v>
      </c>
      <c r="B33" s="12" t="s">
        <v>4</v>
      </c>
      <c r="C33" s="81" t="s">
        <v>5</v>
      </c>
      <c r="D33" s="84" t="s">
        <v>4</v>
      </c>
      <c r="E33" s="82">
        <v>1</v>
      </c>
      <c r="F33" s="85">
        <f>IF(B33="áno",1,0)</f>
        <v>1</v>
      </c>
    </row>
    <row r="34" spans="1:6" x14ac:dyDescent="0.25">
      <c r="A34" s="80" t="s">
        <v>49</v>
      </c>
      <c r="B34" s="12">
        <v>300</v>
      </c>
      <c r="C34" s="84">
        <v>100</v>
      </c>
      <c r="D34" s="84">
        <v>300</v>
      </c>
      <c r="E34" s="82">
        <v>2</v>
      </c>
      <c r="F34" s="83">
        <f>E34*(B34-C34)/(D34-C34)</f>
        <v>2</v>
      </c>
    </row>
    <row r="35" spans="1:6" x14ac:dyDescent="0.25">
      <c r="A35" s="80" t="s">
        <v>50</v>
      </c>
      <c r="B35" s="12">
        <v>60</v>
      </c>
      <c r="C35" s="84">
        <v>35</v>
      </c>
      <c r="D35" s="84">
        <v>60</v>
      </c>
      <c r="E35" s="82">
        <v>1</v>
      </c>
      <c r="F35" s="83">
        <f>E35*(B35-C35)/(D35-C35)</f>
        <v>1</v>
      </c>
    </row>
    <row r="36" spans="1:6" x14ac:dyDescent="0.25">
      <c r="A36" s="80" t="s">
        <v>51</v>
      </c>
      <c r="B36" s="12" t="s">
        <v>4</v>
      </c>
      <c r="C36" s="84" t="s">
        <v>5</v>
      </c>
      <c r="D36" s="84" t="s">
        <v>4</v>
      </c>
      <c r="E36" s="82">
        <v>2</v>
      </c>
      <c r="F36" s="85">
        <f>IF(B36="áno",2,0)</f>
        <v>2</v>
      </c>
    </row>
    <row r="37" spans="1:6" x14ac:dyDescent="0.25">
      <c r="A37" s="80" t="s">
        <v>52</v>
      </c>
      <c r="B37" s="12" t="s">
        <v>4</v>
      </c>
      <c r="C37" s="84" t="s">
        <v>5</v>
      </c>
      <c r="D37" s="84" t="s">
        <v>4</v>
      </c>
      <c r="E37" s="82">
        <v>1</v>
      </c>
      <c r="F37" s="85">
        <f>IF(B37="áno",1,0)</f>
        <v>1</v>
      </c>
    </row>
    <row r="38" spans="1:6" ht="27" thickBot="1" x14ac:dyDescent="0.3">
      <c r="A38" s="86" t="s">
        <v>63</v>
      </c>
      <c r="B38" s="13" t="s">
        <v>31</v>
      </c>
      <c r="C38" s="87"/>
      <c r="D38" s="87"/>
      <c r="E38" s="88">
        <v>2</v>
      </c>
      <c r="F38" s="89">
        <f>IF(B38="reťazový pás",0,IF(B38="šnek",1,2))</f>
        <v>2</v>
      </c>
    </row>
    <row r="39" spans="1:6" ht="18" thickBot="1" x14ac:dyDescent="0.35">
      <c r="A39" s="90" t="s">
        <v>53</v>
      </c>
      <c r="B39" s="91">
        <f>SUM(F30:F38)</f>
        <v>15</v>
      </c>
      <c r="C39" s="92"/>
      <c r="D39" s="92"/>
      <c r="E39" s="92"/>
      <c r="F39" s="93"/>
    </row>
    <row r="40" spans="1:6" ht="15.75" thickBot="1" x14ac:dyDescent="0.3">
      <c r="A40" s="94"/>
      <c r="B40" s="41"/>
      <c r="C40" s="41"/>
      <c r="D40" s="41"/>
      <c r="E40" s="41"/>
      <c r="F40" s="95"/>
    </row>
    <row r="41" spans="1:6" ht="20.25" thickBot="1" x14ac:dyDescent="0.35">
      <c r="A41" s="74" t="s">
        <v>54</v>
      </c>
      <c r="B41" s="96"/>
      <c r="C41" s="96"/>
      <c r="D41" s="96"/>
      <c r="E41" s="96"/>
      <c r="F41" s="97"/>
    </row>
    <row r="42" spans="1:6" ht="45" x14ac:dyDescent="0.25">
      <c r="A42" s="98" t="s">
        <v>55</v>
      </c>
      <c r="B42" s="99" t="s">
        <v>2</v>
      </c>
      <c r="C42" s="100" t="s">
        <v>29</v>
      </c>
      <c r="D42" s="99" t="s">
        <v>30</v>
      </c>
      <c r="E42" s="101" t="s">
        <v>3</v>
      </c>
      <c r="F42" s="102" t="s">
        <v>13</v>
      </c>
    </row>
    <row r="43" spans="1:6" ht="18" thickBot="1" x14ac:dyDescent="0.35">
      <c r="A43" s="103" t="s">
        <v>28</v>
      </c>
      <c r="B43" s="14">
        <v>30</v>
      </c>
      <c r="C43" s="104">
        <v>30</v>
      </c>
      <c r="D43" s="104">
        <v>150</v>
      </c>
      <c r="E43" s="105">
        <v>10</v>
      </c>
      <c r="F43" s="106">
        <f>E43*(D43-B43)/(D43-C43)</f>
        <v>10</v>
      </c>
    </row>
    <row r="44" spans="1:6" ht="15.75" thickBot="1" x14ac:dyDescent="0.3">
      <c r="A44" s="94"/>
      <c r="C44" s="41"/>
      <c r="D44" s="41"/>
      <c r="F44" s="107"/>
    </row>
    <row r="45" spans="1:6" ht="19.5" x14ac:dyDescent="0.3">
      <c r="A45" s="74" t="s">
        <v>56</v>
      </c>
      <c r="B45" s="96"/>
      <c r="C45" s="96"/>
      <c r="D45" s="96"/>
      <c r="E45" s="96"/>
      <c r="F45" s="108"/>
    </row>
    <row r="46" spans="1:6" ht="45" x14ac:dyDescent="0.25">
      <c r="A46" s="109"/>
      <c r="B46" s="110" t="s">
        <v>15</v>
      </c>
      <c r="C46" s="110" t="s">
        <v>16</v>
      </c>
      <c r="D46" s="110" t="s">
        <v>17</v>
      </c>
      <c r="E46" s="110" t="s">
        <v>3</v>
      </c>
      <c r="F46" s="111" t="s">
        <v>12</v>
      </c>
    </row>
    <row r="47" spans="1:6" x14ac:dyDescent="0.25">
      <c r="A47" s="112" t="s">
        <v>57</v>
      </c>
      <c r="B47" s="15"/>
      <c r="C47" s="113">
        <v>0</v>
      </c>
      <c r="D47" s="113">
        <v>80</v>
      </c>
      <c r="E47" s="114">
        <v>0.5</v>
      </c>
      <c r="F47" s="115">
        <f>E47*(D47-B47)/(D47-C47)</f>
        <v>0.5</v>
      </c>
    </row>
    <row r="48" spans="1:6" x14ac:dyDescent="0.25">
      <c r="A48" s="112" t="s">
        <v>58</v>
      </c>
      <c r="B48" s="15">
        <v>0</v>
      </c>
      <c r="C48" s="113">
        <v>0</v>
      </c>
      <c r="D48" s="113">
        <v>40</v>
      </c>
      <c r="E48" s="114">
        <v>0.5</v>
      </c>
      <c r="F48" s="115">
        <f t="shared" ref="F48:F49" si="1">E48*(D48-B48)/(D48-C48)</f>
        <v>0.5</v>
      </c>
    </row>
    <row r="49" spans="1:6" ht="26.25" x14ac:dyDescent="0.25">
      <c r="A49" s="112" t="s">
        <v>59</v>
      </c>
      <c r="B49" s="15">
        <v>0</v>
      </c>
      <c r="C49" s="113">
        <v>0</v>
      </c>
      <c r="D49" s="113">
        <v>200</v>
      </c>
      <c r="E49" s="114">
        <v>0.5</v>
      </c>
      <c r="F49" s="115">
        <f t="shared" si="1"/>
        <v>0.5</v>
      </c>
    </row>
    <row r="50" spans="1:6" x14ac:dyDescent="0.25">
      <c r="A50" s="116" t="s">
        <v>60</v>
      </c>
      <c r="B50" s="16">
        <v>0</v>
      </c>
      <c r="C50" s="117">
        <v>0</v>
      </c>
      <c r="D50" s="117">
        <v>200</v>
      </c>
      <c r="E50" s="118">
        <v>0.5</v>
      </c>
      <c r="F50" s="119">
        <f>E50*(D50-B50)/(D50-C50)</f>
        <v>0.5</v>
      </c>
    </row>
    <row r="51" spans="1:6" ht="45" x14ac:dyDescent="0.25">
      <c r="A51" s="120" t="s">
        <v>61</v>
      </c>
      <c r="B51" s="121" t="s">
        <v>34</v>
      </c>
      <c r="C51" s="122" t="s">
        <v>33</v>
      </c>
      <c r="D51" s="123"/>
      <c r="E51" s="124" t="s">
        <v>3</v>
      </c>
      <c r="F51" s="125" t="s">
        <v>12</v>
      </c>
    </row>
    <row r="52" spans="1:6" ht="15.75" thickBot="1" x14ac:dyDescent="0.3">
      <c r="A52" s="126" t="s">
        <v>32</v>
      </c>
      <c r="B52" s="17">
        <v>100</v>
      </c>
      <c r="C52" s="38">
        <v>165000</v>
      </c>
      <c r="D52" s="39"/>
      <c r="E52" s="18">
        <v>3</v>
      </c>
      <c r="F52" s="19">
        <f>3*(B52)/100</f>
        <v>3</v>
      </c>
    </row>
    <row r="53" spans="1:6" ht="18" thickBot="1" x14ac:dyDescent="0.35">
      <c r="A53" s="127" t="s">
        <v>18</v>
      </c>
      <c r="B53" s="128">
        <f>SUM(F47:F50,F52)</f>
        <v>5</v>
      </c>
      <c r="C53" s="129"/>
      <c r="D53" s="129"/>
      <c r="E53" s="129"/>
      <c r="F53" s="130"/>
    </row>
    <row r="54" spans="1:6" x14ac:dyDescent="0.25">
      <c r="A54" s="131" t="s">
        <v>62</v>
      </c>
      <c r="B54" s="132">
        <f>B26++B39+F43+B53</f>
        <v>100</v>
      </c>
      <c r="C54" s="133"/>
      <c r="D54" s="133"/>
      <c r="E54" s="133"/>
      <c r="F54" s="134"/>
    </row>
    <row r="55" spans="1:6" ht="25.5" customHeight="1" thickBot="1" x14ac:dyDescent="0.3">
      <c r="A55" s="135"/>
      <c r="B55" s="136"/>
      <c r="C55" s="136"/>
      <c r="D55" s="136"/>
      <c r="E55" s="136"/>
      <c r="F55" s="137"/>
    </row>
    <row r="56" spans="1:6" ht="15.75" thickTop="1" x14ac:dyDescent="0.25">
      <c r="A56" s="29" t="s">
        <v>27</v>
      </c>
      <c r="B56" s="32" t="s">
        <v>26</v>
      </c>
      <c r="C56" s="32"/>
      <c r="D56" s="138" t="s">
        <v>25</v>
      </c>
      <c r="E56" s="138"/>
      <c r="F56" s="139"/>
    </row>
    <row r="57" spans="1:6" x14ac:dyDescent="0.25">
      <c r="A57" s="30"/>
      <c r="B57" s="33"/>
      <c r="C57" s="33"/>
      <c r="D57" s="140"/>
      <c r="E57" s="140"/>
      <c r="F57" s="141"/>
    </row>
    <row r="58" spans="1:6" ht="15.75" thickBot="1" x14ac:dyDescent="0.3">
      <c r="A58" s="31"/>
      <c r="B58" s="34"/>
      <c r="C58" s="34"/>
      <c r="D58" s="142"/>
      <c r="E58" s="142"/>
      <c r="F58" s="143"/>
    </row>
    <row r="59" spans="1:6" ht="15.75" thickTop="1" x14ac:dyDescent="0.25"/>
  </sheetData>
  <sheetProtection algorithmName="SHA-512" hashValue="H7rbE2FdET4r+8QCP73P9Ku6JvFMlybqSFNKDoKqOcVg0tnI1m6z5EIW7k0xDXGjaup9d3hZq92OOhQOYO4itw==" saltValue="pJv36wF2Ib+obWSy2h6OwQ==" spinCount="100000" sheet="1" objects="1" scenarios="1" formatCells="0" formatColumns="0" formatRows="0" selectLockedCells="1"/>
  <mergeCells count="36">
    <mergeCell ref="B12:F12"/>
    <mergeCell ref="B13:F13"/>
    <mergeCell ref="B14:F14"/>
    <mergeCell ref="B15:F15"/>
    <mergeCell ref="A56:A58"/>
    <mergeCell ref="B56:C58"/>
    <mergeCell ref="D56:F58"/>
    <mergeCell ref="A8:B8"/>
    <mergeCell ref="C8:F8"/>
    <mergeCell ref="A17:F17"/>
    <mergeCell ref="B26:F26"/>
    <mergeCell ref="A28:F28"/>
    <mergeCell ref="B39:F39"/>
    <mergeCell ref="A41:F41"/>
    <mergeCell ref="A45:F45"/>
    <mergeCell ref="B53:F53"/>
    <mergeCell ref="A54:A55"/>
    <mergeCell ref="B54:F55"/>
    <mergeCell ref="C51:D51"/>
    <mergeCell ref="C52:D52"/>
    <mergeCell ref="A10:F10"/>
    <mergeCell ref="B11:F11"/>
    <mergeCell ref="A9:F9"/>
    <mergeCell ref="A16:F16"/>
    <mergeCell ref="A1:F1"/>
    <mergeCell ref="A2:F2"/>
    <mergeCell ref="A3:B3"/>
    <mergeCell ref="C3:F3"/>
    <mergeCell ref="A4:B4"/>
    <mergeCell ref="C4:F4"/>
    <mergeCell ref="A5:B5"/>
    <mergeCell ref="C5:F5"/>
    <mergeCell ref="A6:B6"/>
    <mergeCell ref="C6:F6"/>
    <mergeCell ref="A7:B7"/>
    <mergeCell ref="C7:F7"/>
  </mergeCells>
  <dataValidations count="8">
    <dataValidation type="decimal" allowBlank="1" showInputMessage="1" showErrorMessage="1" sqref="B35" xr:uid="{00000000-0002-0000-0000-000000000000}">
      <formula1>35</formula1>
      <formula2>60</formula2>
    </dataValidation>
    <dataValidation type="decimal" allowBlank="1" showInputMessage="1" showErrorMessage="1" sqref="B34" xr:uid="{00000000-0002-0000-0000-000001000000}">
      <formula1>100</formula1>
      <formula2>300</formula2>
    </dataValidation>
    <dataValidation type="whole" allowBlank="1" showInputMessage="1" showErrorMessage="1" sqref="B43" xr:uid="{00000000-0002-0000-0000-000002000000}">
      <formula1>30</formula1>
      <formula2>150</formula2>
    </dataValidation>
    <dataValidation type="list" allowBlank="1" showInputMessage="1" showErrorMessage="1" sqref="B38" xr:uid="{00000000-0002-0000-0000-000003000000}">
      <formula1>"reťazový pás,šnek,nezaťažený pás"</formula1>
    </dataValidation>
    <dataValidation type="list" allowBlank="1" showInputMessage="1" showErrorMessage="1" sqref="B31:B33 B36:B37" xr:uid="{00000000-0002-0000-0000-000004000000}">
      <formula1>"áno,nie"</formula1>
    </dataValidation>
    <dataValidation type="decimal" allowBlank="1" showInputMessage="1" showErrorMessage="1" sqref="F30" xr:uid="{00000000-0002-0000-0000-000005000000}">
      <formula1>0</formula1>
      <formula2>2</formula2>
    </dataValidation>
    <dataValidation type="whole" allowBlank="1" showInputMessage="1" showErrorMessage="1" sqref="B30" xr:uid="{00000000-0002-0000-0000-000006000000}">
      <formula1>210</formula1>
      <formula2>300</formula2>
    </dataValidation>
    <dataValidation type="whole" allowBlank="1" showInputMessage="1" showErrorMessage="1" sqref="B52" xr:uid="{00000000-0002-0000-0000-000007000000}">
      <formula1>0</formula1>
      <formula2>100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Voz + nadstavby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Garaj Michal, Mgr.</dc:creator>
  <cp:lastModifiedBy>Pudiš Ivan, Mgr</cp:lastModifiedBy>
  <cp:lastPrinted>2021-04-26T06:54:15Z</cp:lastPrinted>
  <dcterms:created xsi:type="dcterms:W3CDTF">2015-06-05T18:19:34Z</dcterms:created>
  <dcterms:modified xsi:type="dcterms:W3CDTF">2021-05-20T18:49:25Z</dcterms:modified>
</cp:coreProperties>
</file>