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R" sheetId="1" r:id="rId1"/>
  </sheets>
  <definedNames>
    <definedName name="_xlnm.Print_Area" localSheetId="0">'MaR'!$A$1:$N$212</definedName>
    <definedName name="Excel_BuiltIn_Print_Area" localSheetId="0">'MaR'!$A$1:$N$212</definedName>
  </definedNames>
  <calcPr fullCalcOnLoad="1"/>
</workbook>
</file>

<file path=xl/sharedStrings.xml><?xml version="1.0" encoding="utf-8"?>
<sst xmlns="http://schemas.openxmlformats.org/spreadsheetml/2006/main" count="396" uniqueCount="258">
  <si>
    <t>SOUPIS PRACÍ A DODÁVEK</t>
  </si>
  <si>
    <t>(VÝKAZ VÝMĚR)</t>
  </si>
  <si>
    <t>Akce:</t>
  </si>
  <si>
    <t>ZNOJEMSKÁ BESEDA</t>
  </si>
  <si>
    <t>REKONSTRUKCE KOTELNY</t>
  </si>
  <si>
    <t>ELEKTROINSTALACE, MĚŘENÍ A REGULACE</t>
  </si>
  <si>
    <t>Zpracoval :</t>
  </si>
  <si>
    <t>Zodp. projektant :</t>
  </si>
  <si>
    <t>Místo:</t>
  </si>
  <si>
    <t>Masarykovo náměstí 449/22, 669 02 Znojmo</t>
  </si>
  <si>
    <t>L. Semerád</t>
  </si>
  <si>
    <t>Ing. O. Diviš</t>
  </si>
  <si>
    <t>Stavebník:</t>
  </si>
  <si>
    <t>ZNOJEMSKÁ BESEDA, MASARYKOVO NÁM. 449/22, 66902 ZNOJMO</t>
  </si>
  <si>
    <t>Dne: 16. 11. 2020</t>
  </si>
  <si>
    <t>Poř. č.</t>
  </si>
  <si>
    <t>Zkrácený popis</t>
  </si>
  <si>
    <t>M.j.</t>
  </si>
  <si>
    <t>Množství</t>
  </si>
  <si>
    <t>Jednotková cena</t>
  </si>
  <si>
    <t>Náklady [ Kč ]</t>
  </si>
  <si>
    <t>Celkem</t>
  </si>
  <si>
    <t>Dodávka</t>
  </si>
  <si>
    <t>Montáž</t>
  </si>
  <si>
    <t>REKAPITULACE NÁKLADŮ</t>
  </si>
  <si>
    <t>( všechny položky "vlastní" - R - položky, doporučená cenová soustava RTS )</t>
  </si>
  <si>
    <t>1.</t>
  </si>
  <si>
    <t>ELEKTROINSTALACE (úložný materiál, kabeláž, spínací prvky atd.) - viz výkres č. 1</t>
  </si>
  <si>
    <t>2.</t>
  </si>
  <si>
    <t>SVÍTIDLA A PŘÍSLUŠENSTVÍ - viz výkres č. 1</t>
  </si>
  <si>
    <t>3.</t>
  </si>
  <si>
    <t>ROZVÁDĚČE - viz výkresy č. 2</t>
  </si>
  <si>
    <t>4.</t>
  </si>
  <si>
    <t>VEDLEJŠÍ ROZPOČTOVÉ NÁKLADY</t>
  </si>
  <si>
    <t>5.</t>
  </si>
  <si>
    <t>OSTATNÍ NÁKLADY</t>
  </si>
  <si>
    <t>CELKEM</t>
  </si>
  <si>
    <t>vč. DPH</t>
  </si>
  <si>
    <t xml:space="preserve">POZN. pro celou stavbu :     </t>
  </si>
  <si>
    <t>a) veškeré náklady na přípomoce zahrnout do jednotlivých jednotkových cen</t>
  </si>
  <si>
    <t>b) součástí prací jsou veškerá potřebná měření a zkoušky pro uvedení zařízení do provozu, zaškolení obsluhy , manuály a revize v češtině)</t>
  </si>
  <si>
    <t>c) součástí dodávky je zpracování veškeré dílenské dokumentace a dokumentace skutečného provedení</t>
  </si>
  <si>
    <t>d) součástí dodávky je kompletní dokladová část nutná pro získání kolaudačního souhlasu</t>
  </si>
  <si>
    <t>e) v rozsahu prací jsou rovněž zahrnuty veškeré nezbytné prvky, práce a pomocné materiály neuvedené v  tomto soupisu, které jsou nezbytně nutné k realizaci a provozování díla</t>
  </si>
  <si>
    <t xml:space="preserve">f) rovněž jsou součástí dodávky veškerá geodetická měření  </t>
  </si>
  <si>
    <t>g) dodávky zahrnuje rovněž nezbytná opatření pro ochranu stávajících sítí, komunikací nebo staveb</t>
  </si>
  <si>
    <t xml:space="preserve">h) v jednotkových cenách zahrnuto : průběžný úklid staveniště a přilehlých komunikací, likvidace odpadů, případná dočasná dopravní omezení </t>
  </si>
  <si>
    <t>i) pokud se v dokumentaci vyskytují obchodní názvy, jedná se pouze o vymezení požadovaných standardů výrobku, technologie</t>
  </si>
  <si>
    <t>nebo materiálů a zadavatel připouští použití i jiného výrobku nebo materiálu, splňujícího tyto minimální požadavky</t>
  </si>
  <si>
    <t xml:space="preserve">Nedílnou součástí soupisu materiálu a výkazu výměr je prováděcí projektová dokumentace. </t>
  </si>
  <si>
    <t>ZPRACOVATEL NABÍDKY JE POVINEN PROVĚŘIT SPECIFIKACE A VÝMĚRY VE VÝKAZU VÝMĚR.</t>
  </si>
  <si>
    <t>V případě zjištěných rozdílů upozorní na tyto rozdíly ve lhůtě pro zpracování nabídek a vyžádat si dodatečné informace k zadávacím podmínkám.</t>
  </si>
  <si>
    <t>POŽADAVKY NA ZMĚNY VÝMĚR V PRŮBĚHU REALIZACE NEBUDOU AKCEPTOVÁNY!</t>
  </si>
  <si>
    <t>Veškeré práce musí být provedeny dle platných ČSN !</t>
  </si>
  <si>
    <t>I. ELEKTROINSTALACE (úložný materiál, kabeláž, spínací prvky atd.):</t>
  </si>
  <si>
    <t>ÚLOŽNÝ MATERIÁL:</t>
  </si>
  <si>
    <t>elektroinstalační žlab drátěný 50/50, vč. ostatního</t>
  </si>
  <si>
    <t>příslušenství (oblouky, T-kusy, redukční díly, spojovací materiál atd.), 1ks=2m</t>
  </si>
  <si>
    <t>ks</t>
  </si>
  <si>
    <t>spojka uzemňovací</t>
  </si>
  <si>
    <t>nosník pro šířku žlabu 50mm</t>
  </si>
  <si>
    <t>trubka ochranná tuhá pr. 16mm, vč. upev. na stěnu a spojek</t>
  </si>
  <si>
    <t>m</t>
  </si>
  <si>
    <t>dtto, pr. 20mm</t>
  </si>
  <si>
    <t>6.</t>
  </si>
  <si>
    <t>dtto, pr. 25mm</t>
  </si>
  <si>
    <t>7.</t>
  </si>
  <si>
    <t>trubka ochranná ohebná pr. 16 mm</t>
  </si>
  <si>
    <t>8.</t>
  </si>
  <si>
    <t>dtto, pr. 20 mm</t>
  </si>
  <si>
    <t>9.</t>
  </si>
  <si>
    <t>dtto, pr. 25 mm</t>
  </si>
  <si>
    <t>ÚLOŽNÝ MATERIÁL CELKEM:</t>
  </si>
  <si>
    <t>VNITŘNÍ ROZVODY:</t>
  </si>
  <si>
    <t>10.</t>
  </si>
  <si>
    <t>kabel CYKY-O 3x1,5 (CYKY 3A x 1,5), vč, ukončení a zapojení</t>
  </si>
  <si>
    <t>11.</t>
  </si>
  <si>
    <t>dtto, CYKY-J 3x1,5 (3C x 1,5)</t>
  </si>
  <si>
    <t>12.</t>
  </si>
  <si>
    <t>dtto, CYKY-J 3x2,5 (3C x 2,5)</t>
  </si>
  <si>
    <t>13.</t>
  </si>
  <si>
    <t>dtto, CYKY-J 5x1,5 (5C x 1,5)</t>
  </si>
  <si>
    <t>14.</t>
  </si>
  <si>
    <t>dtto, CYKY-O 5x1,5 (5A x 1,5)</t>
  </si>
  <si>
    <t>15.</t>
  </si>
  <si>
    <t>dtto, CYKY-J 5x4 (5C x 4)</t>
  </si>
  <si>
    <t>16.</t>
  </si>
  <si>
    <t>dtto, CYKY-J 5x6 (5C x 6)</t>
  </si>
  <si>
    <t>17.</t>
  </si>
  <si>
    <t>dtto, CMFM-J 3x1,5 (3C x 1,5)</t>
  </si>
  <si>
    <t>18.</t>
  </si>
  <si>
    <t>dtto, CMFM-J 5x1,5 (5C x 1,5)</t>
  </si>
  <si>
    <t>19.</t>
  </si>
  <si>
    <t>vodič CY 6 zž. (H07V-U), vč, ukončení a zapojení</t>
  </si>
  <si>
    <t>20.</t>
  </si>
  <si>
    <t>dtto, CY 25 zž.</t>
  </si>
  <si>
    <t>21.</t>
  </si>
  <si>
    <t>kabel JYTY 4x1</t>
  </si>
  <si>
    <t>22.</t>
  </si>
  <si>
    <t>prořez kabelů a vodičů (z položky VNITŘNÍ ROZVODY CELKEM)</t>
  </si>
  <si>
    <t>%</t>
  </si>
  <si>
    <t>SPÍNACÍ PRVKY, ZÁSUVKY A OSTATNÍ MATERIÁL:</t>
  </si>
  <si>
    <t>23.</t>
  </si>
  <si>
    <t>spínač seriový, nástěnný, 250V, 10A, ř. 5, IP 44, b. bílá</t>
  </si>
  <si>
    <t>24.</t>
  </si>
  <si>
    <t>zásuvka 230V, 16A, IP 44, b. bílá, nástěnná</t>
  </si>
  <si>
    <t>25.</t>
  </si>
  <si>
    <t>zásuvka 230V, 16A, IP 44, b. bílá, nástěnná s ochranou proti přepětí</t>
  </si>
  <si>
    <t>26.</t>
  </si>
  <si>
    <t>zásuvka 400V, 32A, IP 44, nástěnná</t>
  </si>
  <si>
    <t>27.</t>
  </si>
  <si>
    <t>odpínač trojpólový 400V, 16A, IP 54</t>
  </si>
  <si>
    <t>28.</t>
  </si>
  <si>
    <t>tlačítko CENTRÁL STOP</t>
  </si>
  <si>
    <t>29.</t>
  </si>
  <si>
    <t>instalační krabice IP 54</t>
  </si>
  <si>
    <t>30.</t>
  </si>
  <si>
    <t>svorka pro ochr. pospojování</t>
  </si>
  <si>
    <t>31.</t>
  </si>
  <si>
    <t>Rozvaděč do 50kg-usazení</t>
  </si>
  <si>
    <t>PRVKY MaR:</t>
  </si>
  <si>
    <t>32.</t>
  </si>
  <si>
    <t>čidlo venkovní teploty (B9)</t>
  </si>
  <si>
    <t>33.</t>
  </si>
  <si>
    <t>prostorová obslužná jednotka</t>
  </si>
  <si>
    <t>34.</t>
  </si>
  <si>
    <t>kryt ovl. jednotky</t>
  </si>
  <si>
    <t>35.</t>
  </si>
  <si>
    <t>teplotní sonda (B1, B12, B16) - součást regulátoru</t>
  </si>
  <si>
    <t>36.</t>
  </si>
  <si>
    <t>teplotní sonda (B10, B70)</t>
  </si>
  <si>
    <t>37.</t>
  </si>
  <si>
    <t>BUS modul</t>
  </si>
  <si>
    <t>PRVKY PORUCHOVÉ SIGNALIZACE:</t>
  </si>
  <si>
    <t>38.</t>
  </si>
  <si>
    <t>čidlo úniku plynu (metan a LPG)</t>
  </si>
  <si>
    <t>39.</t>
  </si>
  <si>
    <t>optická signalizace 230V, IP 54</t>
  </si>
  <si>
    <t>40.</t>
  </si>
  <si>
    <t>zvuková signalizace 230V, IP 23</t>
  </si>
  <si>
    <t>41.</t>
  </si>
  <si>
    <t>tlačítko STOP</t>
  </si>
  <si>
    <t>42.</t>
  </si>
  <si>
    <t>tlačítko KVITACE</t>
  </si>
  <si>
    <t>43.</t>
  </si>
  <si>
    <t>podružný materiál (svorky, vruty, kotvy, hmoždínky, sádra…) - z položek č.1 - 42</t>
  </si>
  <si>
    <t xml:space="preserve"> ELEKTROINSTALACE CELKEM</t>
  </si>
  <si>
    <t>II.SVÍTIDLA A PŘISLUŠENSTVÍ:</t>
  </si>
  <si>
    <t>44.</t>
  </si>
  <si>
    <t>"A" - prach. zářivkové svítidlo 2x36W, IP54</t>
  </si>
  <si>
    <t>45.</t>
  </si>
  <si>
    <t>sada pro zavěšení 500mm, lanka 2ks</t>
  </si>
  <si>
    <t>sada</t>
  </si>
  <si>
    <t>46.</t>
  </si>
  <si>
    <t>"N" - nouzové svítidlo 8W, IP 44, 3h</t>
  </si>
  <si>
    <t>47.</t>
  </si>
  <si>
    <t>Zářivková trubice 36W/840</t>
  </si>
  <si>
    <t>SVÍTIDLA A PŘÍSLUŠENSTVÍ CELKEM</t>
  </si>
  <si>
    <t>III.ROZVÁDĚČE:</t>
  </si>
  <si>
    <t>ÚPRAVY STÁV ROZVÁDĚČE: - dle výkresu č. 2 provede oprávněná firma</t>
  </si>
  <si>
    <t>48.</t>
  </si>
  <si>
    <t>jistič 3x25A, 10kA, char. B, na DIN lištu + sam. kryt</t>
  </si>
  <si>
    <t>49.</t>
  </si>
  <si>
    <t>propojky, svorky atd.</t>
  </si>
  <si>
    <t>ROZVÁDĚČ RJ:</t>
  </si>
  <si>
    <t>ROZVÁDĚČ R-MaR: - dle výkresu č. 2 vyrobí oprávněná firma</t>
  </si>
  <si>
    <t>50.</t>
  </si>
  <si>
    <t>oceloplechová, nástěnná</t>
  </si>
  <si>
    <t>rozměry: 800 x 1560 x 263 mm (š x v x h), IP 54</t>
  </si>
  <si>
    <t>51.</t>
  </si>
  <si>
    <t>hlavní vypínač 3x40A, na DIN lištu</t>
  </si>
  <si>
    <t>52.</t>
  </si>
  <si>
    <t>vypínací spoušť 230V, na DIN lištu</t>
  </si>
  <si>
    <t>53.</t>
  </si>
  <si>
    <t>pomocný kontakt k hl. vypínači, 2x přepínací</t>
  </si>
  <si>
    <t>54.</t>
  </si>
  <si>
    <t>signálka do dveří rozváděče - zelená 230V, IP 54</t>
  </si>
  <si>
    <t>55.</t>
  </si>
  <si>
    <t>signálka do dveří rozváděče - bílá 230V, IP 54</t>
  </si>
  <si>
    <t>56.</t>
  </si>
  <si>
    <t>pojistkový odpínač 1x32A, na DIN lištu</t>
  </si>
  <si>
    <t>57.</t>
  </si>
  <si>
    <t>pojistka 1x 6A</t>
  </si>
  <si>
    <t>58.</t>
  </si>
  <si>
    <t>podružný digitální elektroměr 0,25 - 65A, na DIN lištu - uředně ověřený</t>
  </si>
  <si>
    <t>59.</t>
  </si>
  <si>
    <t>přepěťová ochrana typ 1 + 2, TN-S, 100kA (10/350 us), na DIN lištu</t>
  </si>
  <si>
    <t>60.</t>
  </si>
  <si>
    <t>proudový chránič s nadproudou ochranou 1Nx6A, char.B, 30mA, char.G</t>
  </si>
  <si>
    <t>61.</t>
  </si>
  <si>
    <t>proudový chránič 4x40A, 30mA, char.G/A+</t>
  </si>
  <si>
    <t>62.</t>
  </si>
  <si>
    <t>jistič 1x2A, 10kA, char. B, na DIN lištu</t>
  </si>
  <si>
    <t>63.</t>
  </si>
  <si>
    <t>jistič 1x2A, 10kA, char. C, na DIN lištu</t>
  </si>
  <si>
    <t>64.</t>
  </si>
  <si>
    <t>dtto, 1Nx6A, 10kA, char. B, na DIN lištu</t>
  </si>
  <si>
    <t>65.</t>
  </si>
  <si>
    <t>dtto, 1x10A, 10kA, char. B, na DIN lištu</t>
  </si>
  <si>
    <t>66.</t>
  </si>
  <si>
    <t>dtto, 1x10A, 10kA, char. C, na DIN lištu</t>
  </si>
  <si>
    <t>67.</t>
  </si>
  <si>
    <t>dtto, 1Nx10A, 10kA, char. B, na DIN lištu</t>
  </si>
  <si>
    <t>68.</t>
  </si>
  <si>
    <t>dtto, 1Nx10A, 10kA, char. C, na DIN lištu</t>
  </si>
  <si>
    <t>69.</t>
  </si>
  <si>
    <t>relé 230V, 16A, na DIN lištu, 2x přepínací kontakt</t>
  </si>
  <si>
    <t>70.</t>
  </si>
  <si>
    <t>relé 230V, 16A, na DIN lištu, 4x spínací kontakt</t>
  </si>
  <si>
    <t>71.</t>
  </si>
  <si>
    <t>zásuvka 230V, 16A, na DIN lištu</t>
  </si>
  <si>
    <t>71a.</t>
  </si>
  <si>
    <t>jistič 1x16A, 10kA, char. B, na DIN lištu</t>
  </si>
  <si>
    <t>72.</t>
  </si>
  <si>
    <t>ekvitermní regulátor AC230V 50/60Hz, 10VA</t>
  </si>
  <si>
    <t>směšovací TO, čerpadlo TO, 3 multifunk. výstupy, komunikace LPB</t>
  </si>
  <si>
    <t>73.</t>
  </si>
  <si>
    <t>kompletní sada svorek regulátoru</t>
  </si>
  <si>
    <t>74.</t>
  </si>
  <si>
    <t>propojovací kabel pro ovládací panel, délky: 1,0m</t>
  </si>
  <si>
    <t>75.</t>
  </si>
  <si>
    <t>poruchová signalizace - 4x analogový vstup, 9x digitální vstup</t>
  </si>
  <si>
    <t>napájecí zdroj AC 24V 30VA</t>
  </si>
  <si>
    <t>tlakové čidlo AC 24V, 0-10V</t>
  </si>
  <si>
    <t>čidlo zaplavení</t>
  </si>
  <si>
    <t>čidlo teploty prostoru NTC 1kohm, při 25°C</t>
  </si>
  <si>
    <t>čidlo teploty systému NTC 10kohm, při 25°C</t>
  </si>
  <si>
    <t>76.</t>
  </si>
  <si>
    <t>GSM modul, sada pro zasílání poruchových hlášení po GSM až na 4 tel. čísla</t>
  </si>
  <si>
    <t>77.</t>
  </si>
  <si>
    <t>prodlužovací kabel k anténě pro GSM modul 8m</t>
  </si>
  <si>
    <t>78.</t>
  </si>
  <si>
    <t>zajištění SIM karty - v kompetenci investora (není předmětem tohoto projektu)</t>
  </si>
  <si>
    <t>79.</t>
  </si>
  <si>
    <t>ROZVÁDĚČ R-MaR:</t>
  </si>
  <si>
    <t>ROZVÁDĚČE CELKEM</t>
  </si>
  <si>
    <t>IV. VEDLEJŠÍ ROZPOČTOVÉ NÁKLADY</t>
  </si>
  <si>
    <t>80.</t>
  </si>
  <si>
    <t>demontáže</t>
  </si>
  <si>
    <t>h</t>
  </si>
  <si>
    <t>81.</t>
  </si>
  <si>
    <t>oživení MaR</t>
  </si>
  <si>
    <t>82.</t>
  </si>
  <si>
    <t>zkušební provoz</t>
  </si>
  <si>
    <t>83.</t>
  </si>
  <si>
    <t>výchozí revize</t>
  </si>
  <si>
    <t>84.</t>
  </si>
  <si>
    <t>zařízení staveniště (z položek I, II, III)</t>
  </si>
  <si>
    <t>( náklady na vybudování i odstranění zařízení staveniště, vč. případné proj.</t>
  </si>
  <si>
    <t xml:space="preserve">dokumentace, a napojení objektů zař.staveniště na energie ) </t>
  </si>
  <si>
    <t>VEDLEJŠÍ ROZPOČTOVÉ NÁKLADY CELKEM</t>
  </si>
  <si>
    <t>V. OSTATNÍ NÁKLADY</t>
  </si>
  <si>
    <t>85.</t>
  </si>
  <si>
    <t>ekologická likvidace odpadu (obaly, izolace kabelů atd.) (z položek materiálu I - II)</t>
  </si>
  <si>
    <t>86.</t>
  </si>
  <si>
    <t xml:space="preserve">dokumentace stávajícího stavu (náklady na vyhotovení dokumentace skutečného provedení stavby </t>
  </si>
  <si>
    <t>a předání ve 3 tištěných vyhotoveních a 1 datovém )</t>
  </si>
  <si>
    <t>OSTATNÍ NÁKLADY CELKEM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</si>
</sst>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\ _K_č_-;\-* #,##0\ _K_č_-;_-* &quot;- &quot;_K_č_-;_-@_-"/>
    <numFmt numFmtId="166" formatCode="#,##0.00"/>
    <numFmt numFmtId="167" formatCode="0.00"/>
    <numFmt numFmtId="168" formatCode="0\ %"/>
    <numFmt numFmtId="169" formatCode="0"/>
  </numFmts>
  <fonts count="17">
    <font>
      <sz val="10"/>
      <name val="Arial CE"/>
      <family val="0"/>
    </font>
    <font>
      <sz val="10"/>
      <name val="Arial"/>
      <family val="0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sz val="10"/>
      <name val="Times New Roman"/>
      <family val="1"/>
    </font>
    <font>
      <b/>
      <i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4" fontId="4" fillId="0" borderId="0" xfId="20" applyFont="1">
      <alignment/>
      <protection/>
    </xf>
    <xf numFmtId="166" fontId="6" fillId="0" borderId="0" xfId="0" applyNumberFormat="1" applyFont="1" applyAlignment="1">
      <alignment/>
    </xf>
    <xf numFmtId="164" fontId="4" fillId="0" borderId="0" xfId="20" applyFont="1">
      <alignment/>
      <protection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11" fillId="0" borderId="1" xfId="0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7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10" fillId="0" borderId="2" xfId="0" applyNumberFormat="1" applyFont="1" applyBorder="1" applyAlignment="1">
      <alignment/>
    </xf>
    <xf numFmtId="166" fontId="12" fillId="0" borderId="3" xfId="0" applyNumberFormat="1" applyFont="1" applyBorder="1" applyAlignment="1">
      <alignment/>
    </xf>
    <xf numFmtId="164" fontId="11" fillId="0" borderId="0" xfId="0" applyFont="1" applyBorder="1" applyAlignment="1">
      <alignment horizontal="left"/>
    </xf>
    <xf numFmtId="168" fontId="7" fillId="0" borderId="4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0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11" fillId="0" borderId="0" xfId="0" applyFont="1" applyAlignment="1">
      <alignment/>
    </xf>
    <xf numFmtId="164" fontId="13" fillId="0" borderId="0" xfId="0" applyFont="1" applyBorder="1" applyAlignment="1">
      <alignment horizontal="left"/>
    </xf>
    <xf numFmtId="164" fontId="13" fillId="0" borderId="0" xfId="0" applyFont="1" applyAlignment="1">
      <alignment horizontal="left"/>
    </xf>
    <xf numFmtId="164" fontId="1" fillId="0" borderId="0" xfId="0" applyFont="1" applyAlignment="1">
      <alignment/>
    </xf>
    <xf numFmtId="164" fontId="14" fillId="0" borderId="0" xfId="0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 applyProtection="1">
      <alignment/>
      <protection hidden="1"/>
    </xf>
    <xf numFmtId="167" fontId="0" fillId="0" borderId="0" xfId="0" applyNumberFormat="1" applyFont="1" applyAlignment="1">
      <alignment horizontal="right"/>
    </xf>
    <xf numFmtId="164" fontId="0" fillId="0" borderId="0" xfId="0" applyFont="1" applyFill="1" applyAlignment="1">
      <alignment/>
    </xf>
    <xf numFmtId="168" fontId="0" fillId="0" borderId="0" xfId="19" applyFont="1" applyFill="1" applyBorder="1" applyAlignment="1" applyProtection="1">
      <alignment horizontal="left"/>
      <protection/>
    </xf>
    <xf numFmtId="168" fontId="0" fillId="0" borderId="0" xfId="19" applyFont="1" applyFill="1" applyBorder="1" applyAlignment="1" applyProtection="1">
      <alignment horizontal="left"/>
      <protection/>
    </xf>
    <xf numFmtId="164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7" fontId="1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19" applyNumberFormat="1" applyFont="1" applyFill="1" applyBorder="1" applyAlignment="1" applyProtection="1">
      <alignment horizontal="left"/>
      <protection/>
    </xf>
    <xf numFmtId="169" fontId="1" fillId="0" borderId="0" xfId="0" applyNumberFormat="1" applyFont="1" applyAlignment="1" applyProtection="1">
      <alignment/>
      <protection hidden="1"/>
    </xf>
    <xf numFmtId="168" fontId="0" fillId="0" borderId="0" xfId="0" applyNumberFormat="1" applyAlignment="1">
      <alignment horizontal="left"/>
    </xf>
    <xf numFmtId="166" fontId="10" fillId="0" borderId="3" xfId="0" applyNumberFormat="1" applyFont="1" applyBorder="1" applyAlignment="1">
      <alignment/>
    </xf>
    <xf numFmtId="168" fontId="13" fillId="0" borderId="0" xfId="19" applyFont="1" applyFill="1" applyBorder="1" applyAlignment="1" applyProtection="1">
      <alignment horizontal="left"/>
      <protection/>
    </xf>
    <xf numFmtId="164" fontId="0" fillId="0" borderId="0" xfId="0" applyBorder="1" applyAlignment="1">
      <alignment horizontal="left"/>
    </xf>
    <xf numFmtId="168" fontId="7" fillId="0" borderId="0" xfId="19" applyFont="1" applyFill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/>
    </xf>
    <xf numFmtId="166" fontId="7" fillId="0" borderId="0" xfId="0" applyNumberFormat="1" applyFont="1" applyFill="1" applyAlignment="1">
      <alignment/>
    </xf>
    <xf numFmtId="164" fontId="15" fillId="0" borderId="5" xfId="0" applyFont="1" applyBorder="1" applyAlignment="1">
      <alignment horizontal="left"/>
    </xf>
    <xf numFmtId="164" fontId="16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RO TISK" xfId="20"/>
    <cellStyle name="čárky [0]_PRO TIS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view="pageBreakPreview" zoomScaleSheetLayoutView="100" workbookViewId="0" topLeftCell="A127">
      <selection activeCell="C142" sqref="C142"/>
    </sheetView>
  </sheetViews>
  <sheetFormatPr defaultColWidth="9.00390625" defaultRowHeight="12.75"/>
  <cols>
    <col min="1" max="1" width="6.125" style="0" customWidth="1"/>
    <col min="2" max="2" width="5.00390625" style="0" customWidth="1"/>
    <col min="7" max="7" width="47.25390625" style="0" customWidth="1"/>
    <col min="8" max="8" width="6.00390625" style="1" customWidth="1"/>
    <col min="10" max="10" width="10.375" style="2" customWidth="1"/>
    <col min="11" max="11" width="9.125" style="3" customWidth="1"/>
    <col min="12" max="12" width="13.25390625" style="2" customWidth="1"/>
    <col min="13" max="13" width="12.375" style="2" customWidth="1"/>
    <col min="14" max="14" width="18.00390625" style="0" customWidth="1"/>
    <col min="15" max="15" width="10.50390625" style="0" customWidth="1"/>
    <col min="16" max="16" width="11.75390625" style="0" customWidth="1"/>
  </cols>
  <sheetData>
    <row r="1" spans="1:14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2" ht="15.75">
      <c r="A5" s="7" t="s">
        <v>2</v>
      </c>
      <c r="B5" s="7"/>
      <c r="C5" s="8" t="s">
        <v>3</v>
      </c>
      <c r="D5" s="7"/>
      <c r="E5" s="7"/>
      <c r="F5" s="7"/>
      <c r="G5" s="7"/>
      <c r="H5" s="9"/>
      <c r="I5" s="7"/>
      <c r="J5" s="10"/>
      <c r="K5" s="11"/>
      <c r="L5" s="10"/>
    </row>
    <row r="6" spans="1:12" ht="15.75">
      <c r="A6" s="7"/>
      <c r="B6" s="7"/>
      <c r="C6" s="12" t="s">
        <v>4</v>
      </c>
      <c r="D6" s="7"/>
      <c r="E6" s="7"/>
      <c r="F6" s="7"/>
      <c r="G6" s="7"/>
      <c r="H6" s="9"/>
      <c r="I6" s="7"/>
      <c r="J6" s="10"/>
      <c r="K6" s="11"/>
      <c r="L6" s="10"/>
    </row>
    <row r="7" spans="1:12" ht="15.75">
      <c r="A7" s="7"/>
      <c r="B7" s="7"/>
      <c r="C7" s="12" t="s">
        <v>5</v>
      </c>
      <c r="D7" s="7"/>
      <c r="E7" s="7"/>
      <c r="F7" s="7"/>
      <c r="G7" s="7"/>
      <c r="H7" s="9"/>
      <c r="I7" s="7"/>
      <c r="J7" s="10"/>
      <c r="K7" s="11"/>
      <c r="L7" s="10"/>
    </row>
    <row r="8" spans="1:14" ht="15.75">
      <c r="A8" s="7"/>
      <c r="B8" s="7"/>
      <c r="C8" s="12"/>
      <c r="D8" s="7"/>
      <c r="E8" s="7"/>
      <c r="F8" s="7"/>
      <c r="G8" s="7"/>
      <c r="H8" s="9"/>
      <c r="I8" s="7"/>
      <c r="J8" s="10"/>
      <c r="K8" s="11"/>
      <c r="L8" s="13" t="s">
        <v>6</v>
      </c>
      <c r="N8" t="s">
        <v>7</v>
      </c>
    </row>
    <row r="9" spans="1:14" ht="15.75">
      <c r="A9" s="7" t="s">
        <v>8</v>
      </c>
      <c r="B9" s="7"/>
      <c r="C9" s="12" t="s">
        <v>9</v>
      </c>
      <c r="D9" s="7"/>
      <c r="E9" s="7"/>
      <c r="F9" s="7"/>
      <c r="G9" s="7"/>
      <c r="H9" s="9"/>
      <c r="I9" s="7"/>
      <c r="J9" s="10"/>
      <c r="K9" s="11"/>
      <c r="L9" s="10" t="s">
        <v>10</v>
      </c>
      <c r="N9" s="8" t="s">
        <v>11</v>
      </c>
    </row>
    <row r="10" spans="1:12" ht="15.75">
      <c r="A10" s="7"/>
      <c r="B10" s="7"/>
      <c r="C10" s="7"/>
      <c r="D10" s="7"/>
      <c r="E10" s="7"/>
      <c r="F10" s="7"/>
      <c r="G10" s="7"/>
      <c r="H10" s="9"/>
      <c r="I10" s="7"/>
      <c r="J10" s="10"/>
      <c r="K10" s="11"/>
      <c r="L10" s="10"/>
    </row>
    <row r="11" spans="1:12" ht="15.75">
      <c r="A11" s="7" t="s">
        <v>12</v>
      </c>
      <c r="B11" s="7"/>
      <c r="C11" s="14" t="s">
        <v>13</v>
      </c>
      <c r="D11" s="7"/>
      <c r="E11" s="7"/>
      <c r="F11" s="7"/>
      <c r="G11" s="7"/>
      <c r="H11" s="9"/>
      <c r="I11" s="7"/>
      <c r="J11" s="10"/>
      <c r="K11" s="11"/>
      <c r="L11" s="10" t="s">
        <v>14</v>
      </c>
    </row>
    <row r="12" spans="1:12" ht="15.75">
      <c r="A12" s="7"/>
      <c r="B12" s="7"/>
      <c r="C12" s="7"/>
      <c r="D12" s="7"/>
      <c r="E12" s="7"/>
      <c r="F12" s="7"/>
      <c r="G12" s="7"/>
      <c r="H12" s="9"/>
      <c r="I12" s="7"/>
      <c r="J12" s="10"/>
      <c r="K12" s="11"/>
      <c r="L12" s="10"/>
    </row>
    <row r="13" spans="1:14" ht="12.75">
      <c r="A13" s="1" t="s">
        <v>15</v>
      </c>
      <c r="B13" s="1"/>
      <c r="C13" s="15" t="s">
        <v>16</v>
      </c>
      <c r="D13" s="15"/>
      <c r="E13" s="15"/>
      <c r="F13" s="15"/>
      <c r="G13" s="15"/>
      <c r="H13" s="1" t="s">
        <v>17</v>
      </c>
      <c r="I13" s="1" t="s">
        <v>18</v>
      </c>
      <c r="J13" s="16" t="s">
        <v>19</v>
      </c>
      <c r="K13" s="16"/>
      <c r="L13" s="17" t="s">
        <v>20</v>
      </c>
      <c r="M13" s="17"/>
      <c r="N13" s="1" t="s">
        <v>21</v>
      </c>
    </row>
    <row r="14" spans="10:13" ht="12.75">
      <c r="J14" s="18" t="s">
        <v>22</v>
      </c>
      <c r="K14" s="19" t="s">
        <v>23</v>
      </c>
      <c r="L14" s="20" t="s">
        <v>22</v>
      </c>
      <c r="M14" s="20" t="s">
        <v>23</v>
      </c>
    </row>
    <row r="15" spans="10:13" ht="12.75">
      <c r="J15" s="18"/>
      <c r="K15" s="19"/>
      <c r="L15" s="20"/>
      <c r="M15" s="20"/>
    </row>
    <row r="16" spans="3:7" ht="15">
      <c r="C16" s="21" t="s">
        <v>24</v>
      </c>
      <c r="D16" s="21"/>
      <c r="E16" s="21"/>
      <c r="F16" s="21"/>
      <c r="G16" t="s">
        <v>25</v>
      </c>
    </row>
    <row r="17" spans="3:6" ht="15">
      <c r="C17" s="22"/>
      <c r="D17" s="22"/>
      <c r="E17" s="22"/>
      <c r="F17" s="22"/>
    </row>
    <row r="18" spans="1:14" s="23" customFormat="1" ht="12.75">
      <c r="A18" s="23" t="s">
        <v>26</v>
      </c>
      <c r="C18" s="24" t="s">
        <v>27</v>
      </c>
      <c r="D18" s="24"/>
      <c r="E18" s="24"/>
      <c r="F18" s="24"/>
      <c r="H18" s="25"/>
      <c r="J18" s="26"/>
      <c r="K18" s="27"/>
      <c r="L18" s="26">
        <f>SUM(L125)</f>
        <v>0</v>
      </c>
      <c r="M18" s="26">
        <f>SUM(M125)</f>
        <v>0</v>
      </c>
      <c r="N18" s="28">
        <f>SUM(L18:M18)</f>
        <v>0</v>
      </c>
    </row>
    <row r="19" spans="3:14" s="23" customFormat="1" ht="12.75">
      <c r="C19" s="29"/>
      <c r="D19" s="29"/>
      <c r="E19" s="29"/>
      <c r="F19" s="29"/>
      <c r="H19" s="25"/>
      <c r="J19" s="26"/>
      <c r="K19" s="27"/>
      <c r="L19" s="26"/>
      <c r="M19" s="26"/>
      <c r="N19" s="28"/>
    </row>
    <row r="20" spans="1:14" s="23" customFormat="1" ht="12.75">
      <c r="A20" s="23" t="s">
        <v>28</v>
      </c>
      <c r="C20" s="24" t="s">
        <v>29</v>
      </c>
      <c r="D20" s="24"/>
      <c r="E20" s="24"/>
      <c r="F20" s="24"/>
      <c r="J20" s="26"/>
      <c r="K20" s="27"/>
      <c r="L20" s="26">
        <f>SUM(L135)</f>
        <v>0</v>
      </c>
      <c r="M20" s="26">
        <f>SUM(M135)</f>
        <v>0</v>
      </c>
      <c r="N20" s="28">
        <f>SUM(L20:M20)</f>
        <v>0</v>
      </c>
    </row>
    <row r="21" spans="3:14" s="23" customFormat="1" ht="12.75">
      <c r="C21" s="29"/>
      <c r="D21" s="29"/>
      <c r="E21" s="29"/>
      <c r="F21" s="29"/>
      <c r="H21" s="25"/>
      <c r="J21" s="26"/>
      <c r="K21" s="27"/>
      <c r="L21" s="26"/>
      <c r="M21" s="26"/>
      <c r="N21" s="28"/>
    </row>
    <row r="22" spans="1:14" s="23" customFormat="1" ht="12.75">
      <c r="A22" s="23" t="s">
        <v>30</v>
      </c>
      <c r="C22" s="24" t="s">
        <v>31</v>
      </c>
      <c r="D22" s="24"/>
      <c r="E22" s="24"/>
      <c r="F22" s="24"/>
      <c r="H22" s="30"/>
      <c r="J22" s="26"/>
      <c r="K22" s="27"/>
      <c r="L22" s="26">
        <f>SUM(L189)</f>
        <v>0</v>
      </c>
      <c r="M22" s="26">
        <f>SUM(M189)</f>
        <v>0</v>
      </c>
      <c r="N22" s="28">
        <f>SUM(L22:M22)</f>
        <v>0</v>
      </c>
    </row>
    <row r="23" spans="3:14" s="23" customFormat="1" ht="12.75">
      <c r="C23" s="24"/>
      <c r="D23" s="24"/>
      <c r="E23" s="24"/>
      <c r="F23" s="24"/>
      <c r="H23" s="30"/>
      <c r="J23" s="26"/>
      <c r="K23" s="27"/>
      <c r="L23" s="26"/>
      <c r="M23" s="26"/>
      <c r="N23" s="28"/>
    </row>
    <row r="24" spans="1:14" s="23" customFormat="1" ht="12.75">
      <c r="A24" s="23" t="s">
        <v>32</v>
      </c>
      <c r="C24" s="31" t="s">
        <v>33</v>
      </c>
      <c r="D24" s="31"/>
      <c r="E24" s="31"/>
      <c r="F24" s="31"/>
      <c r="H24" s="25"/>
      <c r="J24" s="26"/>
      <c r="K24" s="27"/>
      <c r="L24" s="32"/>
      <c r="M24" s="32">
        <f>SUM(M203)</f>
        <v>0</v>
      </c>
      <c r="N24" s="28">
        <f>SUM(M24)</f>
        <v>0</v>
      </c>
    </row>
    <row r="25" spans="3:14" s="23" customFormat="1" ht="12.75">
      <c r="C25" s="31"/>
      <c r="D25" s="31"/>
      <c r="E25" s="31"/>
      <c r="F25" s="31"/>
      <c r="H25" s="25"/>
      <c r="J25" s="26"/>
      <c r="K25" s="27"/>
      <c r="L25" s="32"/>
      <c r="M25" s="32"/>
      <c r="N25" s="28"/>
    </row>
    <row r="26" spans="1:14" s="23" customFormat="1" ht="12.75">
      <c r="A26" s="23" t="s">
        <v>34</v>
      </c>
      <c r="C26" s="31" t="s">
        <v>35</v>
      </c>
      <c r="D26" s="31"/>
      <c r="E26" s="31"/>
      <c r="F26" s="31"/>
      <c r="H26" s="25"/>
      <c r="J26" s="26"/>
      <c r="K26" s="27"/>
      <c r="L26" s="32"/>
      <c r="M26" s="32">
        <f>SUM(M211)</f>
        <v>0</v>
      </c>
      <c r="N26" s="28">
        <f>SUM(M26)</f>
        <v>0</v>
      </c>
    </row>
    <row r="27" spans="1:14" ht="12.75">
      <c r="A27" s="23"/>
      <c r="B27" s="23"/>
      <c r="C27" s="25"/>
      <c r="D27" s="25"/>
      <c r="E27" s="25"/>
      <c r="F27" s="25"/>
      <c r="G27" s="23"/>
      <c r="H27" s="25"/>
      <c r="I27" s="23"/>
      <c r="J27" s="26"/>
      <c r="K27" s="27"/>
      <c r="L27" s="26"/>
      <c r="M27" s="26"/>
      <c r="N27" s="23"/>
    </row>
    <row r="28" spans="1:14" ht="18">
      <c r="A28" s="33" t="s">
        <v>36</v>
      </c>
      <c r="B28" s="33"/>
      <c r="C28" s="33"/>
      <c r="D28" s="33"/>
      <c r="E28" s="33"/>
      <c r="F28" s="33"/>
      <c r="G28" s="33"/>
      <c r="H28" s="34"/>
      <c r="I28" s="35"/>
      <c r="J28" s="36"/>
      <c r="K28" s="35"/>
      <c r="L28" s="37"/>
      <c r="M28" s="37"/>
      <c r="N28" s="38">
        <f>SUM(N17:N27)</f>
        <v>0</v>
      </c>
    </row>
    <row r="29" spans="1:14" ht="15.75">
      <c r="A29" s="39" t="s">
        <v>37</v>
      </c>
      <c r="B29" s="39"/>
      <c r="C29" s="40">
        <v>0.21</v>
      </c>
      <c r="D29" s="40"/>
      <c r="E29" s="40"/>
      <c r="F29" s="40"/>
      <c r="G29" s="39"/>
      <c r="H29" s="41"/>
      <c r="I29" s="42"/>
      <c r="J29" s="43"/>
      <c r="K29" s="42"/>
      <c r="L29" s="44"/>
      <c r="M29" s="44"/>
      <c r="N29" s="44">
        <f>1.21*N28</f>
        <v>0</v>
      </c>
    </row>
    <row r="30" spans="1:14" ht="15.75">
      <c r="A30" s="39"/>
      <c r="B30" s="39"/>
      <c r="C30" s="45"/>
      <c r="D30" s="45"/>
      <c r="E30" s="45"/>
      <c r="F30" s="45"/>
      <c r="G30" s="39"/>
      <c r="H30" s="41"/>
      <c r="I30" s="42"/>
      <c r="J30" s="43"/>
      <c r="K30" s="42"/>
      <c r="L30" s="44"/>
      <c r="M30" s="44"/>
      <c r="N30" s="44"/>
    </row>
    <row r="31" spans="3:13" ht="12.75">
      <c r="C31" s="46" t="s">
        <v>38</v>
      </c>
      <c r="J31" s="18"/>
      <c r="K31" s="19"/>
      <c r="L31" s="20"/>
      <c r="M31" s="20"/>
    </row>
    <row r="32" spans="3:13" ht="12.75">
      <c r="C32" t="s">
        <v>39</v>
      </c>
      <c r="J32" s="18"/>
      <c r="K32" s="19"/>
      <c r="L32" s="20"/>
      <c r="M32" s="20"/>
    </row>
    <row r="33" spans="3:13" ht="12.75">
      <c r="C33" t="s">
        <v>40</v>
      </c>
      <c r="J33" s="18"/>
      <c r="K33" s="19"/>
      <c r="L33" s="20"/>
      <c r="M33" s="20"/>
    </row>
    <row r="34" spans="3:13" ht="12.75">
      <c r="C34" t="s">
        <v>41</v>
      </c>
      <c r="J34" s="18"/>
      <c r="K34" s="19"/>
      <c r="L34" s="20"/>
      <c r="M34" s="20"/>
    </row>
    <row r="35" spans="3:13" ht="12.75">
      <c r="C35" t="s">
        <v>42</v>
      </c>
      <c r="J35" s="18"/>
      <c r="K35" s="19"/>
      <c r="L35" s="20"/>
      <c r="M35" s="20"/>
    </row>
    <row r="36" spans="3:13" ht="12.75">
      <c r="C36" t="s">
        <v>43</v>
      </c>
      <c r="J36" s="18"/>
      <c r="K36" s="19"/>
      <c r="L36" s="20"/>
      <c r="M36" s="20"/>
    </row>
    <row r="37" spans="3:13" ht="12.75">
      <c r="C37" t="s">
        <v>44</v>
      </c>
      <c r="J37" s="18"/>
      <c r="K37" s="19"/>
      <c r="L37" s="20"/>
      <c r="M37" s="20"/>
    </row>
    <row r="38" spans="3:13" ht="12.75">
      <c r="C38" t="s">
        <v>45</v>
      </c>
      <c r="J38" s="18"/>
      <c r="K38" s="19"/>
      <c r="L38" s="20"/>
      <c r="M38" s="20"/>
    </row>
    <row r="39" spans="3:13" ht="12.75">
      <c r="C39" t="s">
        <v>46</v>
      </c>
      <c r="J39" s="18"/>
      <c r="K39" s="19"/>
      <c r="L39" s="20"/>
      <c r="M39" s="20"/>
    </row>
    <row r="40" spans="3:13" ht="12.75">
      <c r="C40" t="s">
        <v>47</v>
      </c>
      <c r="J40" s="18"/>
      <c r="K40" s="19"/>
      <c r="L40" s="20"/>
      <c r="M40" s="20"/>
    </row>
    <row r="41" spans="3:13" ht="12.75">
      <c r="C41" t="s">
        <v>48</v>
      </c>
      <c r="J41" s="18"/>
      <c r="K41" s="19"/>
      <c r="L41" s="20"/>
      <c r="M41" s="20"/>
    </row>
    <row r="42" spans="3:13" ht="12.75">
      <c r="C42" t="s">
        <v>49</v>
      </c>
      <c r="J42" s="18"/>
      <c r="K42" s="19"/>
      <c r="L42" s="20"/>
      <c r="M42" s="20"/>
    </row>
    <row r="43" spans="3:13" ht="12.75">
      <c r="C43" t="s">
        <v>50</v>
      </c>
      <c r="J43" s="18"/>
      <c r="K43" s="19"/>
      <c r="L43" s="20"/>
      <c r="M43" s="20"/>
    </row>
    <row r="44" spans="3:13" ht="12.75">
      <c r="C44" t="s">
        <v>51</v>
      </c>
      <c r="J44" s="18"/>
      <c r="K44" s="19"/>
      <c r="L44" s="20"/>
      <c r="M44" s="20"/>
    </row>
    <row r="45" spans="3:13" ht="12.75">
      <c r="C45" t="s">
        <v>52</v>
      </c>
      <c r="J45" s="18"/>
      <c r="K45" s="19"/>
      <c r="L45" s="20"/>
      <c r="M45" s="20"/>
    </row>
    <row r="46" spans="3:13" ht="12.75">
      <c r="C46" t="s">
        <v>53</v>
      </c>
      <c r="J46" s="18"/>
      <c r="K46" s="19"/>
      <c r="L46" s="20"/>
      <c r="M46" s="20"/>
    </row>
    <row r="47" spans="1:14" ht="15.75">
      <c r="A47" s="39"/>
      <c r="B47" s="39"/>
      <c r="C47" s="39"/>
      <c r="D47" s="39"/>
      <c r="E47" s="39"/>
      <c r="F47" s="39"/>
      <c r="G47" s="39"/>
      <c r="H47" s="41"/>
      <c r="I47" s="42"/>
      <c r="J47" s="43"/>
      <c r="K47" s="42"/>
      <c r="L47" s="44"/>
      <c r="M47" s="44"/>
      <c r="N47" s="44"/>
    </row>
    <row r="48" spans="1:14" ht="15.75">
      <c r="A48" s="39"/>
      <c r="B48" s="39"/>
      <c r="C48" s="39"/>
      <c r="D48" s="39"/>
      <c r="E48" s="39"/>
      <c r="F48" s="39"/>
      <c r="G48" s="39"/>
      <c r="H48" s="41"/>
      <c r="I48" s="42"/>
      <c r="J48" s="43"/>
      <c r="K48" s="42"/>
      <c r="L48" s="44"/>
      <c r="M48" s="44"/>
      <c r="N48" s="44"/>
    </row>
    <row r="49" spans="1:14" ht="12.75">
      <c r="A49" s="1" t="s">
        <v>15</v>
      </c>
      <c r="B49" s="1"/>
      <c r="C49" s="15" t="s">
        <v>16</v>
      </c>
      <c r="D49" s="15"/>
      <c r="E49" s="15"/>
      <c r="F49" s="15"/>
      <c r="G49" s="15"/>
      <c r="H49" s="1" t="s">
        <v>17</v>
      </c>
      <c r="I49" s="1" t="s">
        <v>18</v>
      </c>
      <c r="J49" s="16" t="s">
        <v>19</v>
      </c>
      <c r="K49" s="16"/>
      <c r="L49" s="17" t="s">
        <v>20</v>
      </c>
      <c r="M49" s="17"/>
      <c r="N49" s="1" t="s">
        <v>21</v>
      </c>
    </row>
    <row r="50" spans="10:13" ht="12.75">
      <c r="J50" s="18" t="s">
        <v>22</v>
      </c>
      <c r="K50" s="19" t="s">
        <v>23</v>
      </c>
      <c r="L50" s="20" t="s">
        <v>22</v>
      </c>
      <c r="M50" s="20" t="s">
        <v>23</v>
      </c>
    </row>
    <row r="51" spans="1:14" s="48" customFormat="1" ht="15.75">
      <c r="A51" s="47" t="s">
        <v>54</v>
      </c>
      <c r="B51" s="47"/>
      <c r="C51" s="47"/>
      <c r="D51" s="47"/>
      <c r="E51" s="47"/>
      <c r="H51" s="49"/>
      <c r="J51" s="50"/>
      <c r="K51" s="51"/>
      <c r="L51" s="50"/>
      <c r="M51" s="50"/>
      <c r="N51" s="50"/>
    </row>
    <row r="52" spans="1:14" ht="15.75">
      <c r="A52" s="52"/>
      <c r="B52" s="52"/>
      <c r="C52" s="52"/>
      <c r="D52" s="52"/>
      <c r="E52" s="52"/>
      <c r="N52" s="2"/>
    </row>
    <row r="53" spans="1:14" ht="12.75">
      <c r="A53" s="53" t="s">
        <v>55</v>
      </c>
      <c r="B53" s="53"/>
      <c r="C53" s="53"/>
      <c r="D53" s="53"/>
      <c r="E53" s="53"/>
      <c r="F53" s="53"/>
      <c r="G53" s="53"/>
      <c r="N53" s="28"/>
    </row>
    <row r="54" spans="1:14" ht="12.75">
      <c r="A54" s="54"/>
      <c r="B54" s="54"/>
      <c r="C54" s="54"/>
      <c r="D54" s="54"/>
      <c r="E54" s="54"/>
      <c r="F54" s="54"/>
      <c r="G54" s="54"/>
      <c r="N54" s="28"/>
    </row>
    <row r="55" spans="1:12" ht="12.75">
      <c r="A55" t="s">
        <v>26</v>
      </c>
      <c r="C55" s="55" t="s">
        <v>56</v>
      </c>
      <c r="D55" s="55"/>
      <c r="E55" s="56"/>
      <c r="F55" s="56"/>
      <c r="G55" s="25"/>
      <c r="H55" s="57"/>
      <c r="I55" s="58"/>
      <c r="J55" s="58"/>
      <c r="K55" s="58"/>
      <c r="L55" s="58"/>
    </row>
    <row r="56" spans="3:13" ht="14.25">
      <c r="C56" s="55" t="s">
        <v>57</v>
      </c>
      <c r="D56" s="55"/>
      <c r="E56" s="56"/>
      <c r="F56" s="56"/>
      <c r="H56" s="25" t="s">
        <v>58</v>
      </c>
      <c r="I56" s="57">
        <v>8</v>
      </c>
      <c r="J56" s="57"/>
      <c r="K56" s="57"/>
      <c r="L56" s="57">
        <f aca="true" t="shared" si="0" ref="L56:L64">(I56*J56)</f>
        <v>0</v>
      </c>
      <c r="M56" s="57">
        <f aca="true" t="shared" si="1" ref="M56:M64">(I56*K56)</f>
        <v>0</v>
      </c>
    </row>
    <row r="57" spans="1:13" ht="14.25">
      <c r="A57" t="s">
        <v>28</v>
      </c>
      <c r="C57" s="55" t="s">
        <v>59</v>
      </c>
      <c r="D57" s="55"/>
      <c r="E57" s="56"/>
      <c r="F57" s="56"/>
      <c r="H57" s="25" t="s">
        <v>58</v>
      </c>
      <c r="I57" s="57">
        <v>9</v>
      </c>
      <c r="J57" s="57"/>
      <c r="K57" s="57"/>
      <c r="L57" s="57">
        <f t="shared" si="0"/>
        <v>0</v>
      </c>
      <c r="M57" s="57">
        <f t="shared" si="1"/>
        <v>0</v>
      </c>
    </row>
    <row r="58" spans="1:13" ht="14.25">
      <c r="A58" t="s">
        <v>30</v>
      </c>
      <c r="C58" s="55" t="s">
        <v>60</v>
      </c>
      <c r="D58" s="55"/>
      <c r="E58" s="56"/>
      <c r="F58" s="56"/>
      <c r="H58" s="25" t="s">
        <v>58</v>
      </c>
      <c r="I58" s="57">
        <v>48</v>
      </c>
      <c r="J58" s="57"/>
      <c r="K58" s="57"/>
      <c r="L58" s="57">
        <f t="shared" si="0"/>
        <v>0</v>
      </c>
      <c r="M58" s="57">
        <f t="shared" si="1"/>
        <v>0</v>
      </c>
    </row>
    <row r="59" spans="1:13" ht="14.25">
      <c r="A59" t="s">
        <v>32</v>
      </c>
      <c r="C59" s="55" t="s">
        <v>61</v>
      </c>
      <c r="D59" s="55"/>
      <c r="E59" s="56"/>
      <c r="F59" s="56"/>
      <c r="H59" s="25" t="s">
        <v>62</v>
      </c>
      <c r="I59" s="57">
        <v>40</v>
      </c>
      <c r="J59" s="57"/>
      <c r="K59" s="57"/>
      <c r="L59" s="57">
        <f t="shared" si="0"/>
        <v>0</v>
      </c>
      <c r="M59" s="57">
        <f t="shared" si="1"/>
        <v>0</v>
      </c>
    </row>
    <row r="60" spans="1:14" ht="14.25">
      <c r="A60" t="s">
        <v>34</v>
      </c>
      <c r="C60" s="55" t="s">
        <v>63</v>
      </c>
      <c r="D60" s="55"/>
      <c r="E60" s="56"/>
      <c r="F60" s="56"/>
      <c r="H60" s="25" t="s">
        <v>62</v>
      </c>
      <c r="I60" s="57">
        <v>30</v>
      </c>
      <c r="J60" s="57"/>
      <c r="K60" s="57"/>
      <c r="L60" s="57">
        <f t="shared" si="0"/>
        <v>0</v>
      </c>
      <c r="M60" s="57">
        <f t="shared" si="1"/>
        <v>0</v>
      </c>
      <c r="N60" s="28"/>
    </row>
    <row r="61" spans="1:13" ht="14.25">
      <c r="A61" t="s">
        <v>64</v>
      </c>
      <c r="C61" s="55" t="s">
        <v>65</v>
      </c>
      <c r="D61" s="55"/>
      <c r="E61" s="56"/>
      <c r="F61" s="56"/>
      <c r="H61" s="25" t="s">
        <v>62</v>
      </c>
      <c r="I61" s="57">
        <v>35</v>
      </c>
      <c r="J61" s="57"/>
      <c r="K61" s="57"/>
      <c r="L61" s="57">
        <f t="shared" si="0"/>
        <v>0</v>
      </c>
      <c r="M61" s="57">
        <f t="shared" si="1"/>
        <v>0</v>
      </c>
    </row>
    <row r="62" spans="1:16" ht="14.25">
      <c r="A62" t="s">
        <v>66</v>
      </c>
      <c r="C62" s="55" t="s">
        <v>67</v>
      </c>
      <c r="D62" s="55"/>
      <c r="E62" s="56"/>
      <c r="F62" s="56"/>
      <c r="H62" s="25" t="s">
        <v>62</v>
      </c>
      <c r="I62" s="57">
        <v>25</v>
      </c>
      <c r="J62" s="57"/>
      <c r="K62" s="57"/>
      <c r="L62" s="57">
        <f t="shared" si="0"/>
        <v>0</v>
      </c>
      <c r="M62" s="57">
        <f t="shared" si="1"/>
        <v>0</v>
      </c>
      <c r="P62" s="2"/>
    </row>
    <row r="63" spans="1:16" ht="14.25">
      <c r="A63" t="s">
        <v>68</v>
      </c>
      <c r="C63" s="55" t="s">
        <v>69</v>
      </c>
      <c r="D63" s="55"/>
      <c r="E63" s="56"/>
      <c r="F63" s="56"/>
      <c r="H63" s="25" t="s">
        <v>62</v>
      </c>
      <c r="I63" s="57">
        <v>20</v>
      </c>
      <c r="J63" s="57"/>
      <c r="K63" s="57"/>
      <c r="L63" s="57">
        <f t="shared" si="0"/>
        <v>0</v>
      </c>
      <c r="M63" s="57">
        <f t="shared" si="1"/>
        <v>0</v>
      </c>
      <c r="P63" s="2"/>
    </row>
    <row r="64" spans="1:13" ht="14.25">
      <c r="A64" t="s">
        <v>70</v>
      </c>
      <c r="C64" s="55" t="s">
        <v>71</v>
      </c>
      <c r="D64" s="55"/>
      <c r="E64" s="56"/>
      <c r="F64" s="56"/>
      <c r="H64" s="25" t="s">
        <v>62</v>
      </c>
      <c r="I64" s="57">
        <v>15</v>
      </c>
      <c r="J64" s="57"/>
      <c r="K64" s="57"/>
      <c r="L64" s="57">
        <f t="shared" si="0"/>
        <v>0</v>
      </c>
      <c r="M64" s="57">
        <f t="shared" si="1"/>
        <v>0</v>
      </c>
    </row>
    <row r="65" spans="1:14" ht="12.75">
      <c r="A65" s="59" t="s">
        <v>72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28">
        <f>SUM(L55:L64)</f>
        <v>0</v>
      </c>
      <c r="M65" s="28">
        <f>SUM(M55:M64)</f>
        <v>0</v>
      </c>
      <c r="N65" s="28"/>
    </row>
    <row r="66" spans="1:14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28"/>
      <c r="M66" s="28"/>
      <c r="N66" s="28"/>
    </row>
    <row r="67" spans="3:9" ht="12.75">
      <c r="C67" s="61"/>
      <c r="D67" s="61"/>
      <c r="E67" s="61"/>
      <c r="F67" s="61"/>
      <c r="G67" s="61"/>
      <c r="I67" s="3"/>
    </row>
    <row r="68" spans="1:14" ht="12.75">
      <c r="A68" s="53" t="s">
        <v>73</v>
      </c>
      <c r="B68" s="53"/>
      <c r="C68" s="53"/>
      <c r="D68" s="53"/>
      <c r="E68" s="53"/>
      <c r="F68" s="53"/>
      <c r="G68" s="53"/>
      <c r="N68" s="28"/>
    </row>
    <row r="69" spans="1:14" ht="12.75">
      <c r="A69" s="53"/>
      <c r="B69" s="53"/>
      <c r="C69" s="53"/>
      <c r="D69" s="53"/>
      <c r="E69" s="53"/>
      <c r="F69" s="53"/>
      <c r="G69" s="53"/>
      <c r="I69" s="3"/>
      <c r="N69" s="28"/>
    </row>
    <row r="70" spans="1:13" ht="14.25">
      <c r="A70" s="55" t="s">
        <v>74</v>
      </c>
      <c r="C70" s="55" t="s">
        <v>75</v>
      </c>
      <c r="D70" s="55"/>
      <c r="E70" s="55"/>
      <c r="F70" s="55"/>
      <c r="H70" s="62" t="s">
        <v>62</v>
      </c>
      <c r="I70" s="3">
        <v>65</v>
      </c>
      <c r="J70" s="63"/>
      <c r="K70" s="64"/>
      <c r="L70" s="57">
        <f aca="true" t="shared" si="2" ref="L70:L81">(I70*J70)</f>
        <v>0</v>
      </c>
      <c r="M70" s="57">
        <f aca="true" t="shared" si="3" ref="M70:M81">(I70*K70)</f>
        <v>0</v>
      </c>
    </row>
    <row r="71" spans="1:13" ht="14.25">
      <c r="A71" s="55" t="s">
        <v>76</v>
      </c>
      <c r="C71" s="55" t="s">
        <v>77</v>
      </c>
      <c r="D71" s="55"/>
      <c r="E71" s="55"/>
      <c r="F71" s="55"/>
      <c r="H71" s="62" t="s">
        <v>62</v>
      </c>
      <c r="I71" s="3">
        <v>90</v>
      </c>
      <c r="J71" s="63"/>
      <c r="K71" s="64"/>
      <c r="L71" s="57">
        <f t="shared" si="2"/>
        <v>0</v>
      </c>
      <c r="M71" s="57">
        <f t="shared" si="3"/>
        <v>0</v>
      </c>
    </row>
    <row r="72" spans="1:14" ht="14.25">
      <c r="A72" s="55" t="s">
        <v>78</v>
      </c>
      <c r="C72" s="55" t="s">
        <v>79</v>
      </c>
      <c r="D72" s="55"/>
      <c r="E72" s="55"/>
      <c r="F72" s="55"/>
      <c r="H72" s="62" t="s">
        <v>62</v>
      </c>
      <c r="I72" s="63">
        <v>80</v>
      </c>
      <c r="J72" s="63"/>
      <c r="K72" s="63"/>
      <c r="L72" s="57">
        <f t="shared" si="2"/>
        <v>0</v>
      </c>
      <c r="M72" s="57">
        <f t="shared" si="3"/>
        <v>0</v>
      </c>
      <c r="N72" s="28"/>
    </row>
    <row r="73" spans="1:14" ht="14.25">
      <c r="A73" s="55" t="s">
        <v>80</v>
      </c>
      <c r="C73" s="55" t="s">
        <v>81</v>
      </c>
      <c r="D73" s="55"/>
      <c r="E73" s="55"/>
      <c r="F73" s="55"/>
      <c r="H73" s="62" t="s">
        <v>62</v>
      </c>
      <c r="I73" s="63">
        <v>95</v>
      </c>
      <c r="J73" s="63"/>
      <c r="K73" s="63"/>
      <c r="L73" s="57">
        <f t="shared" si="2"/>
        <v>0</v>
      </c>
      <c r="M73" s="57">
        <f t="shared" si="3"/>
        <v>0</v>
      </c>
      <c r="N73" s="28"/>
    </row>
    <row r="74" spans="1:14" ht="14.25">
      <c r="A74" s="55" t="s">
        <v>82</v>
      </c>
      <c r="C74" s="55" t="s">
        <v>83</v>
      </c>
      <c r="D74" s="55"/>
      <c r="E74" s="55"/>
      <c r="F74" s="55"/>
      <c r="H74" s="62" t="s">
        <v>62</v>
      </c>
      <c r="I74" s="63">
        <v>15</v>
      </c>
      <c r="J74" s="63"/>
      <c r="K74" s="63"/>
      <c r="L74" s="57">
        <f t="shared" si="2"/>
        <v>0</v>
      </c>
      <c r="M74" s="57">
        <f t="shared" si="3"/>
        <v>0</v>
      </c>
      <c r="N74" s="28"/>
    </row>
    <row r="75" spans="1:14" ht="14.25">
      <c r="A75" s="55" t="s">
        <v>84</v>
      </c>
      <c r="C75" s="55" t="s">
        <v>85</v>
      </c>
      <c r="D75" s="55"/>
      <c r="E75" s="55"/>
      <c r="F75" s="55"/>
      <c r="H75" s="62" t="s">
        <v>62</v>
      </c>
      <c r="I75" s="63">
        <v>3</v>
      </c>
      <c r="J75" s="63"/>
      <c r="K75" s="63"/>
      <c r="L75" s="57">
        <f t="shared" si="2"/>
        <v>0</v>
      </c>
      <c r="M75" s="57">
        <f t="shared" si="3"/>
        <v>0</v>
      </c>
      <c r="N75" s="28"/>
    </row>
    <row r="76" spans="1:14" ht="14.25">
      <c r="A76" s="55" t="s">
        <v>86</v>
      </c>
      <c r="C76" s="55" t="s">
        <v>87</v>
      </c>
      <c r="D76" s="55"/>
      <c r="E76" s="55"/>
      <c r="F76" s="55"/>
      <c r="H76" s="62" t="s">
        <v>62</v>
      </c>
      <c r="I76" s="63">
        <v>10</v>
      </c>
      <c r="J76" s="63"/>
      <c r="K76" s="63"/>
      <c r="L76" s="57">
        <f t="shared" si="2"/>
        <v>0</v>
      </c>
      <c r="M76" s="57">
        <f t="shared" si="3"/>
        <v>0</v>
      </c>
      <c r="N76" s="28"/>
    </row>
    <row r="77" spans="1:13" ht="14.25">
      <c r="A77" s="55" t="s">
        <v>88</v>
      </c>
      <c r="C77" s="55" t="s">
        <v>89</v>
      </c>
      <c r="D77" s="55"/>
      <c r="E77" s="55"/>
      <c r="F77" s="55"/>
      <c r="H77" s="62" t="s">
        <v>62</v>
      </c>
      <c r="I77" s="3">
        <v>20</v>
      </c>
      <c r="J77" s="63"/>
      <c r="K77" s="64"/>
      <c r="L77" s="57">
        <f t="shared" si="2"/>
        <v>0</v>
      </c>
      <c r="M77" s="57">
        <f t="shared" si="3"/>
        <v>0</v>
      </c>
    </row>
    <row r="78" spans="1:13" ht="14.25">
      <c r="A78" s="55" t="s">
        <v>90</v>
      </c>
      <c r="C78" s="55" t="s">
        <v>91</v>
      </c>
      <c r="D78" s="55"/>
      <c r="E78" s="55"/>
      <c r="F78" s="55"/>
      <c r="H78" s="62" t="s">
        <v>62</v>
      </c>
      <c r="I78" s="3">
        <v>20</v>
      </c>
      <c r="J78" s="63"/>
      <c r="K78" s="64"/>
      <c r="L78" s="57">
        <f t="shared" si="2"/>
        <v>0</v>
      </c>
      <c r="M78" s="57">
        <f t="shared" si="3"/>
        <v>0</v>
      </c>
    </row>
    <row r="79" spans="1:14" ht="14.25">
      <c r="A79" s="55" t="s">
        <v>92</v>
      </c>
      <c r="C79" s="55" t="s">
        <v>93</v>
      </c>
      <c r="D79" s="55"/>
      <c r="E79" s="55"/>
      <c r="F79" s="55"/>
      <c r="H79" s="62" t="s">
        <v>62</v>
      </c>
      <c r="I79" s="63">
        <v>80</v>
      </c>
      <c r="J79" s="63"/>
      <c r="K79" s="63"/>
      <c r="L79" s="57">
        <f t="shared" si="2"/>
        <v>0</v>
      </c>
      <c r="M79" s="57">
        <f t="shared" si="3"/>
        <v>0</v>
      </c>
      <c r="N79" s="28"/>
    </row>
    <row r="80" spans="1:13" ht="14.25">
      <c r="A80" s="55" t="s">
        <v>94</v>
      </c>
      <c r="C80" s="55" t="s">
        <v>95</v>
      </c>
      <c r="D80" s="55"/>
      <c r="E80" s="55"/>
      <c r="F80" s="55"/>
      <c r="H80" s="62" t="s">
        <v>62</v>
      </c>
      <c r="I80" s="63">
        <v>25</v>
      </c>
      <c r="J80" s="63"/>
      <c r="K80" s="63"/>
      <c r="L80" s="57">
        <f t="shared" si="2"/>
        <v>0</v>
      </c>
      <c r="M80" s="57">
        <f t="shared" si="3"/>
        <v>0</v>
      </c>
    </row>
    <row r="81" spans="1:13" ht="14.25">
      <c r="A81" s="55" t="s">
        <v>96</v>
      </c>
      <c r="C81" s="55" t="s">
        <v>97</v>
      </c>
      <c r="D81" s="55"/>
      <c r="E81" s="55"/>
      <c r="F81" s="55"/>
      <c r="H81" s="62" t="s">
        <v>62</v>
      </c>
      <c r="I81" s="3">
        <v>100</v>
      </c>
      <c r="J81" s="63"/>
      <c r="K81" s="64"/>
      <c r="L81" s="57">
        <f t="shared" si="2"/>
        <v>0</v>
      </c>
      <c r="M81" s="57">
        <f t="shared" si="3"/>
        <v>0</v>
      </c>
    </row>
    <row r="82" spans="1:14" ht="12.75">
      <c r="A82" s="59" t="s">
        <v>73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28">
        <f>SUM(L70:L81)</f>
        <v>0</v>
      </c>
      <c r="M82" s="28">
        <f>SUM(M70:M81)</f>
        <v>0</v>
      </c>
      <c r="N82" s="28"/>
    </row>
    <row r="83" spans="1:14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28"/>
      <c r="M83" s="28"/>
      <c r="N83" s="28"/>
    </row>
    <row r="84" spans="1:14" ht="12.75">
      <c r="A84" s="29" t="s">
        <v>98</v>
      </c>
      <c r="C84" s="29" t="s">
        <v>99</v>
      </c>
      <c r="D84" s="60"/>
      <c r="E84" s="60"/>
      <c r="F84" s="60"/>
      <c r="G84" s="60"/>
      <c r="H84" s="25" t="s">
        <v>100</v>
      </c>
      <c r="I84" s="65">
        <v>5</v>
      </c>
      <c r="J84" s="60"/>
      <c r="K84" s="60"/>
      <c r="L84" s="28">
        <f>L82*0.05</f>
        <v>0</v>
      </c>
      <c r="M84" s="28"/>
      <c r="N84" s="28"/>
    </row>
    <row r="85" spans="1:14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28"/>
      <c r="M85" s="28"/>
      <c r="N85" s="28"/>
    </row>
    <row r="86" spans="1:14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28"/>
      <c r="M86" s="28"/>
      <c r="N86" s="28"/>
    </row>
    <row r="87" spans="1:14" ht="12.75">
      <c r="A87" s="53" t="s">
        <v>101</v>
      </c>
      <c r="B87" s="53"/>
      <c r="C87" s="53"/>
      <c r="D87" s="53"/>
      <c r="E87" s="53"/>
      <c r="F87" s="53"/>
      <c r="G87" s="53"/>
      <c r="N87" s="28"/>
    </row>
    <row r="88" spans="1:14" ht="12.75">
      <c r="A88" s="54"/>
      <c r="B88" s="54"/>
      <c r="C88" s="54"/>
      <c r="D88" s="54"/>
      <c r="E88" s="54"/>
      <c r="F88" s="54"/>
      <c r="G88" s="54"/>
      <c r="N88" s="28"/>
    </row>
    <row r="89" spans="1:14" ht="14.25">
      <c r="A89" t="s">
        <v>102</v>
      </c>
      <c r="C89" s="55" t="s">
        <v>103</v>
      </c>
      <c r="D89" s="55"/>
      <c r="E89" s="55"/>
      <c r="F89" s="55"/>
      <c r="H89" s="1" t="s">
        <v>58</v>
      </c>
      <c r="I89" s="63">
        <v>1</v>
      </c>
      <c r="J89" s="3"/>
      <c r="L89" s="57">
        <f aca="true" t="shared" si="4" ref="L89:L97">(I89*J89)</f>
        <v>0</v>
      </c>
      <c r="M89" s="57">
        <f aca="true" t="shared" si="5" ref="M89:M97">(I89*K89)</f>
        <v>0</v>
      </c>
      <c r="N89" s="28"/>
    </row>
    <row r="90" spans="1:14" ht="14.25">
      <c r="A90" t="s">
        <v>104</v>
      </c>
      <c r="C90" s="55" t="s">
        <v>105</v>
      </c>
      <c r="D90" s="55"/>
      <c r="E90" s="55"/>
      <c r="F90" s="55"/>
      <c r="H90" s="1" t="s">
        <v>58</v>
      </c>
      <c r="I90" s="63">
        <v>5</v>
      </c>
      <c r="J90" s="3"/>
      <c r="L90" s="57">
        <f t="shared" si="4"/>
        <v>0</v>
      </c>
      <c r="M90" s="57">
        <f t="shared" si="5"/>
        <v>0</v>
      </c>
      <c r="N90" s="28"/>
    </row>
    <row r="91" spans="1:14" ht="14.25">
      <c r="A91" t="s">
        <v>106</v>
      </c>
      <c r="C91" s="55" t="s">
        <v>107</v>
      </c>
      <c r="D91" s="55"/>
      <c r="E91" s="55"/>
      <c r="F91" s="55"/>
      <c r="H91" s="1" t="s">
        <v>58</v>
      </c>
      <c r="I91" s="63">
        <v>2</v>
      </c>
      <c r="J91" s="3"/>
      <c r="L91" s="57">
        <f t="shared" si="4"/>
        <v>0</v>
      </c>
      <c r="M91" s="57">
        <f t="shared" si="5"/>
        <v>0</v>
      </c>
      <c r="N91" s="28"/>
    </row>
    <row r="92" spans="1:14" ht="14.25">
      <c r="A92" t="s">
        <v>108</v>
      </c>
      <c r="C92" s="55" t="s">
        <v>109</v>
      </c>
      <c r="D92" s="55"/>
      <c r="E92" s="55"/>
      <c r="F92" s="55"/>
      <c r="H92" s="1" t="s">
        <v>58</v>
      </c>
      <c r="I92" s="63">
        <v>1</v>
      </c>
      <c r="J92" s="3"/>
      <c r="L92" s="57">
        <f t="shared" si="4"/>
        <v>0</v>
      </c>
      <c r="M92" s="57">
        <f t="shared" si="5"/>
        <v>0</v>
      </c>
      <c r="N92" s="28"/>
    </row>
    <row r="93" spans="1:14" ht="14.25">
      <c r="A93" t="s">
        <v>110</v>
      </c>
      <c r="C93" s="55" t="s">
        <v>111</v>
      </c>
      <c r="D93" s="55"/>
      <c r="E93" s="55"/>
      <c r="F93" s="55"/>
      <c r="H93" s="1" t="s">
        <v>58</v>
      </c>
      <c r="I93" s="63">
        <v>3</v>
      </c>
      <c r="J93" s="3"/>
      <c r="L93" s="57">
        <f t="shared" si="4"/>
        <v>0</v>
      </c>
      <c r="M93" s="57">
        <f t="shared" si="5"/>
        <v>0</v>
      </c>
      <c r="N93" s="28"/>
    </row>
    <row r="94" spans="1:14" s="66" customFormat="1" ht="14.25">
      <c r="A94" t="s">
        <v>112</v>
      </c>
      <c r="C94" s="67" t="s">
        <v>113</v>
      </c>
      <c r="E94" s="68"/>
      <c r="F94" s="68"/>
      <c r="G94" s="69"/>
      <c r="H94" s="49" t="s">
        <v>58</v>
      </c>
      <c r="I94" s="70">
        <v>1</v>
      </c>
      <c r="J94" s="71"/>
      <c r="K94" s="70"/>
      <c r="L94" s="72">
        <f t="shared" si="4"/>
        <v>0</v>
      </c>
      <c r="M94" s="72">
        <f t="shared" si="5"/>
        <v>0</v>
      </c>
      <c r="N94" s="73"/>
    </row>
    <row r="95" spans="1:14" ht="14.25">
      <c r="A95" t="s">
        <v>114</v>
      </c>
      <c r="C95" s="55" t="s">
        <v>115</v>
      </c>
      <c r="D95" s="55"/>
      <c r="E95" s="55"/>
      <c r="F95" s="55"/>
      <c r="H95" s="1" t="s">
        <v>58</v>
      </c>
      <c r="I95" s="3">
        <v>12</v>
      </c>
      <c r="J95" s="63"/>
      <c r="L95" s="57">
        <f t="shared" si="4"/>
        <v>0</v>
      </c>
      <c r="M95" s="57">
        <f t="shared" si="5"/>
        <v>0</v>
      </c>
      <c r="N95" s="28"/>
    </row>
    <row r="96" spans="1:14" ht="14.25">
      <c r="A96" t="s">
        <v>116</v>
      </c>
      <c r="C96" s="55" t="s">
        <v>117</v>
      </c>
      <c r="D96" s="55"/>
      <c r="E96" s="55"/>
      <c r="F96" s="55"/>
      <c r="H96" s="1" t="s">
        <v>58</v>
      </c>
      <c r="I96" s="63">
        <v>22</v>
      </c>
      <c r="J96" s="3"/>
      <c r="L96" s="57">
        <f t="shared" si="4"/>
        <v>0</v>
      </c>
      <c r="M96" s="57">
        <f t="shared" si="5"/>
        <v>0</v>
      </c>
      <c r="N96" s="28"/>
    </row>
    <row r="97" spans="1:14" ht="14.25">
      <c r="A97" t="s">
        <v>118</v>
      </c>
      <c r="C97" s="74" t="s">
        <v>119</v>
      </c>
      <c r="D97" s="75"/>
      <c r="E97" s="74"/>
      <c r="F97" s="75"/>
      <c r="H97" s="1" t="s">
        <v>58</v>
      </c>
      <c r="I97" s="72">
        <v>1</v>
      </c>
      <c r="J97" s="64"/>
      <c r="K97" s="64"/>
      <c r="L97" s="57">
        <f t="shared" si="4"/>
        <v>0</v>
      </c>
      <c r="M97" s="57">
        <f t="shared" si="5"/>
        <v>0</v>
      </c>
      <c r="N97" s="28"/>
    </row>
    <row r="98" spans="1:14" ht="12.75">
      <c r="A98" s="59" t="s">
        <v>101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28">
        <f>SUM(L89:L97)</f>
        <v>0</v>
      </c>
      <c r="M98" s="28">
        <f>SUM(M89:M97)</f>
        <v>0</v>
      </c>
      <c r="N98" s="28"/>
    </row>
    <row r="99" spans="1:14" ht="12.7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28"/>
      <c r="M99" s="28"/>
      <c r="N99" s="28"/>
    </row>
    <row r="100" spans="1:14" ht="12.75">
      <c r="A100" s="1" t="s">
        <v>15</v>
      </c>
      <c r="B100" s="1"/>
      <c r="C100" s="15" t="s">
        <v>16</v>
      </c>
      <c r="D100" s="15"/>
      <c r="E100" s="15"/>
      <c r="F100" s="15"/>
      <c r="G100" s="15"/>
      <c r="H100" s="1" t="s">
        <v>17</v>
      </c>
      <c r="I100" s="1" t="s">
        <v>18</v>
      </c>
      <c r="J100" s="16" t="s">
        <v>19</v>
      </c>
      <c r="K100" s="16"/>
      <c r="L100" s="17" t="s">
        <v>20</v>
      </c>
      <c r="M100" s="17"/>
      <c r="N100" s="1" t="s">
        <v>21</v>
      </c>
    </row>
    <row r="101" spans="10:13" ht="12.75">
      <c r="J101" s="18" t="s">
        <v>22</v>
      </c>
      <c r="K101" s="19" t="s">
        <v>23</v>
      </c>
      <c r="L101" s="20" t="s">
        <v>22</v>
      </c>
      <c r="M101" s="20" t="s">
        <v>23</v>
      </c>
    </row>
    <row r="102" spans="1:14" ht="12.7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28"/>
      <c r="M102" s="28"/>
      <c r="N102" s="28"/>
    </row>
    <row r="103" spans="1:14" ht="12.75">
      <c r="A103" s="53" t="s">
        <v>120</v>
      </c>
      <c r="B103" s="53"/>
      <c r="C103" s="53"/>
      <c r="D103" s="53"/>
      <c r="E103" s="53"/>
      <c r="F103" s="53"/>
      <c r="G103" s="53"/>
      <c r="N103" s="28"/>
    </row>
    <row r="104" spans="1:14" ht="12.75">
      <c r="A104" s="54"/>
      <c r="B104" s="54"/>
      <c r="C104" s="54"/>
      <c r="D104" s="54"/>
      <c r="E104" s="54"/>
      <c r="F104" s="54"/>
      <c r="G104" s="54"/>
      <c r="N104" s="28"/>
    </row>
    <row r="105" spans="1:14" ht="14.25">
      <c r="A105" t="s">
        <v>121</v>
      </c>
      <c r="C105" s="55" t="s">
        <v>122</v>
      </c>
      <c r="D105" s="55"/>
      <c r="E105" s="55"/>
      <c r="F105" s="55"/>
      <c r="H105" s="1" t="s">
        <v>58</v>
      </c>
      <c r="I105" s="63">
        <v>1</v>
      </c>
      <c r="J105" s="3"/>
      <c r="L105" s="57">
        <f aca="true" t="shared" si="6" ref="L105:L110">(I105*J105)</f>
        <v>0</v>
      </c>
      <c r="M105" s="57">
        <f aca="true" t="shared" si="7" ref="M105:M110">(I105*K105)</f>
        <v>0</v>
      </c>
      <c r="N105" s="28"/>
    </row>
    <row r="106" spans="1:14" ht="14.25">
      <c r="A106" t="s">
        <v>123</v>
      </c>
      <c r="C106" s="55" t="s">
        <v>124</v>
      </c>
      <c r="D106" s="55"/>
      <c r="E106" s="55"/>
      <c r="F106" s="55"/>
      <c r="H106" s="1" t="s">
        <v>58</v>
      </c>
      <c r="I106" s="63">
        <v>1</v>
      </c>
      <c r="J106" s="3"/>
      <c r="L106" s="57">
        <f t="shared" si="6"/>
        <v>0</v>
      </c>
      <c r="M106" s="57">
        <f t="shared" si="7"/>
        <v>0</v>
      </c>
      <c r="N106" s="28"/>
    </row>
    <row r="107" spans="1:14" ht="14.25">
      <c r="A107" t="s">
        <v>125</v>
      </c>
      <c r="C107" s="55" t="s">
        <v>126</v>
      </c>
      <c r="D107" s="55"/>
      <c r="E107" s="55"/>
      <c r="F107" s="55"/>
      <c r="H107" s="1" t="s">
        <v>58</v>
      </c>
      <c r="I107" s="63">
        <v>1</v>
      </c>
      <c r="J107" s="3"/>
      <c r="L107" s="57">
        <f t="shared" si="6"/>
        <v>0</v>
      </c>
      <c r="M107" s="57">
        <f t="shared" si="7"/>
        <v>0</v>
      </c>
      <c r="N107" s="28"/>
    </row>
    <row r="108" spans="1:14" ht="14.25">
      <c r="A108" t="s">
        <v>127</v>
      </c>
      <c r="C108" s="55" t="s">
        <v>128</v>
      </c>
      <c r="D108" s="55"/>
      <c r="E108" s="55"/>
      <c r="F108" s="55"/>
      <c r="H108" s="1" t="s">
        <v>58</v>
      </c>
      <c r="I108" s="63">
        <v>3</v>
      </c>
      <c r="J108" s="3"/>
      <c r="L108" s="57">
        <f t="shared" si="6"/>
        <v>0</v>
      </c>
      <c r="M108" s="57">
        <f t="shared" si="7"/>
        <v>0</v>
      </c>
      <c r="N108" s="28"/>
    </row>
    <row r="109" spans="1:14" ht="14.25">
      <c r="A109" t="s">
        <v>129</v>
      </c>
      <c r="C109" s="55" t="s">
        <v>130</v>
      </c>
      <c r="D109" s="55"/>
      <c r="E109" s="55"/>
      <c r="F109" s="55"/>
      <c r="H109" s="1" t="s">
        <v>58</v>
      </c>
      <c r="I109" s="63">
        <v>2</v>
      </c>
      <c r="J109" s="3"/>
      <c r="L109" s="57">
        <f t="shared" si="6"/>
        <v>0</v>
      </c>
      <c r="M109" s="57">
        <f t="shared" si="7"/>
        <v>0</v>
      </c>
      <c r="N109" s="28"/>
    </row>
    <row r="110" spans="1:14" ht="14.25">
      <c r="A110" t="s">
        <v>131</v>
      </c>
      <c r="C110" s="55" t="s">
        <v>132</v>
      </c>
      <c r="D110" s="55"/>
      <c r="E110" s="55"/>
      <c r="F110" s="55"/>
      <c r="H110" s="1" t="s">
        <v>58</v>
      </c>
      <c r="I110" s="3">
        <v>2</v>
      </c>
      <c r="J110" s="63"/>
      <c r="L110" s="57">
        <f t="shared" si="6"/>
        <v>0</v>
      </c>
      <c r="M110" s="57">
        <f t="shared" si="7"/>
        <v>0</v>
      </c>
      <c r="N110" s="28"/>
    </row>
    <row r="111" spans="1:14" ht="12.75">
      <c r="A111" s="59" t="s">
        <v>120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28">
        <f>SUM(L105:L110)</f>
        <v>0</v>
      </c>
      <c r="M111" s="28">
        <f>SUM(M105:M110)</f>
        <v>0</v>
      </c>
      <c r="N111" s="28"/>
    </row>
    <row r="112" spans="1:14" ht="12.7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28"/>
      <c r="M112" s="28"/>
      <c r="N112" s="28"/>
    </row>
    <row r="113" spans="1:14" ht="12.7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28"/>
      <c r="M113" s="28"/>
      <c r="N113" s="28"/>
    </row>
    <row r="114" spans="1:14" ht="12.75">
      <c r="A114" s="53" t="s">
        <v>133</v>
      </c>
      <c r="B114" s="53"/>
      <c r="C114" s="53"/>
      <c r="D114" s="53"/>
      <c r="E114" s="53"/>
      <c r="F114" s="53"/>
      <c r="G114" s="53"/>
      <c r="N114" s="28"/>
    </row>
    <row r="115" spans="1:14" ht="12.75">
      <c r="A115" s="54"/>
      <c r="B115" s="54"/>
      <c r="C115" s="54"/>
      <c r="D115" s="54"/>
      <c r="E115" s="54"/>
      <c r="F115" s="54"/>
      <c r="G115" s="54"/>
      <c r="N115" s="28"/>
    </row>
    <row r="116" spans="1:14" s="66" customFormat="1" ht="14.25">
      <c r="A116" s="76" t="s">
        <v>134</v>
      </c>
      <c r="C116" s="67" t="s">
        <v>135</v>
      </c>
      <c r="E116" s="68"/>
      <c r="F116" s="68"/>
      <c r="G116" s="69"/>
      <c r="H116" s="49" t="s">
        <v>58</v>
      </c>
      <c r="I116" s="70">
        <v>1</v>
      </c>
      <c r="J116" s="71"/>
      <c r="K116" s="70"/>
      <c r="L116" s="72">
        <f aca="true" t="shared" si="8" ref="L116:L120">(I116*J116)</f>
        <v>0</v>
      </c>
      <c r="M116" s="72">
        <f aca="true" t="shared" si="9" ref="M116:M120">(I116*K116)</f>
        <v>0</v>
      </c>
      <c r="N116" s="73"/>
    </row>
    <row r="117" spans="1:14" s="66" customFormat="1" ht="14.25">
      <c r="A117" s="76" t="s">
        <v>136</v>
      </c>
      <c r="C117" s="67" t="s">
        <v>137</v>
      </c>
      <c r="E117" s="68"/>
      <c r="F117" s="68"/>
      <c r="G117" s="69"/>
      <c r="H117" s="49" t="s">
        <v>58</v>
      </c>
      <c r="I117" s="70">
        <v>1</v>
      </c>
      <c r="J117" s="71"/>
      <c r="K117" s="70"/>
      <c r="L117" s="72">
        <f t="shared" si="8"/>
        <v>0</v>
      </c>
      <c r="M117" s="72">
        <f t="shared" si="9"/>
        <v>0</v>
      </c>
      <c r="N117" s="73"/>
    </row>
    <row r="118" spans="1:14" s="66" customFormat="1" ht="14.25">
      <c r="A118" s="76" t="s">
        <v>138</v>
      </c>
      <c r="C118" s="67" t="s">
        <v>139</v>
      </c>
      <c r="E118" s="68"/>
      <c r="F118" s="68"/>
      <c r="G118" s="69"/>
      <c r="H118" s="49" t="s">
        <v>58</v>
      </c>
      <c r="I118" s="70">
        <v>1</v>
      </c>
      <c r="J118" s="71"/>
      <c r="K118" s="70"/>
      <c r="L118" s="72">
        <f t="shared" si="8"/>
        <v>0</v>
      </c>
      <c r="M118" s="72">
        <f t="shared" si="9"/>
        <v>0</v>
      </c>
      <c r="N118" s="73"/>
    </row>
    <row r="119" spans="1:14" s="66" customFormat="1" ht="14.25">
      <c r="A119" s="76" t="s">
        <v>140</v>
      </c>
      <c r="C119" s="67" t="s">
        <v>141</v>
      </c>
      <c r="E119" s="68"/>
      <c r="F119" s="68"/>
      <c r="G119" s="69"/>
      <c r="H119" s="49" t="s">
        <v>58</v>
      </c>
      <c r="I119" s="70">
        <v>1</v>
      </c>
      <c r="J119" s="71"/>
      <c r="K119" s="70"/>
      <c r="L119" s="72">
        <f t="shared" si="8"/>
        <v>0</v>
      </c>
      <c r="M119" s="72">
        <f t="shared" si="9"/>
        <v>0</v>
      </c>
      <c r="N119" s="73"/>
    </row>
    <row r="120" spans="1:14" s="66" customFormat="1" ht="14.25">
      <c r="A120" s="76" t="s">
        <v>142</v>
      </c>
      <c r="C120" s="67" t="s">
        <v>143</v>
      </c>
      <c r="E120" s="68"/>
      <c r="F120" s="68"/>
      <c r="G120" s="69"/>
      <c r="H120" s="49" t="s">
        <v>58</v>
      </c>
      <c r="I120" s="70">
        <v>1</v>
      </c>
      <c r="J120" s="71"/>
      <c r="K120" s="70"/>
      <c r="L120" s="72">
        <f t="shared" si="8"/>
        <v>0</v>
      </c>
      <c r="M120" s="72">
        <f t="shared" si="9"/>
        <v>0</v>
      </c>
      <c r="N120" s="73"/>
    </row>
    <row r="121" spans="1:14" ht="12.75">
      <c r="A121" s="59" t="s">
        <v>133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28">
        <f>SUM(L116:L120)</f>
        <v>0</v>
      </c>
      <c r="M121" s="28">
        <f>SUM(M116:M120)</f>
        <v>0</v>
      </c>
      <c r="N121" s="28"/>
    </row>
    <row r="122" spans="1:14" ht="12.7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28"/>
      <c r="M122" s="28"/>
      <c r="N122" s="28"/>
    </row>
    <row r="123" spans="1:14" ht="12.75">
      <c r="A123" t="s">
        <v>144</v>
      </c>
      <c r="C123" s="74" t="s">
        <v>145</v>
      </c>
      <c r="D123" s="75"/>
      <c r="E123" s="74"/>
      <c r="F123" s="75"/>
      <c r="H123" s="1" t="s">
        <v>100</v>
      </c>
      <c r="I123" s="72">
        <v>3</v>
      </c>
      <c r="J123" s="77"/>
      <c r="K123" s="77"/>
      <c r="L123" s="2">
        <f>SUM(L65,L98,L84,L82,L111,L121)*0.03</f>
        <v>0</v>
      </c>
      <c r="N123" s="28"/>
    </row>
    <row r="124" spans="1:14" ht="12" customHeight="1">
      <c r="A124" s="29"/>
      <c r="C124" s="61"/>
      <c r="D124" s="61"/>
      <c r="E124" s="61"/>
      <c r="F124" s="61"/>
      <c r="G124" s="61"/>
      <c r="H124" s="78"/>
      <c r="I124" s="3"/>
      <c r="N124" s="23"/>
    </row>
    <row r="125" spans="1:14" ht="15.75">
      <c r="A125" s="33" t="s">
        <v>146</v>
      </c>
      <c r="B125" s="33"/>
      <c r="C125" s="33"/>
      <c r="D125" s="33"/>
      <c r="E125" s="33"/>
      <c r="F125" s="33"/>
      <c r="G125" s="33"/>
      <c r="H125" s="34"/>
      <c r="I125" s="35"/>
      <c r="J125" s="36"/>
      <c r="K125" s="35"/>
      <c r="L125" s="37">
        <f>SUM(L65,L123,L98,L84,L82,L111,L121)</f>
        <v>0</v>
      </c>
      <c r="M125" s="37">
        <f>SUM(M65,M98,M82,M111,M121)</f>
        <v>0</v>
      </c>
      <c r="N125" s="79">
        <f>SUM(L125:M125)</f>
        <v>0</v>
      </c>
    </row>
    <row r="126" spans="1:14" ht="15.75">
      <c r="A126" s="39"/>
      <c r="B126" s="39"/>
      <c r="C126" s="39"/>
      <c r="D126" s="39"/>
      <c r="E126" s="39"/>
      <c r="F126" s="39"/>
      <c r="G126" s="39"/>
      <c r="H126" s="41"/>
      <c r="I126" s="42"/>
      <c r="J126" s="43"/>
      <c r="K126" s="42"/>
      <c r="L126" s="44"/>
      <c r="M126" s="44"/>
      <c r="N126" s="44"/>
    </row>
    <row r="127" spans="1:14" ht="12.75">
      <c r="A127" s="29"/>
      <c r="C127" s="61"/>
      <c r="D127" s="61"/>
      <c r="E127" s="61"/>
      <c r="F127" s="61"/>
      <c r="G127" s="61"/>
      <c r="H127" s="78"/>
      <c r="I127" s="3"/>
      <c r="N127" s="23"/>
    </row>
    <row r="128" spans="1:5" ht="15.75">
      <c r="A128" s="39" t="s">
        <v>147</v>
      </c>
      <c r="B128" s="39"/>
      <c r="C128" s="39"/>
      <c r="D128" s="39"/>
      <c r="E128" s="39"/>
    </row>
    <row r="129" spans="1:14" ht="14.25">
      <c r="A129" t="s">
        <v>148</v>
      </c>
      <c r="C129" s="67" t="s">
        <v>149</v>
      </c>
      <c r="D129" s="80"/>
      <c r="E129" s="80"/>
      <c r="F129" s="80"/>
      <c r="G129" s="80"/>
      <c r="H129" s="1" t="s">
        <v>58</v>
      </c>
      <c r="I129" s="63">
        <v>4</v>
      </c>
      <c r="J129" s="3"/>
      <c r="L129" s="57">
        <f aca="true" t="shared" si="10" ref="L129:L131">(I129*J129)</f>
        <v>0</v>
      </c>
      <c r="M129" s="57">
        <f aca="true" t="shared" si="11" ref="M129:M131">(I129*K129)</f>
        <v>0</v>
      </c>
      <c r="N129" s="28"/>
    </row>
    <row r="130" spans="1:14" ht="14.25">
      <c r="A130" t="s">
        <v>150</v>
      </c>
      <c r="C130" s="67" t="s">
        <v>151</v>
      </c>
      <c r="D130" s="80"/>
      <c r="E130" s="80"/>
      <c r="F130" s="80"/>
      <c r="G130" s="80"/>
      <c r="H130" s="1" t="s">
        <v>152</v>
      </c>
      <c r="I130" s="63">
        <v>4</v>
      </c>
      <c r="J130" s="3"/>
      <c r="L130" s="57">
        <f t="shared" si="10"/>
        <v>0</v>
      </c>
      <c r="M130" s="57">
        <f t="shared" si="11"/>
        <v>0</v>
      </c>
      <c r="N130" s="28"/>
    </row>
    <row r="131" spans="1:13" ht="14.25">
      <c r="A131" t="s">
        <v>153</v>
      </c>
      <c r="C131" s="55" t="s">
        <v>154</v>
      </c>
      <c r="D131" s="55"/>
      <c r="E131" s="55"/>
      <c r="F131" s="55"/>
      <c r="H131" s="1" t="s">
        <v>58</v>
      </c>
      <c r="I131" s="63">
        <v>1</v>
      </c>
      <c r="J131" s="3"/>
      <c r="L131" s="57">
        <f t="shared" si="10"/>
        <v>0</v>
      </c>
      <c r="M131" s="57">
        <f t="shared" si="11"/>
        <v>0</v>
      </c>
    </row>
    <row r="132" spans="3:13" ht="14.25">
      <c r="C132" s="55"/>
      <c r="D132" s="55"/>
      <c r="E132" s="55"/>
      <c r="F132" s="55"/>
      <c r="I132" s="63"/>
      <c r="J132" s="3"/>
      <c r="L132" s="57"/>
      <c r="M132" s="57"/>
    </row>
    <row r="133" spans="1:13" ht="14.25">
      <c r="A133" t="s">
        <v>155</v>
      </c>
      <c r="C133" s="55" t="s">
        <v>156</v>
      </c>
      <c r="D133" s="55"/>
      <c r="E133" s="55"/>
      <c r="F133" s="55"/>
      <c r="H133" s="1" t="s">
        <v>58</v>
      </c>
      <c r="I133" s="63">
        <v>8</v>
      </c>
      <c r="J133" s="3"/>
      <c r="L133" s="57">
        <f>(I133*J133)</f>
        <v>0</v>
      </c>
      <c r="M133" s="57">
        <f>(I133*K133)</f>
        <v>0</v>
      </c>
    </row>
    <row r="134" spans="3:9" ht="12.75">
      <c r="C134" s="61"/>
      <c r="D134" s="61"/>
      <c r="E134" s="61"/>
      <c r="F134" s="61"/>
      <c r="G134" s="61"/>
      <c r="I134" s="3"/>
    </row>
    <row r="135" spans="1:14" ht="15.75">
      <c r="A135" s="33" t="s">
        <v>157</v>
      </c>
      <c r="B135" s="33"/>
      <c r="C135" s="33"/>
      <c r="D135" s="33"/>
      <c r="E135" s="33"/>
      <c r="F135" s="33"/>
      <c r="G135" s="33"/>
      <c r="H135" s="34"/>
      <c r="I135" s="35"/>
      <c r="J135" s="36"/>
      <c r="K135" s="35"/>
      <c r="L135" s="37">
        <f>SUM(L129:L134)</f>
        <v>0</v>
      </c>
      <c r="M135" s="37">
        <f>SUM(M129:M134)</f>
        <v>0</v>
      </c>
      <c r="N135" s="79">
        <f>SUM(L135:M135)</f>
        <v>0</v>
      </c>
    </row>
    <row r="136" spans="10:13" ht="12.75">
      <c r="J136" s="18"/>
      <c r="K136" s="19"/>
      <c r="L136" s="20"/>
      <c r="M136" s="20"/>
    </row>
    <row r="137" spans="1:14" ht="12.75">
      <c r="A137" s="1" t="s">
        <v>15</v>
      </c>
      <c r="B137" s="1"/>
      <c r="C137" s="15" t="s">
        <v>16</v>
      </c>
      <c r="D137" s="15"/>
      <c r="E137" s="15"/>
      <c r="F137" s="15"/>
      <c r="G137" s="15"/>
      <c r="H137" s="1" t="s">
        <v>17</v>
      </c>
      <c r="I137" s="1" t="s">
        <v>18</v>
      </c>
      <c r="J137" s="16" t="s">
        <v>19</v>
      </c>
      <c r="K137" s="16"/>
      <c r="L137" s="17" t="s">
        <v>20</v>
      </c>
      <c r="M137" s="17"/>
      <c r="N137" s="1" t="s">
        <v>21</v>
      </c>
    </row>
    <row r="138" spans="10:13" ht="12.75">
      <c r="J138" s="18" t="s">
        <v>22</v>
      </c>
      <c r="K138" s="19" t="s">
        <v>23</v>
      </c>
      <c r="L138" s="20" t="s">
        <v>22</v>
      </c>
      <c r="M138" s="20" t="s">
        <v>23</v>
      </c>
    </row>
    <row r="139" spans="3:9" ht="12.75">
      <c r="C139" s="81"/>
      <c r="D139" s="81"/>
      <c r="E139" s="81"/>
      <c r="F139" s="81"/>
      <c r="G139" s="81"/>
      <c r="I139" s="3"/>
    </row>
    <row r="140" spans="1:5" ht="15.75">
      <c r="A140" s="39" t="s">
        <v>158</v>
      </c>
      <c r="B140" s="39"/>
      <c r="C140" s="39"/>
      <c r="D140" s="39"/>
      <c r="E140" s="39"/>
    </row>
    <row r="141" spans="1:14" ht="12.7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28"/>
      <c r="M141" s="28"/>
      <c r="N141" s="28"/>
    </row>
    <row r="142" spans="1:14" ht="12.75">
      <c r="A142" s="67"/>
      <c r="C142" s="82" t="s">
        <v>159</v>
      </c>
      <c r="D142" s="80"/>
      <c r="E142" s="80"/>
      <c r="F142" s="80"/>
      <c r="G142" s="1"/>
      <c r="I142" s="3"/>
      <c r="L142" s="57"/>
      <c r="M142" s="57"/>
      <c r="N142" s="28"/>
    </row>
    <row r="143" spans="1:14" ht="14.25">
      <c r="A143" s="76" t="s">
        <v>160</v>
      </c>
      <c r="C143" s="67" t="s">
        <v>161</v>
      </c>
      <c r="D143" s="80"/>
      <c r="E143" s="80"/>
      <c r="F143" s="80"/>
      <c r="G143" s="1"/>
      <c r="H143" s="1" t="s">
        <v>58</v>
      </c>
      <c r="I143" s="3">
        <v>1</v>
      </c>
      <c r="L143" s="72">
        <f aca="true" t="shared" si="12" ref="L143:L144">(I143*J143)</f>
        <v>0</v>
      </c>
      <c r="M143" s="83">
        <f aca="true" t="shared" si="13" ref="M143:M144">(I143*K143)</f>
        <v>0</v>
      </c>
      <c r="N143" s="28"/>
    </row>
    <row r="144" spans="1:14" ht="14.25">
      <c r="A144" s="76" t="s">
        <v>162</v>
      </c>
      <c r="C144" s="67" t="s">
        <v>163</v>
      </c>
      <c r="D144" s="80"/>
      <c r="E144" s="80"/>
      <c r="F144" s="80"/>
      <c r="G144" s="1"/>
      <c r="H144" s="1" t="s">
        <v>58</v>
      </c>
      <c r="I144" s="3">
        <v>10</v>
      </c>
      <c r="L144" s="72">
        <f t="shared" si="12"/>
        <v>0</v>
      </c>
      <c r="M144" s="83">
        <f t="shared" si="13"/>
        <v>0</v>
      </c>
      <c r="N144" s="28"/>
    </row>
    <row r="145" spans="1:14" ht="12.75">
      <c r="A145" s="59" t="s">
        <v>164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28">
        <f>SUM(L143:L144)</f>
        <v>0</v>
      </c>
      <c r="M145" s="28">
        <f>SUM(M143:M144)</f>
        <v>0</v>
      </c>
      <c r="N145" s="28"/>
    </row>
    <row r="146" spans="1:14" ht="12.7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28"/>
      <c r="M146" s="28"/>
      <c r="N146" s="28"/>
    </row>
    <row r="147" spans="1:14" ht="12.7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28"/>
      <c r="M147" s="28"/>
      <c r="N147" s="28"/>
    </row>
    <row r="148" spans="1:14" s="48" customFormat="1" ht="12.75">
      <c r="A148" s="67"/>
      <c r="C148" s="82" t="s">
        <v>165</v>
      </c>
      <c r="D148" s="80"/>
      <c r="E148" s="80"/>
      <c r="F148" s="80"/>
      <c r="G148" s="49"/>
      <c r="H148" s="49"/>
      <c r="I148" s="51"/>
      <c r="J148" s="50"/>
      <c r="K148" s="51"/>
      <c r="L148" s="70"/>
      <c r="M148" s="70"/>
      <c r="N148" s="84"/>
    </row>
    <row r="149" spans="1:14" ht="14.25">
      <c r="A149" s="76" t="s">
        <v>166</v>
      </c>
      <c r="C149" s="67" t="s">
        <v>167</v>
      </c>
      <c r="D149" s="80"/>
      <c r="E149" s="80"/>
      <c r="F149" s="80"/>
      <c r="G149" s="1"/>
      <c r="H149" s="1" t="s">
        <v>58</v>
      </c>
      <c r="I149" s="3">
        <v>1</v>
      </c>
      <c r="L149" s="72">
        <f>(I149*J149)</f>
        <v>0</v>
      </c>
      <c r="M149" s="83">
        <f>(I149*K149)</f>
        <v>0</v>
      </c>
      <c r="N149" s="28"/>
    </row>
    <row r="150" spans="1:14" ht="14.25">
      <c r="A150" s="76"/>
      <c r="C150" s="67" t="s">
        <v>168</v>
      </c>
      <c r="D150" s="80"/>
      <c r="E150" s="80"/>
      <c r="F150" s="80"/>
      <c r="G150" s="1"/>
      <c r="I150" s="3"/>
      <c r="L150" s="72"/>
      <c r="M150" s="83"/>
      <c r="N150" s="28"/>
    </row>
    <row r="151" spans="1:14" ht="14.25">
      <c r="A151" s="76" t="s">
        <v>169</v>
      </c>
      <c r="C151" s="67" t="s">
        <v>170</v>
      </c>
      <c r="D151" s="80"/>
      <c r="E151" s="80"/>
      <c r="F151" s="80"/>
      <c r="G151" s="1"/>
      <c r="H151" s="1" t="s">
        <v>58</v>
      </c>
      <c r="I151" s="3">
        <v>1</v>
      </c>
      <c r="L151" s="72">
        <f aca="true" t="shared" si="14" ref="L151:L172">(I151*J151)</f>
        <v>0</v>
      </c>
      <c r="M151" s="83">
        <f aca="true" t="shared" si="15" ref="M151:M172">(I151*K151)</f>
        <v>0</v>
      </c>
      <c r="N151" s="28"/>
    </row>
    <row r="152" spans="1:14" ht="14.25">
      <c r="A152" s="76" t="s">
        <v>171</v>
      </c>
      <c r="C152" s="67" t="s">
        <v>172</v>
      </c>
      <c r="D152" s="80"/>
      <c r="E152" s="80"/>
      <c r="F152" s="80"/>
      <c r="G152" s="1"/>
      <c r="H152" s="1" t="s">
        <v>58</v>
      </c>
      <c r="I152" s="3">
        <v>1</v>
      </c>
      <c r="L152" s="72">
        <f t="shared" si="14"/>
        <v>0</v>
      </c>
      <c r="M152" s="83">
        <f t="shared" si="15"/>
        <v>0</v>
      </c>
      <c r="N152" s="28"/>
    </row>
    <row r="153" spans="1:14" ht="14.25">
      <c r="A153" s="76" t="s">
        <v>173</v>
      </c>
      <c r="C153" s="67" t="s">
        <v>174</v>
      </c>
      <c r="D153" s="80"/>
      <c r="E153" s="80"/>
      <c r="F153" s="80"/>
      <c r="G153" s="1"/>
      <c r="H153" s="1" t="s">
        <v>58</v>
      </c>
      <c r="I153" s="3">
        <v>1</v>
      </c>
      <c r="L153" s="72">
        <f t="shared" si="14"/>
        <v>0</v>
      </c>
      <c r="M153" s="83">
        <f t="shared" si="15"/>
        <v>0</v>
      </c>
      <c r="N153" s="28"/>
    </row>
    <row r="154" spans="1:14" ht="14.25">
      <c r="A154" s="76" t="s">
        <v>175</v>
      </c>
      <c r="C154" s="67" t="s">
        <v>176</v>
      </c>
      <c r="D154" s="80"/>
      <c r="E154" s="80"/>
      <c r="F154" s="80"/>
      <c r="G154" s="1"/>
      <c r="H154" s="1" t="s">
        <v>58</v>
      </c>
      <c r="I154" s="3">
        <v>1</v>
      </c>
      <c r="L154" s="72">
        <f t="shared" si="14"/>
        <v>0</v>
      </c>
      <c r="M154" s="83">
        <f t="shared" si="15"/>
        <v>0</v>
      </c>
      <c r="N154" s="28"/>
    </row>
    <row r="155" spans="1:14" ht="14.25">
      <c r="A155" s="76" t="s">
        <v>177</v>
      </c>
      <c r="C155" s="67" t="s">
        <v>178</v>
      </c>
      <c r="D155" s="80"/>
      <c r="E155" s="80"/>
      <c r="F155" s="80"/>
      <c r="G155" s="1"/>
      <c r="H155" s="1" t="s">
        <v>58</v>
      </c>
      <c r="I155" s="3">
        <v>1</v>
      </c>
      <c r="L155" s="72">
        <f t="shared" si="14"/>
        <v>0</v>
      </c>
      <c r="M155" s="83">
        <f t="shared" si="15"/>
        <v>0</v>
      </c>
      <c r="N155" s="28"/>
    </row>
    <row r="156" spans="1:14" ht="14.25">
      <c r="A156" s="76" t="s">
        <v>179</v>
      </c>
      <c r="C156" s="67" t="s">
        <v>180</v>
      </c>
      <c r="D156" s="80"/>
      <c r="E156" s="80"/>
      <c r="F156" s="80"/>
      <c r="G156" s="1"/>
      <c r="H156" s="1" t="s">
        <v>58</v>
      </c>
      <c r="I156" s="3">
        <v>1</v>
      </c>
      <c r="L156" s="72">
        <f t="shared" si="14"/>
        <v>0</v>
      </c>
      <c r="M156" s="83">
        <f t="shared" si="15"/>
        <v>0</v>
      </c>
      <c r="N156" s="28"/>
    </row>
    <row r="157" spans="1:14" ht="14.25">
      <c r="A157" s="76" t="s">
        <v>181</v>
      </c>
      <c r="C157" s="67" t="s">
        <v>182</v>
      </c>
      <c r="D157" s="80"/>
      <c r="E157" s="80"/>
      <c r="F157" s="80"/>
      <c r="G157" s="1"/>
      <c r="H157" s="1" t="s">
        <v>58</v>
      </c>
      <c r="I157" s="3">
        <v>1</v>
      </c>
      <c r="L157" s="72">
        <f t="shared" si="14"/>
        <v>0</v>
      </c>
      <c r="M157" s="83">
        <f t="shared" si="15"/>
        <v>0</v>
      </c>
      <c r="N157" s="28"/>
    </row>
    <row r="158" spans="1:14" ht="14.25">
      <c r="A158" s="76" t="s">
        <v>183</v>
      </c>
      <c r="C158" s="67" t="s">
        <v>184</v>
      </c>
      <c r="D158" s="80"/>
      <c r="E158" s="80"/>
      <c r="F158" s="80"/>
      <c r="G158" s="1"/>
      <c r="H158" s="1" t="s">
        <v>58</v>
      </c>
      <c r="I158" s="3">
        <v>1</v>
      </c>
      <c r="L158" s="72">
        <f t="shared" si="14"/>
        <v>0</v>
      </c>
      <c r="M158" s="83">
        <f t="shared" si="15"/>
        <v>0</v>
      </c>
      <c r="N158" s="28"/>
    </row>
    <row r="159" spans="1:14" ht="14.25">
      <c r="A159" s="76" t="s">
        <v>185</v>
      </c>
      <c r="C159" s="67" t="s">
        <v>186</v>
      </c>
      <c r="D159" s="80"/>
      <c r="E159" s="80"/>
      <c r="F159" s="80"/>
      <c r="G159" s="1"/>
      <c r="H159" s="1" t="s">
        <v>58</v>
      </c>
      <c r="I159" s="3">
        <v>1</v>
      </c>
      <c r="L159" s="72">
        <f t="shared" si="14"/>
        <v>0</v>
      </c>
      <c r="M159" s="83">
        <f t="shared" si="15"/>
        <v>0</v>
      </c>
      <c r="N159" s="28"/>
    </row>
    <row r="160" spans="1:14" ht="14.25">
      <c r="A160" s="76" t="s">
        <v>187</v>
      </c>
      <c r="C160" s="67" t="s">
        <v>188</v>
      </c>
      <c r="D160" s="80"/>
      <c r="E160" s="80"/>
      <c r="F160" s="80"/>
      <c r="G160" s="1"/>
      <c r="H160" s="1" t="s">
        <v>58</v>
      </c>
      <c r="I160" s="3">
        <v>2</v>
      </c>
      <c r="L160" s="72">
        <f t="shared" si="14"/>
        <v>0</v>
      </c>
      <c r="M160" s="83">
        <f t="shared" si="15"/>
        <v>0</v>
      </c>
      <c r="N160" s="28"/>
    </row>
    <row r="161" spans="1:14" ht="14.25">
      <c r="A161" s="76" t="s">
        <v>189</v>
      </c>
      <c r="C161" s="67" t="s">
        <v>190</v>
      </c>
      <c r="D161" s="80"/>
      <c r="E161" s="80"/>
      <c r="F161" s="80"/>
      <c r="G161" s="1"/>
      <c r="H161" s="1" t="s">
        <v>58</v>
      </c>
      <c r="I161" s="3">
        <v>1</v>
      </c>
      <c r="L161" s="72">
        <f t="shared" si="14"/>
        <v>0</v>
      </c>
      <c r="M161" s="83">
        <f t="shared" si="15"/>
        <v>0</v>
      </c>
      <c r="N161" s="28"/>
    </row>
    <row r="162" spans="1:14" ht="14.25">
      <c r="A162" s="76" t="s">
        <v>191</v>
      </c>
      <c r="C162" s="67" t="s">
        <v>192</v>
      </c>
      <c r="D162" s="80"/>
      <c r="E162" s="80"/>
      <c r="F162" s="80"/>
      <c r="G162" s="1"/>
      <c r="H162" s="1" t="s">
        <v>58</v>
      </c>
      <c r="I162" s="3">
        <v>4</v>
      </c>
      <c r="L162" s="72">
        <f t="shared" si="14"/>
        <v>0</v>
      </c>
      <c r="M162" s="83">
        <f t="shared" si="15"/>
        <v>0</v>
      </c>
      <c r="N162" s="28"/>
    </row>
    <row r="163" spans="1:14" ht="14.25">
      <c r="A163" s="76" t="s">
        <v>193</v>
      </c>
      <c r="C163" s="67" t="s">
        <v>194</v>
      </c>
      <c r="D163" s="80"/>
      <c r="E163" s="80"/>
      <c r="F163" s="80"/>
      <c r="G163" s="1"/>
      <c r="H163" s="1" t="s">
        <v>58</v>
      </c>
      <c r="I163" s="3">
        <v>3</v>
      </c>
      <c r="L163" s="72">
        <f t="shared" si="14"/>
        <v>0</v>
      </c>
      <c r="M163" s="83">
        <f t="shared" si="15"/>
        <v>0</v>
      </c>
      <c r="N163" s="28"/>
    </row>
    <row r="164" spans="1:14" ht="14.25">
      <c r="A164" s="76" t="s">
        <v>195</v>
      </c>
      <c r="C164" s="67" t="s">
        <v>196</v>
      </c>
      <c r="D164" s="80"/>
      <c r="E164" s="80"/>
      <c r="F164" s="80"/>
      <c r="G164" s="1"/>
      <c r="H164" s="1" t="s">
        <v>58</v>
      </c>
      <c r="I164" s="3">
        <v>1</v>
      </c>
      <c r="L164" s="72">
        <f t="shared" si="14"/>
        <v>0</v>
      </c>
      <c r="M164" s="83">
        <f t="shared" si="15"/>
        <v>0</v>
      </c>
      <c r="N164" s="28"/>
    </row>
    <row r="165" spans="1:14" ht="14.25">
      <c r="A165" s="76" t="s">
        <v>197</v>
      </c>
      <c r="C165" s="67" t="s">
        <v>198</v>
      </c>
      <c r="D165" s="80"/>
      <c r="E165" s="80"/>
      <c r="F165" s="80"/>
      <c r="G165" s="1"/>
      <c r="H165" s="1" t="s">
        <v>58</v>
      </c>
      <c r="I165" s="3">
        <v>3</v>
      </c>
      <c r="L165" s="72">
        <f t="shared" si="14"/>
        <v>0</v>
      </c>
      <c r="M165" s="83">
        <f t="shared" si="15"/>
        <v>0</v>
      </c>
      <c r="N165" s="28"/>
    </row>
    <row r="166" spans="1:14" ht="14.25">
      <c r="A166" s="76" t="s">
        <v>199</v>
      </c>
      <c r="C166" s="67" t="s">
        <v>200</v>
      </c>
      <c r="D166" s="80"/>
      <c r="E166" s="80"/>
      <c r="F166" s="80"/>
      <c r="G166" s="1"/>
      <c r="H166" s="1" t="s">
        <v>58</v>
      </c>
      <c r="I166" s="3">
        <v>3</v>
      </c>
      <c r="L166" s="72">
        <f t="shared" si="14"/>
        <v>0</v>
      </c>
      <c r="M166" s="83">
        <f t="shared" si="15"/>
        <v>0</v>
      </c>
      <c r="N166" s="28"/>
    </row>
    <row r="167" spans="1:14" ht="14.25">
      <c r="A167" s="76" t="s">
        <v>201</v>
      </c>
      <c r="C167" s="67" t="s">
        <v>202</v>
      </c>
      <c r="D167" s="80"/>
      <c r="E167" s="80"/>
      <c r="F167" s="80"/>
      <c r="G167" s="1"/>
      <c r="H167" s="1" t="s">
        <v>58</v>
      </c>
      <c r="I167" s="3">
        <v>1</v>
      </c>
      <c r="L167" s="72">
        <f t="shared" si="14"/>
        <v>0</v>
      </c>
      <c r="M167" s="83">
        <f t="shared" si="15"/>
        <v>0</v>
      </c>
      <c r="N167" s="28"/>
    </row>
    <row r="168" spans="1:14" ht="14.25">
      <c r="A168" s="76" t="s">
        <v>203</v>
      </c>
      <c r="C168" s="67" t="s">
        <v>204</v>
      </c>
      <c r="D168" s="80"/>
      <c r="E168" s="80"/>
      <c r="F168" s="80"/>
      <c r="G168" s="1"/>
      <c r="H168" s="1" t="s">
        <v>58</v>
      </c>
      <c r="I168" s="3">
        <v>3</v>
      </c>
      <c r="L168" s="72">
        <f t="shared" si="14"/>
        <v>0</v>
      </c>
      <c r="M168" s="83">
        <f t="shared" si="15"/>
        <v>0</v>
      </c>
      <c r="N168" s="28"/>
    </row>
    <row r="169" spans="1:14" ht="14.25">
      <c r="A169" s="76" t="s">
        <v>205</v>
      </c>
      <c r="C169" s="67" t="s">
        <v>206</v>
      </c>
      <c r="D169" s="80"/>
      <c r="E169" s="80"/>
      <c r="F169" s="80"/>
      <c r="G169" s="1"/>
      <c r="H169" s="1" t="s">
        <v>58</v>
      </c>
      <c r="I169" s="3">
        <v>6</v>
      </c>
      <c r="L169" s="72">
        <f t="shared" si="14"/>
        <v>0</v>
      </c>
      <c r="M169" s="83">
        <f t="shared" si="15"/>
        <v>0</v>
      </c>
      <c r="N169" s="28"/>
    </row>
    <row r="170" spans="1:14" ht="14.25">
      <c r="A170" s="76" t="s">
        <v>207</v>
      </c>
      <c r="C170" s="67" t="s">
        <v>208</v>
      </c>
      <c r="D170" s="80"/>
      <c r="E170" s="80"/>
      <c r="F170" s="80"/>
      <c r="G170" s="1"/>
      <c r="H170" s="1" t="s">
        <v>58</v>
      </c>
      <c r="I170" s="3">
        <v>1</v>
      </c>
      <c r="L170" s="72">
        <f t="shared" si="14"/>
        <v>0</v>
      </c>
      <c r="M170" s="83">
        <f t="shared" si="15"/>
        <v>0</v>
      </c>
      <c r="N170" s="28"/>
    </row>
    <row r="171" spans="1:14" ht="14.25">
      <c r="A171" s="76" t="s">
        <v>209</v>
      </c>
      <c r="C171" s="67" t="s">
        <v>210</v>
      </c>
      <c r="D171" s="80"/>
      <c r="E171" s="80"/>
      <c r="F171" s="80"/>
      <c r="G171" s="1"/>
      <c r="H171" s="1" t="s">
        <v>58</v>
      </c>
      <c r="I171" s="3">
        <v>1</v>
      </c>
      <c r="L171" s="72">
        <f t="shared" si="14"/>
        <v>0</v>
      </c>
      <c r="M171" s="83">
        <f t="shared" si="15"/>
        <v>0</v>
      </c>
      <c r="N171" s="28"/>
    </row>
    <row r="172" spans="1:14" ht="14.25">
      <c r="A172" s="76" t="s">
        <v>211</v>
      </c>
      <c r="C172" s="67" t="s">
        <v>212</v>
      </c>
      <c r="D172" s="80"/>
      <c r="E172" s="80"/>
      <c r="F172" s="80"/>
      <c r="G172" s="1"/>
      <c r="H172" s="1" t="s">
        <v>58</v>
      </c>
      <c r="I172" s="3">
        <v>5</v>
      </c>
      <c r="L172" s="72">
        <f t="shared" si="14"/>
        <v>0</v>
      </c>
      <c r="M172" s="83">
        <f t="shared" si="15"/>
        <v>0</v>
      </c>
      <c r="N172" s="28"/>
    </row>
    <row r="173" spans="1:14" ht="14.25">
      <c r="A173" s="76" t="s">
        <v>213</v>
      </c>
      <c r="C173" s="67" t="s">
        <v>214</v>
      </c>
      <c r="D173" s="80"/>
      <c r="E173" s="80"/>
      <c r="F173" s="80"/>
      <c r="G173" s="1"/>
      <c r="N173" s="28"/>
    </row>
    <row r="174" spans="1:14" ht="14.25">
      <c r="A174" s="76"/>
      <c r="C174" s="67" t="s">
        <v>215</v>
      </c>
      <c r="D174" s="80"/>
      <c r="E174" s="80"/>
      <c r="F174" s="80"/>
      <c r="G174" s="1"/>
      <c r="H174" s="1" t="s">
        <v>58</v>
      </c>
      <c r="I174" s="3">
        <v>3</v>
      </c>
      <c r="L174" s="72">
        <f aca="true" t="shared" si="16" ref="L174:L177">(I174*J174)</f>
        <v>0</v>
      </c>
      <c r="M174" s="83">
        <f aca="true" t="shared" si="17" ref="M174:M177">(I174*K174)</f>
        <v>0</v>
      </c>
      <c r="N174" s="28"/>
    </row>
    <row r="175" spans="1:14" ht="14.25">
      <c r="A175" s="76" t="s">
        <v>216</v>
      </c>
      <c r="C175" s="67" t="s">
        <v>217</v>
      </c>
      <c r="D175" s="80"/>
      <c r="E175" s="80"/>
      <c r="F175" s="80"/>
      <c r="G175" s="1"/>
      <c r="H175" s="1" t="s">
        <v>152</v>
      </c>
      <c r="I175" s="3">
        <v>3</v>
      </c>
      <c r="L175" s="72">
        <f t="shared" si="16"/>
        <v>0</v>
      </c>
      <c r="M175" s="83">
        <f t="shared" si="17"/>
        <v>0</v>
      </c>
      <c r="N175" s="28"/>
    </row>
    <row r="176" spans="1:14" ht="14.25">
      <c r="A176" s="76" t="s">
        <v>218</v>
      </c>
      <c r="C176" s="67" t="s">
        <v>219</v>
      </c>
      <c r="D176" s="80"/>
      <c r="E176" s="80"/>
      <c r="F176" s="80"/>
      <c r="G176" s="1"/>
      <c r="H176" s="1" t="s">
        <v>58</v>
      </c>
      <c r="I176" s="3">
        <v>2</v>
      </c>
      <c r="L176" s="72">
        <f t="shared" si="16"/>
        <v>0</v>
      </c>
      <c r="M176" s="83">
        <f t="shared" si="17"/>
        <v>0</v>
      </c>
      <c r="N176" s="28"/>
    </row>
    <row r="177" spans="1:14" s="48" customFormat="1" ht="14.25">
      <c r="A177" s="76" t="s">
        <v>220</v>
      </c>
      <c r="C177" s="67" t="s">
        <v>221</v>
      </c>
      <c r="D177" s="80"/>
      <c r="E177" s="80"/>
      <c r="F177" s="80"/>
      <c r="G177" s="49"/>
      <c r="H177" s="49" t="s">
        <v>152</v>
      </c>
      <c r="I177" s="51">
        <v>1</v>
      </c>
      <c r="J177" s="50"/>
      <c r="K177" s="51"/>
      <c r="L177" s="72">
        <f t="shared" si="16"/>
        <v>0</v>
      </c>
      <c r="M177" s="72">
        <f t="shared" si="17"/>
        <v>0</v>
      </c>
      <c r="N177" s="84"/>
    </row>
    <row r="178" spans="1:14" s="66" customFormat="1" ht="12.75">
      <c r="A178" s="76"/>
      <c r="C178" s="67"/>
      <c r="D178" s="68" t="s">
        <v>222</v>
      </c>
      <c r="E178" s="68"/>
      <c r="F178" s="68"/>
      <c r="G178" s="69"/>
      <c r="H178" s="69"/>
      <c r="I178" s="70"/>
      <c r="J178" s="71"/>
      <c r="K178" s="70"/>
      <c r="L178" s="72"/>
      <c r="M178" s="72"/>
      <c r="N178" s="73"/>
    </row>
    <row r="179" spans="1:14" s="66" customFormat="1" ht="12.75">
      <c r="A179" s="76"/>
      <c r="C179" s="67"/>
      <c r="D179" s="68" t="s">
        <v>223</v>
      </c>
      <c r="E179" s="68"/>
      <c r="F179" s="68"/>
      <c r="G179" s="69"/>
      <c r="H179" s="69"/>
      <c r="I179" s="70"/>
      <c r="J179" s="71"/>
      <c r="K179" s="70"/>
      <c r="L179" s="72"/>
      <c r="M179" s="72"/>
      <c r="N179" s="73"/>
    </row>
    <row r="180" spans="1:14" s="66" customFormat="1" ht="12.75">
      <c r="A180" s="76"/>
      <c r="C180" s="67"/>
      <c r="D180" s="68" t="s">
        <v>224</v>
      </c>
      <c r="E180" s="68"/>
      <c r="F180" s="68"/>
      <c r="G180" s="69"/>
      <c r="H180" s="69"/>
      <c r="I180" s="70"/>
      <c r="J180" s="71"/>
      <c r="K180" s="70"/>
      <c r="L180" s="72"/>
      <c r="M180" s="72"/>
      <c r="N180" s="73"/>
    </row>
    <row r="181" spans="1:14" s="66" customFormat="1" ht="12.75">
      <c r="A181" s="76"/>
      <c r="C181" s="67"/>
      <c r="D181" s="68" t="s">
        <v>225</v>
      </c>
      <c r="E181" s="68"/>
      <c r="F181" s="68"/>
      <c r="G181" s="69"/>
      <c r="H181" s="69"/>
      <c r="I181" s="70"/>
      <c r="J181" s="71"/>
      <c r="K181" s="70"/>
      <c r="L181" s="72"/>
      <c r="M181" s="72"/>
      <c r="N181" s="73"/>
    </row>
    <row r="182" spans="1:14" s="66" customFormat="1" ht="12.75">
      <c r="A182" s="76"/>
      <c r="C182" s="67"/>
      <c r="D182" s="68" t="s">
        <v>226</v>
      </c>
      <c r="E182" s="68"/>
      <c r="F182" s="68"/>
      <c r="G182" s="69"/>
      <c r="H182" s="69"/>
      <c r="I182" s="70"/>
      <c r="J182" s="71"/>
      <c r="K182" s="70"/>
      <c r="L182" s="72"/>
      <c r="M182" s="72"/>
      <c r="N182" s="73"/>
    </row>
    <row r="183" spans="1:16" s="66" customFormat="1" ht="14.25">
      <c r="A183" s="76" t="s">
        <v>227</v>
      </c>
      <c r="C183" s="55" t="s">
        <v>228</v>
      </c>
      <c r="D183" s="68"/>
      <c r="E183" s="68"/>
      <c r="F183" s="68"/>
      <c r="G183" s="69"/>
      <c r="H183" s="49" t="s">
        <v>58</v>
      </c>
      <c r="I183" s="70">
        <v>1</v>
      </c>
      <c r="J183" s="71"/>
      <c r="K183" s="70"/>
      <c r="L183" s="72">
        <f aca="true" t="shared" si="18" ref="L183:L184">(I183*J183)</f>
        <v>0</v>
      </c>
      <c r="M183" s="72">
        <f aca="true" t="shared" si="19" ref="M183:M184">(I183*K183)</f>
        <v>0</v>
      </c>
      <c r="N183" s="73"/>
      <c r="O183" s="73"/>
      <c r="P183" s="73"/>
    </row>
    <row r="184" spans="1:16" s="66" customFormat="1" ht="14.25">
      <c r="A184" s="76" t="s">
        <v>229</v>
      </c>
      <c r="C184" s="55" t="s">
        <v>230</v>
      </c>
      <c r="D184" s="68"/>
      <c r="E184" s="68"/>
      <c r="F184" s="68"/>
      <c r="G184" s="69"/>
      <c r="H184" s="49" t="s">
        <v>58</v>
      </c>
      <c r="I184" s="70">
        <v>1</v>
      </c>
      <c r="J184" s="71"/>
      <c r="K184" s="70"/>
      <c r="L184" s="72">
        <f t="shared" si="18"/>
        <v>0</v>
      </c>
      <c r="M184" s="72">
        <f t="shared" si="19"/>
        <v>0</v>
      </c>
      <c r="N184" s="73"/>
      <c r="O184" s="73"/>
      <c r="P184" s="73"/>
    </row>
    <row r="185" spans="1:16" s="66" customFormat="1" ht="14.25">
      <c r="A185" s="76" t="s">
        <v>231</v>
      </c>
      <c r="C185" s="55" t="s">
        <v>232</v>
      </c>
      <c r="D185" s="68"/>
      <c r="E185" s="68"/>
      <c r="F185" s="68"/>
      <c r="G185" s="69"/>
      <c r="H185" s="49" t="s">
        <v>58</v>
      </c>
      <c r="I185" s="70">
        <v>1</v>
      </c>
      <c r="J185" s="71"/>
      <c r="K185" s="70"/>
      <c r="L185" s="72"/>
      <c r="M185" s="72"/>
      <c r="N185" s="73"/>
      <c r="O185" s="73"/>
      <c r="P185" s="73"/>
    </row>
    <row r="186" spans="1:14" ht="14.25">
      <c r="A186" s="76" t="s">
        <v>233</v>
      </c>
      <c r="C186" s="67" t="s">
        <v>163</v>
      </c>
      <c r="D186" s="80"/>
      <c r="E186" s="80"/>
      <c r="F186" s="80"/>
      <c r="G186" s="1"/>
      <c r="H186" s="1" t="s">
        <v>58</v>
      </c>
      <c r="I186" s="3">
        <v>150</v>
      </c>
      <c r="L186" s="72">
        <f>(I186*J186)</f>
        <v>0</v>
      </c>
      <c r="M186" s="83">
        <f>(I186*K186)</f>
        <v>0</v>
      </c>
      <c r="N186" s="28"/>
    </row>
    <row r="187" spans="1:14" ht="12.75">
      <c r="A187" s="59" t="s">
        <v>234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28">
        <f>SUM(L149:L186)</f>
        <v>0</v>
      </c>
      <c r="M187" s="28">
        <f>SUM(M149:M186)</f>
        <v>0</v>
      </c>
      <c r="N187" s="28"/>
    </row>
    <row r="188" spans="1:14" ht="12.75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28"/>
      <c r="M188" s="28"/>
      <c r="N188" s="28"/>
    </row>
    <row r="189" spans="1:14" ht="15.75">
      <c r="A189" s="33" t="s">
        <v>235</v>
      </c>
      <c r="B189" s="33"/>
      <c r="C189" s="33"/>
      <c r="D189" s="33"/>
      <c r="E189" s="33"/>
      <c r="F189" s="33"/>
      <c r="G189" s="33"/>
      <c r="H189" s="34"/>
      <c r="I189" s="35"/>
      <c r="J189" s="36"/>
      <c r="K189" s="35"/>
      <c r="L189" s="37">
        <f>SUM(L187,L145)</f>
        <v>0</v>
      </c>
      <c r="M189" s="37">
        <f>SUM(M187,M145)</f>
        <v>0</v>
      </c>
      <c r="N189" s="79">
        <f>SUM(L189:M189)</f>
        <v>0</v>
      </c>
    </row>
    <row r="190" spans="1:14" ht="15.75">
      <c r="A190" s="39"/>
      <c r="B190" s="39"/>
      <c r="C190" s="39"/>
      <c r="D190" s="39"/>
      <c r="E190" s="39"/>
      <c r="F190" s="39"/>
      <c r="G190" s="39"/>
      <c r="H190" s="41"/>
      <c r="I190" s="42"/>
      <c r="J190" s="43"/>
      <c r="K190" s="42"/>
      <c r="L190" s="44"/>
      <c r="M190" s="44"/>
      <c r="N190" s="44"/>
    </row>
    <row r="191" spans="1:14" ht="12.75">
      <c r="A191" s="1" t="s">
        <v>15</v>
      </c>
      <c r="B191" s="1"/>
      <c r="C191" s="15" t="s">
        <v>16</v>
      </c>
      <c r="D191" s="15"/>
      <c r="E191" s="15"/>
      <c r="F191" s="15"/>
      <c r="G191" s="15"/>
      <c r="H191" s="1" t="s">
        <v>17</v>
      </c>
      <c r="I191" s="1" t="s">
        <v>18</v>
      </c>
      <c r="J191" s="16" t="s">
        <v>19</v>
      </c>
      <c r="K191" s="16"/>
      <c r="L191" s="17" t="s">
        <v>20</v>
      </c>
      <c r="M191" s="17"/>
      <c r="N191" s="1" t="s">
        <v>21</v>
      </c>
    </row>
    <row r="192" spans="10:13" ht="12.75">
      <c r="J192" s="18" t="s">
        <v>22</v>
      </c>
      <c r="K192" s="19" t="s">
        <v>23</v>
      </c>
      <c r="L192" s="20" t="s">
        <v>22</v>
      </c>
      <c r="M192" s="20" t="s">
        <v>23</v>
      </c>
    </row>
    <row r="193" spans="1:14" s="75" customFormat="1" ht="12.7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</row>
    <row r="194" spans="1:5" ht="15.75">
      <c r="A194" s="52" t="s">
        <v>236</v>
      </c>
      <c r="B194" s="52"/>
      <c r="C194" s="52"/>
      <c r="D194" s="52"/>
      <c r="E194" s="52"/>
    </row>
    <row r="195" spans="1:13" ht="14.25">
      <c r="A195" t="s">
        <v>237</v>
      </c>
      <c r="C195" s="81" t="s">
        <v>238</v>
      </c>
      <c r="D195" s="81"/>
      <c r="E195" s="81"/>
      <c r="F195" s="81"/>
      <c r="G195" s="81"/>
      <c r="H195" s="1" t="s">
        <v>239</v>
      </c>
      <c r="I195" s="3">
        <v>25</v>
      </c>
      <c r="M195" s="2">
        <f aca="true" t="shared" si="20" ref="M195:M198">I195*K195</f>
        <v>0</v>
      </c>
    </row>
    <row r="196" spans="1:13" ht="14.25">
      <c r="A196" t="s">
        <v>240</v>
      </c>
      <c r="C196" s="61" t="s">
        <v>241</v>
      </c>
      <c r="D196" s="61"/>
      <c r="E196" s="61"/>
      <c r="F196" s="61"/>
      <c r="G196" s="61"/>
      <c r="H196" s="1" t="s">
        <v>239</v>
      </c>
      <c r="I196" s="3">
        <v>10</v>
      </c>
      <c r="M196" s="2">
        <f t="shared" si="20"/>
        <v>0</v>
      </c>
    </row>
    <row r="197" spans="1:13" ht="14.25">
      <c r="A197" t="s">
        <v>242</v>
      </c>
      <c r="C197" s="61" t="s">
        <v>243</v>
      </c>
      <c r="D197" s="61"/>
      <c r="E197" s="61"/>
      <c r="F197" s="61"/>
      <c r="G197" s="61"/>
      <c r="H197" s="1" t="s">
        <v>239</v>
      </c>
      <c r="I197" s="3">
        <v>25</v>
      </c>
      <c r="M197" s="2">
        <f t="shared" si="20"/>
        <v>0</v>
      </c>
    </row>
    <row r="198" spans="1:13" ht="14.25">
      <c r="A198" t="s">
        <v>244</v>
      </c>
      <c r="C198" s="81" t="s">
        <v>245</v>
      </c>
      <c r="D198" s="81"/>
      <c r="E198" s="81"/>
      <c r="F198" s="81"/>
      <c r="G198" s="81"/>
      <c r="H198" s="1" t="s">
        <v>239</v>
      </c>
      <c r="I198" s="3">
        <v>15</v>
      </c>
      <c r="M198" s="2">
        <f t="shared" si="20"/>
        <v>0</v>
      </c>
    </row>
    <row r="199" spans="1:13" ht="12.75">
      <c r="A199" t="s">
        <v>246</v>
      </c>
      <c r="C199" s="61" t="s">
        <v>247</v>
      </c>
      <c r="D199" s="61"/>
      <c r="E199" s="61"/>
      <c r="F199" s="61"/>
      <c r="G199" s="61"/>
      <c r="H199" s="1" t="s">
        <v>100</v>
      </c>
      <c r="I199" s="3">
        <v>2.9</v>
      </c>
      <c r="M199" s="2">
        <f>SUM(N189,N135,N125)*0.029</f>
        <v>0</v>
      </c>
    </row>
    <row r="200" spans="3:9" ht="12.75">
      <c r="C200" s="61"/>
      <c r="D200" s="61" t="s">
        <v>248</v>
      </c>
      <c r="E200" s="61"/>
      <c r="F200" s="61"/>
      <c r="I200" s="3"/>
    </row>
    <row r="201" spans="3:9" ht="12.75">
      <c r="C201" s="61"/>
      <c r="D201" s="61" t="s">
        <v>249</v>
      </c>
      <c r="E201" s="61"/>
      <c r="F201" s="61"/>
      <c r="I201" s="3"/>
    </row>
    <row r="202" spans="3:9" ht="12.75">
      <c r="C202" s="81"/>
      <c r="D202" s="81"/>
      <c r="E202" s="81"/>
      <c r="F202" s="81"/>
      <c r="G202" s="81"/>
      <c r="I202" s="3"/>
    </row>
    <row r="203" spans="1:14" ht="15.75">
      <c r="A203" s="33" t="s">
        <v>250</v>
      </c>
      <c r="B203" s="33"/>
      <c r="C203" s="33"/>
      <c r="D203" s="33"/>
      <c r="E203" s="33"/>
      <c r="F203" s="33"/>
      <c r="G203" s="33"/>
      <c r="H203" s="34"/>
      <c r="I203" s="35"/>
      <c r="J203" s="36"/>
      <c r="K203" s="35"/>
      <c r="L203" s="37"/>
      <c r="M203" s="37">
        <f>SUM(M195:M202)</f>
        <v>0</v>
      </c>
      <c r="N203" s="79">
        <f>SUM(L203:M203)</f>
        <v>0</v>
      </c>
    </row>
    <row r="204" spans="1:14" ht="12.7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</row>
    <row r="205" spans="1:14" ht="12.7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</row>
    <row r="206" spans="1:5" ht="15.75">
      <c r="A206" s="39" t="s">
        <v>251</v>
      </c>
      <c r="B206" s="39"/>
      <c r="C206" s="39"/>
      <c r="D206" s="39"/>
      <c r="E206" s="39"/>
    </row>
    <row r="207" spans="1:13" ht="12.75">
      <c r="A207" t="s">
        <v>252</v>
      </c>
      <c r="C207" s="81" t="s">
        <v>253</v>
      </c>
      <c r="D207" s="81"/>
      <c r="E207" s="81"/>
      <c r="F207" s="81"/>
      <c r="G207" s="81"/>
      <c r="H207" s="1" t="s">
        <v>100</v>
      </c>
      <c r="I207" s="3">
        <v>0.5</v>
      </c>
      <c r="M207" s="2">
        <f>SUM(L189,L135,L125,)*0.005</f>
        <v>0</v>
      </c>
    </row>
    <row r="208" spans="1:13" ht="14.25">
      <c r="A208" t="s">
        <v>254</v>
      </c>
      <c r="C208" s="81" t="s">
        <v>255</v>
      </c>
      <c r="D208" s="81"/>
      <c r="E208" s="81"/>
      <c r="F208" s="81"/>
      <c r="G208" s="81"/>
      <c r="H208" s="1" t="s">
        <v>239</v>
      </c>
      <c r="I208" s="3">
        <v>12</v>
      </c>
      <c r="K208" s="2"/>
      <c r="M208" s="2">
        <f>I208*K208</f>
        <v>0</v>
      </c>
    </row>
    <row r="209" spans="3:11" ht="12.75">
      <c r="C209" s="61"/>
      <c r="D209" s="61" t="s">
        <v>256</v>
      </c>
      <c r="E209" s="61"/>
      <c r="F209" s="61"/>
      <c r="G209" s="61"/>
      <c r="I209" s="3"/>
      <c r="K209" s="2"/>
    </row>
    <row r="210" spans="3:9" ht="12.75">
      <c r="C210" s="81"/>
      <c r="D210" s="81"/>
      <c r="E210" s="81"/>
      <c r="F210" s="81"/>
      <c r="G210" s="81"/>
      <c r="I210" s="3"/>
    </row>
    <row r="211" spans="1:14" ht="15.75">
      <c r="A211" s="33" t="s">
        <v>257</v>
      </c>
      <c r="B211" s="33"/>
      <c r="C211" s="33"/>
      <c r="D211" s="33"/>
      <c r="E211" s="33"/>
      <c r="F211" s="33"/>
      <c r="G211" s="33"/>
      <c r="H211" s="34"/>
      <c r="I211" s="35"/>
      <c r="J211" s="36"/>
      <c r="K211" s="35"/>
      <c r="L211" s="37"/>
      <c r="M211" s="37">
        <f>SUM(M207:M210)</f>
        <v>0</v>
      </c>
      <c r="N211" s="79">
        <f>SUM(L211:M211)</f>
        <v>0</v>
      </c>
    </row>
    <row r="212" spans="1:14" ht="15.75">
      <c r="A212" s="39"/>
      <c r="B212" s="39"/>
      <c r="C212" s="39"/>
      <c r="D212" s="39"/>
      <c r="E212" s="39"/>
      <c r="F212" s="39"/>
      <c r="G212" s="39"/>
      <c r="H212" s="41"/>
      <c r="I212" s="42"/>
      <c r="J212" s="43"/>
      <c r="K212" s="42"/>
      <c r="L212" s="44"/>
      <c r="M212" s="44"/>
      <c r="N212" s="44"/>
    </row>
  </sheetData>
  <sheetProtection selectLockedCells="1" selectUnlockedCells="1"/>
  <mergeCells count="51">
    <mergeCell ref="A1:N1"/>
    <mergeCell ref="A2:N2"/>
    <mergeCell ref="A3:N3"/>
    <mergeCell ref="C13:G13"/>
    <mergeCell ref="J13:K13"/>
    <mergeCell ref="L13:M13"/>
    <mergeCell ref="C16:F16"/>
    <mergeCell ref="A28:G28"/>
    <mergeCell ref="C29:F29"/>
    <mergeCell ref="C49:G49"/>
    <mergeCell ref="J49:K49"/>
    <mergeCell ref="L49:M49"/>
    <mergeCell ref="A53:G53"/>
    <mergeCell ref="A65:K65"/>
    <mergeCell ref="A68:G68"/>
    <mergeCell ref="A69:G69"/>
    <mergeCell ref="A82:K82"/>
    <mergeCell ref="A87:G87"/>
    <mergeCell ref="A98:K98"/>
    <mergeCell ref="C100:G100"/>
    <mergeCell ref="J100:K100"/>
    <mergeCell ref="L100:M100"/>
    <mergeCell ref="A103:G103"/>
    <mergeCell ref="A111:K111"/>
    <mergeCell ref="A114:G114"/>
    <mergeCell ref="A121:K121"/>
    <mergeCell ref="A125:G125"/>
    <mergeCell ref="A128:E128"/>
    <mergeCell ref="A135:G135"/>
    <mergeCell ref="C137:G137"/>
    <mergeCell ref="J137:K137"/>
    <mergeCell ref="L137:M137"/>
    <mergeCell ref="C139:G139"/>
    <mergeCell ref="A140:E140"/>
    <mergeCell ref="A145:K145"/>
    <mergeCell ref="A187:K187"/>
    <mergeCell ref="A188:K188"/>
    <mergeCell ref="A189:G189"/>
    <mergeCell ref="C191:G191"/>
    <mergeCell ref="J191:K191"/>
    <mergeCell ref="L191:M191"/>
    <mergeCell ref="C195:G195"/>
    <mergeCell ref="C198:G198"/>
    <mergeCell ref="C202:G202"/>
    <mergeCell ref="A203:G203"/>
    <mergeCell ref="A206:E206"/>
    <mergeCell ref="C207:G207"/>
    <mergeCell ref="C208:G208"/>
    <mergeCell ref="C210:G210"/>
    <mergeCell ref="A211:G211"/>
    <mergeCell ref="A212:G21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59"/>
  <rowBreaks count="4" manualBreakCount="4">
    <brk id="47" max="255" man="1"/>
    <brk id="99" max="255" man="1"/>
    <brk id="136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Oldřich Diviš</dc:creator>
  <cp:keywords/>
  <dc:description/>
  <cp:lastModifiedBy/>
  <cp:lastPrinted>2018-07-12T12:17:14Z</cp:lastPrinted>
  <dcterms:created xsi:type="dcterms:W3CDTF">2006-12-18T06:55:27Z</dcterms:created>
  <dcterms:modified xsi:type="dcterms:W3CDTF">2020-11-30T12:46:46Z</dcterms:modified>
  <cp:category/>
  <cp:version/>
  <cp:contentType/>
  <cp:contentStatus/>
  <cp:revision>4</cp:revision>
</cp:coreProperties>
</file>