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:\VO\DNS\Asfalty\Vyzva c. 16\Prilohy\"/>
    </mc:Choice>
  </mc:AlternateContent>
  <xr:revisionPtr revIDLastSave="0" documentId="13_ncr:1_{0FC3E558-6C23-48DF-BD2C-FA9F4EBDAEBC}" xr6:coauthVersionLast="47" xr6:coauthVersionMax="47" xr10:uidLastSave="{00000000-0000-0000-0000-000000000000}"/>
  <bookViews>
    <workbookView xWindow="330" yWindow="330" windowWidth="13920" windowHeight="14400" activeTab="1" xr2:uid="{00000000-000D-0000-FFFF-FFFF00000000}"/>
  </bookViews>
  <sheets>
    <sheet name="2555" sheetId="13" r:id="rId1"/>
    <sheet name="2555 most" sheetId="21" r:id="rId2"/>
    <sheet name="2551" sheetId="20" r:id="rId3"/>
    <sheet name="2561" sheetId="19" r:id="rId4"/>
    <sheet name="KA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21" l="1"/>
  <c r="H29" i="21"/>
  <c r="H28" i="21"/>
  <c r="H27" i="21"/>
  <c r="H26" i="21"/>
  <c r="H31" i="21" l="1"/>
  <c r="H28" i="19"/>
  <c r="H33" i="19"/>
  <c r="H32" i="19"/>
  <c r="H31" i="19"/>
  <c r="H30" i="19"/>
  <c r="H29" i="19"/>
  <c r="G29" i="20"/>
  <c r="H29" i="20" s="1"/>
  <c r="H28" i="20"/>
  <c r="G26" i="20"/>
  <c r="H26" i="20" s="1"/>
  <c r="G23" i="20"/>
  <c r="H23" i="20" s="1"/>
  <c r="B18" i="20"/>
  <c r="G27" i="20" s="1"/>
  <c r="H27" i="20" s="1"/>
  <c r="G24" i="21" l="1"/>
  <c r="H24" i="21" s="1"/>
  <c r="G23" i="21"/>
  <c r="H23" i="21" s="1"/>
  <c r="G25" i="21"/>
  <c r="H25" i="21" s="1"/>
  <c r="G25" i="20"/>
  <c r="H25" i="20" s="1"/>
  <c r="G24" i="20"/>
  <c r="H24" i="20" s="1"/>
  <c r="H30" i="20" l="1"/>
  <c r="I6" i="7" s="1"/>
  <c r="H32" i="21"/>
  <c r="J34" i="21" s="1"/>
  <c r="K32" i="20" l="1"/>
  <c r="J32" i="20"/>
  <c r="K34" i="21"/>
  <c r="G34" i="19"/>
  <c r="G30" i="13" l="1"/>
  <c r="H29" i="13" l="1"/>
  <c r="H26" i="19" l="1"/>
  <c r="H34" i="19"/>
  <c r="H23" i="19"/>
  <c r="B18" i="19"/>
  <c r="H5" i="7"/>
  <c r="H27" i="19" l="1"/>
  <c r="H24" i="19" l="1"/>
  <c r="H30" i="13"/>
  <c r="H25" i="13"/>
  <c r="G23" i="13"/>
  <c r="H23" i="13" s="1"/>
  <c r="B18" i="13"/>
  <c r="G27" i="13" l="1"/>
  <c r="H27" i="13" s="1"/>
  <c r="G26" i="13"/>
  <c r="H26" i="13" s="1"/>
  <c r="H25" i="19"/>
  <c r="H35" i="19" s="1"/>
  <c r="J37" i="19" s="1"/>
  <c r="G28" i="13"/>
  <c r="H28" i="13" s="1"/>
  <c r="G24" i="13"/>
  <c r="H24" i="13" s="1"/>
  <c r="K37" i="19" l="1"/>
  <c r="I7" i="7"/>
  <c r="J7" i="7" s="1"/>
  <c r="H31" i="13"/>
  <c r="J33" i="13" l="1"/>
  <c r="I5" i="7"/>
  <c r="K33" i="13"/>
  <c r="H8" i="7"/>
  <c r="J5" i="7" l="1"/>
  <c r="J6" i="7" l="1"/>
  <c r="J8" i="7" s="1"/>
  <c r="I8" i="7"/>
</calcChain>
</file>

<file path=xl/sharedStrings.xml><?xml version="1.0" encoding="utf-8"?>
<sst xmlns="http://schemas.openxmlformats.org/spreadsheetml/2006/main" count="281" uniqueCount="111">
  <si>
    <t>Zákazka na uskutočnenie stavebných prác:</t>
  </si>
  <si>
    <t>Výkaz výmer</t>
  </si>
  <si>
    <t>Uchádzač:</t>
  </si>
  <si>
    <t>Adresa sídla uchádzača:</t>
  </si>
  <si>
    <t>Názov stavby</t>
  </si>
  <si>
    <t>Číslo cesty/ Názov stavby</t>
  </si>
  <si>
    <t>dĺžka úseku</t>
  </si>
  <si>
    <t>m</t>
  </si>
  <si>
    <t>šírka voz.m</t>
  </si>
  <si>
    <t>plocha úseku</t>
  </si>
  <si>
    <t>m2</t>
  </si>
  <si>
    <t>korekcie</t>
  </si>
  <si>
    <t>jednotk.cena</t>
  </si>
  <si>
    <t>spolu bez DPH</t>
  </si>
  <si>
    <t>pol.</t>
  </si>
  <si>
    <t>m.j.</t>
  </si>
  <si>
    <t>špecif.</t>
  </si>
  <si>
    <t>€</t>
  </si>
  <si>
    <t>výmera</t>
  </si>
  <si>
    <t xml:space="preserve">zapílenie asfaltu na hr. 50 mm začiatku a konca úseku </t>
  </si>
  <si>
    <t>50 mm</t>
  </si>
  <si>
    <t>čistenie vozovky-zametanie</t>
  </si>
  <si>
    <r>
      <t>m</t>
    </r>
    <r>
      <rPr>
        <vertAlign val="superscript"/>
        <sz val="10"/>
        <rFont val="Arial"/>
        <family val="2"/>
        <charset val="238"/>
      </rPr>
      <t>2</t>
    </r>
  </si>
  <si>
    <t xml:space="preserve">Postrek spojovací </t>
  </si>
  <si>
    <r>
      <t>0,7 kg/m</t>
    </r>
    <r>
      <rPr>
        <vertAlign val="superscript"/>
        <sz val="10"/>
        <rFont val="Arial CE"/>
        <charset val="238"/>
      </rPr>
      <t>2</t>
    </r>
  </si>
  <si>
    <t>frézovanie s naložením a odvozom do 10 km ( začiatky a konce )</t>
  </si>
  <si>
    <r>
      <t>AC</t>
    </r>
    <r>
      <rPr>
        <sz val="9"/>
        <rFont val="Arial"/>
        <family val="2"/>
        <charset val="238"/>
      </rPr>
      <t>o</t>
    </r>
    <r>
      <rPr>
        <sz val="11"/>
        <color theme="1"/>
        <rFont val="Calibri"/>
        <family val="2"/>
        <charset val="238"/>
        <scheme val="minor"/>
      </rPr>
      <t xml:space="preserve"> 11-II s dovozom rozprestrením a zhutnením</t>
    </r>
  </si>
  <si>
    <r>
      <rPr>
        <sz val="11"/>
        <color theme="1"/>
        <rFont val="Calibri"/>
        <family val="2"/>
        <charset val="238"/>
        <scheme val="minor"/>
      </rPr>
      <t>m</t>
    </r>
    <r>
      <rPr>
        <vertAlign val="superscript"/>
        <sz val="10"/>
        <rFont val="Arial"/>
        <family val="2"/>
        <charset val="238"/>
      </rPr>
      <t>2</t>
    </r>
  </si>
  <si>
    <t>spolu</t>
  </si>
  <si>
    <t>DPH 20%</t>
  </si>
  <si>
    <t>Spolu s DPH</t>
  </si>
  <si>
    <t>CELKOM:</t>
  </si>
  <si>
    <t>*pri pokládke všetky spoje opatriť asfaltovou zálievkou!</t>
  </si>
  <si>
    <t>*do ceny zahrnúť všetky VRN (dočasné DZ, zriadenie uzávierky, územné a prevádzkové vplyvy a pod.)</t>
  </si>
  <si>
    <t>*objednávateľ poskytne zhotoviteľovi ku dňu odovzdania staveniska ohlásenie stavebných úprav, určenie dočasného DZ a povolenie čiastočnej uzávierky cesty</t>
  </si>
  <si>
    <t>......................................................................................</t>
  </si>
  <si>
    <t xml:space="preserve">V                                   dňa          </t>
  </si>
  <si>
    <t>podpis uchádzača alebo osoby oprávnenej konať za uchádzača</t>
  </si>
  <si>
    <t>ks</t>
  </si>
  <si>
    <t>asfaltová zálievka pracovných spojov</t>
  </si>
  <si>
    <t>p.č.</t>
  </si>
  <si>
    <t>cesta</t>
  </si>
  <si>
    <t>okres</t>
  </si>
  <si>
    <t>staničenie do</t>
  </si>
  <si>
    <t>staničenie od</t>
  </si>
  <si>
    <t>dĺžka opravy v km</t>
  </si>
  <si>
    <t>Náklady  v € bez DPH</t>
  </si>
  <si>
    <t>Náklady  v € s DPH</t>
  </si>
  <si>
    <t>celkom</t>
  </si>
  <si>
    <t>Miestopis</t>
  </si>
  <si>
    <r>
      <rPr>
        <sz val="10"/>
        <rFont val="Arial"/>
        <family val="2"/>
        <charset val="238"/>
      </rPr>
      <t>Ø</t>
    </r>
    <r>
      <rPr>
        <sz val="10"/>
        <rFont val="Arial CE"/>
        <family val="2"/>
        <charset val="238"/>
      </rPr>
      <t>50 mm</t>
    </r>
  </si>
  <si>
    <t xml:space="preserve">Príloha č. </t>
  </si>
  <si>
    <t>Príloha č.</t>
  </si>
  <si>
    <t>napojenia, intravilán na hrádzi, križovatky</t>
  </si>
  <si>
    <t>šírka voz.priemer</t>
  </si>
  <si>
    <t>Rekonštrukcie ciest  II. a III. tried v okrese Krupina - RI 2021</t>
  </si>
  <si>
    <t>III/2555</t>
  </si>
  <si>
    <t>KA</t>
  </si>
  <si>
    <t>Dudince</t>
  </si>
  <si>
    <t>Sudince-Lišov-H.Moravce</t>
  </si>
  <si>
    <t>III/2551</t>
  </si>
  <si>
    <t>III/2561</t>
  </si>
  <si>
    <t>Devičie-Kráľovce Krnišov</t>
  </si>
  <si>
    <t>Rekonštrukcie ciest  II. a III. tried v okrese Krupina</t>
  </si>
  <si>
    <t>III/2555 Dudince</t>
  </si>
  <si>
    <t>výmena vpuste pr ťažkú dopravu komplet</t>
  </si>
  <si>
    <t>frézovanie s naložením a odvozom do 25 km str.KA</t>
  </si>
  <si>
    <t>výmena prídlažby, bet.pref do bet lôžka</t>
  </si>
  <si>
    <t>š. 1m</t>
  </si>
  <si>
    <t>III/2551 Sudince - Lišov - H.Moravce</t>
  </si>
  <si>
    <t>križovatka, napojenia</t>
  </si>
  <si>
    <t>frézovanie s naložením a odvozom do 25 km ( začiatky a konce )</t>
  </si>
  <si>
    <t>III/2561 Devičie - Kráľovce Krnišov</t>
  </si>
  <si>
    <t>v korekciách aj provizórne výhybne</t>
  </si>
  <si>
    <t>počet priepust.</t>
  </si>
  <si>
    <t>nevyhovuj.</t>
  </si>
  <si>
    <t>neznáme</t>
  </si>
  <si>
    <t>vybraté úseky</t>
  </si>
  <si>
    <t>staničenie v km: 2,594-3,557,   4,225-4,405</t>
  </si>
  <si>
    <t>ACL 11-II  vyrovnávka</t>
  </si>
  <si>
    <t>Penetračný makadam v hrúbke 90 mm z kameniva fr. 32/63 mm, 16/22 mm, 8/11 mm a 4/8 mm s trojitým preliatím cestným asfaltom</t>
  </si>
  <si>
    <t>Penetračný makadam v hrúbke 60 mm z kameniva fr. 16/32 mm, 8/11 mm a 4/8 mm s dvojitým preliatím cestným asfaltom</t>
  </si>
  <si>
    <t>Vyrovnávka z kameniva fr. 32/63 mm</t>
  </si>
  <si>
    <t>Preliatie podkladu, alebo krytu z kameniva asfaltom 3,0 kg/m2</t>
  </si>
  <si>
    <t>Posyp podkladu, alebo krytu kamenivom fr. 8/16 mm</t>
  </si>
  <si>
    <t>Úseky</t>
  </si>
  <si>
    <t>Pen. makadam hr. 90</t>
  </si>
  <si>
    <t>Pen. makadam hr. 60</t>
  </si>
  <si>
    <t>v ckm 0,903 - 5,488 = 4585 m</t>
  </si>
  <si>
    <t>v ckm 5,488 - 6,268 =780 m</t>
  </si>
  <si>
    <t>v ckm 0,289 - 0,340 fr+ACo5</t>
  </si>
  <si>
    <t>Vysprávky pneumotryskom</t>
  </si>
  <si>
    <t>t</t>
  </si>
  <si>
    <t>Zapílenie asfaltu na hr. 50 mm chodníkov pri zábradlí</t>
  </si>
  <si>
    <r>
      <t>AC</t>
    </r>
    <r>
      <rPr>
        <sz val="9"/>
        <rFont val="Arial"/>
        <family val="2"/>
        <charset val="238"/>
      </rPr>
      <t>o</t>
    </r>
    <r>
      <rPr>
        <sz val="11"/>
        <color theme="1"/>
        <rFont val="Calibri"/>
        <family val="2"/>
        <charset val="238"/>
        <scheme val="minor"/>
      </rPr>
      <t xml:space="preserve"> 8-II s dovozom rozprestrením a zhutnením</t>
    </r>
  </si>
  <si>
    <t xml:space="preserve">Vybúranie resp. odfrézovanie s likvidáciou  asfaltu chodníkov, </t>
  </si>
  <si>
    <t xml:space="preserve">Vybúranie obrubníkov odvoz stredisko Krupina </t>
  </si>
  <si>
    <t xml:space="preserve">aj nad dilatáciami </t>
  </si>
  <si>
    <t xml:space="preserve">styk obrubníka s chodníkom + dilatácie na vozovke a chodníku </t>
  </si>
  <si>
    <t>50 mm priem.</t>
  </si>
  <si>
    <t>Osadenie obrubníkov (montáž a materiál ), cestný betónový obrubník (DIT) 1000*150*250</t>
  </si>
  <si>
    <t>chodníky na moste M2734</t>
  </si>
  <si>
    <t>vyrovnávka výtlky</t>
  </si>
  <si>
    <t>800 m2</t>
  </si>
  <si>
    <t>staničenie v km: 0,289-6,268</t>
  </si>
  <si>
    <t>18800 m2</t>
  </si>
  <si>
    <t>3200 m2</t>
  </si>
  <si>
    <t>330 m2</t>
  </si>
  <si>
    <t>staničenie v km: 0,000-0,395</t>
  </si>
  <si>
    <t xml:space="preserve">Vyčistenie a pretesnenie odvodňovačov ( s utesnením zálievkovou hmotou ) </t>
  </si>
  <si>
    <t>90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</si>
</sst>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.000"/>
    <numFmt numFmtId="166" formatCode="#,##0.00;[Red]#,##0.00"/>
    <numFmt numFmtId="167" formatCode="0.000"/>
  </numFmts>
  <fonts count="2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10"/>
      <name val="Arial CE"/>
      <charset val="238"/>
    </font>
    <font>
      <b/>
      <sz val="10"/>
      <color indexed="17"/>
      <name val="Arial"/>
      <family val="2"/>
      <charset val="238"/>
    </font>
    <font>
      <b/>
      <sz val="10"/>
      <name val="Arial CE"/>
      <family val="2"/>
      <charset val="238"/>
    </font>
    <font>
      <sz val="10"/>
      <color indexed="17"/>
      <name val="Arial CE"/>
      <family val="2"/>
      <charset val="238"/>
    </font>
    <font>
      <b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7"/>
      <name val="Arial"/>
      <family val="2"/>
      <charset val="238"/>
    </font>
    <font>
      <b/>
      <sz val="10"/>
      <color indexed="17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rgb="FF00B050"/>
      <name val="Arial CE"/>
      <charset val="238"/>
    </font>
    <font>
      <b/>
      <sz val="11"/>
      <color rgb="FF00B05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7" fillId="0" borderId="0" applyFont="0" applyFill="0" applyBorder="0" applyAlignment="0" applyProtection="0"/>
  </cellStyleXfs>
  <cellXfs count="373">
    <xf numFmtId="0" fontId="0" fillId="0" borderId="0" xfId="0"/>
    <xf numFmtId="0" fontId="2" fillId="0" borderId="0" xfId="1" applyFont="1"/>
    <xf numFmtId="0" fontId="1" fillId="0" borderId="0" xfId="1"/>
    <xf numFmtId="4" fontId="0" fillId="0" borderId="0" xfId="0" applyNumberFormat="1"/>
    <xf numFmtId="0" fontId="0" fillId="0" borderId="0" xfId="1" applyFont="1"/>
    <xf numFmtId="0" fontId="3" fillId="0" borderId="0" xfId="1" applyFont="1"/>
    <xf numFmtId="0" fontId="0" fillId="0" borderId="0" xfId="1" applyFont="1" applyFill="1"/>
    <xf numFmtId="0" fontId="1" fillId="0" borderId="0" xfId="1" applyFont="1" applyFill="1"/>
    <xf numFmtId="0" fontId="2" fillId="0" borderId="1" xfId="0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4" fillId="0" borderId="0" xfId="0" applyFont="1"/>
    <xf numFmtId="4" fontId="4" fillId="0" borderId="0" xfId="0" applyNumberFormat="1" applyFont="1"/>
    <xf numFmtId="0" fontId="2" fillId="0" borderId="2" xfId="0" applyFont="1" applyFill="1" applyBorder="1"/>
    <xf numFmtId="0" fontId="2" fillId="0" borderId="3" xfId="0" applyFont="1" applyFill="1" applyBorder="1"/>
    <xf numFmtId="0" fontId="0" fillId="0" borderId="3" xfId="0" applyFont="1" applyFill="1" applyBorder="1"/>
    <xf numFmtId="0" fontId="0" fillId="0" borderId="3" xfId="0" applyFill="1" applyBorder="1"/>
    <xf numFmtId="4" fontId="0" fillId="0" borderId="3" xfId="0" applyNumberFormat="1" applyFont="1" applyFill="1" applyBorder="1"/>
    <xf numFmtId="4" fontId="0" fillId="0" borderId="4" xfId="0" applyNumberFormat="1" applyFill="1" applyBorder="1"/>
    <xf numFmtId="4" fontId="0" fillId="0" borderId="0" xfId="0" applyNumberFormat="1" applyFill="1" applyBorder="1"/>
    <xf numFmtId="0" fontId="0" fillId="0" borderId="0" xfId="0" applyFont="1" applyFill="1" applyBorder="1" applyAlignment="1"/>
    <xf numFmtId="0" fontId="0" fillId="0" borderId="6" xfId="0" applyFont="1" applyFill="1" applyBorder="1" applyAlignment="1"/>
    <xf numFmtId="0" fontId="0" fillId="0" borderId="5" xfId="0" applyFill="1" applyBorder="1"/>
    <xf numFmtId="4" fontId="5" fillId="0" borderId="0" xfId="0" applyNumberFormat="1" applyFont="1" applyFill="1" applyBorder="1"/>
    <xf numFmtId="0" fontId="5" fillId="0" borderId="0" xfId="0" applyFont="1" applyFill="1" applyBorder="1"/>
    <xf numFmtId="4" fontId="0" fillId="0" borderId="6" xfId="0" applyNumberFormat="1" applyFill="1" applyBorder="1"/>
    <xf numFmtId="0" fontId="0" fillId="0" borderId="7" xfId="0" applyFont="1" applyFill="1" applyBorder="1"/>
    <xf numFmtId="2" fontId="0" fillId="0" borderId="8" xfId="0" applyNumberFormat="1" applyFill="1" applyBorder="1"/>
    <xf numFmtId="4" fontId="5" fillId="0" borderId="6" xfId="0" applyNumberFormat="1" applyFont="1" applyFill="1" applyBorder="1"/>
    <xf numFmtId="0" fontId="0" fillId="0" borderId="9" xfId="0" applyFont="1" applyFill="1" applyBorder="1"/>
    <xf numFmtId="2" fontId="0" fillId="0" borderId="10" xfId="0" applyNumberFormat="1" applyFill="1" applyBorder="1"/>
    <xf numFmtId="4" fontId="0" fillId="0" borderId="0" xfId="0" applyNumberFormat="1" applyFill="1" applyBorder="1" applyAlignment="1">
      <alignment horizontal="center"/>
    </xf>
    <xf numFmtId="0" fontId="0" fillId="0" borderId="11" xfId="0" applyFont="1" applyFill="1" applyBorder="1"/>
    <xf numFmtId="2" fontId="0" fillId="0" borderId="12" xfId="0" applyNumberFormat="1" applyFill="1" applyBorder="1"/>
    <xf numFmtId="0" fontId="0" fillId="0" borderId="13" xfId="0" applyFont="1" applyFill="1" applyBorder="1"/>
    <xf numFmtId="2" fontId="0" fillId="0" borderId="14" xfId="0" applyNumberFormat="1" applyFill="1" applyBorder="1"/>
    <xf numFmtId="0" fontId="0" fillId="0" borderId="5" xfId="0" applyFont="1" applyFill="1" applyBorder="1"/>
    <xf numFmtId="2" fontId="0" fillId="0" borderId="0" xfId="0" applyNumberFormat="1" applyFill="1" applyBorder="1"/>
    <xf numFmtId="4" fontId="0" fillId="0" borderId="15" xfId="0" applyNumberFormat="1" applyBorder="1" applyAlignment="1">
      <alignment horizontal="center"/>
    </xf>
    <xf numFmtId="0" fontId="0" fillId="0" borderId="0" xfId="0" applyBorder="1"/>
    <xf numFmtId="4" fontId="0" fillId="0" borderId="15" xfId="0" applyNumberFormat="1" applyBorder="1" applyAlignment="1"/>
    <xf numFmtId="0" fontId="0" fillId="0" borderId="5" xfId="0" applyBorder="1" applyAlignment="1"/>
    <xf numFmtId="4" fontId="0" fillId="0" borderId="0" xfId="0" applyNumberFormat="1" applyBorder="1" applyAlignment="1"/>
    <xf numFmtId="4" fontId="0" fillId="0" borderId="6" xfId="0" applyNumberFormat="1" applyBorder="1" applyAlignment="1"/>
    <xf numFmtId="0" fontId="0" fillId="0" borderId="16" xfId="0" applyFont="1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4" fontId="0" fillId="0" borderId="19" xfId="0" applyNumberFormat="1" applyFont="1" applyFill="1" applyBorder="1" applyAlignment="1">
      <alignment horizontal="center"/>
    </xf>
    <xf numFmtId="4" fontId="0" fillId="0" borderId="21" xfId="0" applyNumberFormat="1" applyFont="1" applyFill="1" applyBorder="1" applyAlignment="1">
      <alignment horizontal="center"/>
    </xf>
    <xf numFmtId="0" fontId="6" fillId="0" borderId="0" xfId="0" applyFont="1" applyFill="1" applyBorder="1"/>
    <xf numFmtId="4" fontId="7" fillId="0" borderId="0" xfId="0" applyNumberFormat="1" applyFont="1" applyFill="1" applyBorder="1"/>
    <xf numFmtId="0" fontId="0" fillId="0" borderId="22" xfId="1" applyFont="1" applyFill="1" applyBorder="1" applyAlignment="1">
      <alignment horizontal="left"/>
    </xf>
    <xf numFmtId="0" fontId="1" fillId="0" borderId="23" xfId="1" applyFill="1" applyBorder="1" applyAlignment="1">
      <alignment horizontal="left"/>
    </xf>
    <xf numFmtId="0" fontId="1" fillId="0" borderId="24" xfId="1" applyFill="1" applyBorder="1" applyAlignment="1">
      <alignment horizontal="left"/>
    </xf>
    <xf numFmtId="0" fontId="0" fillId="0" borderId="23" xfId="1" applyFont="1" applyFill="1" applyBorder="1"/>
    <xf numFmtId="0" fontId="6" fillId="0" borderId="25" xfId="1" applyNumberFormat="1" applyFont="1" applyFill="1" applyBorder="1"/>
    <xf numFmtId="165" fontId="6" fillId="0" borderId="26" xfId="0" applyNumberFormat="1" applyFont="1" applyFill="1" applyBorder="1"/>
    <xf numFmtId="4" fontId="6" fillId="0" borderId="26" xfId="0" applyNumberFormat="1" applyFont="1" applyFill="1" applyBorder="1"/>
    <xf numFmtId="4" fontId="6" fillId="0" borderId="27" xfId="0" applyNumberFormat="1" applyFont="1" applyFill="1" applyBorder="1"/>
    <xf numFmtId="4" fontId="6" fillId="0" borderId="0" xfId="0" applyNumberFormat="1" applyFont="1" applyFill="1" applyBorder="1"/>
    <xf numFmtId="4" fontId="0" fillId="0" borderId="6" xfId="0" applyNumberFormat="1" applyFont="1" applyFill="1" applyBorder="1"/>
    <xf numFmtId="0" fontId="0" fillId="0" borderId="30" xfId="0" applyFont="1" applyFill="1" applyBorder="1"/>
    <xf numFmtId="0" fontId="0" fillId="0" borderId="31" xfId="0" applyFont="1" applyFill="1" applyBorder="1" applyAlignment="1">
      <alignment horizontal="center"/>
    </xf>
    <xf numFmtId="165" fontId="6" fillId="0" borderId="32" xfId="0" applyNumberFormat="1" applyFont="1" applyFill="1" applyBorder="1"/>
    <xf numFmtId="166" fontId="0" fillId="0" borderId="33" xfId="0" applyNumberFormat="1" applyFont="1" applyFill="1" applyBorder="1" applyAlignment="1">
      <alignment horizontal="right"/>
    </xf>
    <xf numFmtId="0" fontId="0" fillId="0" borderId="34" xfId="0" applyFont="1" applyFill="1" applyBorder="1"/>
    <xf numFmtId="0" fontId="0" fillId="0" borderId="35" xfId="0" applyFill="1" applyBorder="1"/>
    <xf numFmtId="0" fontId="0" fillId="0" borderId="36" xfId="0" applyFill="1" applyBorder="1"/>
    <xf numFmtId="0" fontId="0" fillId="0" borderId="37" xfId="0" applyFont="1" applyFill="1" applyBorder="1"/>
    <xf numFmtId="0" fontId="6" fillId="0" borderId="27" xfId="0" applyFont="1" applyFill="1" applyBorder="1"/>
    <xf numFmtId="165" fontId="6" fillId="0" borderId="27" xfId="0" applyNumberFormat="1" applyFont="1" applyFill="1" applyBorder="1"/>
    <xf numFmtId="4" fontId="6" fillId="0" borderId="6" xfId="0" applyNumberFormat="1" applyFont="1" applyFill="1" applyBorder="1"/>
    <xf numFmtId="0" fontId="0" fillId="0" borderId="41" xfId="0" applyFill="1" applyBorder="1" applyAlignment="1">
      <alignment vertical="center"/>
    </xf>
    <xf numFmtId="0" fontId="6" fillId="0" borderId="42" xfId="0" applyFont="1" applyFill="1" applyBorder="1" applyAlignment="1">
      <alignment vertical="center"/>
    </xf>
    <xf numFmtId="165" fontId="6" fillId="0" borderId="27" xfId="0" applyNumberFormat="1" applyFont="1" applyFill="1" applyBorder="1" applyAlignment="1">
      <alignment vertical="center"/>
    </xf>
    <xf numFmtId="4" fontId="6" fillId="0" borderId="43" xfId="0" applyNumberFormat="1" applyFont="1" applyFill="1" applyBorder="1" applyAlignment="1">
      <alignment vertical="center"/>
    </xf>
    <xf numFmtId="166" fontId="0" fillId="0" borderId="0" xfId="0" applyNumberFormat="1" applyFont="1" applyFill="1" applyBorder="1" applyAlignment="1">
      <alignment horizontal="right"/>
    </xf>
    <xf numFmtId="0" fontId="0" fillId="0" borderId="44" xfId="0" applyFill="1" applyBorder="1"/>
    <xf numFmtId="0" fontId="0" fillId="0" borderId="45" xfId="0" applyFill="1" applyBorder="1"/>
    <xf numFmtId="0" fontId="8" fillId="0" borderId="46" xfId="0" applyFont="1" applyFill="1" applyBorder="1"/>
    <xf numFmtId="0" fontId="6" fillId="0" borderId="47" xfId="0" applyFont="1" applyFill="1" applyBorder="1"/>
    <xf numFmtId="165" fontId="6" fillId="0" borderId="46" xfId="0" applyNumberFormat="1" applyFont="1" applyFill="1" applyBorder="1"/>
    <xf numFmtId="4" fontId="6" fillId="0" borderId="46" xfId="0" applyNumberFormat="1" applyFont="1" applyFill="1" applyBorder="1"/>
    <xf numFmtId="0" fontId="6" fillId="0" borderId="23" xfId="0" applyFont="1" applyFill="1" applyBorder="1"/>
    <xf numFmtId="165" fontId="6" fillId="0" borderId="23" xfId="0" applyNumberFormat="1" applyFont="1" applyFill="1" applyBorder="1"/>
    <xf numFmtId="4" fontId="6" fillId="0" borderId="23" xfId="0" applyNumberFormat="1" applyFont="1" applyFill="1" applyBorder="1"/>
    <xf numFmtId="4" fontId="11" fillId="0" borderId="0" xfId="0" applyNumberFormat="1" applyFont="1" applyFill="1" applyBorder="1"/>
    <xf numFmtId="4" fontId="5" fillId="0" borderId="0" xfId="0" applyNumberFormat="1" applyFont="1" applyFill="1" applyBorder="1" applyAlignment="1">
      <alignment horizontal="center"/>
    </xf>
    <xf numFmtId="4" fontId="11" fillId="0" borderId="6" xfId="0" applyNumberFormat="1" applyFont="1" applyFill="1" applyBorder="1"/>
    <xf numFmtId="4" fontId="10" fillId="0" borderId="5" xfId="0" applyNumberFormat="1" applyFont="1" applyFill="1" applyBorder="1"/>
    <xf numFmtId="4" fontId="10" fillId="0" borderId="0" xfId="0" applyNumberFormat="1" applyFont="1" applyFill="1" applyBorder="1"/>
    <xf numFmtId="0" fontId="8" fillId="0" borderId="0" xfId="0" applyFont="1" applyFill="1" applyBorder="1"/>
    <xf numFmtId="4" fontId="5" fillId="0" borderId="6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right"/>
    </xf>
    <xf numFmtId="4" fontId="11" fillId="0" borderId="50" xfId="0" applyNumberFormat="1" applyFont="1" applyFill="1" applyBorder="1"/>
    <xf numFmtId="4" fontId="11" fillId="2" borderId="51" xfId="0" applyNumberFormat="1" applyFont="1" applyFill="1" applyBorder="1"/>
    <xf numFmtId="0" fontId="0" fillId="0" borderId="52" xfId="0" applyFill="1" applyBorder="1"/>
    <xf numFmtId="0" fontId="0" fillId="0" borderId="53" xfId="0" applyFill="1" applyBorder="1"/>
    <xf numFmtId="4" fontId="0" fillId="0" borderId="53" xfId="0" applyNumberFormat="1" applyFill="1" applyBorder="1"/>
    <xf numFmtId="4" fontId="12" fillId="0" borderId="53" xfId="0" applyNumberFormat="1" applyFont="1" applyFill="1" applyBorder="1"/>
    <xf numFmtId="0" fontId="12" fillId="0" borderId="53" xfId="0" applyFont="1" applyFill="1" applyBorder="1"/>
    <xf numFmtId="10" fontId="12" fillId="0" borderId="53" xfId="0" applyNumberFormat="1" applyFont="1" applyFill="1" applyBorder="1"/>
    <xf numFmtId="4" fontId="12" fillId="0" borderId="54" xfId="0" applyNumberFormat="1" applyFont="1" applyFill="1" applyBorder="1"/>
    <xf numFmtId="0" fontId="13" fillId="0" borderId="0" xfId="0" applyFont="1" applyFill="1" applyAlignment="1"/>
    <xf numFmtId="0" fontId="0" fillId="0" borderId="0" xfId="0" applyFont="1" applyFill="1" applyAlignment="1"/>
    <xf numFmtId="4" fontId="0" fillId="0" borderId="0" xfId="0" applyNumberFormat="1" applyFont="1" applyFill="1" applyAlignment="1"/>
    <xf numFmtId="0" fontId="14" fillId="0" borderId="0" xfId="0" applyFont="1" applyFill="1" applyAlignment="1"/>
    <xf numFmtId="4" fontId="15" fillId="0" borderId="0" xfId="0" applyNumberFormat="1" applyFont="1" applyFill="1" applyAlignment="1"/>
    <xf numFmtId="0" fontId="15" fillId="0" borderId="0" xfId="0" applyFont="1" applyFill="1" applyAlignment="1"/>
    <xf numFmtId="4" fontId="15" fillId="0" borderId="0" xfId="0" applyNumberFormat="1" applyFont="1" applyFill="1"/>
    <xf numFmtId="4" fontId="0" fillId="0" borderId="55" xfId="0" applyNumberFormat="1" applyFill="1" applyBorder="1"/>
    <xf numFmtId="0" fontId="2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4" fontId="6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1" fillId="0" borderId="0" xfId="1" applyFill="1"/>
    <xf numFmtId="0" fontId="2" fillId="0" borderId="0" xfId="1" applyFont="1" applyFill="1" applyAlignment="1">
      <alignment vertical="center"/>
    </xf>
    <xf numFmtId="0" fontId="1" fillId="0" borderId="0" xfId="1" applyFont="1" applyFill="1" applyAlignment="1">
      <alignment vertical="center"/>
    </xf>
    <xf numFmtId="0" fontId="14" fillId="0" borderId="0" xfId="1" applyFont="1" applyFill="1" applyAlignment="1">
      <alignment vertical="center"/>
    </xf>
    <xf numFmtId="4" fontId="11" fillId="0" borderId="0" xfId="1" applyNumberFormat="1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vertical="center"/>
    </xf>
    <xf numFmtId="4" fontId="16" fillId="0" borderId="0" xfId="0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horizontal="left"/>
    </xf>
    <xf numFmtId="0" fontId="1" fillId="0" borderId="0" xfId="1" applyFont="1" applyFill="1" applyBorder="1"/>
    <xf numFmtId="0" fontId="1" fillId="0" borderId="0" xfId="1" applyFont="1" applyFill="1" applyBorder="1" applyAlignment="1"/>
    <xf numFmtId="0" fontId="1" fillId="0" borderId="0" xfId="1" applyFont="1" applyFill="1" applyBorder="1" applyAlignment="1">
      <alignment horizontal="center"/>
    </xf>
    <xf numFmtId="0" fontId="2" fillId="0" borderId="0" xfId="1" applyFont="1" applyFill="1" applyBorder="1" applyAlignment="1"/>
    <xf numFmtId="165" fontId="6" fillId="0" borderId="56" xfId="0" applyNumberFormat="1" applyFont="1" applyFill="1" applyBorder="1"/>
    <xf numFmtId="0" fontId="0" fillId="0" borderId="23" xfId="0" applyFont="1" applyFill="1" applyBorder="1"/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19" fillId="0" borderId="61" xfId="0" applyFont="1" applyBorder="1" applyAlignment="1">
      <alignment horizontal="center" wrapText="1"/>
    </xf>
    <xf numFmtId="0" fontId="19" fillId="0" borderId="61" xfId="0" applyFont="1" applyBorder="1" applyAlignment="1">
      <alignment horizontal="center"/>
    </xf>
    <xf numFmtId="0" fontId="19" fillId="0" borderId="15" xfId="0" applyFont="1" applyBorder="1" applyAlignment="1">
      <alignment horizontal="center" wrapText="1"/>
    </xf>
    <xf numFmtId="0" fontId="18" fillId="0" borderId="0" xfId="0" applyFont="1" applyBorder="1" applyAlignment="1"/>
    <xf numFmtId="0" fontId="2" fillId="0" borderId="0" xfId="1" applyFont="1" applyFill="1" applyBorder="1" applyAlignment="1">
      <alignment horizontal="left" vertical="center" wrapText="1"/>
    </xf>
    <xf numFmtId="165" fontId="6" fillId="0" borderId="36" xfId="0" applyNumberFormat="1" applyFont="1" applyFill="1" applyBorder="1"/>
    <xf numFmtId="0" fontId="0" fillId="0" borderId="27" xfId="0" applyFill="1" applyBorder="1" applyAlignment="1">
      <alignment vertical="center"/>
    </xf>
    <xf numFmtId="0" fontId="6" fillId="0" borderId="37" xfId="0" applyFont="1" applyFill="1" applyBorder="1" applyAlignment="1">
      <alignment vertical="center"/>
    </xf>
    <xf numFmtId="0" fontId="0" fillId="0" borderId="23" xfId="0" applyFont="1" applyFill="1" applyBorder="1" applyAlignment="1">
      <alignment horizontal="center"/>
    </xf>
    <xf numFmtId="0" fontId="0" fillId="0" borderId="63" xfId="0" applyFont="1" applyFill="1" applyBorder="1"/>
    <xf numFmtId="0" fontId="0" fillId="0" borderId="64" xfId="0" applyFill="1" applyBorder="1"/>
    <xf numFmtId="0" fontId="0" fillId="0" borderId="30" xfId="0" applyFill="1" applyBorder="1"/>
    <xf numFmtId="166" fontId="0" fillId="0" borderId="23" xfId="0" applyNumberFormat="1" applyFont="1" applyFill="1" applyBorder="1" applyAlignment="1">
      <alignment horizontal="right"/>
    </xf>
    <xf numFmtId="4" fontId="11" fillId="0" borderId="65" xfId="0" applyNumberFormat="1" applyFont="1" applyFill="1" applyBorder="1"/>
    <xf numFmtId="4" fontId="11" fillId="0" borderId="66" xfId="0" applyNumberFormat="1" applyFont="1" applyFill="1" applyBorder="1"/>
    <xf numFmtId="4" fontId="6" fillId="0" borderId="67" xfId="0" applyNumberFormat="1" applyFont="1" applyFill="1" applyBorder="1"/>
    <xf numFmtId="4" fontId="6" fillId="0" borderId="68" xfId="0" applyNumberFormat="1" applyFont="1" applyFill="1" applyBorder="1"/>
    <xf numFmtId="0" fontId="0" fillId="0" borderId="72" xfId="0" applyFont="1" applyFill="1" applyBorder="1"/>
    <xf numFmtId="0" fontId="6" fillId="0" borderId="72" xfId="0" applyFont="1" applyFill="1" applyBorder="1"/>
    <xf numFmtId="165" fontId="6" fillId="0" borderId="72" xfId="0" applyNumberFormat="1" applyFont="1" applyFill="1" applyBorder="1"/>
    <xf numFmtId="4" fontId="6" fillId="0" borderId="72" xfId="0" applyNumberFormat="1" applyFont="1" applyFill="1" applyBorder="1"/>
    <xf numFmtId="0" fontId="2" fillId="3" borderId="0" xfId="1" applyFont="1" applyFill="1"/>
    <xf numFmtId="0" fontId="18" fillId="3" borderId="0" xfId="0" applyFont="1" applyFill="1" applyBorder="1" applyAlignment="1"/>
    <xf numFmtId="0" fontId="20" fillId="3" borderId="29" xfId="0" applyFont="1" applyFill="1" applyBorder="1" applyAlignment="1">
      <alignment horizontal="center"/>
    </xf>
    <xf numFmtId="0" fontId="20" fillId="3" borderId="29" xfId="0" applyFont="1" applyFill="1" applyBorder="1" applyAlignment="1"/>
    <xf numFmtId="164" fontId="0" fillId="0" borderId="0" xfId="0" applyNumberFormat="1"/>
    <xf numFmtId="0" fontId="18" fillId="3" borderId="52" xfId="0" applyFont="1" applyFill="1" applyBorder="1" applyAlignment="1">
      <alignment horizontal="right"/>
    </xf>
    <xf numFmtId="167" fontId="18" fillId="3" borderId="55" xfId="0" applyNumberFormat="1" applyFont="1" applyFill="1" applyBorder="1" applyAlignment="1">
      <alignment horizontal="center"/>
    </xf>
    <xf numFmtId="164" fontId="18" fillId="3" borderId="52" xfId="0" applyNumberFormat="1" applyFont="1" applyFill="1" applyBorder="1" applyAlignment="1">
      <alignment horizontal="center"/>
    </xf>
    <xf numFmtId="164" fontId="18" fillId="3" borderId="55" xfId="0" applyNumberFormat="1" applyFont="1" applyFill="1" applyBorder="1"/>
    <xf numFmtId="0" fontId="0" fillId="0" borderId="73" xfId="1" applyFont="1" applyFill="1" applyBorder="1" applyAlignment="1">
      <alignment horizontal="left"/>
    </xf>
    <xf numFmtId="0" fontId="1" fillId="0" borderId="74" xfId="1" applyFill="1" applyBorder="1" applyAlignment="1">
      <alignment horizontal="left"/>
    </xf>
    <xf numFmtId="0" fontId="1" fillId="0" borderId="76" xfId="1" applyFill="1" applyBorder="1" applyAlignment="1">
      <alignment horizontal="left"/>
    </xf>
    <xf numFmtId="0" fontId="0" fillId="0" borderId="74" xfId="1" applyFont="1" applyFill="1" applyBorder="1"/>
    <xf numFmtId="4" fontId="6" fillId="0" borderId="77" xfId="0" applyNumberFormat="1" applyFont="1" applyFill="1" applyBorder="1"/>
    <xf numFmtId="4" fontId="6" fillId="0" borderId="78" xfId="0" applyNumberFormat="1" applyFont="1" applyFill="1" applyBorder="1"/>
    <xf numFmtId="0" fontId="0" fillId="0" borderId="24" xfId="1" applyFont="1" applyFill="1" applyBorder="1" applyAlignment="1">
      <alignment horizontal="left"/>
    </xf>
    <xf numFmtId="0" fontId="0" fillId="0" borderId="58" xfId="1" applyFont="1" applyFill="1" applyBorder="1" applyAlignment="1">
      <alignment horizontal="left"/>
    </xf>
    <xf numFmtId="0" fontId="2" fillId="0" borderId="0" xfId="1" applyFont="1" applyFill="1" applyBorder="1" applyAlignment="1">
      <alignment horizontal="left" vertical="center" wrapText="1"/>
    </xf>
    <xf numFmtId="0" fontId="20" fillId="3" borderId="28" xfId="0" applyFont="1" applyFill="1" applyBorder="1" applyAlignment="1">
      <alignment horizontal="center"/>
    </xf>
    <xf numFmtId="0" fontId="19" fillId="0" borderId="80" xfId="0" applyFont="1" applyBorder="1" applyAlignment="1">
      <alignment horizontal="center" wrapText="1"/>
    </xf>
    <xf numFmtId="0" fontId="22" fillId="0" borderId="0" xfId="0" applyFont="1" applyFill="1" applyBorder="1"/>
    <xf numFmtId="0" fontId="0" fillId="0" borderId="57" xfId="1" applyFont="1" applyFill="1" applyBorder="1" applyAlignment="1">
      <alignment horizontal="left"/>
    </xf>
    <xf numFmtId="0" fontId="22" fillId="0" borderId="5" xfId="0" applyFont="1" applyBorder="1" applyAlignment="1"/>
    <xf numFmtId="167" fontId="20" fillId="3" borderId="29" xfId="0" applyNumberFormat="1" applyFont="1" applyFill="1" applyBorder="1" applyAlignment="1">
      <alignment horizontal="center"/>
    </xf>
    <xf numFmtId="164" fontId="20" fillId="3" borderId="31" xfId="2" applyFont="1" applyFill="1" applyBorder="1" applyAlignment="1">
      <alignment horizontal="center"/>
    </xf>
    <xf numFmtId="164" fontId="20" fillId="3" borderId="75" xfId="0" applyNumberFormat="1" applyFont="1" applyFill="1" applyBorder="1"/>
    <xf numFmtId="164" fontId="20" fillId="3" borderId="79" xfId="0" applyNumberFormat="1" applyFont="1" applyFill="1" applyBorder="1"/>
    <xf numFmtId="3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0" fillId="0" borderId="3" xfId="0" applyBorder="1"/>
    <xf numFmtId="4" fontId="0" fillId="0" borderId="3" xfId="0" applyNumberFormat="1" applyBorder="1"/>
    <xf numFmtId="4" fontId="0" fillId="0" borderId="4" xfId="0" applyNumberFormat="1" applyBorder="1"/>
    <xf numFmtId="0" fontId="0" fillId="0" borderId="6" xfId="0" applyBorder="1"/>
    <xf numFmtId="0" fontId="0" fillId="0" borderId="5" xfId="0" applyBorder="1"/>
    <xf numFmtId="0" fontId="22" fillId="0" borderId="0" xfId="0" applyFont="1"/>
    <xf numFmtId="4" fontId="0" fillId="0" borderId="23" xfId="0" applyNumberFormat="1" applyBorder="1"/>
    <xf numFmtId="0" fontId="0" fillId="0" borderId="23" xfId="0" applyBorder="1"/>
    <xf numFmtId="4" fontId="0" fillId="0" borderId="23" xfId="0" applyNumberFormat="1" applyBorder="1" applyAlignment="1">
      <alignment horizontal="center"/>
    </xf>
    <xf numFmtId="4" fontId="0" fillId="0" borderId="6" xfId="0" applyNumberFormat="1" applyBorder="1"/>
    <xf numFmtId="0" fontId="0" fillId="0" borderId="7" xfId="0" applyBorder="1"/>
    <xf numFmtId="2" fontId="0" fillId="0" borderId="8" xfId="0" applyNumberFormat="1" applyBorder="1"/>
    <xf numFmtId="3" fontId="0" fillId="0" borderId="23" xfId="0" applyNumberFormat="1" applyBorder="1"/>
    <xf numFmtId="4" fontId="5" fillId="0" borderId="6" xfId="0" applyNumberFormat="1" applyFont="1" applyBorder="1"/>
    <xf numFmtId="0" fontId="0" fillId="0" borderId="9" xfId="0" applyBorder="1"/>
    <xf numFmtId="2" fontId="0" fillId="0" borderId="10" xfId="0" applyNumberFormat="1" applyBorder="1"/>
    <xf numFmtId="4" fontId="0" fillId="0" borderId="0" xfId="0" applyNumberFormat="1" applyAlignment="1">
      <alignment horizontal="center"/>
    </xf>
    <xf numFmtId="0" fontId="0" fillId="0" borderId="11" xfId="0" applyBorder="1"/>
    <xf numFmtId="2" fontId="0" fillId="0" borderId="12" xfId="0" applyNumberFormat="1" applyBorder="1"/>
    <xf numFmtId="0" fontId="0" fillId="0" borderId="13" xfId="0" applyBorder="1"/>
    <xf numFmtId="2" fontId="0" fillId="0" borderId="14" xfId="0" applyNumberFormat="1" applyBorder="1"/>
    <xf numFmtId="2" fontId="0" fillId="0" borderId="0" xfId="0" applyNumberFormat="1"/>
    <xf numFmtId="4" fontId="0" fillId="0" borderId="15" xfId="0" applyNumberFormat="1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4" fontId="0" fillId="0" borderId="19" xfId="0" applyNumberFormat="1" applyBorder="1" applyAlignment="1">
      <alignment horizontal="center"/>
    </xf>
    <xf numFmtId="4" fontId="0" fillId="0" borderId="21" xfId="0" applyNumberFormat="1" applyBorder="1" applyAlignment="1">
      <alignment horizontal="center"/>
    </xf>
    <xf numFmtId="0" fontId="6" fillId="0" borderId="0" xfId="0" applyFont="1"/>
    <xf numFmtId="4" fontId="7" fillId="0" borderId="0" xfId="0" applyNumberFormat="1" applyFont="1"/>
    <xf numFmtId="0" fontId="0" fillId="0" borderId="73" xfId="1" applyFont="1" applyBorder="1" applyAlignment="1">
      <alignment horizontal="left"/>
    </xf>
    <xf numFmtId="0" fontId="1" fillId="0" borderId="74" xfId="1" applyBorder="1" applyAlignment="1">
      <alignment horizontal="left"/>
    </xf>
    <xf numFmtId="0" fontId="1" fillId="0" borderId="76" xfId="1" applyBorder="1" applyAlignment="1">
      <alignment horizontal="left"/>
    </xf>
    <xf numFmtId="0" fontId="0" fillId="0" borderId="74" xfId="1" applyFont="1" applyBorder="1"/>
    <xf numFmtId="0" fontId="6" fillId="0" borderId="25" xfId="1" applyFont="1" applyBorder="1"/>
    <xf numFmtId="165" fontId="6" fillId="0" borderId="26" xfId="0" applyNumberFormat="1" applyFont="1" applyBorder="1"/>
    <xf numFmtId="4" fontId="6" fillId="0" borderId="26" xfId="0" applyNumberFormat="1" applyFont="1" applyBorder="1"/>
    <xf numFmtId="4" fontId="6" fillId="0" borderId="77" xfId="0" applyNumberFormat="1" applyFont="1" applyBorder="1"/>
    <xf numFmtId="4" fontId="6" fillId="0" borderId="0" xfId="0" applyNumberFormat="1" applyFont="1"/>
    <xf numFmtId="0" fontId="0" fillId="0" borderId="30" xfId="0" applyBorder="1"/>
    <xf numFmtId="0" fontId="0" fillId="0" borderId="31" xfId="0" applyBorder="1" applyAlignment="1">
      <alignment horizontal="center"/>
    </xf>
    <xf numFmtId="165" fontId="6" fillId="0" borderId="32" xfId="0" applyNumberFormat="1" applyFont="1" applyBorder="1"/>
    <xf numFmtId="166" fontId="0" fillId="0" borderId="33" xfId="0" applyNumberFormat="1" applyBorder="1" applyAlignment="1">
      <alignment horizontal="right"/>
    </xf>
    <xf numFmtId="4" fontId="6" fillId="0" borderId="67" xfId="0" applyNumberFormat="1" applyFont="1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6" fillId="0" borderId="27" xfId="0" applyFont="1" applyBorder="1"/>
    <xf numFmtId="165" fontId="6" fillId="0" borderId="27" xfId="0" applyNumberFormat="1" applyFont="1" applyBorder="1"/>
    <xf numFmtId="4" fontId="6" fillId="0" borderId="27" xfId="0" applyNumberFormat="1" applyFont="1" applyBorder="1"/>
    <xf numFmtId="4" fontId="6" fillId="0" borderId="6" xfId="0" applyNumberFormat="1" applyFont="1" applyBorder="1"/>
    <xf numFmtId="0" fontId="0" fillId="0" borderId="41" xfId="0" applyBorder="1" applyAlignment="1">
      <alignment vertical="center"/>
    </xf>
    <xf numFmtId="0" fontId="6" fillId="0" borderId="42" xfId="0" applyFont="1" applyBorder="1" applyAlignment="1">
      <alignment vertical="center"/>
    </xf>
    <xf numFmtId="165" fontId="6" fillId="0" borderId="27" xfId="0" applyNumberFormat="1" applyFont="1" applyBorder="1" applyAlignment="1">
      <alignment vertical="center"/>
    </xf>
    <xf numFmtId="4" fontId="6" fillId="0" borderId="43" xfId="0" applyNumberFormat="1" applyFont="1" applyBorder="1" applyAlignment="1">
      <alignment vertical="center"/>
    </xf>
    <xf numFmtId="166" fontId="0" fillId="0" borderId="0" xfId="0" applyNumberFormat="1" applyAlignment="1">
      <alignment horizontal="right"/>
    </xf>
    <xf numFmtId="0" fontId="0" fillId="0" borderId="44" xfId="0" applyBorder="1"/>
    <xf numFmtId="0" fontId="0" fillId="0" borderId="45" xfId="0" applyBorder="1"/>
    <xf numFmtId="0" fontId="8" fillId="0" borderId="46" xfId="0" applyFont="1" applyBorder="1"/>
    <xf numFmtId="0" fontId="6" fillId="0" borderId="47" xfId="0" applyFont="1" applyBorder="1"/>
    <xf numFmtId="165" fontId="6" fillId="0" borderId="46" xfId="0" applyNumberFormat="1" applyFont="1" applyBorder="1"/>
    <xf numFmtId="4" fontId="6" fillId="0" borderId="46" xfId="0" applyNumberFormat="1" applyFont="1" applyBorder="1"/>
    <xf numFmtId="165" fontId="6" fillId="0" borderId="56" xfId="0" applyNumberFormat="1" applyFont="1" applyBorder="1"/>
    <xf numFmtId="0" fontId="0" fillId="0" borderId="72" xfId="0" applyBorder="1"/>
    <xf numFmtId="0" fontId="6" fillId="0" borderId="72" xfId="0" applyFont="1" applyBorder="1"/>
    <xf numFmtId="165" fontId="6" fillId="0" borderId="72" xfId="0" applyNumberFormat="1" applyFont="1" applyBorder="1"/>
    <xf numFmtId="4" fontId="6" fillId="0" borderId="72" xfId="0" applyNumberFormat="1" applyFont="1" applyBorder="1"/>
    <xf numFmtId="4" fontId="6" fillId="0" borderId="78" xfId="0" applyNumberFormat="1" applyFont="1" applyBorder="1"/>
    <xf numFmtId="4" fontId="10" fillId="0" borderId="5" xfId="0" applyNumberFormat="1" applyFont="1" applyBorder="1"/>
    <xf numFmtId="4" fontId="10" fillId="0" borderId="0" xfId="0" applyNumberFormat="1" applyFont="1"/>
    <xf numFmtId="4" fontId="11" fillId="0" borderId="0" xfId="0" applyNumberFormat="1" applyFont="1"/>
    <xf numFmtId="4" fontId="11" fillId="0" borderId="65" xfId="0" applyNumberFormat="1" applyFont="1" applyBorder="1"/>
    <xf numFmtId="4" fontId="11" fillId="0" borderId="66" xfId="0" applyNumberFormat="1" applyFont="1" applyBorder="1"/>
    <xf numFmtId="4" fontId="5" fillId="0" borderId="0" xfId="0" applyNumberFormat="1" applyFont="1" applyAlignment="1">
      <alignment horizontal="center"/>
    </xf>
    <xf numFmtId="4" fontId="11" fillId="0" borderId="6" xfId="0" applyNumberFormat="1" applyFont="1" applyBorder="1"/>
    <xf numFmtId="0" fontId="8" fillId="0" borderId="0" xfId="0" applyFont="1"/>
    <xf numFmtId="4" fontId="5" fillId="0" borderId="6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right"/>
    </xf>
    <xf numFmtId="4" fontId="11" fillId="0" borderId="50" xfId="0" applyNumberFormat="1" applyFont="1" applyBorder="1"/>
    <xf numFmtId="0" fontId="0" fillId="0" borderId="52" xfId="0" applyBorder="1"/>
    <xf numFmtId="0" fontId="0" fillId="0" borderId="53" xfId="0" applyBorder="1"/>
    <xf numFmtId="4" fontId="0" fillId="0" borderId="53" xfId="0" applyNumberFormat="1" applyBorder="1"/>
    <xf numFmtId="4" fontId="12" fillId="0" borderId="53" xfId="0" applyNumberFormat="1" applyFont="1" applyBorder="1"/>
    <xf numFmtId="0" fontId="12" fillId="0" borderId="53" xfId="0" applyFont="1" applyBorder="1"/>
    <xf numFmtId="10" fontId="12" fillId="0" borderId="53" xfId="0" applyNumberFormat="1" applyFont="1" applyBorder="1"/>
    <xf numFmtId="4" fontId="12" fillId="0" borderId="54" xfId="0" applyNumberFormat="1" applyFont="1" applyBorder="1"/>
    <xf numFmtId="0" fontId="13" fillId="0" borderId="0" xfId="0" applyFont="1"/>
    <xf numFmtId="0" fontId="14" fillId="0" borderId="0" xfId="0" applyFont="1"/>
    <xf numFmtId="4" fontId="15" fillId="0" borderId="0" xfId="0" applyNumberFormat="1" applyFont="1"/>
    <xf numFmtId="0" fontId="15" fillId="0" borderId="0" xfId="0" applyFont="1"/>
    <xf numFmtId="4" fontId="0" fillId="0" borderId="55" xfId="0" applyNumberFormat="1" applyBorder="1"/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4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4" fontId="11" fillId="0" borderId="0" xfId="1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/>
    </xf>
    <xf numFmtId="0" fontId="1" fillId="0" borderId="0" xfId="1" applyAlignment="1">
      <alignment horizontal="center"/>
    </xf>
    <xf numFmtId="0" fontId="0" fillId="0" borderId="82" xfId="0" applyFont="1" applyFill="1" applyBorder="1"/>
    <xf numFmtId="0" fontId="6" fillId="0" borderId="82" xfId="0" applyFont="1" applyFill="1" applyBorder="1"/>
    <xf numFmtId="165" fontId="6" fillId="0" borderId="82" xfId="0" applyNumberFormat="1" applyFont="1" applyFill="1" applyBorder="1"/>
    <xf numFmtId="4" fontId="6" fillId="0" borderId="82" xfId="0" applyNumberFormat="1" applyFont="1" applyFill="1" applyBorder="1"/>
    <xf numFmtId="0" fontId="8" fillId="0" borderId="23" xfId="0" applyFont="1" applyFill="1" applyBorder="1"/>
    <xf numFmtId="0" fontId="0" fillId="0" borderId="83" xfId="1" applyFont="1" applyFill="1" applyBorder="1" applyAlignment="1">
      <alignment horizontal="left"/>
    </xf>
    <xf numFmtId="0" fontId="0" fillId="0" borderId="84" xfId="1" applyFont="1" applyFill="1" applyBorder="1" applyAlignment="1">
      <alignment horizontal="left"/>
    </xf>
    <xf numFmtId="0" fontId="0" fillId="0" borderId="56" xfId="0" applyFont="1" applyFill="1" applyBorder="1"/>
    <xf numFmtId="0" fontId="6" fillId="0" borderId="56" xfId="0" applyFont="1" applyFill="1" applyBorder="1"/>
    <xf numFmtId="4" fontId="6" fillId="0" borderId="56" xfId="0" applyNumberFormat="1" applyFont="1" applyFill="1" applyBorder="1"/>
    <xf numFmtId="0" fontId="8" fillId="0" borderId="29" xfId="0" applyFont="1" applyFill="1" applyBorder="1"/>
    <xf numFmtId="0" fontId="6" fillId="0" borderId="29" xfId="0" applyFont="1" applyFill="1" applyBorder="1"/>
    <xf numFmtId="165" fontId="6" fillId="0" borderId="29" xfId="0" applyNumberFormat="1" applyFont="1" applyFill="1" applyBorder="1"/>
    <xf numFmtId="4" fontId="6" fillId="0" borderId="85" xfId="0" applyNumberFormat="1" applyFont="1" applyFill="1" applyBorder="1"/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/>
    </xf>
    <xf numFmtId="4" fontId="11" fillId="0" borderId="51" xfId="0" applyNumberFormat="1" applyFont="1" applyFill="1" applyBorder="1"/>
    <xf numFmtId="0" fontId="20" fillId="3" borderId="73" xfId="0" applyFont="1" applyFill="1" applyBorder="1" applyAlignment="1">
      <alignment horizontal="center"/>
    </xf>
    <xf numFmtId="0" fontId="20" fillId="3" borderId="74" xfId="0" applyFont="1" applyFill="1" applyBorder="1" applyAlignment="1">
      <alignment horizontal="center"/>
    </xf>
    <xf numFmtId="0" fontId="20" fillId="3" borderId="74" xfId="0" applyFont="1" applyFill="1" applyBorder="1" applyAlignment="1"/>
    <xf numFmtId="167" fontId="20" fillId="3" borderId="74" xfId="0" applyNumberFormat="1" applyFont="1" applyFill="1" applyBorder="1" applyAlignment="1">
      <alignment horizontal="center"/>
    </xf>
    <xf numFmtId="164" fontId="20" fillId="3" borderId="76" xfId="2" applyFont="1" applyFill="1" applyBorder="1" applyAlignment="1">
      <alignment horizontal="center"/>
    </xf>
    <xf numFmtId="0" fontId="20" fillId="3" borderId="87" xfId="0" applyFont="1" applyFill="1" applyBorder="1" applyAlignment="1">
      <alignment horizontal="center"/>
    </xf>
    <xf numFmtId="0" fontId="20" fillId="3" borderId="82" xfId="0" applyFont="1" applyFill="1" applyBorder="1" applyAlignment="1">
      <alignment horizontal="center"/>
    </xf>
    <xf numFmtId="0" fontId="20" fillId="3" borderId="82" xfId="0" applyFont="1" applyFill="1" applyBorder="1" applyAlignment="1"/>
    <xf numFmtId="167" fontId="20" fillId="3" borderId="82" xfId="0" applyNumberFormat="1" applyFont="1" applyFill="1" applyBorder="1" applyAlignment="1">
      <alignment horizontal="center"/>
    </xf>
    <xf numFmtId="164" fontId="20" fillId="3" borderId="88" xfId="2" applyFont="1" applyFill="1" applyBorder="1" applyAlignment="1">
      <alignment horizontal="center"/>
    </xf>
    <xf numFmtId="164" fontId="20" fillId="3" borderId="89" xfId="0" applyNumberFormat="1" applyFont="1" applyFill="1" applyBorder="1"/>
    <xf numFmtId="4" fontId="6" fillId="0" borderId="29" xfId="0" applyNumberFormat="1" applyFont="1" applyBorder="1"/>
    <xf numFmtId="4" fontId="6" fillId="0" borderId="23" xfId="0" applyNumberFormat="1" applyFont="1" applyBorder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0" xfId="1" applyFont="1" applyFill="1" applyBorder="1" applyAlignment="1">
      <alignment horizontal="left" vertical="center" wrapText="1"/>
    </xf>
    <xf numFmtId="0" fontId="1" fillId="0" borderId="0" xfId="1" applyFont="1" applyFill="1" applyBorder="1" applyAlignment="1">
      <alignment horizontal="left"/>
    </xf>
    <xf numFmtId="0" fontId="1" fillId="0" borderId="28" xfId="0" applyFont="1" applyFill="1" applyBorder="1" applyAlignment="1"/>
    <xf numFmtId="0" fontId="0" fillId="0" borderId="29" xfId="0" applyFill="1" applyBorder="1" applyAlignment="1"/>
    <xf numFmtId="0" fontId="0" fillId="0" borderId="38" xfId="1" applyFont="1" applyFill="1" applyBorder="1" applyAlignment="1">
      <alignment vertical="center" wrapText="1"/>
    </xf>
    <xf numFmtId="0" fontId="0" fillId="0" borderId="39" xfId="1" applyFont="1" applyFill="1" applyBorder="1" applyAlignment="1">
      <alignment vertical="center" wrapText="1"/>
    </xf>
    <xf numFmtId="0" fontId="0" fillId="0" borderId="40" xfId="1" applyFont="1" applyFill="1" applyBorder="1" applyAlignment="1">
      <alignment vertical="center" wrapText="1"/>
    </xf>
    <xf numFmtId="0" fontId="0" fillId="0" borderId="69" xfId="1" applyFont="1" applyFill="1" applyBorder="1" applyAlignment="1">
      <alignment horizontal="left"/>
    </xf>
    <xf numFmtId="0" fontId="0" fillId="0" borderId="70" xfId="1" applyFont="1" applyFill="1" applyBorder="1" applyAlignment="1">
      <alignment horizontal="left"/>
    </xf>
    <xf numFmtId="0" fontId="0" fillId="0" borderId="71" xfId="1" applyFont="1" applyFill="1" applyBorder="1" applyAlignment="1">
      <alignment horizontal="left"/>
    </xf>
    <xf numFmtId="0" fontId="1" fillId="0" borderId="62" xfId="0" applyFont="1" applyFill="1" applyBorder="1" applyAlignment="1">
      <alignment horizontal="left" wrapText="1"/>
    </xf>
    <xf numFmtId="0" fontId="1" fillId="0" borderId="57" xfId="0" applyFont="1" applyFill="1" applyBorder="1" applyAlignment="1">
      <alignment horizontal="left" wrapText="1"/>
    </xf>
    <xf numFmtId="0" fontId="1" fillId="0" borderId="58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6" xfId="0" applyFont="1" applyFill="1" applyBorder="1" applyAlignment="1">
      <alignment horizontal="left" wrapText="1"/>
    </xf>
    <xf numFmtId="0" fontId="0" fillId="0" borderId="57" xfId="1" applyFont="1" applyFill="1" applyBorder="1" applyAlignment="1">
      <alignment horizontal="left" wrapText="1"/>
    </xf>
    <xf numFmtId="0" fontId="0" fillId="0" borderId="86" xfId="1" applyFont="1" applyFill="1" applyBorder="1" applyAlignment="1">
      <alignment horizontal="left" wrapText="1"/>
    </xf>
    <xf numFmtId="0" fontId="0" fillId="0" borderId="58" xfId="1" applyFont="1" applyFill="1" applyBorder="1" applyAlignment="1">
      <alignment horizontal="left" wrapText="1"/>
    </xf>
    <xf numFmtId="0" fontId="1" fillId="0" borderId="0" xfId="1" applyAlignment="1">
      <alignment horizontal="left"/>
    </xf>
    <xf numFmtId="0" fontId="21" fillId="0" borderId="28" xfId="0" applyFont="1" applyBorder="1"/>
    <xf numFmtId="0" fontId="0" fillId="0" borderId="29" xfId="0" applyBorder="1"/>
    <xf numFmtId="0" fontId="0" fillId="0" borderId="38" xfId="1" applyFont="1" applyBorder="1" applyAlignment="1">
      <alignment vertical="center" wrapText="1"/>
    </xf>
    <xf numFmtId="0" fontId="0" fillId="0" borderId="39" xfId="1" applyFont="1" applyBorder="1" applyAlignment="1">
      <alignment vertical="center" wrapText="1"/>
    </xf>
    <xf numFmtId="0" fontId="0" fillId="0" borderId="40" xfId="1" applyFont="1" applyBorder="1" applyAlignment="1">
      <alignment vertical="center" wrapText="1"/>
    </xf>
    <xf numFmtId="0" fontId="0" fillId="0" borderId="48" xfId="1" applyFont="1" applyBorder="1" applyAlignment="1">
      <alignment horizontal="left"/>
    </xf>
    <xf numFmtId="0" fontId="0" fillId="0" borderId="49" xfId="1" applyFont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69" xfId="1" applyFont="1" applyBorder="1" applyAlignment="1">
      <alignment horizontal="left"/>
    </xf>
    <xf numFmtId="0" fontId="0" fillId="0" borderId="70" xfId="1" applyFont="1" applyBorder="1" applyAlignment="1">
      <alignment horizontal="left"/>
    </xf>
    <xf numFmtId="0" fontId="0" fillId="0" borderId="71" xfId="1" applyFont="1" applyBorder="1" applyAlignment="1">
      <alignment horizontal="left"/>
    </xf>
    <xf numFmtId="0" fontId="2" fillId="0" borderId="0" xfId="1" applyFont="1" applyAlignment="1">
      <alignment horizontal="left" vertical="center" wrapText="1"/>
    </xf>
    <xf numFmtId="0" fontId="21" fillId="0" borderId="28" xfId="0" applyFont="1" applyFill="1" applyBorder="1" applyAlignment="1"/>
    <xf numFmtId="0" fontId="0" fillId="0" borderId="29" xfId="0" applyFont="1" applyFill="1" applyBorder="1" applyAlignment="1"/>
    <xf numFmtId="0" fontId="0" fillId="0" borderId="52" xfId="1" applyFont="1" applyFill="1" applyBorder="1" applyAlignment="1">
      <alignment horizontal="left"/>
    </xf>
    <xf numFmtId="0" fontId="0" fillId="0" borderId="53" xfId="1" applyFont="1" applyFill="1" applyBorder="1" applyAlignment="1">
      <alignment horizontal="left"/>
    </xf>
    <xf numFmtId="0" fontId="0" fillId="0" borderId="81" xfId="1" applyFont="1" applyFill="1" applyBorder="1" applyAlignment="1">
      <alignment horizontal="left"/>
    </xf>
    <xf numFmtId="0" fontId="0" fillId="0" borderId="28" xfId="1" applyFont="1" applyFill="1" applyBorder="1" applyAlignment="1">
      <alignment horizontal="left" wrapText="1"/>
    </xf>
    <xf numFmtId="0" fontId="0" fillId="0" borderId="29" xfId="1" applyFont="1" applyFill="1" applyBorder="1" applyAlignment="1">
      <alignment horizontal="left" wrapText="1"/>
    </xf>
    <xf numFmtId="0" fontId="0" fillId="0" borderId="22" xfId="1" applyFont="1" applyFill="1" applyBorder="1" applyAlignment="1">
      <alignment wrapText="1"/>
    </xf>
    <xf numFmtId="0" fontId="0" fillId="0" borderId="23" xfId="1" applyFont="1" applyFill="1" applyBorder="1" applyAlignment="1">
      <alignment wrapText="1"/>
    </xf>
    <xf numFmtId="0" fontId="0" fillId="0" borderId="22" xfId="1" applyFont="1" applyFill="1" applyBorder="1" applyAlignment="1">
      <alignment horizontal="left" wrapText="1"/>
    </xf>
    <xf numFmtId="0" fontId="0" fillId="0" borderId="23" xfId="1" applyFont="1" applyFill="1" applyBorder="1" applyAlignment="1">
      <alignment horizontal="left" wrapText="1"/>
    </xf>
    <xf numFmtId="0" fontId="0" fillId="0" borderId="59" xfId="0" applyBorder="1" applyAlignment="1">
      <alignment horizontal="center"/>
    </xf>
    <xf numFmtId="0" fontId="0" fillId="0" borderId="0" xfId="0" applyBorder="1" applyAlignment="1">
      <alignment horizontal="center"/>
    </xf>
    <xf numFmtId="0" fontId="23" fillId="0" borderId="23" xfId="0" applyFont="1" applyFill="1" applyBorder="1"/>
    <xf numFmtId="0" fontId="24" fillId="0" borderId="57" xfId="1" applyFont="1" applyBorder="1" applyAlignment="1">
      <alignment horizontal="left" wrapText="1"/>
    </xf>
    <xf numFmtId="0" fontId="24" fillId="0" borderId="58" xfId="1" applyFont="1" applyBorder="1" applyAlignment="1">
      <alignment horizontal="left" wrapText="1"/>
    </xf>
  </cellXfs>
  <cellStyles count="3">
    <cellStyle name="Čiarka" xfId="2" builtinId="3"/>
    <cellStyle name="Normálna" xfId="0" builtinId="0"/>
    <cellStyle name="normálne_30 mil  17 01 2012 (2)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M42"/>
  <sheetViews>
    <sheetView zoomScale="85" zoomScaleNormal="85" workbookViewId="0">
      <selection activeCell="F16" sqref="F16"/>
    </sheetView>
  </sheetViews>
  <sheetFormatPr defaultRowHeight="15" x14ac:dyDescent="0.25"/>
  <cols>
    <col min="1" max="1" width="20" customWidth="1"/>
    <col min="2" max="2" width="10.7109375" customWidth="1"/>
    <col min="3" max="3" width="16.7109375" customWidth="1"/>
    <col min="4" max="5" width="10.7109375" customWidth="1"/>
    <col min="6" max="6" width="12.28515625" customWidth="1"/>
    <col min="7" max="7" width="10.7109375" customWidth="1"/>
    <col min="8" max="8" width="13.7109375" customWidth="1"/>
    <col min="9" max="9" width="10.7109375" customWidth="1"/>
    <col min="10" max="10" width="13.5703125" customWidth="1"/>
    <col min="11" max="11" width="13.42578125" customWidth="1"/>
  </cols>
  <sheetData>
    <row r="1" spans="1:11" x14ac:dyDescent="0.25">
      <c r="A1" s="1" t="s">
        <v>51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54" t="s">
        <v>63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1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6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7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7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8" t="s">
        <v>64</v>
      </c>
      <c r="B11" s="9"/>
      <c r="C11" s="10"/>
      <c r="D11" s="9"/>
      <c r="E11" s="10"/>
      <c r="F11" s="9"/>
      <c r="G11" s="4"/>
      <c r="H11" s="4"/>
      <c r="I11" s="4"/>
      <c r="J11" s="4"/>
      <c r="K11" s="3"/>
    </row>
    <row r="12" spans="1:11" ht="16.5" thickBot="1" x14ac:dyDescent="0.3">
      <c r="A12" s="11"/>
      <c r="B12" s="11"/>
      <c r="C12" s="11"/>
      <c r="D12" s="11"/>
      <c r="E12" s="11"/>
      <c r="F12" s="12"/>
      <c r="G12" s="11"/>
      <c r="H12" s="12"/>
      <c r="I12" s="11"/>
      <c r="J12" s="12"/>
      <c r="K12" s="12"/>
    </row>
    <row r="13" spans="1:11" x14ac:dyDescent="0.25">
      <c r="A13" s="13" t="s">
        <v>5</v>
      </c>
      <c r="B13" s="14"/>
      <c r="C13" s="15"/>
      <c r="D13" s="16" t="s">
        <v>108</v>
      </c>
      <c r="E13" s="15"/>
      <c r="F13" s="17"/>
      <c r="G13" s="15"/>
      <c r="H13" s="17"/>
      <c r="I13" s="15"/>
      <c r="J13" s="17"/>
      <c r="K13" s="18"/>
    </row>
    <row r="14" spans="1:11" x14ac:dyDescent="0.25">
      <c r="A14" s="8" t="s">
        <v>64</v>
      </c>
      <c r="B14" s="9"/>
      <c r="C14" s="9"/>
      <c r="D14" s="9"/>
      <c r="E14" s="9"/>
      <c r="F14" s="19"/>
      <c r="G14" s="9"/>
      <c r="H14" s="20"/>
      <c r="I14" s="20"/>
      <c r="J14" s="20"/>
      <c r="K14" s="21"/>
    </row>
    <row r="15" spans="1:11" ht="15.75" thickBot="1" x14ac:dyDescent="0.3">
      <c r="A15" s="22"/>
      <c r="B15" s="9"/>
      <c r="C15" s="9"/>
      <c r="D15" s="174"/>
      <c r="E15" s="9"/>
      <c r="F15" s="19"/>
      <c r="G15" s="9"/>
      <c r="H15" s="23"/>
      <c r="I15" s="24"/>
      <c r="J15" s="19"/>
      <c r="K15" s="25"/>
    </row>
    <row r="16" spans="1:11" x14ac:dyDescent="0.25">
      <c r="A16" s="26" t="s">
        <v>6</v>
      </c>
      <c r="B16" s="27">
        <v>395</v>
      </c>
      <c r="C16" s="9" t="s">
        <v>7</v>
      </c>
      <c r="D16" s="9"/>
      <c r="E16" s="9"/>
      <c r="F16" s="19"/>
      <c r="G16" s="9"/>
      <c r="H16" s="23"/>
      <c r="I16" s="24"/>
      <c r="J16" s="19"/>
      <c r="K16" s="28"/>
    </row>
    <row r="17" spans="1:11" x14ac:dyDescent="0.25">
      <c r="A17" s="29" t="s">
        <v>8</v>
      </c>
      <c r="B17" s="30">
        <v>8.8699999999999992</v>
      </c>
      <c r="C17" s="9" t="s">
        <v>7</v>
      </c>
      <c r="D17" s="9"/>
      <c r="E17" s="9"/>
      <c r="F17" s="19"/>
      <c r="G17" s="9"/>
      <c r="H17" s="19"/>
      <c r="I17" s="9"/>
      <c r="J17" s="31"/>
      <c r="K17" s="25"/>
    </row>
    <row r="18" spans="1:11" x14ac:dyDescent="0.25">
      <c r="A18" s="32" t="s">
        <v>9</v>
      </c>
      <c r="B18" s="33">
        <f>B16*B17</f>
        <v>3503.6499999999996</v>
      </c>
      <c r="C18" s="9" t="s">
        <v>10</v>
      </c>
      <c r="D18" s="9"/>
      <c r="E18" s="9"/>
      <c r="F18" s="19"/>
      <c r="G18" s="9"/>
      <c r="H18" s="181"/>
      <c r="I18" s="9"/>
      <c r="J18" s="31"/>
      <c r="K18" s="25"/>
    </row>
    <row r="19" spans="1:11" ht="15.75" thickBot="1" x14ac:dyDescent="0.3">
      <c r="A19" s="34" t="s">
        <v>11</v>
      </c>
      <c r="B19" s="35">
        <v>120</v>
      </c>
      <c r="C19" s="22" t="s">
        <v>10</v>
      </c>
      <c r="D19" s="9"/>
      <c r="E19" s="9"/>
      <c r="F19" s="19"/>
      <c r="G19" s="9"/>
      <c r="H19" s="19"/>
      <c r="I19" s="9"/>
      <c r="J19" s="31"/>
      <c r="K19" s="25"/>
    </row>
    <row r="20" spans="1:11" ht="15.75" thickBot="1" x14ac:dyDescent="0.3">
      <c r="A20" s="36"/>
      <c r="B20" s="37"/>
      <c r="C20" s="9"/>
      <c r="D20" s="9"/>
      <c r="E20" s="9"/>
      <c r="F20" s="19"/>
      <c r="G20" s="9"/>
      <c r="H20" s="19"/>
      <c r="I20" s="9"/>
      <c r="J20" s="31"/>
      <c r="K20" s="25"/>
    </row>
    <row r="21" spans="1:11" ht="15.75" thickBot="1" x14ac:dyDescent="0.3">
      <c r="A21" s="36"/>
      <c r="B21" s="37"/>
      <c r="C21" s="9"/>
      <c r="D21" s="9"/>
      <c r="E21" s="9"/>
      <c r="F21" s="38" t="s">
        <v>12</v>
      </c>
      <c r="G21" s="39"/>
      <c r="H21" s="40" t="s">
        <v>13</v>
      </c>
      <c r="I21" s="41"/>
      <c r="J21" s="42"/>
      <c r="K21" s="43"/>
    </row>
    <row r="22" spans="1:11" ht="15.75" thickBot="1" x14ac:dyDescent="0.3">
      <c r="A22" s="44" t="s">
        <v>14</v>
      </c>
      <c r="B22" s="45"/>
      <c r="C22" s="46"/>
      <c r="D22" s="47" t="s">
        <v>15</v>
      </c>
      <c r="E22" s="48" t="s">
        <v>16</v>
      </c>
      <c r="F22" s="49" t="s">
        <v>17</v>
      </c>
      <c r="G22" s="48" t="s">
        <v>18</v>
      </c>
      <c r="H22" s="50" t="s">
        <v>17</v>
      </c>
      <c r="I22" s="51"/>
      <c r="J22" s="52"/>
      <c r="K22" s="25"/>
    </row>
    <row r="23" spans="1:11" x14ac:dyDescent="0.25">
      <c r="A23" s="53" t="s">
        <v>19</v>
      </c>
      <c r="B23" s="54"/>
      <c r="C23" s="55"/>
      <c r="D23" s="56" t="s">
        <v>7</v>
      </c>
      <c r="E23" s="57" t="s">
        <v>20</v>
      </c>
      <c r="F23" s="58"/>
      <c r="G23" s="59">
        <f>B17*2</f>
        <v>17.739999999999998</v>
      </c>
      <c r="H23" s="148">
        <f>F23*G23</f>
        <v>0</v>
      </c>
      <c r="I23" s="51"/>
      <c r="J23" s="61"/>
      <c r="K23" s="62"/>
    </row>
    <row r="24" spans="1:11" x14ac:dyDescent="0.25">
      <c r="A24" s="327" t="s">
        <v>21</v>
      </c>
      <c r="B24" s="328"/>
      <c r="C24" s="328"/>
      <c r="D24" s="63" t="s">
        <v>22</v>
      </c>
      <c r="E24" s="64"/>
      <c r="F24" s="65"/>
      <c r="G24" s="66">
        <f>B18+B19</f>
        <v>3623.6499999999996</v>
      </c>
      <c r="H24" s="148">
        <f t="shared" ref="H24:H30" si="0">F24*G24</f>
        <v>0</v>
      </c>
      <c r="I24" s="51"/>
      <c r="J24" s="61"/>
      <c r="K24" s="62"/>
    </row>
    <row r="25" spans="1:11" ht="15" customHeight="1" x14ac:dyDescent="0.25">
      <c r="A25" s="335" t="s">
        <v>65</v>
      </c>
      <c r="B25" s="336"/>
      <c r="C25" s="337"/>
      <c r="D25" s="130" t="s">
        <v>38</v>
      </c>
      <c r="E25" s="141"/>
      <c r="F25" s="86"/>
      <c r="G25" s="145">
        <v>10</v>
      </c>
      <c r="H25" s="148">
        <f t="shared" si="0"/>
        <v>0</v>
      </c>
      <c r="I25" s="51"/>
      <c r="J25" s="61"/>
      <c r="K25" s="62"/>
    </row>
    <row r="26" spans="1:11" x14ac:dyDescent="0.25">
      <c r="A26" s="142" t="s">
        <v>23</v>
      </c>
      <c r="B26" s="143"/>
      <c r="C26" s="144"/>
      <c r="D26" s="130" t="s">
        <v>22</v>
      </c>
      <c r="E26" s="85" t="s">
        <v>24</v>
      </c>
      <c r="F26" s="138"/>
      <c r="G26" s="60">
        <f>B18+B19</f>
        <v>3623.6499999999996</v>
      </c>
      <c r="H26" s="148">
        <f t="shared" si="0"/>
        <v>0</v>
      </c>
      <c r="I26" s="51"/>
      <c r="J26" s="61"/>
      <c r="K26" s="73"/>
    </row>
    <row r="27" spans="1:11" x14ac:dyDescent="0.25">
      <c r="A27" s="329" t="s">
        <v>66</v>
      </c>
      <c r="B27" s="330"/>
      <c r="C27" s="331"/>
      <c r="D27" s="139" t="s">
        <v>22</v>
      </c>
      <c r="E27" s="140" t="s">
        <v>20</v>
      </c>
      <c r="F27" s="76"/>
      <c r="G27" s="77">
        <f>B18+B19</f>
        <v>3623.6499999999996</v>
      </c>
      <c r="H27" s="148">
        <f t="shared" si="0"/>
        <v>0</v>
      </c>
      <c r="I27" s="51" t="s">
        <v>53</v>
      </c>
      <c r="J27" s="78"/>
      <c r="K27" s="73"/>
    </row>
    <row r="28" spans="1:11" x14ac:dyDescent="0.25">
      <c r="A28" s="79" t="s">
        <v>26</v>
      </c>
      <c r="B28" s="80"/>
      <c r="C28" s="80"/>
      <c r="D28" s="81" t="s">
        <v>27</v>
      </c>
      <c r="E28" s="82" t="s">
        <v>20</v>
      </c>
      <c r="F28" s="83"/>
      <c r="G28" s="84">
        <f>B18+B19</f>
        <v>3623.6499999999996</v>
      </c>
      <c r="H28" s="148">
        <f t="shared" si="0"/>
        <v>0</v>
      </c>
      <c r="I28" s="51"/>
      <c r="J28" s="61"/>
      <c r="K28" s="73"/>
    </row>
    <row r="29" spans="1:11" x14ac:dyDescent="0.25">
      <c r="A29" s="169" t="s">
        <v>67</v>
      </c>
      <c r="B29" s="175"/>
      <c r="C29" s="170"/>
      <c r="D29" s="130" t="s">
        <v>7</v>
      </c>
      <c r="E29" s="85" t="s">
        <v>68</v>
      </c>
      <c r="F29" s="129"/>
      <c r="G29" s="87">
        <v>700</v>
      </c>
      <c r="H29" s="149">
        <f t="shared" si="0"/>
        <v>0</v>
      </c>
      <c r="I29" s="51"/>
      <c r="J29" s="61"/>
      <c r="K29" s="73"/>
    </row>
    <row r="30" spans="1:11" ht="15.75" thickBot="1" x14ac:dyDescent="0.3">
      <c r="A30" s="332" t="s">
        <v>39</v>
      </c>
      <c r="B30" s="333"/>
      <c r="C30" s="334"/>
      <c r="D30" s="150" t="s">
        <v>7</v>
      </c>
      <c r="E30" s="151"/>
      <c r="F30" s="152"/>
      <c r="G30" s="153">
        <f>B16+4*B17+50</f>
        <v>480.48</v>
      </c>
      <c r="H30" s="148">
        <f t="shared" si="0"/>
        <v>0</v>
      </c>
      <c r="I30" s="51"/>
      <c r="J30" s="61"/>
      <c r="K30" s="73"/>
    </row>
    <row r="31" spans="1:11" ht="15.75" thickBot="1" x14ac:dyDescent="0.3">
      <c r="A31" s="91"/>
      <c r="B31" s="92"/>
      <c r="C31" s="92"/>
      <c r="D31" s="92"/>
      <c r="E31" s="88"/>
      <c r="F31" s="88"/>
      <c r="G31" s="146" t="s">
        <v>28</v>
      </c>
      <c r="H31" s="147">
        <f>SUM(H23:H30)</f>
        <v>0</v>
      </c>
      <c r="I31" s="88"/>
      <c r="J31" s="89"/>
      <c r="K31" s="90"/>
    </row>
    <row r="32" spans="1:11" ht="15.75" thickBot="1" x14ac:dyDescent="0.3">
      <c r="A32" s="91"/>
      <c r="B32" s="92"/>
      <c r="C32" s="92"/>
      <c r="D32" s="92"/>
      <c r="E32" s="93"/>
      <c r="F32" s="88"/>
      <c r="G32" s="88"/>
      <c r="H32" s="88"/>
      <c r="I32" s="88"/>
      <c r="J32" s="89" t="s">
        <v>29</v>
      </c>
      <c r="K32" s="94" t="s">
        <v>30</v>
      </c>
    </row>
    <row r="33" spans="1:13" ht="15.75" thickBot="1" x14ac:dyDescent="0.3">
      <c r="A33" s="91"/>
      <c r="B33" s="92"/>
      <c r="C33" s="92"/>
      <c r="D33" s="92"/>
      <c r="E33" s="88"/>
      <c r="F33" s="88"/>
      <c r="G33" s="88"/>
      <c r="H33" s="88" t="s">
        <v>31</v>
      </c>
      <c r="I33" s="95" t="s">
        <v>17</v>
      </c>
      <c r="J33" s="96">
        <f>H31*0.2</f>
        <v>0</v>
      </c>
      <c r="K33" s="309">
        <f>H31*1.2</f>
        <v>0</v>
      </c>
    </row>
    <row r="34" spans="1:13" x14ac:dyDescent="0.25">
      <c r="A34" s="98"/>
      <c r="B34" s="99"/>
      <c r="C34" s="99"/>
      <c r="D34" s="99"/>
      <c r="E34" s="99"/>
      <c r="F34" s="100"/>
      <c r="G34" s="101"/>
      <c r="H34" s="101"/>
      <c r="I34" s="102"/>
      <c r="J34" s="103"/>
      <c r="K34" s="104"/>
    </row>
    <row r="35" spans="1:13" ht="15.75" thickBot="1" x14ac:dyDescent="0.3">
      <c r="A35" s="105"/>
      <c r="B35" s="106"/>
      <c r="C35" s="106"/>
      <c r="D35" s="106"/>
      <c r="E35" s="106"/>
      <c r="F35" s="107"/>
      <c r="G35" s="108"/>
      <c r="H35" s="109"/>
      <c r="I35" s="110"/>
      <c r="J35" s="111"/>
      <c r="K35" s="112"/>
    </row>
    <row r="36" spans="1:13" x14ac:dyDescent="0.25">
      <c r="A36" s="113" t="s">
        <v>32</v>
      </c>
      <c r="B36" s="114"/>
      <c r="C36" s="114"/>
      <c r="D36" s="114"/>
      <c r="E36" s="114"/>
      <c r="F36" s="114"/>
      <c r="G36" s="115"/>
      <c r="H36" s="115"/>
      <c r="I36" s="116"/>
      <c r="J36" s="115"/>
      <c r="K36" s="115"/>
      <c r="L36" s="117"/>
      <c r="M36" s="117"/>
    </row>
    <row r="37" spans="1:13" x14ac:dyDescent="0.25">
      <c r="A37" s="118" t="s">
        <v>33</v>
      </c>
      <c r="B37" s="119"/>
      <c r="C37" s="119"/>
      <c r="D37" s="119"/>
      <c r="E37" s="119"/>
      <c r="F37" s="119"/>
      <c r="G37" s="120"/>
      <c r="H37" s="120"/>
      <c r="I37" s="121"/>
      <c r="J37" s="122"/>
      <c r="K37" s="123"/>
      <c r="L37" s="117"/>
      <c r="M37" s="117"/>
    </row>
    <row r="38" spans="1:13" x14ac:dyDescent="0.25">
      <c r="A38" s="325" t="s">
        <v>34</v>
      </c>
      <c r="B38" s="325"/>
      <c r="C38" s="325"/>
      <c r="D38" s="325"/>
      <c r="E38" s="325"/>
      <c r="F38" s="325"/>
      <c r="G38" s="325"/>
      <c r="H38" s="325"/>
      <c r="I38" s="325"/>
      <c r="J38" s="325"/>
      <c r="K38" s="325"/>
      <c r="L38" s="325"/>
      <c r="M38" s="325"/>
    </row>
    <row r="39" spans="1:13" x14ac:dyDescent="0.25">
      <c r="A39" s="137"/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</row>
    <row r="40" spans="1:13" x14ac:dyDescent="0.25">
      <c r="F40" s="3"/>
      <c r="H40" s="3"/>
      <c r="J40" s="3"/>
      <c r="K40" s="3"/>
    </row>
    <row r="41" spans="1:13" x14ac:dyDescent="0.25">
      <c r="A41" s="124"/>
      <c r="B41" s="124"/>
      <c r="C41" s="125"/>
      <c r="D41" s="126"/>
      <c r="E41" s="126"/>
      <c r="F41" s="126"/>
      <c r="G41" s="127" t="s">
        <v>35</v>
      </c>
      <c r="H41" s="127"/>
      <c r="I41" s="127"/>
      <c r="J41" s="3"/>
      <c r="K41" s="3"/>
    </row>
    <row r="42" spans="1:13" x14ac:dyDescent="0.25">
      <c r="A42" s="326" t="s">
        <v>36</v>
      </c>
      <c r="B42" s="326"/>
      <c r="C42" s="326"/>
      <c r="D42" s="128"/>
      <c r="E42" s="128"/>
      <c r="F42" s="125"/>
      <c r="G42" s="127" t="s">
        <v>37</v>
      </c>
      <c r="H42" s="127"/>
      <c r="I42" s="127"/>
      <c r="J42" s="3"/>
      <c r="K42" s="3"/>
    </row>
  </sheetData>
  <mergeCells count="6">
    <mergeCell ref="A38:M38"/>
    <mergeCell ref="A42:C42"/>
    <mergeCell ref="A24:C24"/>
    <mergeCell ref="A27:C27"/>
    <mergeCell ref="A30:C30"/>
    <mergeCell ref="A25:C2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M45"/>
  <sheetViews>
    <sheetView tabSelected="1" zoomScale="70" zoomScaleNormal="70" workbookViewId="0">
      <selection activeCell="A27" sqref="A27:C27"/>
    </sheetView>
  </sheetViews>
  <sheetFormatPr defaultRowHeight="15" x14ac:dyDescent="0.25"/>
  <cols>
    <col min="1" max="1" width="20" customWidth="1"/>
    <col min="2" max="2" width="10.7109375" customWidth="1"/>
    <col min="3" max="3" width="12.7109375" customWidth="1"/>
    <col min="4" max="5" width="10.7109375" customWidth="1"/>
    <col min="6" max="6" width="12.28515625" customWidth="1"/>
    <col min="7" max="7" width="10.7109375" customWidth="1"/>
    <col min="8" max="8" width="13.7109375" customWidth="1"/>
    <col min="9" max="9" width="10.7109375" customWidth="1"/>
    <col min="10" max="10" width="13.5703125" customWidth="1"/>
    <col min="11" max="11" width="13.42578125" customWidth="1"/>
  </cols>
  <sheetData>
    <row r="1" spans="1:11" x14ac:dyDescent="0.25">
      <c r="A1" s="1" t="s">
        <v>51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54" t="s">
        <v>63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1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6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7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7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8" t="s">
        <v>64</v>
      </c>
      <c r="B11" s="9"/>
      <c r="C11" s="10"/>
      <c r="D11" s="9"/>
      <c r="E11" s="10"/>
      <c r="F11" s="9"/>
      <c r="G11" s="4"/>
      <c r="H11" s="4"/>
      <c r="I11" s="4"/>
      <c r="J11" s="4"/>
      <c r="K11" s="3"/>
    </row>
    <row r="12" spans="1:11" ht="16.5" thickBot="1" x14ac:dyDescent="0.3">
      <c r="A12" s="11"/>
      <c r="B12" s="11"/>
      <c r="C12" s="11"/>
      <c r="D12" s="11"/>
      <c r="E12" s="11"/>
      <c r="F12" s="12"/>
      <c r="G12" s="11"/>
      <c r="H12" s="12"/>
      <c r="I12" s="11"/>
      <c r="J12" s="12"/>
      <c r="K12" s="12"/>
    </row>
    <row r="13" spans="1:11" x14ac:dyDescent="0.25">
      <c r="A13" s="13" t="s">
        <v>5</v>
      </c>
      <c r="B13" s="14"/>
      <c r="C13" s="15"/>
      <c r="D13" s="16" t="s">
        <v>101</v>
      </c>
      <c r="E13" s="15"/>
      <c r="F13" s="17"/>
      <c r="G13" s="15"/>
      <c r="H13" s="17"/>
      <c r="I13" s="15"/>
      <c r="J13" s="17"/>
      <c r="K13" s="18"/>
    </row>
    <row r="14" spans="1:11" x14ac:dyDescent="0.25">
      <c r="A14" s="8" t="s">
        <v>64</v>
      </c>
      <c r="B14" s="9"/>
      <c r="C14" s="9"/>
      <c r="D14" s="9"/>
      <c r="E14" s="9"/>
      <c r="F14" s="19"/>
      <c r="G14" s="9"/>
      <c r="H14" s="20"/>
      <c r="I14" s="20"/>
      <c r="J14" s="20"/>
      <c r="K14" s="21"/>
    </row>
    <row r="15" spans="1:11" ht="15.75" thickBot="1" x14ac:dyDescent="0.3">
      <c r="A15" s="22"/>
      <c r="B15" s="9"/>
      <c r="C15" s="9"/>
      <c r="D15" s="174"/>
      <c r="E15" s="9"/>
      <c r="F15" s="19"/>
      <c r="G15" s="9"/>
      <c r="H15" s="23"/>
      <c r="I15" s="24"/>
      <c r="J15" s="19"/>
      <c r="K15" s="25"/>
    </row>
    <row r="16" spans="1:11" x14ac:dyDescent="0.25">
      <c r="A16" s="26" t="s">
        <v>6</v>
      </c>
      <c r="B16" s="27">
        <v>42.5</v>
      </c>
      <c r="C16" s="9" t="s">
        <v>7</v>
      </c>
      <c r="D16" s="9"/>
      <c r="E16" s="9"/>
      <c r="F16" s="19"/>
      <c r="G16" s="9"/>
      <c r="H16" s="23"/>
      <c r="I16" s="24"/>
      <c r="J16" s="19"/>
      <c r="K16" s="28"/>
    </row>
    <row r="17" spans="1:11" x14ac:dyDescent="0.25">
      <c r="A17" s="29" t="s">
        <v>8</v>
      </c>
      <c r="B17" s="30"/>
      <c r="C17" s="9" t="s">
        <v>7</v>
      </c>
      <c r="D17" s="9"/>
      <c r="E17" s="9"/>
      <c r="F17" s="19"/>
      <c r="G17" s="9"/>
      <c r="H17" s="19"/>
      <c r="I17" s="9"/>
      <c r="J17" s="31"/>
      <c r="K17" s="25"/>
    </row>
    <row r="18" spans="1:11" x14ac:dyDescent="0.25">
      <c r="A18" s="32" t="s">
        <v>9</v>
      </c>
      <c r="B18" s="33">
        <v>179</v>
      </c>
      <c r="C18" s="9" t="s">
        <v>10</v>
      </c>
      <c r="D18" s="9"/>
      <c r="E18" s="9"/>
      <c r="F18" s="19"/>
      <c r="G18" s="9"/>
      <c r="H18" s="181"/>
      <c r="I18" s="9"/>
      <c r="J18" s="31"/>
      <c r="K18" s="25"/>
    </row>
    <row r="19" spans="1:11" ht="15.75" thickBot="1" x14ac:dyDescent="0.3">
      <c r="A19" s="34" t="s">
        <v>11</v>
      </c>
      <c r="B19" s="35"/>
      <c r="C19" s="22" t="s">
        <v>10</v>
      </c>
      <c r="D19" s="9"/>
      <c r="E19" s="9"/>
      <c r="F19" s="19"/>
      <c r="G19" s="9"/>
      <c r="H19" s="19"/>
      <c r="I19" s="9"/>
      <c r="J19" s="31"/>
      <c r="K19" s="25"/>
    </row>
    <row r="20" spans="1:11" ht="15.75" thickBot="1" x14ac:dyDescent="0.3">
      <c r="A20" s="36"/>
      <c r="B20" s="37"/>
      <c r="C20" s="9"/>
      <c r="D20" s="9"/>
      <c r="E20" s="9"/>
      <c r="F20" s="19"/>
      <c r="G20" s="9"/>
      <c r="H20" s="19"/>
      <c r="I20" s="9"/>
      <c r="J20" s="31"/>
      <c r="K20" s="25"/>
    </row>
    <row r="21" spans="1:11" ht="15.75" thickBot="1" x14ac:dyDescent="0.3">
      <c r="A21" s="36"/>
      <c r="B21" s="37"/>
      <c r="C21" s="9"/>
      <c r="D21" s="9"/>
      <c r="E21" s="9"/>
      <c r="F21" s="38" t="s">
        <v>12</v>
      </c>
      <c r="G21" s="39"/>
      <c r="H21" s="40" t="s">
        <v>13</v>
      </c>
      <c r="I21" s="41"/>
      <c r="J21" s="42"/>
      <c r="K21" s="43"/>
    </row>
    <row r="22" spans="1:11" ht="15.75" thickBot="1" x14ac:dyDescent="0.3">
      <c r="A22" s="44" t="s">
        <v>14</v>
      </c>
      <c r="B22" s="45"/>
      <c r="C22" s="46"/>
      <c r="D22" s="47" t="s">
        <v>15</v>
      </c>
      <c r="E22" s="48" t="s">
        <v>16</v>
      </c>
      <c r="F22" s="49" t="s">
        <v>17</v>
      </c>
      <c r="G22" s="48" t="s">
        <v>18</v>
      </c>
      <c r="H22" s="50" t="s">
        <v>17</v>
      </c>
      <c r="I22" s="51"/>
      <c r="J22" s="52"/>
      <c r="K22" s="25"/>
    </row>
    <row r="23" spans="1:11" x14ac:dyDescent="0.25">
      <c r="A23" s="327" t="s">
        <v>21</v>
      </c>
      <c r="B23" s="328"/>
      <c r="C23" s="328"/>
      <c r="D23" s="63" t="s">
        <v>22</v>
      </c>
      <c r="E23" s="64"/>
      <c r="F23" s="65"/>
      <c r="G23" s="66">
        <f>B18+B19</f>
        <v>179</v>
      </c>
      <c r="H23" s="148">
        <f t="shared" ref="H23:H24" si="0">F23*G23</f>
        <v>0</v>
      </c>
      <c r="I23" s="51"/>
      <c r="J23" s="61"/>
      <c r="K23" s="62"/>
    </row>
    <row r="24" spans="1:11" x14ac:dyDescent="0.25">
      <c r="A24" s="142" t="s">
        <v>23</v>
      </c>
      <c r="B24" s="143"/>
      <c r="C24" s="144"/>
      <c r="D24" s="130" t="s">
        <v>22</v>
      </c>
      <c r="E24" s="85" t="s">
        <v>24</v>
      </c>
      <c r="F24" s="138"/>
      <c r="G24" s="60">
        <f>B17+B18</f>
        <v>179</v>
      </c>
      <c r="H24" s="148">
        <f t="shared" si="0"/>
        <v>0</v>
      </c>
      <c r="I24" s="51"/>
      <c r="J24" s="61"/>
      <c r="K24" s="73"/>
    </row>
    <row r="25" spans="1:11" ht="15" customHeight="1" x14ac:dyDescent="0.25">
      <c r="A25" s="79" t="s">
        <v>94</v>
      </c>
      <c r="B25" s="80"/>
      <c r="C25" s="80"/>
      <c r="D25" s="81" t="s">
        <v>27</v>
      </c>
      <c r="E25" s="82" t="s">
        <v>99</v>
      </c>
      <c r="F25" s="83"/>
      <c r="G25" s="84">
        <f>B17+B18</f>
        <v>179</v>
      </c>
      <c r="H25" s="148">
        <f>F25*G25</f>
        <v>0</v>
      </c>
      <c r="I25" s="51"/>
      <c r="J25" s="61"/>
      <c r="K25" s="73"/>
    </row>
    <row r="26" spans="1:11" x14ac:dyDescent="0.25">
      <c r="A26" s="297" t="s">
        <v>93</v>
      </c>
      <c r="B26" s="297"/>
      <c r="C26" s="298"/>
      <c r="D26" s="299" t="s">
        <v>7</v>
      </c>
      <c r="E26" s="300"/>
      <c r="F26" s="129"/>
      <c r="G26" s="301">
        <v>122.8</v>
      </c>
      <c r="H26" s="148">
        <f t="shared" ref="H26:H31" si="1">F26*G26</f>
        <v>0</v>
      </c>
      <c r="I26" s="51" t="s">
        <v>97</v>
      </c>
      <c r="J26" s="61"/>
      <c r="K26" s="73"/>
    </row>
    <row r="27" spans="1:11" ht="32.25" customHeight="1" x14ac:dyDescent="0.25">
      <c r="A27" s="341" t="s">
        <v>95</v>
      </c>
      <c r="B27" s="341"/>
      <c r="C27" s="342"/>
      <c r="D27" s="81" t="s">
        <v>27</v>
      </c>
      <c r="E27" s="300"/>
      <c r="F27" s="129"/>
      <c r="G27" s="301">
        <v>179</v>
      </c>
      <c r="H27" s="148">
        <f t="shared" si="1"/>
        <v>0</v>
      </c>
      <c r="I27" s="51"/>
      <c r="J27" s="61"/>
      <c r="K27" s="73"/>
    </row>
    <row r="28" spans="1:11" x14ac:dyDescent="0.25">
      <c r="A28" s="297" t="s">
        <v>96</v>
      </c>
      <c r="B28" s="297"/>
      <c r="C28" s="298"/>
      <c r="D28" s="299" t="s">
        <v>7</v>
      </c>
      <c r="E28" s="300"/>
      <c r="F28" s="129"/>
      <c r="G28" s="301">
        <v>85</v>
      </c>
      <c r="H28" s="148">
        <f t="shared" si="1"/>
        <v>0</v>
      </c>
      <c r="I28" s="51"/>
      <c r="J28" s="61"/>
      <c r="K28" s="73"/>
    </row>
    <row r="29" spans="1:11" ht="28.5" customHeight="1" x14ac:dyDescent="0.25">
      <c r="A29" s="371" t="s">
        <v>109</v>
      </c>
      <c r="B29" s="371"/>
      <c r="C29" s="372"/>
      <c r="D29" s="299" t="s">
        <v>38</v>
      </c>
      <c r="E29" s="300"/>
      <c r="F29" s="129"/>
      <c r="G29" s="301">
        <v>6</v>
      </c>
      <c r="H29" s="148">
        <f t="shared" si="1"/>
        <v>0</v>
      </c>
      <c r="I29" s="51"/>
      <c r="J29" s="61"/>
      <c r="K29" s="73"/>
    </row>
    <row r="30" spans="1:11" ht="32.25" customHeight="1" x14ac:dyDescent="0.25">
      <c r="A30" s="341" t="s">
        <v>100</v>
      </c>
      <c r="B30" s="341"/>
      <c r="C30" s="343"/>
      <c r="D30" s="299" t="s">
        <v>7</v>
      </c>
      <c r="E30" s="300"/>
      <c r="F30" s="129"/>
      <c r="G30" s="301">
        <v>85</v>
      </c>
      <c r="H30" s="148">
        <f t="shared" si="1"/>
        <v>0</v>
      </c>
      <c r="I30" s="51"/>
      <c r="J30" s="61"/>
      <c r="K30" s="73"/>
    </row>
    <row r="31" spans="1:11" ht="28.5" customHeight="1" thickBot="1" x14ac:dyDescent="0.3">
      <c r="A31" s="332" t="s">
        <v>39</v>
      </c>
      <c r="B31" s="333"/>
      <c r="C31" s="334"/>
      <c r="D31" s="150" t="s">
        <v>7</v>
      </c>
      <c r="E31" s="151"/>
      <c r="F31" s="152"/>
      <c r="G31" s="153">
        <v>207.8</v>
      </c>
      <c r="H31" s="148">
        <f t="shared" si="1"/>
        <v>0</v>
      </c>
      <c r="I31" s="338" t="s">
        <v>98</v>
      </c>
      <c r="J31" s="339"/>
      <c r="K31" s="340"/>
    </row>
    <row r="32" spans="1:11" ht="15.75" thickBot="1" x14ac:dyDescent="0.3">
      <c r="A32" s="91"/>
      <c r="B32" s="92"/>
      <c r="C32" s="92"/>
      <c r="D32" s="92"/>
      <c r="E32" s="88"/>
      <c r="F32" s="88"/>
      <c r="G32" s="146" t="s">
        <v>28</v>
      </c>
      <c r="H32" s="147">
        <f>SUM(H23:H31)</f>
        <v>0</v>
      </c>
      <c r="I32" s="88"/>
      <c r="J32" s="89"/>
      <c r="K32" s="90"/>
    </row>
    <row r="33" spans="1:13" ht="15.75" thickBot="1" x14ac:dyDescent="0.3">
      <c r="A33" s="91"/>
      <c r="B33" s="92"/>
      <c r="C33" s="92"/>
      <c r="D33" s="92"/>
      <c r="E33" s="93"/>
      <c r="F33" s="88"/>
      <c r="G33" s="88"/>
      <c r="H33" s="88"/>
      <c r="I33" s="88"/>
      <c r="J33" s="89" t="s">
        <v>29</v>
      </c>
      <c r="K33" s="94" t="s">
        <v>30</v>
      </c>
    </row>
    <row r="34" spans="1:13" ht="15.75" thickBot="1" x14ac:dyDescent="0.3">
      <c r="A34" s="91"/>
      <c r="B34" s="92"/>
      <c r="C34" s="92"/>
      <c r="D34" s="92"/>
      <c r="E34" s="88"/>
      <c r="F34" s="88"/>
      <c r="G34" s="88"/>
      <c r="H34" s="88" t="s">
        <v>31</v>
      </c>
      <c r="I34" s="95" t="s">
        <v>17</v>
      </c>
      <c r="J34" s="96">
        <f>H32*0.2</f>
        <v>0</v>
      </c>
      <c r="K34" s="309">
        <f>H32*1.2</f>
        <v>0</v>
      </c>
    </row>
    <row r="35" spans="1:13" ht="15.75" thickBot="1" x14ac:dyDescent="0.3">
      <c r="A35" s="98"/>
      <c r="B35" s="99"/>
      <c r="C35" s="99"/>
      <c r="D35" s="99"/>
      <c r="E35" s="99"/>
      <c r="F35" s="100"/>
      <c r="G35" s="101"/>
      <c r="H35" s="101"/>
      <c r="I35" s="102"/>
      <c r="J35" s="103"/>
      <c r="K35" s="104"/>
    </row>
    <row r="36" spans="1:13" ht="15.75" thickBot="1" x14ac:dyDescent="0.3">
      <c r="A36" s="105"/>
      <c r="B36" s="106"/>
      <c r="C36" s="106"/>
      <c r="D36" s="106"/>
      <c r="E36" s="106"/>
      <c r="F36" s="107"/>
      <c r="G36" s="108"/>
      <c r="H36" s="109"/>
      <c r="I36" s="110"/>
      <c r="J36" s="111"/>
      <c r="K36" s="112"/>
    </row>
    <row r="37" spans="1:13" x14ac:dyDescent="0.25">
      <c r="A37" s="113" t="s">
        <v>32</v>
      </c>
      <c r="B37" s="114"/>
      <c r="C37" s="114"/>
      <c r="D37" s="114"/>
      <c r="E37" s="114"/>
      <c r="F37" s="114"/>
      <c r="G37" s="115"/>
      <c r="H37" s="115"/>
      <c r="I37" s="116"/>
      <c r="J37" s="115"/>
      <c r="K37" s="115"/>
    </row>
    <row r="38" spans="1:13" x14ac:dyDescent="0.25">
      <c r="A38" s="118" t="s">
        <v>33</v>
      </c>
      <c r="B38" s="119"/>
      <c r="C38" s="119"/>
      <c r="D38" s="119"/>
      <c r="E38" s="119"/>
      <c r="F38" s="119"/>
      <c r="G38" s="120"/>
      <c r="H38" s="120"/>
      <c r="I38" s="121"/>
      <c r="J38" s="122"/>
      <c r="K38" s="123"/>
    </row>
    <row r="39" spans="1:13" x14ac:dyDescent="0.25">
      <c r="A39" s="308" t="s">
        <v>34</v>
      </c>
      <c r="B39" s="308"/>
      <c r="C39" s="308"/>
      <c r="D39" s="308"/>
      <c r="E39" s="308"/>
      <c r="F39" s="308"/>
      <c r="G39" s="308"/>
      <c r="H39" s="308"/>
      <c r="I39" s="308"/>
      <c r="J39" s="308"/>
      <c r="K39" s="308"/>
    </row>
    <row r="40" spans="1:13" x14ac:dyDescent="0.25">
      <c r="A40" s="306"/>
      <c r="B40" s="306"/>
      <c r="C40" s="306"/>
      <c r="D40" s="306"/>
      <c r="E40" s="306"/>
      <c r="F40" s="306"/>
      <c r="G40" s="306"/>
      <c r="H40" s="306"/>
      <c r="I40" s="306"/>
      <c r="J40" s="306"/>
      <c r="K40" s="306"/>
    </row>
    <row r="41" spans="1:13" x14ac:dyDescent="0.25">
      <c r="F41" s="3"/>
      <c r="H41" s="3"/>
      <c r="J41" s="3"/>
      <c r="K41" s="3"/>
    </row>
    <row r="42" spans="1:13" x14ac:dyDescent="0.25">
      <c r="A42" s="124"/>
      <c r="B42" s="124"/>
      <c r="C42" s="125"/>
      <c r="D42" s="126"/>
      <c r="E42" s="126"/>
      <c r="F42" s="126"/>
      <c r="G42" s="127" t="s">
        <v>35</v>
      </c>
      <c r="H42" s="127"/>
      <c r="I42" s="127"/>
      <c r="J42" s="3"/>
      <c r="K42" s="3"/>
      <c r="L42" s="117"/>
      <c r="M42" s="117"/>
    </row>
    <row r="43" spans="1:13" x14ac:dyDescent="0.25">
      <c r="A43" s="326" t="s">
        <v>36</v>
      </c>
      <c r="B43" s="326"/>
      <c r="C43" s="326"/>
      <c r="D43" s="128"/>
      <c r="E43" s="128"/>
      <c r="F43" s="125"/>
      <c r="G43" s="127" t="s">
        <v>37</v>
      </c>
      <c r="H43" s="127"/>
      <c r="I43" s="127"/>
      <c r="J43" s="3"/>
      <c r="K43" s="3"/>
      <c r="L43" s="117"/>
      <c r="M43" s="117"/>
    </row>
    <row r="44" spans="1:13" ht="15" customHeight="1" x14ac:dyDescent="0.25">
      <c r="L44" s="307"/>
      <c r="M44" s="307"/>
    </row>
    <row r="45" spans="1:13" x14ac:dyDescent="0.25">
      <c r="L45" s="306"/>
      <c r="M45" s="306"/>
    </row>
  </sheetData>
  <mergeCells count="7">
    <mergeCell ref="I31:K31"/>
    <mergeCell ref="A23:C23"/>
    <mergeCell ref="A31:C31"/>
    <mergeCell ref="A43:C43"/>
    <mergeCell ref="A27:C27"/>
    <mergeCell ref="A29:C29"/>
    <mergeCell ref="A30:C30"/>
  </mergeCells>
  <pageMargins left="0.7" right="0.7" top="0.75" bottom="0.75" header="0.3" footer="0.3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M41"/>
  <sheetViews>
    <sheetView zoomScale="70" zoomScaleNormal="70" workbookViewId="0">
      <selection activeCell="G33" sqref="G33"/>
    </sheetView>
  </sheetViews>
  <sheetFormatPr defaultRowHeight="15" x14ac:dyDescent="0.25"/>
  <cols>
    <col min="1" max="1" width="20" customWidth="1"/>
    <col min="2" max="2" width="10.7109375" customWidth="1"/>
    <col min="3" max="3" width="16.7109375" customWidth="1"/>
    <col min="4" max="5" width="10.7109375" customWidth="1"/>
    <col min="6" max="6" width="12.28515625" customWidth="1"/>
    <col min="7" max="7" width="10.7109375" customWidth="1"/>
    <col min="8" max="8" width="13.7109375" customWidth="1"/>
    <col min="9" max="9" width="10.7109375" customWidth="1"/>
    <col min="10" max="10" width="13.5703125" customWidth="1"/>
    <col min="11" max="11" width="13.42578125" customWidth="1"/>
  </cols>
  <sheetData>
    <row r="1" spans="1:11" x14ac:dyDescent="0.25">
      <c r="A1" s="1" t="s">
        <v>51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54" t="s">
        <v>63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1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4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2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2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183" t="s">
        <v>69</v>
      </c>
      <c r="C11" s="184"/>
      <c r="E11" s="184"/>
      <c r="G11" s="4"/>
      <c r="H11" s="4"/>
      <c r="I11" s="4"/>
      <c r="J11" s="4"/>
      <c r="K11" s="3"/>
    </row>
    <row r="12" spans="1:11" ht="16.5" thickBot="1" x14ac:dyDescent="0.3">
      <c r="A12" s="11"/>
      <c r="B12" s="11"/>
      <c r="C12" s="11"/>
      <c r="D12" s="11"/>
      <c r="E12" s="11"/>
      <c r="F12" s="12"/>
      <c r="G12" s="11"/>
      <c r="H12" s="12"/>
      <c r="I12" s="11"/>
      <c r="J12" s="12"/>
      <c r="K12" s="12"/>
    </row>
    <row r="13" spans="1:11" x14ac:dyDescent="0.25">
      <c r="A13" s="185" t="s">
        <v>5</v>
      </c>
      <c r="B13" s="186"/>
      <c r="C13" s="187"/>
      <c r="D13" s="187" t="s">
        <v>78</v>
      </c>
      <c r="E13" s="187"/>
      <c r="F13" s="188"/>
      <c r="G13" s="187"/>
      <c r="H13" s="188"/>
      <c r="I13" s="187"/>
      <c r="J13" s="188"/>
      <c r="K13" s="189"/>
    </row>
    <row r="14" spans="1:11" x14ac:dyDescent="0.25">
      <c r="A14" s="183" t="s">
        <v>69</v>
      </c>
      <c r="D14" t="s">
        <v>77</v>
      </c>
      <c r="F14" s="3"/>
      <c r="K14" s="190"/>
    </row>
    <row r="15" spans="1:11" ht="15.75" thickBot="1" x14ac:dyDescent="0.3">
      <c r="A15" s="191"/>
      <c r="D15" s="192"/>
      <c r="F15" s="3"/>
      <c r="H15" s="193" t="s">
        <v>74</v>
      </c>
      <c r="I15" s="194" t="s">
        <v>75</v>
      </c>
      <c r="J15" s="195" t="s">
        <v>76</v>
      </c>
      <c r="K15" s="196"/>
    </row>
    <row r="16" spans="1:11" x14ac:dyDescent="0.25">
      <c r="A16" s="197" t="s">
        <v>6</v>
      </c>
      <c r="B16" s="198">
        <v>1143</v>
      </c>
      <c r="C16" t="s">
        <v>7</v>
      </c>
      <c r="F16" s="3"/>
      <c r="H16" s="199">
        <v>4</v>
      </c>
      <c r="I16" s="194">
        <v>4</v>
      </c>
      <c r="J16" s="195"/>
      <c r="K16" s="200"/>
    </row>
    <row r="17" spans="1:11" x14ac:dyDescent="0.25">
      <c r="A17" s="201" t="s">
        <v>54</v>
      </c>
      <c r="B17" s="202">
        <v>5.43</v>
      </c>
      <c r="C17" t="s">
        <v>7</v>
      </c>
      <c r="F17" s="3"/>
      <c r="H17" s="3"/>
      <c r="J17" s="203"/>
      <c r="K17" s="196"/>
    </row>
    <row r="18" spans="1:11" x14ac:dyDescent="0.25">
      <c r="A18" s="204" t="s">
        <v>9</v>
      </c>
      <c r="B18" s="205">
        <f>B16*B17</f>
        <v>6206.49</v>
      </c>
      <c r="C18" t="s">
        <v>10</v>
      </c>
      <c r="F18" s="3"/>
      <c r="H18" s="3"/>
      <c r="J18" s="203"/>
      <c r="K18" s="196"/>
    </row>
    <row r="19" spans="1:11" ht="15.75" thickBot="1" x14ac:dyDescent="0.3">
      <c r="A19" s="206" t="s">
        <v>11</v>
      </c>
      <c r="B19" s="207">
        <v>280</v>
      </c>
      <c r="C19" s="191" t="s">
        <v>10</v>
      </c>
      <c r="F19" s="3"/>
      <c r="H19" s="3"/>
      <c r="J19" s="203"/>
      <c r="K19" s="196"/>
    </row>
    <row r="20" spans="1:11" ht="15.75" thickBot="1" x14ac:dyDescent="0.3">
      <c r="A20" s="191"/>
      <c r="B20" s="208"/>
      <c r="F20" s="3"/>
      <c r="H20" s="3"/>
      <c r="J20" s="203"/>
      <c r="K20" s="196"/>
    </row>
    <row r="21" spans="1:11" ht="15.75" thickBot="1" x14ac:dyDescent="0.3">
      <c r="A21" s="191"/>
      <c r="B21" s="208"/>
      <c r="F21" s="38" t="s">
        <v>12</v>
      </c>
      <c r="H21" s="209" t="s">
        <v>13</v>
      </c>
      <c r="I21" s="191"/>
      <c r="J21" s="3"/>
      <c r="K21" s="196"/>
    </row>
    <row r="22" spans="1:11" ht="15.75" thickBot="1" x14ac:dyDescent="0.3">
      <c r="A22" s="210" t="s">
        <v>14</v>
      </c>
      <c r="B22" s="211"/>
      <c r="C22" s="212"/>
      <c r="D22" s="213" t="s">
        <v>15</v>
      </c>
      <c r="E22" s="214" t="s">
        <v>16</v>
      </c>
      <c r="F22" s="215" t="s">
        <v>17</v>
      </c>
      <c r="G22" s="214" t="s">
        <v>18</v>
      </c>
      <c r="H22" s="216" t="s">
        <v>17</v>
      </c>
      <c r="I22" s="217"/>
      <c r="J22" s="218"/>
      <c r="K22" s="196"/>
    </row>
    <row r="23" spans="1:11" x14ac:dyDescent="0.25">
      <c r="A23" s="219" t="s">
        <v>19</v>
      </c>
      <c r="B23" s="220"/>
      <c r="C23" s="221"/>
      <c r="D23" s="222" t="s">
        <v>7</v>
      </c>
      <c r="E23" s="223" t="s">
        <v>20</v>
      </c>
      <c r="F23" s="224"/>
      <c r="G23" s="225">
        <f>B17*2*2</f>
        <v>21.72</v>
      </c>
      <c r="H23" s="226">
        <f>F23*G23</f>
        <v>0</v>
      </c>
      <c r="I23" s="217"/>
      <c r="J23" s="227"/>
      <c r="K23" s="196"/>
    </row>
    <row r="24" spans="1:11" x14ac:dyDescent="0.25">
      <c r="A24" s="345" t="s">
        <v>21</v>
      </c>
      <c r="B24" s="346"/>
      <c r="C24" s="346"/>
      <c r="D24" s="228" t="s">
        <v>22</v>
      </c>
      <c r="E24" s="229"/>
      <c r="F24" s="230"/>
      <c r="G24" s="231">
        <f>B18+B19</f>
        <v>6486.49</v>
      </c>
      <c r="H24" s="232">
        <f t="shared" ref="H24:H29" si="0">F24*G24</f>
        <v>0</v>
      </c>
      <c r="I24" s="217"/>
      <c r="J24" s="227"/>
      <c r="K24" s="196"/>
    </row>
    <row r="25" spans="1:11" x14ac:dyDescent="0.25">
      <c r="A25" s="233" t="s">
        <v>23</v>
      </c>
      <c r="B25" s="234"/>
      <c r="C25" s="235"/>
      <c r="D25" s="236" t="s">
        <v>22</v>
      </c>
      <c r="E25" s="237" t="s">
        <v>24</v>
      </c>
      <c r="F25" s="238"/>
      <c r="G25" s="239">
        <f>B18+B19+G28</f>
        <v>12346.49</v>
      </c>
      <c r="H25" s="232">
        <f t="shared" si="0"/>
        <v>0</v>
      </c>
      <c r="I25" s="217"/>
      <c r="J25" s="227"/>
      <c r="K25" s="240"/>
    </row>
    <row r="26" spans="1:11" ht="29.25" customHeight="1" x14ac:dyDescent="0.25">
      <c r="A26" s="347" t="s">
        <v>71</v>
      </c>
      <c r="B26" s="348"/>
      <c r="C26" s="349"/>
      <c r="D26" s="241" t="s">
        <v>22</v>
      </c>
      <c r="E26" s="242" t="s">
        <v>20</v>
      </c>
      <c r="F26" s="243"/>
      <c r="G26" s="244">
        <f>2*20*B17+200</f>
        <v>417.2</v>
      </c>
      <c r="H26" s="232">
        <f t="shared" si="0"/>
        <v>0</v>
      </c>
      <c r="I26" s="217" t="s">
        <v>70</v>
      </c>
      <c r="J26" s="245"/>
      <c r="K26" s="240"/>
    </row>
    <row r="27" spans="1:11" x14ac:dyDescent="0.25">
      <c r="A27" s="246" t="s">
        <v>26</v>
      </c>
      <c r="B27" s="247"/>
      <c r="C27" s="247"/>
      <c r="D27" s="248" t="s">
        <v>27</v>
      </c>
      <c r="E27" s="249" t="s">
        <v>20</v>
      </c>
      <c r="F27" s="250"/>
      <c r="G27" s="251">
        <f>B18+B19</f>
        <v>6486.49</v>
      </c>
      <c r="H27" s="232">
        <f t="shared" si="0"/>
        <v>0</v>
      </c>
      <c r="I27" s="217"/>
      <c r="J27" s="227"/>
      <c r="K27" s="240"/>
    </row>
    <row r="28" spans="1:11" x14ac:dyDescent="0.25">
      <c r="A28" s="350" t="s">
        <v>79</v>
      </c>
      <c r="B28" s="351"/>
      <c r="C28" s="352"/>
      <c r="D28" s="248" t="s">
        <v>27</v>
      </c>
      <c r="E28" s="249" t="s">
        <v>50</v>
      </c>
      <c r="F28" s="252"/>
      <c r="G28" s="251">
        <v>5860</v>
      </c>
      <c r="H28" s="148">
        <f t="shared" si="0"/>
        <v>0</v>
      </c>
      <c r="I28" s="217"/>
      <c r="J28" s="227"/>
      <c r="K28" s="240"/>
    </row>
    <row r="29" spans="1:11" ht="15.75" thickBot="1" x14ac:dyDescent="0.3">
      <c r="A29" s="353" t="s">
        <v>39</v>
      </c>
      <c r="B29" s="354"/>
      <c r="C29" s="355"/>
      <c r="D29" s="253" t="s">
        <v>7</v>
      </c>
      <c r="E29" s="254"/>
      <c r="F29" s="255"/>
      <c r="G29" s="256">
        <f>B16+4*B17</f>
        <v>1164.72</v>
      </c>
      <c r="H29" s="257">
        <f t="shared" si="0"/>
        <v>0</v>
      </c>
      <c r="I29" s="217"/>
      <c r="J29" s="227"/>
      <c r="K29" s="240"/>
    </row>
    <row r="30" spans="1:11" ht="15.75" thickBot="1" x14ac:dyDescent="0.3">
      <c r="A30" s="258"/>
      <c r="B30" s="259"/>
      <c r="C30" s="259"/>
      <c r="D30" s="259"/>
      <c r="E30" s="260"/>
      <c r="F30" s="260"/>
      <c r="G30" s="261" t="s">
        <v>28</v>
      </c>
      <c r="H30" s="262">
        <f>SUM(H23:H29)</f>
        <v>0</v>
      </c>
      <c r="I30" s="260"/>
      <c r="J30" s="263"/>
      <c r="K30" s="264"/>
    </row>
    <row r="31" spans="1:11" ht="15.75" thickBot="1" x14ac:dyDescent="0.3">
      <c r="A31" s="258"/>
      <c r="B31" s="259"/>
      <c r="C31" s="259"/>
      <c r="D31" s="259"/>
      <c r="E31" s="265"/>
      <c r="F31" s="260"/>
      <c r="G31" s="260"/>
      <c r="H31" s="260"/>
      <c r="I31" s="260"/>
      <c r="J31" s="263" t="s">
        <v>29</v>
      </c>
      <c r="K31" s="266" t="s">
        <v>30</v>
      </c>
    </row>
    <row r="32" spans="1:11" ht="15.75" thickBot="1" x14ac:dyDescent="0.3">
      <c r="A32" s="258"/>
      <c r="B32" s="259"/>
      <c r="C32" s="259"/>
      <c r="D32" s="259"/>
      <c r="E32" s="260"/>
      <c r="F32" s="260"/>
      <c r="G32" s="260"/>
      <c r="H32" s="260" t="s">
        <v>31</v>
      </c>
      <c r="I32" s="267" t="s">
        <v>17</v>
      </c>
      <c r="J32" s="268">
        <f>H30*0.2</f>
        <v>0</v>
      </c>
      <c r="K32" s="97">
        <f>H30*1.2</f>
        <v>0</v>
      </c>
    </row>
    <row r="33" spans="1:13" ht="15.75" thickBot="1" x14ac:dyDescent="0.3">
      <c r="A33" s="269"/>
      <c r="B33" s="270"/>
      <c r="C33" s="270"/>
      <c r="D33" s="270"/>
      <c r="E33" s="270"/>
      <c r="F33" s="271"/>
      <c r="G33" s="272"/>
      <c r="H33" s="272"/>
      <c r="I33" s="273"/>
      <c r="J33" s="274"/>
      <c r="K33" s="275"/>
    </row>
    <row r="34" spans="1:13" ht="15.75" thickBot="1" x14ac:dyDescent="0.3">
      <c r="A34" s="276"/>
      <c r="F34" s="3"/>
      <c r="G34" s="277"/>
      <c r="H34" s="278"/>
      <c r="I34" s="279"/>
      <c r="J34" s="278"/>
      <c r="K34" s="280"/>
    </row>
    <row r="35" spans="1:13" x14ac:dyDescent="0.25">
      <c r="A35" s="281" t="s">
        <v>32</v>
      </c>
      <c r="B35" s="282"/>
      <c r="C35" s="282"/>
      <c r="D35" s="282"/>
      <c r="E35" s="282"/>
      <c r="F35" s="282"/>
      <c r="G35" s="283"/>
      <c r="H35" s="283"/>
      <c r="I35" s="284"/>
      <c r="J35" s="283"/>
      <c r="K35" s="283"/>
      <c r="L35" s="2"/>
      <c r="M35" s="2"/>
    </row>
    <row r="36" spans="1:13" x14ac:dyDescent="0.25">
      <c r="A36" s="281" t="s">
        <v>33</v>
      </c>
      <c r="B36" s="282"/>
      <c r="C36" s="282"/>
      <c r="D36" s="282"/>
      <c r="E36" s="282"/>
      <c r="F36" s="282"/>
      <c r="G36" s="285"/>
      <c r="H36" s="285"/>
      <c r="I36" s="286"/>
      <c r="J36" s="287"/>
      <c r="K36" s="288"/>
      <c r="L36" s="2"/>
      <c r="M36" s="2"/>
    </row>
    <row r="37" spans="1:13" x14ac:dyDescent="0.25">
      <c r="A37" s="356" t="s">
        <v>34</v>
      </c>
      <c r="B37" s="356"/>
      <c r="C37" s="356"/>
      <c r="D37" s="356"/>
      <c r="E37" s="356"/>
      <c r="F37" s="356"/>
      <c r="G37" s="356"/>
      <c r="H37" s="356"/>
      <c r="I37" s="356"/>
      <c r="J37" s="356"/>
      <c r="K37" s="356"/>
      <c r="L37" s="356"/>
      <c r="M37" s="356"/>
    </row>
    <row r="38" spans="1:13" x14ac:dyDescent="0.25">
      <c r="A38" s="289"/>
      <c r="B38" s="289"/>
      <c r="C38" s="289"/>
      <c r="D38" s="289"/>
      <c r="E38" s="289"/>
      <c r="F38" s="289"/>
      <c r="G38" s="289"/>
      <c r="H38" s="289"/>
      <c r="I38" s="289"/>
      <c r="J38" s="289"/>
      <c r="K38" s="289"/>
      <c r="L38" s="289"/>
      <c r="M38" s="289"/>
    </row>
    <row r="39" spans="1:13" x14ac:dyDescent="0.25">
      <c r="F39" s="3"/>
      <c r="H39" s="3"/>
      <c r="J39" s="3"/>
      <c r="K39" s="3"/>
    </row>
    <row r="40" spans="1:13" x14ac:dyDescent="0.25">
      <c r="A40" s="290"/>
      <c r="B40" s="290"/>
      <c r="C40" s="2"/>
      <c r="D40" s="2"/>
      <c r="E40" s="2"/>
      <c r="F40" s="2"/>
      <c r="G40" s="291" t="s">
        <v>35</v>
      </c>
      <c r="H40" s="291"/>
      <c r="I40" s="291"/>
      <c r="J40" s="3"/>
      <c r="K40" s="3"/>
    </row>
    <row r="41" spans="1:13" x14ac:dyDescent="0.25">
      <c r="A41" s="344" t="s">
        <v>36</v>
      </c>
      <c r="B41" s="344"/>
      <c r="C41" s="344"/>
      <c r="D41" s="1"/>
      <c r="E41" s="1"/>
      <c r="F41" s="2"/>
      <c r="G41" s="291" t="s">
        <v>37</v>
      </c>
      <c r="H41" s="291"/>
      <c r="I41" s="291"/>
      <c r="J41" s="3"/>
      <c r="K41" s="3"/>
    </row>
  </sheetData>
  <mergeCells count="6">
    <mergeCell ref="A41:C41"/>
    <mergeCell ref="A24:C24"/>
    <mergeCell ref="A26:C26"/>
    <mergeCell ref="A28:C28"/>
    <mergeCell ref="A29:C29"/>
    <mergeCell ref="A37:M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M46"/>
  <sheetViews>
    <sheetView topLeftCell="A13" zoomScale="70" zoomScaleNormal="70" workbookViewId="0">
      <selection activeCell="E33" sqref="E33"/>
    </sheetView>
  </sheetViews>
  <sheetFormatPr defaultRowHeight="15" x14ac:dyDescent="0.25"/>
  <cols>
    <col min="1" max="1" width="20" customWidth="1"/>
    <col min="2" max="2" width="10.7109375" customWidth="1"/>
    <col min="3" max="3" width="16.7109375" customWidth="1"/>
    <col min="4" max="5" width="10.7109375" customWidth="1"/>
    <col min="6" max="6" width="12.28515625" customWidth="1"/>
    <col min="7" max="7" width="10.7109375" customWidth="1"/>
    <col min="8" max="8" width="13.7109375" customWidth="1"/>
    <col min="9" max="9" width="10.7109375" customWidth="1"/>
    <col min="10" max="10" width="13.5703125" customWidth="1"/>
    <col min="11" max="11" width="13.42578125" customWidth="1"/>
  </cols>
  <sheetData>
    <row r="1" spans="1:11" x14ac:dyDescent="0.25">
      <c r="A1" s="1" t="s">
        <v>52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54" t="s">
        <v>63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1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6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7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7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8" t="s">
        <v>72</v>
      </c>
      <c r="B11" s="9"/>
      <c r="C11" s="10"/>
      <c r="D11" s="9"/>
      <c r="E11" s="10"/>
      <c r="F11" s="9"/>
      <c r="G11" s="4"/>
      <c r="H11" s="4"/>
      <c r="I11" s="4"/>
      <c r="J11" s="4"/>
      <c r="K11" s="3"/>
    </row>
    <row r="12" spans="1:11" ht="16.5" thickBot="1" x14ac:dyDescent="0.3">
      <c r="A12" s="11"/>
      <c r="B12" s="11"/>
      <c r="C12" s="11"/>
      <c r="D12" s="11"/>
      <c r="E12" s="11"/>
      <c r="F12" s="12"/>
      <c r="G12" s="11"/>
      <c r="H12" s="12"/>
      <c r="I12" s="11"/>
      <c r="J12" s="12"/>
      <c r="K12" s="12"/>
    </row>
    <row r="13" spans="1:11" x14ac:dyDescent="0.25">
      <c r="A13" s="13" t="s">
        <v>5</v>
      </c>
      <c r="B13" s="14"/>
      <c r="C13" s="15"/>
      <c r="D13" s="16" t="s">
        <v>104</v>
      </c>
      <c r="E13" s="15"/>
      <c r="F13" s="17"/>
      <c r="G13" s="15"/>
      <c r="H13" s="17"/>
      <c r="I13" s="15"/>
      <c r="J13" s="17"/>
      <c r="K13" s="18"/>
    </row>
    <row r="14" spans="1:11" x14ac:dyDescent="0.25">
      <c r="A14" s="8" t="s">
        <v>72</v>
      </c>
      <c r="B14" s="9"/>
      <c r="C14" s="9"/>
      <c r="D14" s="9" t="s">
        <v>85</v>
      </c>
      <c r="E14" s="9" t="s">
        <v>86</v>
      </c>
      <c r="F14" s="19"/>
      <c r="G14" s="9" t="s">
        <v>88</v>
      </c>
      <c r="H14" s="20"/>
      <c r="I14" s="20"/>
      <c r="J14" s="323" t="s">
        <v>105</v>
      </c>
      <c r="K14" s="21"/>
    </row>
    <row r="15" spans="1:11" ht="15.75" thickBot="1" x14ac:dyDescent="0.3">
      <c r="A15" s="22"/>
      <c r="B15" s="9"/>
      <c r="C15" s="9"/>
      <c r="D15" s="9"/>
      <c r="E15" s="9" t="s">
        <v>87</v>
      </c>
      <c r="F15" s="19"/>
      <c r="G15" s="9" t="s">
        <v>89</v>
      </c>
      <c r="H15" s="19"/>
      <c r="I15" s="9"/>
      <c r="J15" s="203" t="s">
        <v>106</v>
      </c>
      <c r="K15" s="25"/>
    </row>
    <row r="16" spans="1:11" x14ac:dyDescent="0.25">
      <c r="A16" s="26" t="s">
        <v>6</v>
      </c>
      <c r="B16" s="27">
        <v>5416</v>
      </c>
      <c r="C16" s="9" t="s">
        <v>7</v>
      </c>
      <c r="D16" s="9"/>
      <c r="E16" s="9" t="s">
        <v>90</v>
      </c>
      <c r="F16" s="19"/>
      <c r="G16" s="9"/>
      <c r="H16" s="181"/>
      <c r="I16" s="9"/>
      <c r="J16" s="324" t="s">
        <v>107</v>
      </c>
      <c r="K16" s="28"/>
    </row>
    <row r="17" spans="1:11" x14ac:dyDescent="0.25">
      <c r="A17" s="29" t="s">
        <v>8</v>
      </c>
      <c r="B17" s="30">
        <v>4.7300000000000004</v>
      </c>
      <c r="C17" s="9" t="s">
        <v>7</v>
      </c>
      <c r="D17" s="9"/>
      <c r="E17" t="s">
        <v>102</v>
      </c>
      <c r="F17" s="3"/>
      <c r="H17" s="3"/>
      <c r="J17" s="203" t="s">
        <v>103</v>
      </c>
      <c r="K17" s="25"/>
    </row>
    <row r="18" spans="1:11" x14ac:dyDescent="0.25">
      <c r="A18" s="32" t="s">
        <v>9</v>
      </c>
      <c r="B18" s="33">
        <f>B16*B17</f>
        <v>25617.680000000004</v>
      </c>
      <c r="C18" s="9" t="s">
        <v>10</v>
      </c>
      <c r="D18" s="9"/>
      <c r="E18" s="9"/>
      <c r="F18" s="19"/>
      <c r="G18" s="9"/>
      <c r="H18" s="19"/>
      <c r="I18" s="9"/>
      <c r="J18" s="31"/>
      <c r="K18" s="25"/>
    </row>
    <row r="19" spans="1:11" ht="15.75" thickBot="1" x14ac:dyDescent="0.3">
      <c r="A19" s="34" t="s">
        <v>11</v>
      </c>
      <c r="B19" s="35">
        <v>740</v>
      </c>
      <c r="C19" s="22" t="s">
        <v>10</v>
      </c>
      <c r="D19" s="174" t="s">
        <v>73</v>
      </c>
      <c r="E19" s="9"/>
      <c r="F19" s="19"/>
      <c r="G19" s="9"/>
      <c r="H19" s="181"/>
      <c r="I19" s="9"/>
      <c r="J19" s="182"/>
      <c r="K19" s="25"/>
    </row>
    <row r="20" spans="1:11" ht="15.75" thickBot="1" x14ac:dyDescent="0.3">
      <c r="A20" s="36"/>
      <c r="B20" s="37"/>
      <c r="C20" s="9"/>
      <c r="D20" s="9"/>
      <c r="E20" s="9"/>
      <c r="F20" s="19"/>
      <c r="G20" s="9"/>
      <c r="H20" s="19"/>
      <c r="I20" s="9"/>
      <c r="J20" s="31"/>
      <c r="K20" s="25"/>
    </row>
    <row r="21" spans="1:11" ht="15.75" thickBot="1" x14ac:dyDescent="0.3">
      <c r="A21" s="36"/>
      <c r="B21" s="37"/>
      <c r="C21" s="9"/>
      <c r="D21" s="9"/>
      <c r="E21" s="9"/>
      <c r="F21" s="38" t="s">
        <v>12</v>
      </c>
      <c r="G21" s="39"/>
      <c r="H21" s="40" t="s">
        <v>13</v>
      </c>
      <c r="I21" s="41"/>
      <c r="J21" s="42"/>
      <c r="K21" s="43"/>
    </row>
    <row r="22" spans="1:11" ht="15.75" thickBot="1" x14ac:dyDescent="0.3">
      <c r="A22" s="44" t="s">
        <v>14</v>
      </c>
      <c r="B22" s="45"/>
      <c r="C22" s="46"/>
      <c r="D22" s="47" t="s">
        <v>15</v>
      </c>
      <c r="E22" s="48" t="s">
        <v>16</v>
      </c>
      <c r="F22" s="49" t="s">
        <v>17</v>
      </c>
      <c r="G22" s="48" t="s">
        <v>18</v>
      </c>
      <c r="H22" s="50" t="s">
        <v>17</v>
      </c>
      <c r="I22" s="51"/>
      <c r="J22" s="52"/>
      <c r="K22" s="25"/>
    </row>
    <row r="23" spans="1:11" x14ac:dyDescent="0.25">
      <c r="A23" s="163" t="s">
        <v>19</v>
      </c>
      <c r="B23" s="164"/>
      <c r="C23" s="165"/>
      <c r="D23" s="166" t="s">
        <v>7</v>
      </c>
      <c r="E23" s="57" t="s">
        <v>20</v>
      </c>
      <c r="F23" s="58"/>
      <c r="G23" s="59">
        <v>13</v>
      </c>
      <c r="H23" s="167">
        <f>F23*G23</f>
        <v>0</v>
      </c>
      <c r="I23" s="51"/>
      <c r="J23" s="61"/>
      <c r="K23" s="62"/>
    </row>
    <row r="24" spans="1:11" x14ac:dyDescent="0.25">
      <c r="A24" s="357" t="s">
        <v>21</v>
      </c>
      <c r="B24" s="358"/>
      <c r="C24" s="358"/>
      <c r="D24" s="63" t="s">
        <v>22</v>
      </c>
      <c r="E24" s="64"/>
      <c r="F24" s="65"/>
      <c r="G24" s="66">
        <v>330</v>
      </c>
      <c r="H24" s="148">
        <f t="shared" ref="H24:H34" si="0">F24*G24</f>
        <v>0</v>
      </c>
      <c r="I24" s="51"/>
      <c r="J24" s="61"/>
      <c r="K24" s="62"/>
    </row>
    <row r="25" spans="1:11" x14ac:dyDescent="0.25">
      <c r="A25" s="67" t="s">
        <v>23</v>
      </c>
      <c r="B25" s="68"/>
      <c r="C25" s="69"/>
      <c r="D25" s="70" t="s">
        <v>22</v>
      </c>
      <c r="E25" s="71" t="s">
        <v>24</v>
      </c>
      <c r="F25" s="72"/>
      <c r="G25" s="60">
        <v>330</v>
      </c>
      <c r="H25" s="148">
        <f t="shared" si="0"/>
        <v>0</v>
      </c>
      <c r="I25" s="51"/>
      <c r="J25" s="61"/>
      <c r="K25" s="73"/>
    </row>
    <row r="26" spans="1:11" ht="25.15" customHeight="1" x14ac:dyDescent="0.25">
      <c r="A26" s="329" t="s">
        <v>25</v>
      </c>
      <c r="B26" s="330"/>
      <c r="C26" s="331"/>
      <c r="D26" s="74" t="s">
        <v>22</v>
      </c>
      <c r="E26" s="75" t="s">
        <v>20</v>
      </c>
      <c r="F26" s="76"/>
      <c r="G26" s="77">
        <v>330</v>
      </c>
      <c r="H26" s="148">
        <f t="shared" si="0"/>
        <v>0</v>
      </c>
      <c r="I26" s="51"/>
      <c r="J26" s="78"/>
      <c r="K26" s="73"/>
    </row>
    <row r="27" spans="1:11" x14ac:dyDescent="0.25">
      <c r="A27" s="79" t="s">
        <v>26</v>
      </c>
      <c r="B27" s="80"/>
      <c r="C27" s="80"/>
      <c r="D27" s="81" t="s">
        <v>27</v>
      </c>
      <c r="E27" s="82" t="s">
        <v>20</v>
      </c>
      <c r="F27" s="83"/>
      <c r="G27" s="84">
        <v>330</v>
      </c>
      <c r="H27" s="148">
        <f t="shared" si="0"/>
        <v>0</v>
      </c>
      <c r="I27" s="51"/>
      <c r="J27" s="61"/>
      <c r="K27" s="73"/>
    </row>
    <row r="28" spans="1:11" ht="18" customHeight="1" x14ac:dyDescent="0.25">
      <c r="A28" s="366" t="s">
        <v>91</v>
      </c>
      <c r="B28" s="367"/>
      <c r="C28" s="367"/>
      <c r="D28" s="56" t="s">
        <v>92</v>
      </c>
      <c r="E28" s="85"/>
      <c r="F28" s="86"/>
      <c r="G28" s="87">
        <v>16</v>
      </c>
      <c r="H28" s="305">
        <f t="shared" si="0"/>
        <v>0</v>
      </c>
      <c r="I28" s="51"/>
      <c r="J28" s="61"/>
      <c r="K28" s="73"/>
    </row>
    <row r="29" spans="1:11" ht="46.5" customHeight="1" x14ac:dyDescent="0.25">
      <c r="A29" s="362" t="s">
        <v>80</v>
      </c>
      <c r="B29" s="363"/>
      <c r="C29" s="363"/>
      <c r="D29" s="302" t="s">
        <v>27</v>
      </c>
      <c r="E29" s="303"/>
      <c r="F29" s="304"/>
      <c r="G29" s="321">
        <v>18800</v>
      </c>
      <c r="H29" s="305">
        <f t="shared" si="0"/>
        <v>0</v>
      </c>
      <c r="I29" s="51"/>
      <c r="J29" s="61"/>
      <c r="K29" s="73"/>
    </row>
    <row r="30" spans="1:11" ht="46.5" customHeight="1" x14ac:dyDescent="0.25">
      <c r="A30" s="364" t="s">
        <v>81</v>
      </c>
      <c r="B30" s="365"/>
      <c r="C30" s="365"/>
      <c r="D30" s="296" t="s">
        <v>27</v>
      </c>
      <c r="E30" s="85"/>
      <c r="F30" s="86"/>
      <c r="G30" s="322">
        <v>3200</v>
      </c>
      <c r="H30" s="305">
        <f t="shared" si="0"/>
        <v>0</v>
      </c>
      <c r="I30" s="51"/>
      <c r="J30" s="61"/>
      <c r="K30" s="73"/>
    </row>
    <row r="31" spans="1:11" x14ac:dyDescent="0.25">
      <c r="A31" s="364" t="s">
        <v>82</v>
      </c>
      <c r="B31" s="365"/>
      <c r="C31" s="365"/>
      <c r="D31" s="296" t="s">
        <v>27</v>
      </c>
      <c r="E31" s="370" t="s">
        <v>110</v>
      </c>
      <c r="F31" s="86"/>
      <c r="G31" s="322">
        <v>800</v>
      </c>
      <c r="H31" s="305">
        <f t="shared" si="0"/>
        <v>0</v>
      </c>
      <c r="I31" s="51"/>
      <c r="J31" s="61"/>
      <c r="K31" s="73"/>
    </row>
    <row r="32" spans="1:11" ht="27.75" customHeight="1" x14ac:dyDescent="0.25">
      <c r="A32" s="364" t="s">
        <v>83</v>
      </c>
      <c r="B32" s="365"/>
      <c r="C32" s="365"/>
      <c r="D32" s="296" t="s">
        <v>27</v>
      </c>
      <c r="E32" s="85"/>
      <c r="F32" s="86"/>
      <c r="G32" s="322">
        <v>800</v>
      </c>
      <c r="H32" s="305">
        <f t="shared" si="0"/>
        <v>0</v>
      </c>
      <c r="I32" s="51"/>
      <c r="J32" s="61"/>
      <c r="K32" s="73"/>
    </row>
    <row r="33" spans="1:13" x14ac:dyDescent="0.25">
      <c r="A33" s="364" t="s">
        <v>84</v>
      </c>
      <c r="B33" s="365"/>
      <c r="C33" s="365"/>
      <c r="D33" s="296" t="s">
        <v>27</v>
      </c>
      <c r="E33" s="85"/>
      <c r="F33" s="86"/>
      <c r="G33" s="322">
        <v>800</v>
      </c>
      <c r="H33" s="305">
        <f t="shared" si="0"/>
        <v>0</v>
      </c>
      <c r="I33" s="51"/>
      <c r="J33" s="61"/>
      <c r="K33" s="73"/>
    </row>
    <row r="34" spans="1:13" ht="15.75" thickBot="1" x14ac:dyDescent="0.3">
      <c r="A34" s="359" t="s">
        <v>39</v>
      </c>
      <c r="B34" s="360"/>
      <c r="C34" s="361"/>
      <c r="D34" s="292" t="s">
        <v>7</v>
      </c>
      <c r="E34" s="293"/>
      <c r="F34" s="294"/>
      <c r="G34" s="295">
        <f>B16+4*B17</f>
        <v>5434.92</v>
      </c>
      <c r="H34" s="168">
        <f t="shared" si="0"/>
        <v>0</v>
      </c>
      <c r="I34" s="51"/>
      <c r="J34" s="61"/>
      <c r="K34" s="73"/>
    </row>
    <row r="35" spans="1:13" ht="15.75" thickBot="1" x14ac:dyDescent="0.3">
      <c r="A35" s="91"/>
      <c r="B35" s="92"/>
      <c r="C35" s="92"/>
      <c r="D35" s="92"/>
      <c r="E35" s="88"/>
      <c r="F35" s="88"/>
      <c r="G35" s="146" t="s">
        <v>28</v>
      </c>
      <c r="H35" s="147">
        <f>SUM(H23:H34)</f>
        <v>0</v>
      </c>
      <c r="I35" s="88"/>
      <c r="J35" s="89"/>
      <c r="K35" s="90"/>
    </row>
    <row r="36" spans="1:13" ht="15.75" thickBot="1" x14ac:dyDescent="0.3">
      <c r="A36" s="91"/>
      <c r="B36" s="92"/>
      <c r="C36" s="92"/>
      <c r="D36" s="92"/>
      <c r="E36" s="93"/>
      <c r="F36" s="88"/>
      <c r="G36" s="88"/>
      <c r="H36" s="88"/>
      <c r="I36" s="88"/>
      <c r="J36" s="89" t="s">
        <v>29</v>
      </c>
      <c r="K36" s="94" t="s">
        <v>30</v>
      </c>
    </row>
    <row r="37" spans="1:13" ht="15.75" thickBot="1" x14ac:dyDescent="0.3">
      <c r="A37" s="91"/>
      <c r="B37" s="92"/>
      <c r="C37" s="92"/>
      <c r="D37" s="92"/>
      <c r="E37" s="88"/>
      <c r="F37" s="88"/>
      <c r="G37" s="88"/>
      <c r="H37" s="88" t="s">
        <v>31</v>
      </c>
      <c r="I37" s="95" t="s">
        <v>17</v>
      </c>
      <c r="J37" s="96">
        <f>H35*0.2</f>
        <v>0</v>
      </c>
      <c r="K37" s="97">
        <f>H35*1.2</f>
        <v>0</v>
      </c>
    </row>
    <row r="38" spans="1:13" ht="15.75" thickBot="1" x14ac:dyDescent="0.3">
      <c r="A38" s="98"/>
      <c r="B38" s="99"/>
      <c r="C38" s="99"/>
      <c r="D38" s="99"/>
      <c r="E38" s="99"/>
      <c r="F38" s="100"/>
      <c r="G38" s="101"/>
      <c r="H38" s="101"/>
      <c r="I38" s="102"/>
      <c r="J38" s="103"/>
      <c r="K38" s="104"/>
    </row>
    <row r="39" spans="1:13" ht="15.75" thickBot="1" x14ac:dyDescent="0.3">
      <c r="A39" s="105"/>
      <c r="B39" s="106"/>
      <c r="C39" s="106"/>
      <c r="D39" s="106"/>
      <c r="E39" s="106"/>
      <c r="F39" s="107"/>
      <c r="G39" s="108"/>
      <c r="H39" s="109"/>
      <c r="I39" s="110"/>
      <c r="J39" s="111"/>
      <c r="K39" s="112"/>
    </row>
    <row r="40" spans="1:13" x14ac:dyDescent="0.25">
      <c r="A40" s="113" t="s">
        <v>32</v>
      </c>
      <c r="B40" s="114"/>
      <c r="C40" s="114"/>
      <c r="D40" s="114"/>
      <c r="E40" s="114"/>
      <c r="F40" s="114"/>
      <c r="G40" s="115"/>
      <c r="H40" s="115"/>
      <c r="I40" s="116"/>
      <c r="J40" s="115"/>
      <c r="K40" s="115"/>
      <c r="L40" s="117"/>
      <c r="M40" s="117"/>
    </row>
    <row r="41" spans="1:13" x14ac:dyDescent="0.25">
      <c r="A41" s="118" t="s">
        <v>33</v>
      </c>
      <c r="B41" s="119"/>
      <c r="C41" s="119"/>
      <c r="D41" s="119"/>
      <c r="E41" s="119"/>
      <c r="F41" s="119"/>
      <c r="G41" s="120"/>
      <c r="H41" s="120"/>
      <c r="I41" s="121"/>
      <c r="J41" s="122"/>
      <c r="K41" s="123"/>
      <c r="L41" s="117"/>
      <c r="M41" s="117"/>
    </row>
    <row r="42" spans="1:13" x14ac:dyDescent="0.25">
      <c r="A42" s="325" t="s">
        <v>34</v>
      </c>
      <c r="B42" s="325"/>
      <c r="C42" s="325"/>
      <c r="D42" s="325"/>
      <c r="E42" s="325"/>
      <c r="F42" s="325"/>
      <c r="G42" s="325"/>
      <c r="H42" s="325"/>
      <c r="I42" s="325"/>
      <c r="J42" s="325"/>
      <c r="K42" s="325"/>
      <c r="L42" s="325"/>
      <c r="M42" s="325"/>
    </row>
    <row r="43" spans="1:13" x14ac:dyDescent="0.25">
      <c r="A43" s="171"/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</row>
    <row r="44" spans="1:13" x14ac:dyDescent="0.25">
      <c r="F44" s="3"/>
      <c r="H44" s="3"/>
      <c r="J44" s="3"/>
      <c r="K44" s="3"/>
    </row>
    <row r="45" spans="1:13" x14ac:dyDescent="0.25">
      <c r="A45" s="124"/>
      <c r="B45" s="124"/>
      <c r="C45" s="125"/>
      <c r="D45" s="126"/>
      <c r="E45" s="126"/>
      <c r="F45" s="126"/>
      <c r="G45" s="127" t="s">
        <v>35</v>
      </c>
      <c r="H45" s="127"/>
      <c r="I45" s="127"/>
      <c r="J45" s="3"/>
      <c r="K45" s="3"/>
    </row>
    <row r="46" spans="1:13" x14ac:dyDescent="0.25">
      <c r="A46" s="326" t="s">
        <v>36</v>
      </c>
      <c r="B46" s="326"/>
      <c r="C46" s="326"/>
      <c r="D46" s="128"/>
      <c r="E46" s="128"/>
      <c r="F46" s="125"/>
      <c r="G46" s="127" t="s">
        <v>37</v>
      </c>
      <c r="H46" s="127"/>
      <c r="I46" s="127"/>
      <c r="J46" s="3"/>
      <c r="K46" s="3"/>
    </row>
  </sheetData>
  <mergeCells count="11">
    <mergeCell ref="A46:C46"/>
    <mergeCell ref="A24:C24"/>
    <mergeCell ref="A26:C26"/>
    <mergeCell ref="A34:C34"/>
    <mergeCell ref="A42:M42"/>
    <mergeCell ref="A29:C29"/>
    <mergeCell ref="A30:C30"/>
    <mergeCell ref="A31:C31"/>
    <mergeCell ref="A32:C32"/>
    <mergeCell ref="A33:C33"/>
    <mergeCell ref="A28:C28"/>
  </mergeCells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K10"/>
  <sheetViews>
    <sheetView workbookViewId="0">
      <selection activeCell="I8" sqref="I8"/>
    </sheetView>
  </sheetViews>
  <sheetFormatPr defaultRowHeight="15" x14ac:dyDescent="0.25"/>
  <cols>
    <col min="1" max="1" width="3.7109375" customWidth="1"/>
    <col min="2" max="2" width="4.28515625" customWidth="1"/>
    <col min="3" max="3" width="11.28515625" customWidth="1"/>
    <col min="4" max="4" width="6.28515625" customWidth="1"/>
    <col min="5" max="5" width="27" customWidth="1"/>
    <col min="6" max="8" width="11.28515625" customWidth="1"/>
    <col min="9" max="9" width="15.5703125" customWidth="1"/>
    <col min="10" max="10" width="16.85546875" customWidth="1"/>
    <col min="11" max="11" width="12.28515625" customWidth="1"/>
  </cols>
  <sheetData>
    <row r="2" spans="2:11" x14ac:dyDescent="0.25">
      <c r="B2" s="154" t="s">
        <v>55</v>
      </c>
      <c r="C2" s="155"/>
      <c r="D2" s="155"/>
      <c r="E2" s="155"/>
      <c r="F2" s="155"/>
      <c r="G2" s="136"/>
      <c r="H2" s="136"/>
      <c r="I2" s="136"/>
    </row>
    <row r="3" spans="2:11" ht="15.75" thickBot="1" x14ac:dyDescent="0.3">
      <c r="B3" s="368"/>
      <c r="C3" s="369"/>
      <c r="D3" s="369"/>
      <c r="E3" s="369"/>
      <c r="F3" s="369"/>
      <c r="G3" s="369"/>
      <c r="H3" s="369"/>
      <c r="I3" s="369"/>
    </row>
    <row r="4" spans="2:11" ht="32.450000000000003" customHeight="1" thickBot="1" x14ac:dyDescent="0.3">
      <c r="B4" s="131" t="s">
        <v>40</v>
      </c>
      <c r="C4" s="132" t="s">
        <v>41</v>
      </c>
      <c r="D4" s="132" t="s">
        <v>42</v>
      </c>
      <c r="E4" s="132" t="s">
        <v>49</v>
      </c>
      <c r="F4" s="134" t="s">
        <v>44</v>
      </c>
      <c r="G4" s="134" t="s">
        <v>43</v>
      </c>
      <c r="H4" s="133" t="s">
        <v>45</v>
      </c>
      <c r="I4" s="173" t="s">
        <v>46</v>
      </c>
      <c r="J4" s="135" t="s">
        <v>47</v>
      </c>
      <c r="K4" s="41"/>
    </row>
    <row r="5" spans="2:11" x14ac:dyDescent="0.25">
      <c r="B5" s="310">
        <v>1</v>
      </c>
      <c r="C5" s="311" t="s">
        <v>56</v>
      </c>
      <c r="D5" s="311" t="s">
        <v>57</v>
      </c>
      <c r="E5" s="312" t="s">
        <v>58</v>
      </c>
      <c r="F5" s="311">
        <v>0</v>
      </c>
      <c r="G5" s="311">
        <v>0.39500000000000002</v>
      </c>
      <c r="H5" s="313">
        <f t="shared" ref="H5" si="0">G5-F5</f>
        <v>0.39500000000000002</v>
      </c>
      <c r="I5" s="314">
        <f>'2555'!H31+'2555 most'!H32</f>
        <v>0</v>
      </c>
      <c r="J5" s="179">
        <f t="shared" ref="J5:J7" si="1">I5*1.2</f>
        <v>0</v>
      </c>
      <c r="K5" s="174"/>
    </row>
    <row r="6" spans="2:11" x14ac:dyDescent="0.25">
      <c r="B6" s="172">
        <v>2</v>
      </c>
      <c r="C6" s="156" t="s">
        <v>60</v>
      </c>
      <c r="D6" s="156" t="s">
        <v>57</v>
      </c>
      <c r="E6" s="157" t="s">
        <v>59</v>
      </c>
      <c r="F6" s="156">
        <v>2.5939999999999999</v>
      </c>
      <c r="G6" s="156">
        <v>4.4050000000000002</v>
      </c>
      <c r="H6" s="177">
        <v>1.143</v>
      </c>
      <c r="I6" s="178">
        <f>'2551'!H30</f>
        <v>0</v>
      </c>
      <c r="J6" s="180">
        <f t="shared" si="1"/>
        <v>0</v>
      </c>
      <c r="K6" s="176"/>
    </row>
    <row r="7" spans="2:11" ht="15.75" thickBot="1" x14ac:dyDescent="0.3">
      <c r="B7" s="315">
        <v>3</v>
      </c>
      <c r="C7" s="316" t="s">
        <v>61</v>
      </c>
      <c r="D7" s="316" t="s">
        <v>57</v>
      </c>
      <c r="E7" s="317" t="s">
        <v>62</v>
      </c>
      <c r="F7" s="316">
        <v>0</v>
      </c>
      <c r="G7" s="316">
        <v>6.2679999999999998</v>
      </c>
      <c r="H7" s="318">
        <v>5.4160000000000004</v>
      </c>
      <c r="I7" s="319">
        <f>'2561'!H35</f>
        <v>0</v>
      </c>
      <c r="J7" s="320">
        <f t="shared" si="1"/>
        <v>0</v>
      </c>
      <c r="K7" s="176"/>
    </row>
    <row r="8" spans="2:11" ht="15.75" thickBot="1" x14ac:dyDescent="0.3">
      <c r="G8" s="159" t="s">
        <v>48</v>
      </c>
      <c r="H8" s="160">
        <f>SUM(H5:H7)</f>
        <v>6.9540000000000006</v>
      </c>
      <c r="I8" s="161">
        <f>SUM(I5:I7)</f>
        <v>0</v>
      </c>
      <c r="J8" s="162">
        <f>SUM(J5:J7)</f>
        <v>0</v>
      </c>
      <c r="K8" s="41"/>
    </row>
    <row r="10" spans="2:11" x14ac:dyDescent="0.25">
      <c r="I10" s="158"/>
    </row>
  </sheetData>
  <mergeCells count="1">
    <mergeCell ref="B3:I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2555</vt:lpstr>
      <vt:lpstr>2555 most</vt:lpstr>
      <vt:lpstr>2551</vt:lpstr>
      <vt:lpstr>2561</vt:lpstr>
      <vt:lpstr>KA</vt:lpstr>
    </vt:vector>
  </TitlesOfParts>
  <Company>BBRSC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Barlová</dc:creator>
  <cp:lastModifiedBy>Mesiariková Ivana</cp:lastModifiedBy>
  <cp:lastPrinted>2021-06-04T07:05:36Z</cp:lastPrinted>
  <dcterms:created xsi:type="dcterms:W3CDTF">2018-05-11T08:20:24Z</dcterms:created>
  <dcterms:modified xsi:type="dcterms:W3CDTF">2021-06-09T12:31:04Z</dcterms:modified>
</cp:coreProperties>
</file>