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.raczova\AppData\Local\Microsoft\Windows\INetCache\Content.Outlook\1OG6NRZ4\"/>
    </mc:Choice>
  </mc:AlternateContent>
  <bookViews>
    <workbookView xWindow="0" yWindow="0" windowWidth="28800" windowHeight="11835" firstSheet="1" activeTab="1"/>
  </bookViews>
  <sheets>
    <sheet name="Rekapitulácia stavby" sheetId="1" r:id="rId1"/>
    <sheet name="001 - Architektúra a stav..." sheetId="2" r:id="rId2"/>
    <sheet name="002a - Elektroinštalácia" sheetId="3" r:id="rId3"/>
    <sheet name="002b - EZS" sheetId="4" r:id="rId4"/>
    <sheet name="003 - Vykurovanie" sheetId="5" r:id="rId5"/>
    <sheet name="004 - Zdravotechnika" sheetId="6" r:id="rId6"/>
    <sheet name="005 - Vetranie a klimatiz..." sheetId="7" r:id="rId7"/>
  </sheets>
  <definedNames>
    <definedName name="_xlnm._FilterDatabase" localSheetId="1" hidden="1">'001 - Architektúra a stav...'!$C$138:$K$549</definedName>
    <definedName name="_xlnm._FilterDatabase" localSheetId="2" hidden="1">'002a - Elektroinštalácia'!$C$125:$K$173</definedName>
    <definedName name="_xlnm._FilterDatabase" localSheetId="3" hidden="1">'002b - EZS'!$C$125:$K$147</definedName>
    <definedName name="_xlnm._FilterDatabase" localSheetId="4" hidden="1">'003 - Vykurovanie'!$C$128:$K$177</definedName>
    <definedName name="_xlnm._FilterDatabase" localSheetId="5" hidden="1">'004 - Zdravotechnika'!$C$129:$K$213</definedName>
    <definedName name="_xlnm._FilterDatabase" localSheetId="6" hidden="1">'005 - Vetranie a klimatiz...'!$C$135:$K$227</definedName>
    <definedName name="_xlnm.Print_Titles" localSheetId="1">'001 - Architektúra a stav...'!$138:$138</definedName>
    <definedName name="_xlnm.Print_Titles" localSheetId="2">'002a - Elektroinštalácia'!$125:$125</definedName>
    <definedName name="_xlnm.Print_Titles" localSheetId="3">'002b - EZS'!$125:$125</definedName>
    <definedName name="_xlnm.Print_Titles" localSheetId="4">'003 - Vykurovanie'!$128:$128</definedName>
    <definedName name="_xlnm.Print_Titles" localSheetId="5">'004 - Zdravotechnika'!$129:$129</definedName>
    <definedName name="_xlnm.Print_Titles" localSheetId="6">'005 - Vetranie a klimatiz...'!$135:$135</definedName>
    <definedName name="_xlnm.Print_Titles" localSheetId="0">'Rekapitulácia stavby'!$92:$92</definedName>
    <definedName name="_xlnm.Print_Area" localSheetId="1">'001 - Architektúra a stav...'!$C$4:$J$76,'001 - Architektúra a stav...'!$C$82:$J$118,'001 - Architektúra a stav...'!$C$124:$J$549</definedName>
    <definedName name="_xlnm.Print_Area" localSheetId="2">'002a - Elektroinštalácia'!$C$4:$J$76,'002a - Elektroinštalácia'!$C$82:$J$103,'002a - Elektroinštalácia'!$C$109:$J$173</definedName>
    <definedName name="_xlnm.Print_Area" localSheetId="3">'002b - EZS'!$C$4:$J$76,'002b - EZS'!$C$82:$J$103,'002b - EZS'!$C$109:$J$147</definedName>
    <definedName name="_xlnm.Print_Area" localSheetId="4">'003 - Vykurovanie'!$C$4:$J$76,'003 - Vykurovanie'!$C$82:$J$108,'003 - Vykurovanie'!$C$114:$J$177</definedName>
    <definedName name="_xlnm.Print_Area" localSheetId="5">'004 - Zdravotechnika'!$C$4:$J$76,'004 - Zdravotechnika'!$C$82:$J$109,'004 - Zdravotechnika'!$C$115:$J$213</definedName>
    <definedName name="_xlnm.Print_Area" localSheetId="6">'005 - Vetranie a klimatiz...'!$C$4:$J$76,'005 - Vetranie a klimatiz...'!$C$82:$J$115,'005 - Vetranie a klimatiz...'!$C$121:$J$227</definedName>
    <definedName name="_xlnm.Print_Area" localSheetId="0">'Rekapitulácia stavby'!$D$4:$AO$76,'Rekapitulácia stavby'!$C$82:$AQ$103</definedName>
  </definedNames>
  <calcPr calcId="162913"/>
</workbook>
</file>

<file path=xl/calcChain.xml><?xml version="1.0" encoding="utf-8"?>
<calcChain xmlns="http://schemas.openxmlformats.org/spreadsheetml/2006/main">
  <c r="J39" i="7" l="1"/>
  <c r="J38" i="7"/>
  <c r="AY102" i="1" s="1"/>
  <c r="J37" i="7"/>
  <c r="AX102" i="1" s="1"/>
  <c r="BI227" i="7"/>
  <c r="BH227" i="7"/>
  <c r="BG227" i="7"/>
  <c r="BE227" i="7"/>
  <c r="T227" i="7"/>
  <c r="T226" i="7" s="1"/>
  <c r="R227" i="7"/>
  <c r="R226" i="7" s="1"/>
  <c r="P227" i="7"/>
  <c r="P226" i="7"/>
  <c r="BI225" i="7"/>
  <c r="BH225" i="7"/>
  <c r="BG225" i="7"/>
  <c r="BE225" i="7"/>
  <c r="T225" i="7"/>
  <c r="R225" i="7"/>
  <c r="P225" i="7"/>
  <c r="BI224" i="7"/>
  <c r="BH224" i="7"/>
  <c r="BG224" i="7"/>
  <c r="BE224" i="7"/>
  <c r="T224" i="7"/>
  <c r="R224" i="7"/>
  <c r="P224" i="7"/>
  <c r="BI223" i="7"/>
  <c r="BH223" i="7"/>
  <c r="BG223" i="7"/>
  <c r="BE223" i="7"/>
  <c r="T223" i="7"/>
  <c r="R223" i="7"/>
  <c r="P223" i="7"/>
  <c r="BI221" i="7"/>
  <c r="BH221" i="7"/>
  <c r="BG221" i="7"/>
  <c r="BE221" i="7"/>
  <c r="T221" i="7"/>
  <c r="R221" i="7"/>
  <c r="P221" i="7"/>
  <c r="BI220" i="7"/>
  <c r="BH220" i="7"/>
  <c r="BG220" i="7"/>
  <c r="BE220" i="7"/>
  <c r="T220" i="7"/>
  <c r="R220" i="7"/>
  <c r="P220" i="7"/>
  <c r="BI219" i="7"/>
  <c r="BH219" i="7"/>
  <c r="BG219" i="7"/>
  <c r="BE219" i="7"/>
  <c r="T219" i="7"/>
  <c r="R219" i="7"/>
  <c r="P219" i="7"/>
  <c r="BI218" i="7"/>
  <c r="BH218" i="7"/>
  <c r="BG218" i="7"/>
  <c r="BE218" i="7"/>
  <c r="T218" i="7"/>
  <c r="R218" i="7"/>
  <c r="P218" i="7"/>
  <c r="BI217" i="7"/>
  <c r="BH217" i="7"/>
  <c r="BG217" i="7"/>
  <c r="BE217" i="7"/>
  <c r="T217" i="7"/>
  <c r="R217" i="7"/>
  <c r="P217" i="7"/>
  <c r="BI216" i="7"/>
  <c r="BH216" i="7"/>
  <c r="BG216" i="7"/>
  <c r="BE216" i="7"/>
  <c r="T216" i="7"/>
  <c r="R216" i="7"/>
  <c r="P216" i="7"/>
  <c r="BI215" i="7"/>
  <c r="BH215" i="7"/>
  <c r="BG215" i="7"/>
  <c r="BE215" i="7"/>
  <c r="T215" i="7"/>
  <c r="R215" i="7"/>
  <c r="P215" i="7"/>
  <c r="BI214" i="7"/>
  <c r="BH214" i="7"/>
  <c r="BG214" i="7"/>
  <c r="BE214" i="7"/>
  <c r="T214" i="7"/>
  <c r="R214" i="7"/>
  <c r="P214" i="7"/>
  <c r="BI213" i="7"/>
  <c r="BH213" i="7"/>
  <c r="BG213" i="7"/>
  <c r="BE213" i="7"/>
  <c r="T213" i="7"/>
  <c r="R213" i="7"/>
  <c r="P213" i="7"/>
  <c r="BI212" i="7"/>
  <c r="BH212" i="7"/>
  <c r="BG212" i="7"/>
  <c r="BE212" i="7"/>
  <c r="T212" i="7"/>
  <c r="R212" i="7"/>
  <c r="P212" i="7"/>
  <c r="BI211" i="7"/>
  <c r="BH211" i="7"/>
  <c r="BG211" i="7"/>
  <c r="BE211" i="7"/>
  <c r="T211" i="7"/>
  <c r="R211" i="7"/>
  <c r="P211" i="7"/>
  <c r="BI210" i="7"/>
  <c r="BH210" i="7"/>
  <c r="BG210" i="7"/>
  <c r="BE210" i="7"/>
  <c r="T210" i="7"/>
  <c r="R210" i="7"/>
  <c r="P210" i="7"/>
  <c r="BI209" i="7"/>
  <c r="BH209" i="7"/>
  <c r="BG209" i="7"/>
  <c r="BE209" i="7"/>
  <c r="T209" i="7"/>
  <c r="R209" i="7"/>
  <c r="P209" i="7"/>
  <c r="BI208" i="7"/>
  <c r="BH208" i="7"/>
  <c r="BG208" i="7"/>
  <c r="BE208" i="7"/>
  <c r="T208" i="7"/>
  <c r="R208" i="7"/>
  <c r="P208" i="7"/>
  <c r="BI207" i="7"/>
  <c r="BH207" i="7"/>
  <c r="BG207" i="7"/>
  <c r="BE207" i="7"/>
  <c r="T207" i="7"/>
  <c r="R207" i="7"/>
  <c r="P207" i="7"/>
  <c r="BI206" i="7"/>
  <c r="BH206" i="7"/>
  <c r="BG206" i="7"/>
  <c r="BE206" i="7"/>
  <c r="T206" i="7"/>
  <c r="R206" i="7"/>
  <c r="P206" i="7"/>
  <c r="BI205" i="7"/>
  <c r="BH205" i="7"/>
  <c r="BG205" i="7"/>
  <c r="BE205" i="7"/>
  <c r="T205" i="7"/>
  <c r="R205" i="7"/>
  <c r="P205" i="7"/>
  <c r="BI204" i="7"/>
  <c r="BH204" i="7"/>
  <c r="BG204" i="7"/>
  <c r="BE204" i="7"/>
  <c r="T204" i="7"/>
  <c r="R204" i="7"/>
  <c r="P204" i="7"/>
  <c r="BI203" i="7"/>
  <c r="BH203" i="7"/>
  <c r="BG203" i="7"/>
  <c r="BE203" i="7"/>
  <c r="T203" i="7"/>
  <c r="R203" i="7"/>
  <c r="P203" i="7"/>
  <c r="BI202" i="7"/>
  <c r="BH202" i="7"/>
  <c r="BG202" i="7"/>
  <c r="BE202" i="7"/>
  <c r="T202" i="7"/>
  <c r="R202" i="7"/>
  <c r="P202" i="7"/>
  <c r="BI201" i="7"/>
  <c r="BH201" i="7"/>
  <c r="BG201" i="7"/>
  <c r="BE201" i="7"/>
  <c r="T201" i="7"/>
  <c r="R201" i="7"/>
  <c r="P201" i="7"/>
  <c r="BI200" i="7"/>
  <c r="BH200" i="7"/>
  <c r="BG200" i="7"/>
  <c r="BE200" i="7"/>
  <c r="T200" i="7"/>
  <c r="R200" i="7"/>
  <c r="P200" i="7"/>
  <c r="BI199" i="7"/>
  <c r="BH199" i="7"/>
  <c r="BG199" i="7"/>
  <c r="BE199" i="7"/>
  <c r="T199" i="7"/>
  <c r="R199" i="7"/>
  <c r="P199" i="7"/>
  <c r="BI198" i="7"/>
  <c r="BH198" i="7"/>
  <c r="BG198" i="7"/>
  <c r="BE198" i="7"/>
  <c r="T198" i="7"/>
  <c r="R198" i="7"/>
  <c r="P198" i="7"/>
  <c r="BI197" i="7"/>
  <c r="BH197" i="7"/>
  <c r="BG197" i="7"/>
  <c r="BE197" i="7"/>
  <c r="T197" i="7"/>
  <c r="R197" i="7"/>
  <c r="P197" i="7"/>
  <c r="BI196" i="7"/>
  <c r="BH196" i="7"/>
  <c r="BG196" i="7"/>
  <c r="BE196" i="7"/>
  <c r="T196" i="7"/>
  <c r="R196" i="7"/>
  <c r="P196" i="7"/>
  <c r="BI195" i="7"/>
  <c r="BH195" i="7"/>
  <c r="BG195" i="7"/>
  <c r="BE195" i="7"/>
  <c r="T195" i="7"/>
  <c r="R195" i="7"/>
  <c r="P195" i="7"/>
  <c r="BI194" i="7"/>
  <c r="BH194" i="7"/>
  <c r="BG194" i="7"/>
  <c r="BE194" i="7"/>
  <c r="T194" i="7"/>
  <c r="R194" i="7"/>
  <c r="P194" i="7"/>
  <c r="BI192" i="7"/>
  <c r="BH192" i="7"/>
  <c r="BG192" i="7"/>
  <c r="BE192" i="7"/>
  <c r="T192" i="7"/>
  <c r="R192" i="7"/>
  <c r="P192" i="7"/>
  <c r="BI191" i="7"/>
  <c r="BH191" i="7"/>
  <c r="BG191" i="7"/>
  <c r="BE191" i="7"/>
  <c r="T191" i="7"/>
  <c r="R191" i="7"/>
  <c r="P191" i="7"/>
  <c r="BI190" i="7"/>
  <c r="BH190" i="7"/>
  <c r="BG190" i="7"/>
  <c r="BE190" i="7"/>
  <c r="T190" i="7"/>
  <c r="R190" i="7"/>
  <c r="P190" i="7"/>
  <c r="BI189" i="7"/>
  <c r="BH189" i="7"/>
  <c r="BG189" i="7"/>
  <c r="BE189" i="7"/>
  <c r="T189" i="7"/>
  <c r="R189" i="7"/>
  <c r="P189" i="7"/>
  <c r="BI188" i="7"/>
  <c r="BH188" i="7"/>
  <c r="BG188" i="7"/>
  <c r="BE188" i="7"/>
  <c r="T188" i="7"/>
  <c r="R188" i="7"/>
  <c r="P188" i="7"/>
  <c r="BI187" i="7"/>
  <c r="BH187" i="7"/>
  <c r="BG187" i="7"/>
  <c r="BE187" i="7"/>
  <c r="T187" i="7"/>
  <c r="R187" i="7"/>
  <c r="P187" i="7"/>
  <c r="BI185" i="7"/>
  <c r="BH185" i="7"/>
  <c r="BG185" i="7"/>
  <c r="BE185" i="7"/>
  <c r="T185" i="7"/>
  <c r="R185" i="7"/>
  <c r="P185" i="7"/>
  <c r="BI184" i="7"/>
  <c r="BH184" i="7"/>
  <c r="BG184" i="7"/>
  <c r="BE184" i="7"/>
  <c r="T184" i="7"/>
  <c r="R184" i="7"/>
  <c r="P184" i="7"/>
  <c r="BI183" i="7"/>
  <c r="BH183" i="7"/>
  <c r="BG183" i="7"/>
  <c r="BE183" i="7"/>
  <c r="T183" i="7"/>
  <c r="R183" i="7"/>
  <c r="P183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4" i="7"/>
  <c r="BH164" i="7"/>
  <c r="BG164" i="7"/>
  <c r="BE164" i="7"/>
  <c r="T164" i="7"/>
  <c r="T163" i="7"/>
  <c r="R164" i="7"/>
  <c r="R163" i="7"/>
  <c r="P164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39" i="7"/>
  <c r="BH139" i="7"/>
  <c r="BG139" i="7"/>
  <c r="BE139" i="7"/>
  <c r="T139" i="7"/>
  <c r="T138" i="7"/>
  <c r="R139" i="7"/>
  <c r="R138" i="7" s="1"/>
  <c r="P139" i="7"/>
  <c r="P138" i="7"/>
  <c r="J133" i="7"/>
  <c r="J132" i="7"/>
  <c r="F132" i="7"/>
  <c r="F130" i="7"/>
  <c r="E128" i="7"/>
  <c r="J94" i="7"/>
  <c r="J93" i="7"/>
  <c r="F93" i="7"/>
  <c r="F91" i="7"/>
  <c r="E89" i="7"/>
  <c r="J20" i="7"/>
  <c r="E20" i="7"/>
  <c r="F133" i="7" s="1"/>
  <c r="J19" i="7"/>
  <c r="J14" i="7"/>
  <c r="J130" i="7" s="1"/>
  <c r="E7" i="7"/>
  <c r="E85" i="7" s="1"/>
  <c r="J39" i="6"/>
  <c r="J38" i="6"/>
  <c r="AY101" i="1" s="1"/>
  <c r="J37" i="6"/>
  <c r="AX101" i="1" s="1"/>
  <c r="BI213" i="6"/>
  <c r="BH213" i="6"/>
  <c r="BG213" i="6"/>
  <c r="BE213" i="6"/>
  <c r="T213" i="6"/>
  <c r="R213" i="6"/>
  <c r="P213" i="6"/>
  <c r="BI212" i="6"/>
  <c r="BH212" i="6"/>
  <c r="BG212" i="6"/>
  <c r="BE212" i="6"/>
  <c r="T212" i="6"/>
  <c r="R212" i="6"/>
  <c r="P212" i="6"/>
  <c r="BI211" i="6"/>
  <c r="BH211" i="6"/>
  <c r="BG211" i="6"/>
  <c r="BE211" i="6"/>
  <c r="T211" i="6"/>
  <c r="R211" i="6"/>
  <c r="P211" i="6"/>
  <c r="BI210" i="6"/>
  <c r="BH210" i="6"/>
  <c r="BG210" i="6"/>
  <c r="BE210" i="6"/>
  <c r="T210" i="6"/>
  <c r="R210" i="6"/>
  <c r="P210" i="6"/>
  <c r="BI209" i="6"/>
  <c r="BH209" i="6"/>
  <c r="BG209" i="6"/>
  <c r="BE209" i="6"/>
  <c r="T209" i="6"/>
  <c r="R209" i="6"/>
  <c r="P209" i="6"/>
  <c r="BI208" i="6"/>
  <c r="BH208" i="6"/>
  <c r="BG208" i="6"/>
  <c r="BE208" i="6"/>
  <c r="T208" i="6"/>
  <c r="R208" i="6"/>
  <c r="P208" i="6"/>
  <c r="BI207" i="6"/>
  <c r="BH207" i="6"/>
  <c r="BG207" i="6"/>
  <c r="BE207" i="6"/>
  <c r="T207" i="6"/>
  <c r="R207" i="6"/>
  <c r="P207" i="6"/>
  <c r="BI206" i="6"/>
  <c r="BH206" i="6"/>
  <c r="BG206" i="6"/>
  <c r="BE206" i="6"/>
  <c r="T206" i="6"/>
  <c r="R206" i="6"/>
  <c r="P206" i="6"/>
  <c r="BI205" i="6"/>
  <c r="BH205" i="6"/>
  <c r="BG205" i="6"/>
  <c r="BE205" i="6"/>
  <c r="T205" i="6"/>
  <c r="R205" i="6"/>
  <c r="P205" i="6"/>
  <c r="BI204" i="6"/>
  <c r="BH204" i="6"/>
  <c r="BG204" i="6"/>
  <c r="BE204" i="6"/>
  <c r="T204" i="6"/>
  <c r="R204" i="6"/>
  <c r="P204" i="6"/>
  <c r="BI203" i="6"/>
  <c r="BH203" i="6"/>
  <c r="BG203" i="6"/>
  <c r="BE203" i="6"/>
  <c r="T203" i="6"/>
  <c r="R203" i="6"/>
  <c r="P203" i="6"/>
  <c r="BI202" i="6"/>
  <c r="BH202" i="6"/>
  <c r="BG202" i="6"/>
  <c r="BE202" i="6"/>
  <c r="T202" i="6"/>
  <c r="R202" i="6"/>
  <c r="P202" i="6"/>
  <c r="BI201" i="6"/>
  <c r="BH201" i="6"/>
  <c r="BG201" i="6"/>
  <c r="BE201" i="6"/>
  <c r="T201" i="6"/>
  <c r="R201" i="6"/>
  <c r="P201" i="6"/>
  <c r="BI200" i="6"/>
  <c r="BH200" i="6"/>
  <c r="BG200" i="6"/>
  <c r="BE200" i="6"/>
  <c r="T200" i="6"/>
  <c r="R200" i="6"/>
  <c r="P200" i="6"/>
  <c r="BI199" i="6"/>
  <c r="BH199" i="6"/>
  <c r="BG199" i="6"/>
  <c r="BE199" i="6"/>
  <c r="T199" i="6"/>
  <c r="R199" i="6"/>
  <c r="P199" i="6"/>
  <c r="BI198" i="6"/>
  <c r="BH198" i="6"/>
  <c r="BG198" i="6"/>
  <c r="BE198" i="6"/>
  <c r="T198" i="6"/>
  <c r="R198" i="6"/>
  <c r="P198" i="6"/>
  <c r="BI197" i="6"/>
  <c r="BH197" i="6"/>
  <c r="BG197" i="6"/>
  <c r="BE197" i="6"/>
  <c r="T197" i="6"/>
  <c r="R197" i="6"/>
  <c r="P197" i="6"/>
  <c r="BI196" i="6"/>
  <c r="BH196" i="6"/>
  <c r="BG196" i="6"/>
  <c r="BE196" i="6"/>
  <c r="T196" i="6"/>
  <c r="R196" i="6"/>
  <c r="P196" i="6"/>
  <c r="BI195" i="6"/>
  <c r="BH195" i="6"/>
  <c r="BG195" i="6"/>
  <c r="BE195" i="6"/>
  <c r="T195" i="6"/>
  <c r="R195" i="6"/>
  <c r="P195" i="6"/>
  <c r="BI194" i="6"/>
  <c r="BH194" i="6"/>
  <c r="BG194" i="6"/>
  <c r="BE194" i="6"/>
  <c r="T194" i="6"/>
  <c r="R194" i="6"/>
  <c r="P194" i="6"/>
  <c r="BI193" i="6"/>
  <c r="BH193" i="6"/>
  <c r="BG193" i="6"/>
  <c r="BE193" i="6"/>
  <c r="T193" i="6"/>
  <c r="R193" i="6"/>
  <c r="P193" i="6"/>
  <c r="BI192" i="6"/>
  <c r="BH192" i="6"/>
  <c r="BG192" i="6"/>
  <c r="BE192" i="6"/>
  <c r="T192" i="6"/>
  <c r="R192" i="6"/>
  <c r="P192" i="6"/>
  <c r="BI191" i="6"/>
  <c r="BH191" i="6"/>
  <c r="BG191" i="6"/>
  <c r="BE191" i="6"/>
  <c r="T191" i="6"/>
  <c r="R191" i="6"/>
  <c r="P191" i="6"/>
  <c r="BI190" i="6"/>
  <c r="BH190" i="6"/>
  <c r="BG190" i="6"/>
  <c r="BE190" i="6"/>
  <c r="T190" i="6"/>
  <c r="R190" i="6"/>
  <c r="P190" i="6"/>
  <c r="BI189" i="6"/>
  <c r="BH189" i="6"/>
  <c r="BG189" i="6"/>
  <c r="BE189" i="6"/>
  <c r="T189" i="6"/>
  <c r="R189" i="6"/>
  <c r="P189" i="6"/>
  <c r="BI188" i="6"/>
  <c r="BH188" i="6"/>
  <c r="BG188" i="6"/>
  <c r="BE188" i="6"/>
  <c r="T188" i="6"/>
  <c r="R188" i="6"/>
  <c r="P188" i="6"/>
  <c r="BI186" i="6"/>
  <c r="BH186" i="6"/>
  <c r="BG186" i="6"/>
  <c r="BE186" i="6"/>
  <c r="T186" i="6"/>
  <c r="R186" i="6"/>
  <c r="P186" i="6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0" i="6"/>
  <c r="BH150" i="6"/>
  <c r="BG150" i="6"/>
  <c r="BE150" i="6"/>
  <c r="T150" i="6"/>
  <c r="T149" i="6" s="1"/>
  <c r="R150" i="6"/>
  <c r="R149" i="6" s="1"/>
  <c r="P150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6" i="6"/>
  <c r="BH136" i="6"/>
  <c r="BG136" i="6"/>
  <c r="BE136" i="6"/>
  <c r="T136" i="6"/>
  <c r="T135" i="6" s="1"/>
  <c r="R136" i="6"/>
  <c r="R135" i="6" s="1"/>
  <c r="P136" i="6"/>
  <c r="P135" i="6" s="1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J127" i="6"/>
  <c r="J126" i="6"/>
  <c r="F126" i="6"/>
  <c r="F124" i="6"/>
  <c r="E122" i="6"/>
  <c r="J94" i="6"/>
  <c r="J93" i="6"/>
  <c r="F93" i="6"/>
  <c r="F91" i="6"/>
  <c r="E89" i="6"/>
  <c r="J20" i="6"/>
  <c r="E20" i="6"/>
  <c r="F127" i="6" s="1"/>
  <c r="J19" i="6"/>
  <c r="J14" i="6"/>
  <c r="J91" i="6"/>
  <c r="E7" i="6"/>
  <c r="E118" i="6" s="1"/>
  <c r="J39" i="5"/>
  <c r="J38" i="5"/>
  <c r="AY100" i="1" s="1"/>
  <c r="J37" i="5"/>
  <c r="AX100" i="1" s="1"/>
  <c r="BI177" i="5"/>
  <c r="BH177" i="5"/>
  <c r="BG177" i="5"/>
  <c r="BE177" i="5"/>
  <c r="T177" i="5"/>
  <c r="T176" i="5" s="1"/>
  <c r="R177" i="5"/>
  <c r="R176" i="5" s="1"/>
  <c r="P177" i="5"/>
  <c r="P176" i="5" s="1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2" i="5"/>
  <c r="BH132" i="5"/>
  <c r="BG132" i="5"/>
  <c r="BE132" i="5"/>
  <c r="T132" i="5"/>
  <c r="T131" i="5" s="1"/>
  <c r="R132" i="5"/>
  <c r="R131" i="5" s="1"/>
  <c r="P132" i="5"/>
  <c r="P131" i="5" s="1"/>
  <c r="J126" i="5"/>
  <c r="J125" i="5"/>
  <c r="F125" i="5"/>
  <c r="F123" i="5"/>
  <c r="E121" i="5"/>
  <c r="J94" i="5"/>
  <c r="J93" i="5"/>
  <c r="F93" i="5"/>
  <c r="F91" i="5"/>
  <c r="E89" i="5"/>
  <c r="J20" i="5"/>
  <c r="E20" i="5"/>
  <c r="F126" i="5"/>
  <c r="J19" i="5"/>
  <c r="J14" i="5"/>
  <c r="J123" i="5" s="1"/>
  <c r="E7" i="5"/>
  <c r="E85" i="5" s="1"/>
  <c r="J41" i="4"/>
  <c r="J40" i="4"/>
  <c r="AY99" i="1"/>
  <c r="J39" i="4"/>
  <c r="AX99" i="1" s="1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J123" i="4"/>
  <c r="J122" i="4"/>
  <c r="F122" i="4"/>
  <c r="F120" i="4"/>
  <c r="E118" i="4"/>
  <c r="J96" i="4"/>
  <c r="J95" i="4"/>
  <c r="F95" i="4"/>
  <c r="F93" i="4"/>
  <c r="E91" i="4"/>
  <c r="J22" i="4"/>
  <c r="E22" i="4"/>
  <c r="F96" i="4" s="1"/>
  <c r="J21" i="4"/>
  <c r="J16" i="4"/>
  <c r="J120" i="4" s="1"/>
  <c r="E7" i="4"/>
  <c r="E112" i="4"/>
  <c r="J41" i="3"/>
  <c r="J40" i="3"/>
  <c r="AY98" i="1" s="1"/>
  <c r="J39" i="3"/>
  <c r="AX98" i="1" s="1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J123" i="3"/>
  <c r="J122" i="3"/>
  <c r="F122" i="3"/>
  <c r="F120" i="3"/>
  <c r="E118" i="3"/>
  <c r="J96" i="3"/>
  <c r="J95" i="3"/>
  <c r="F95" i="3"/>
  <c r="F93" i="3"/>
  <c r="E91" i="3"/>
  <c r="J22" i="3"/>
  <c r="E22" i="3"/>
  <c r="F123" i="3" s="1"/>
  <c r="J21" i="3"/>
  <c r="J16" i="3"/>
  <c r="J120" i="3" s="1"/>
  <c r="E7" i="3"/>
  <c r="E85" i="3"/>
  <c r="J39" i="2"/>
  <c r="J38" i="2"/>
  <c r="AY96" i="1" s="1"/>
  <c r="J37" i="2"/>
  <c r="AX96" i="1"/>
  <c r="BI549" i="2"/>
  <c r="BH549" i="2"/>
  <c r="BG549" i="2"/>
  <c r="BE549" i="2"/>
  <c r="T549" i="2"/>
  <c r="T548" i="2" s="1"/>
  <c r="T547" i="2" s="1"/>
  <c r="R549" i="2"/>
  <c r="R548" i="2"/>
  <c r="R547" i="2" s="1"/>
  <c r="P549" i="2"/>
  <c r="P548" i="2" s="1"/>
  <c r="P547" i="2" s="1"/>
  <c r="BI544" i="2"/>
  <c r="BH544" i="2"/>
  <c r="BG544" i="2"/>
  <c r="BE544" i="2"/>
  <c r="T544" i="2"/>
  <c r="T543" i="2"/>
  <c r="R544" i="2"/>
  <c r="R543" i="2" s="1"/>
  <c r="P544" i="2"/>
  <c r="P543" i="2"/>
  <c r="BI539" i="2"/>
  <c r="BH539" i="2"/>
  <c r="BG539" i="2"/>
  <c r="BE539" i="2"/>
  <c r="T539" i="2"/>
  <c r="R539" i="2"/>
  <c r="P539" i="2"/>
  <c r="BI537" i="2"/>
  <c r="BH537" i="2"/>
  <c r="BG537" i="2"/>
  <c r="BE537" i="2"/>
  <c r="T537" i="2"/>
  <c r="R537" i="2"/>
  <c r="P537" i="2"/>
  <c r="BI535" i="2"/>
  <c r="BH535" i="2"/>
  <c r="BG535" i="2"/>
  <c r="BE535" i="2"/>
  <c r="T535" i="2"/>
  <c r="R535" i="2"/>
  <c r="P535" i="2"/>
  <c r="BI533" i="2"/>
  <c r="BH533" i="2"/>
  <c r="BG533" i="2"/>
  <c r="BE533" i="2"/>
  <c r="T533" i="2"/>
  <c r="R533" i="2"/>
  <c r="P533" i="2"/>
  <c r="BI531" i="2"/>
  <c r="BH531" i="2"/>
  <c r="BG531" i="2"/>
  <c r="BE531" i="2"/>
  <c r="T531" i="2"/>
  <c r="R531" i="2"/>
  <c r="P531" i="2"/>
  <c r="BI515" i="2"/>
  <c r="BH515" i="2"/>
  <c r="BG515" i="2"/>
  <c r="BE515" i="2"/>
  <c r="T515" i="2"/>
  <c r="R515" i="2"/>
  <c r="P515" i="2"/>
  <c r="BI512" i="2"/>
  <c r="BH512" i="2"/>
  <c r="BG512" i="2"/>
  <c r="BE512" i="2"/>
  <c r="T512" i="2"/>
  <c r="R512" i="2"/>
  <c r="P512" i="2"/>
  <c r="BI510" i="2"/>
  <c r="BH510" i="2"/>
  <c r="BG510" i="2"/>
  <c r="BE510" i="2"/>
  <c r="T510" i="2"/>
  <c r="R510" i="2"/>
  <c r="P510" i="2"/>
  <c r="BI508" i="2"/>
  <c r="BH508" i="2"/>
  <c r="BG508" i="2"/>
  <c r="BE508" i="2"/>
  <c r="T508" i="2"/>
  <c r="R508" i="2"/>
  <c r="P508" i="2"/>
  <c r="BI503" i="2"/>
  <c r="BH503" i="2"/>
  <c r="BG503" i="2"/>
  <c r="BE503" i="2"/>
  <c r="T503" i="2"/>
  <c r="R503" i="2"/>
  <c r="P503" i="2"/>
  <c r="BI501" i="2"/>
  <c r="BH501" i="2"/>
  <c r="BG501" i="2"/>
  <c r="BE501" i="2"/>
  <c r="T501" i="2"/>
  <c r="R501" i="2"/>
  <c r="P501" i="2"/>
  <c r="BI499" i="2"/>
  <c r="BH499" i="2"/>
  <c r="BG499" i="2"/>
  <c r="BE499" i="2"/>
  <c r="T499" i="2"/>
  <c r="R499" i="2"/>
  <c r="P499" i="2"/>
  <c r="BI497" i="2"/>
  <c r="BH497" i="2"/>
  <c r="BG497" i="2"/>
  <c r="BE497" i="2"/>
  <c r="T497" i="2"/>
  <c r="R497" i="2"/>
  <c r="P497" i="2"/>
  <c r="BI495" i="2"/>
  <c r="BH495" i="2"/>
  <c r="BG495" i="2"/>
  <c r="BE495" i="2"/>
  <c r="T495" i="2"/>
  <c r="R495" i="2"/>
  <c r="P495" i="2"/>
  <c r="BI493" i="2"/>
  <c r="BH493" i="2"/>
  <c r="BG493" i="2"/>
  <c r="BE493" i="2"/>
  <c r="T493" i="2"/>
  <c r="R493" i="2"/>
  <c r="P493" i="2"/>
  <c r="BI489" i="2"/>
  <c r="BH489" i="2"/>
  <c r="BG489" i="2"/>
  <c r="BE489" i="2"/>
  <c r="T489" i="2"/>
  <c r="R489" i="2"/>
  <c r="P489" i="2"/>
  <c r="BI487" i="2"/>
  <c r="BH487" i="2"/>
  <c r="BG487" i="2"/>
  <c r="BE487" i="2"/>
  <c r="T487" i="2"/>
  <c r="R487" i="2"/>
  <c r="P487" i="2"/>
  <c r="BI480" i="2"/>
  <c r="BH480" i="2"/>
  <c r="BG480" i="2"/>
  <c r="BE480" i="2"/>
  <c r="T480" i="2"/>
  <c r="R480" i="2"/>
  <c r="P480" i="2"/>
  <c r="BI476" i="2"/>
  <c r="BH476" i="2"/>
  <c r="BG476" i="2"/>
  <c r="BE476" i="2"/>
  <c r="T476" i="2"/>
  <c r="T475" i="2"/>
  <c r="R476" i="2"/>
  <c r="R475" i="2" s="1"/>
  <c r="P476" i="2"/>
  <c r="P475" i="2"/>
  <c r="BI474" i="2"/>
  <c r="BH474" i="2"/>
  <c r="BG474" i="2"/>
  <c r="BE474" i="2"/>
  <c r="T474" i="2"/>
  <c r="R474" i="2"/>
  <c r="P474" i="2"/>
  <c r="BI472" i="2"/>
  <c r="BH472" i="2"/>
  <c r="BG472" i="2"/>
  <c r="BE472" i="2"/>
  <c r="T472" i="2"/>
  <c r="R472" i="2"/>
  <c r="P472" i="2"/>
  <c r="BI470" i="2"/>
  <c r="BH470" i="2"/>
  <c r="BG470" i="2"/>
  <c r="BE470" i="2"/>
  <c r="T470" i="2"/>
  <c r="R470" i="2"/>
  <c r="P470" i="2"/>
  <c r="BI468" i="2"/>
  <c r="BH468" i="2"/>
  <c r="BG468" i="2"/>
  <c r="BE468" i="2"/>
  <c r="T468" i="2"/>
  <c r="R468" i="2"/>
  <c r="P468" i="2"/>
  <c r="BI466" i="2"/>
  <c r="BH466" i="2"/>
  <c r="BG466" i="2"/>
  <c r="BE466" i="2"/>
  <c r="T466" i="2"/>
  <c r="R466" i="2"/>
  <c r="P466" i="2"/>
  <c r="BI461" i="2"/>
  <c r="BH461" i="2"/>
  <c r="BG461" i="2"/>
  <c r="BE461" i="2"/>
  <c r="T461" i="2"/>
  <c r="R461" i="2"/>
  <c r="P461" i="2"/>
  <c r="BI458" i="2"/>
  <c r="BH458" i="2"/>
  <c r="BG458" i="2"/>
  <c r="BE458" i="2"/>
  <c r="T458" i="2"/>
  <c r="R458" i="2"/>
  <c r="P458" i="2"/>
  <c r="BI456" i="2"/>
  <c r="BH456" i="2"/>
  <c r="BG456" i="2"/>
  <c r="BE456" i="2"/>
  <c r="T456" i="2"/>
  <c r="R456" i="2"/>
  <c r="P456" i="2"/>
  <c r="BI453" i="2"/>
  <c r="BH453" i="2"/>
  <c r="BG453" i="2"/>
  <c r="BE453" i="2"/>
  <c r="T453" i="2"/>
  <c r="R453" i="2"/>
  <c r="P453" i="2"/>
  <c r="BI449" i="2"/>
  <c r="BH449" i="2"/>
  <c r="BG449" i="2"/>
  <c r="BE449" i="2"/>
  <c r="T449" i="2"/>
  <c r="R449" i="2"/>
  <c r="P449" i="2"/>
  <c r="BI447" i="2"/>
  <c r="BH447" i="2"/>
  <c r="BG447" i="2"/>
  <c r="BE447" i="2"/>
  <c r="T447" i="2"/>
  <c r="R447" i="2"/>
  <c r="P447" i="2"/>
  <c r="BI445" i="2"/>
  <c r="BH445" i="2"/>
  <c r="BG445" i="2"/>
  <c r="BE445" i="2"/>
  <c r="T445" i="2"/>
  <c r="R445" i="2"/>
  <c r="P445" i="2"/>
  <c r="BI442" i="2"/>
  <c r="BH442" i="2"/>
  <c r="BG442" i="2"/>
  <c r="BE442" i="2"/>
  <c r="T442" i="2"/>
  <c r="R442" i="2"/>
  <c r="P442" i="2"/>
  <c r="BI437" i="2"/>
  <c r="BH437" i="2"/>
  <c r="BG437" i="2"/>
  <c r="BE437" i="2"/>
  <c r="T437" i="2"/>
  <c r="R437" i="2"/>
  <c r="P437" i="2"/>
  <c r="BI433" i="2"/>
  <c r="BH433" i="2"/>
  <c r="BG433" i="2"/>
  <c r="BE433" i="2"/>
  <c r="T433" i="2"/>
  <c r="R433" i="2"/>
  <c r="P433" i="2"/>
  <c r="BI431" i="2"/>
  <c r="BH431" i="2"/>
  <c r="BG431" i="2"/>
  <c r="BE431" i="2"/>
  <c r="T431" i="2"/>
  <c r="R431" i="2"/>
  <c r="P431" i="2"/>
  <c r="BI429" i="2"/>
  <c r="BH429" i="2"/>
  <c r="BG429" i="2"/>
  <c r="BE429" i="2"/>
  <c r="T429" i="2"/>
  <c r="R429" i="2"/>
  <c r="P429" i="2"/>
  <c r="BI420" i="2"/>
  <c r="BH420" i="2"/>
  <c r="BG420" i="2"/>
  <c r="BE420" i="2"/>
  <c r="T420" i="2"/>
  <c r="R420" i="2"/>
  <c r="P420" i="2"/>
  <c r="BI418" i="2"/>
  <c r="BH418" i="2"/>
  <c r="BG418" i="2"/>
  <c r="BE418" i="2"/>
  <c r="T418" i="2"/>
  <c r="R418" i="2"/>
  <c r="P418" i="2"/>
  <c r="BI414" i="2"/>
  <c r="BH414" i="2"/>
  <c r="BG414" i="2"/>
  <c r="BE414" i="2"/>
  <c r="T414" i="2"/>
  <c r="R414" i="2"/>
  <c r="P414" i="2"/>
  <c r="BI412" i="2"/>
  <c r="BH412" i="2"/>
  <c r="BG412" i="2"/>
  <c r="BE412" i="2"/>
  <c r="T412" i="2"/>
  <c r="R412" i="2"/>
  <c r="P412" i="2"/>
  <c r="BI410" i="2"/>
  <c r="BH410" i="2"/>
  <c r="BG410" i="2"/>
  <c r="BE410" i="2"/>
  <c r="T410" i="2"/>
  <c r="R410" i="2"/>
  <c r="P410" i="2"/>
  <c r="BI408" i="2"/>
  <c r="BH408" i="2"/>
  <c r="BG408" i="2"/>
  <c r="BE408" i="2"/>
  <c r="T408" i="2"/>
  <c r="R408" i="2"/>
  <c r="P408" i="2"/>
  <c r="BI407" i="2"/>
  <c r="BH407" i="2"/>
  <c r="BG407" i="2"/>
  <c r="BE407" i="2"/>
  <c r="T407" i="2"/>
  <c r="R407" i="2"/>
  <c r="P407" i="2"/>
  <c r="BI405" i="2"/>
  <c r="BH405" i="2"/>
  <c r="BG405" i="2"/>
  <c r="BE405" i="2"/>
  <c r="T405" i="2"/>
  <c r="R405" i="2"/>
  <c r="P405" i="2"/>
  <c r="BI403" i="2"/>
  <c r="BH403" i="2"/>
  <c r="BG403" i="2"/>
  <c r="BE403" i="2"/>
  <c r="T403" i="2"/>
  <c r="R403" i="2"/>
  <c r="P403" i="2"/>
  <c r="BI402" i="2"/>
  <c r="BH402" i="2"/>
  <c r="BG402" i="2"/>
  <c r="BE402" i="2"/>
  <c r="T402" i="2"/>
  <c r="R402" i="2"/>
  <c r="P402" i="2"/>
  <c r="BI400" i="2"/>
  <c r="BH400" i="2"/>
  <c r="BG400" i="2"/>
  <c r="BE400" i="2"/>
  <c r="T400" i="2"/>
  <c r="R400" i="2"/>
  <c r="P400" i="2"/>
  <c r="BI399" i="2"/>
  <c r="BH399" i="2"/>
  <c r="BG399" i="2"/>
  <c r="BE399" i="2"/>
  <c r="T399" i="2"/>
  <c r="R399" i="2"/>
  <c r="P399" i="2"/>
  <c r="BI397" i="2"/>
  <c r="BH397" i="2"/>
  <c r="BG397" i="2"/>
  <c r="BE397" i="2"/>
  <c r="T397" i="2"/>
  <c r="R397" i="2"/>
  <c r="P397" i="2"/>
  <c r="BI395" i="2"/>
  <c r="BH395" i="2"/>
  <c r="BG395" i="2"/>
  <c r="BE395" i="2"/>
  <c r="T395" i="2"/>
  <c r="R395" i="2"/>
  <c r="P395" i="2"/>
  <c r="BI393" i="2"/>
  <c r="BH393" i="2"/>
  <c r="BG393" i="2"/>
  <c r="BE393" i="2"/>
  <c r="T393" i="2"/>
  <c r="R393" i="2"/>
  <c r="P393" i="2"/>
  <c r="BI391" i="2"/>
  <c r="BH391" i="2"/>
  <c r="BG391" i="2"/>
  <c r="BE391" i="2"/>
  <c r="T391" i="2"/>
  <c r="R391" i="2"/>
  <c r="P391" i="2"/>
  <c r="BI389" i="2"/>
  <c r="BH389" i="2"/>
  <c r="BG389" i="2"/>
  <c r="BE389" i="2"/>
  <c r="T389" i="2"/>
  <c r="R389" i="2"/>
  <c r="P389" i="2"/>
  <c r="BI387" i="2"/>
  <c r="BH387" i="2"/>
  <c r="BG387" i="2"/>
  <c r="BE387" i="2"/>
  <c r="T387" i="2"/>
  <c r="R387" i="2"/>
  <c r="P387" i="2"/>
  <c r="BI385" i="2"/>
  <c r="BH385" i="2"/>
  <c r="BG385" i="2"/>
  <c r="BE385" i="2"/>
  <c r="T385" i="2"/>
  <c r="R385" i="2"/>
  <c r="P385" i="2"/>
  <c r="BI383" i="2"/>
  <c r="BH383" i="2"/>
  <c r="BG383" i="2"/>
  <c r="BE383" i="2"/>
  <c r="T383" i="2"/>
  <c r="R383" i="2"/>
  <c r="P383" i="2"/>
  <c r="BI379" i="2"/>
  <c r="BH379" i="2"/>
  <c r="BG379" i="2"/>
  <c r="BE379" i="2"/>
  <c r="T379" i="2"/>
  <c r="R379" i="2"/>
  <c r="P379" i="2"/>
  <c r="BI377" i="2"/>
  <c r="BH377" i="2"/>
  <c r="BG377" i="2"/>
  <c r="BE377" i="2"/>
  <c r="T377" i="2"/>
  <c r="R377" i="2"/>
  <c r="P377" i="2"/>
  <c r="BI374" i="2"/>
  <c r="BH374" i="2"/>
  <c r="BG374" i="2"/>
  <c r="BE374" i="2"/>
  <c r="T374" i="2"/>
  <c r="R374" i="2"/>
  <c r="P374" i="2"/>
  <c r="BI371" i="2"/>
  <c r="BH371" i="2"/>
  <c r="BG371" i="2"/>
  <c r="BE371" i="2"/>
  <c r="T371" i="2"/>
  <c r="R371" i="2"/>
  <c r="P371" i="2"/>
  <c r="BI368" i="2"/>
  <c r="BH368" i="2"/>
  <c r="BG368" i="2"/>
  <c r="BE368" i="2"/>
  <c r="T368" i="2"/>
  <c r="R368" i="2"/>
  <c r="P368" i="2"/>
  <c r="BI366" i="2"/>
  <c r="BH366" i="2"/>
  <c r="BG366" i="2"/>
  <c r="BE366" i="2"/>
  <c r="T366" i="2"/>
  <c r="R366" i="2"/>
  <c r="P366" i="2"/>
  <c r="BI365" i="2"/>
  <c r="BH365" i="2"/>
  <c r="BG365" i="2"/>
  <c r="BE365" i="2"/>
  <c r="T365" i="2"/>
  <c r="R365" i="2"/>
  <c r="P365" i="2"/>
  <c r="BI364" i="2"/>
  <c r="BH364" i="2"/>
  <c r="BG364" i="2"/>
  <c r="BE364" i="2"/>
  <c r="T364" i="2"/>
  <c r="R364" i="2"/>
  <c r="P364" i="2"/>
  <c r="BI360" i="2"/>
  <c r="BH360" i="2"/>
  <c r="BG360" i="2"/>
  <c r="BE360" i="2"/>
  <c r="T360" i="2"/>
  <c r="R360" i="2"/>
  <c r="P360" i="2"/>
  <c r="BI352" i="2"/>
  <c r="BH352" i="2"/>
  <c r="BG352" i="2"/>
  <c r="BE352" i="2"/>
  <c r="T352" i="2"/>
  <c r="R352" i="2"/>
  <c r="P352" i="2"/>
  <c r="BI350" i="2"/>
  <c r="BH350" i="2"/>
  <c r="BG350" i="2"/>
  <c r="BE350" i="2"/>
  <c r="T350" i="2"/>
  <c r="R350" i="2"/>
  <c r="P350" i="2"/>
  <c r="BI349" i="2"/>
  <c r="BH349" i="2"/>
  <c r="BG349" i="2"/>
  <c r="BE349" i="2"/>
  <c r="T349" i="2"/>
  <c r="R349" i="2"/>
  <c r="P349" i="2"/>
  <c r="BI348" i="2"/>
  <c r="BH348" i="2"/>
  <c r="BG348" i="2"/>
  <c r="BE348" i="2"/>
  <c r="T348" i="2"/>
  <c r="R348" i="2"/>
  <c r="P348" i="2"/>
  <c r="BI345" i="2"/>
  <c r="BH345" i="2"/>
  <c r="BG345" i="2"/>
  <c r="BE345" i="2"/>
  <c r="T345" i="2"/>
  <c r="T344" i="2"/>
  <c r="R345" i="2"/>
  <c r="R344" i="2" s="1"/>
  <c r="P345" i="2"/>
  <c r="P344" i="2"/>
  <c r="BI343" i="2"/>
  <c r="BH343" i="2"/>
  <c r="BG343" i="2"/>
  <c r="BE343" i="2"/>
  <c r="T343" i="2"/>
  <c r="R343" i="2"/>
  <c r="P343" i="2"/>
  <c r="BI341" i="2"/>
  <c r="BH341" i="2"/>
  <c r="BG341" i="2"/>
  <c r="BE341" i="2"/>
  <c r="T341" i="2"/>
  <c r="R341" i="2"/>
  <c r="P341" i="2"/>
  <c r="BI340" i="2"/>
  <c r="BH340" i="2"/>
  <c r="BG340" i="2"/>
  <c r="BE340" i="2"/>
  <c r="T340" i="2"/>
  <c r="R340" i="2"/>
  <c r="P340" i="2"/>
  <c r="BI338" i="2"/>
  <c r="BH338" i="2"/>
  <c r="BG338" i="2"/>
  <c r="BE338" i="2"/>
  <c r="T338" i="2"/>
  <c r="R338" i="2"/>
  <c r="P338" i="2"/>
  <c r="BI337" i="2"/>
  <c r="BH337" i="2"/>
  <c r="BG337" i="2"/>
  <c r="BE337" i="2"/>
  <c r="T337" i="2"/>
  <c r="R337" i="2"/>
  <c r="P337" i="2"/>
  <c r="BI336" i="2"/>
  <c r="BH336" i="2"/>
  <c r="BG336" i="2"/>
  <c r="BE336" i="2"/>
  <c r="T336" i="2"/>
  <c r="R336" i="2"/>
  <c r="P336" i="2"/>
  <c r="BI331" i="2"/>
  <c r="BH331" i="2"/>
  <c r="BG331" i="2"/>
  <c r="BE331" i="2"/>
  <c r="T331" i="2"/>
  <c r="R331" i="2"/>
  <c r="P331" i="2"/>
  <c r="BI324" i="2"/>
  <c r="BH324" i="2"/>
  <c r="BG324" i="2"/>
  <c r="BE324" i="2"/>
  <c r="T324" i="2"/>
  <c r="R324" i="2"/>
  <c r="P324" i="2"/>
  <c r="BI287" i="2"/>
  <c r="BH287" i="2"/>
  <c r="BG287" i="2"/>
  <c r="BE287" i="2"/>
  <c r="T287" i="2"/>
  <c r="R287" i="2"/>
  <c r="P287" i="2"/>
  <c r="BI283" i="2"/>
  <c r="BH283" i="2"/>
  <c r="BG283" i="2"/>
  <c r="BE283" i="2"/>
  <c r="T283" i="2"/>
  <c r="R283" i="2"/>
  <c r="P283" i="2"/>
  <c r="BI281" i="2"/>
  <c r="BH281" i="2"/>
  <c r="BG281" i="2"/>
  <c r="BE281" i="2"/>
  <c r="T281" i="2"/>
  <c r="R281" i="2"/>
  <c r="P281" i="2"/>
  <c r="BI277" i="2"/>
  <c r="BH277" i="2"/>
  <c r="BG277" i="2"/>
  <c r="BE277" i="2"/>
  <c r="T277" i="2"/>
  <c r="R277" i="2"/>
  <c r="P277" i="2"/>
  <c r="BI272" i="2"/>
  <c r="BH272" i="2"/>
  <c r="BG272" i="2"/>
  <c r="BE272" i="2"/>
  <c r="T272" i="2"/>
  <c r="R272" i="2"/>
  <c r="P272" i="2"/>
  <c r="BI270" i="2"/>
  <c r="BH270" i="2"/>
  <c r="BG270" i="2"/>
  <c r="BE270" i="2"/>
  <c r="T270" i="2"/>
  <c r="R270" i="2"/>
  <c r="P270" i="2"/>
  <c r="BI268" i="2"/>
  <c r="BH268" i="2"/>
  <c r="BG268" i="2"/>
  <c r="BE268" i="2"/>
  <c r="T268" i="2"/>
  <c r="R268" i="2"/>
  <c r="P268" i="2"/>
  <c r="BI264" i="2"/>
  <c r="BH264" i="2"/>
  <c r="BG264" i="2"/>
  <c r="BE264" i="2"/>
  <c r="T264" i="2"/>
  <c r="R264" i="2"/>
  <c r="P264" i="2"/>
  <c r="BI259" i="2"/>
  <c r="BH259" i="2"/>
  <c r="BG259" i="2"/>
  <c r="BE259" i="2"/>
  <c r="T259" i="2"/>
  <c r="R259" i="2"/>
  <c r="P259" i="2"/>
  <c r="BI254" i="2"/>
  <c r="BH254" i="2"/>
  <c r="BG254" i="2"/>
  <c r="BE254" i="2"/>
  <c r="T254" i="2"/>
  <c r="R254" i="2"/>
  <c r="P254" i="2"/>
  <c r="BI246" i="2"/>
  <c r="BH246" i="2"/>
  <c r="BG246" i="2"/>
  <c r="BE246" i="2"/>
  <c r="T246" i="2"/>
  <c r="R246" i="2"/>
  <c r="P246" i="2"/>
  <c r="BI241" i="2"/>
  <c r="BH241" i="2"/>
  <c r="BG241" i="2"/>
  <c r="BE241" i="2"/>
  <c r="T241" i="2"/>
  <c r="R241" i="2"/>
  <c r="P241" i="2"/>
  <c r="BI235" i="2"/>
  <c r="BH235" i="2"/>
  <c r="BG235" i="2"/>
  <c r="BE235" i="2"/>
  <c r="T235" i="2"/>
  <c r="R235" i="2"/>
  <c r="P235" i="2"/>
  <c r="BI232" i="2"/>
  <c r="BH232" i="2"/>
  <c r="BG232" i="2"/>
  <c r="BE232" i="2"/>
  <c r="T232" i="2"/>
  <c r="R232" i="2"/>
  <c r="P232" i="2"/>
  <c r="BI227" i="2"/>
  <c r="BH227" i="2"/>
  <c r="BG227" i="2"/>
  <c r="BE227" i="2"/>
  <c r="T227" i="2"/>
  <c r="R227" i="2"/>
  <c r="P227" i="2"/>
  <c r="BI225" i="2"/>
  <c r="BH225" i="2"/>
  <c r="BG225" i="2"/>
  <c r="BE225" i="2"/>
  <c r="T225" i="2"/>
  <c r="R225" i="2"/>
  <c r="P225" i="2"/>
  <c r="BI217" i="2"/>
  <c r="BH217" i="2"/>
  <c r="BG217" i="2"/>
  <c r="BE217" i="2"/>
  <c r="T217" i="2"/>
  <c r="R217" i="2"/>
  <c r="P217" i="2"/>
  <c r="BI215" i="2"/>
  <c r="BH215" i="2"/>
  <c r="BG215" i="2"/>
  <c r="BE215" i="2"/>
  <c r="T215" i="2"/>
  <c r="R215" i="2"/>
  <c r="P215" i="2"/>
  <c r="BI212" i="2"/>
  <c r="BH212" i="2"/>
  <c r="BG212" i="2"/>
  <c r="BE212" i="2"/>
  <c r="T212" i="2"/>
  <c r="R212" i="2"/>
  <c r="P212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4" i="2"/>
  <c r="BH204" i="2"/>
  <c r="BG204" i="2"/>
  <c r="BE204" i="2"/>
  <c r="T204" i="2"/>
  <c r="R204" i="2"/>
  <c r="P204" i="2"/>
  <c r="BI202" i="2"/>
  <c r="BH202" i="2"/>
  <c r="BG202" i="2"/>
  <c r="BE202" i="2"/>
  <c r="T202" i="2"/>
  <c r="R202" i="2"/>
  <c r="P202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6" i="2"/>
  <c r="BH196" i="2"/>
  <c r="BG196" i="2"/>
  <c r="BE196" i="2"/>
  <c r="T196" i="2"/>
  <c r="R196" i="2"/>
  <c r="P196" i="2"/>
  <c r="BI194" i="2"/>
  <c r="BH194" i="2"/>
  <c r="BG194" i="2"/>
  <c r="BE194" i="2"/>
  <c r="T194" i="2"/>
  <c r="R194" i="2"/>
  <c r="P194" i="2"/>
  <c r="BI192" i="2"/>
  <c r="BH192" i="2"/>
  <c r="BG192" i="2"/>
  <c r="BE192" i="2"/>
  <c r="T192" i="2"/>
  <c r="R192" i="2"/>
  <c r="P192" i="2"/>
  <c r="BI190" i="2"/>
  <c r="BH190" i="2"/>
  <c r="BG190" i="2"/>
  <c r="BE190" i="2"/>
  <c r="T190" i="2"/>
  <c r="R190" i="2"/>
  <c r="P190" i="2"/>
  <c r="BI188" i="2"/>
  <c r="BH188" i="2"/>
  <c r="BG188" i="2"/>
  <c r="BE188" i="2"/>
  <c r="T188" i="2"/>
  <c r="R188" i="2"/>
  <c r="P188" i="2"/>
  <c r="BI186" i="2"/>
  <c r="BH186" i="2"/>
  <c r="BG186" i="2"/>
  <c r="BE186" i="2"/>
  <c r="T186" i="2"/>
  <c r="R186" i="2"/>
  <c r="P186" i="2"/>
  <c r="BI183" i="2"/>
  <c r="BH183" i="2"/>
  <c r="BG183" i="2"/>
  <c r="BE183" i="2"/>
  <c r="T183" i="2"/>
  <c r="R183" i="2"/>
  <c r="P183" i="2"/>
  <c r="BI180" i="2"/>
  <c r="BH180" i="2"/>
  <c r="BG180" i="2"/>
  <c r="BE180" i="2"/>
  <c r="T180" i="2"/>
  <c r="R180" i="2"/>
  <c r="P180" i="2"/>
  <c r="BI177" i="2"/>
  <c r="BH177" i="2"/>
  <c r="BG177" i="2"/>
  <c r="BE177" i="2"/>
  <c r="T177" i="2"/>
  <c r="R177" i="2"/>
  <c r="P177" i="2"/>
  <c r="BI171" i="2"/>
  <c r="BH171" i="2"/>
  <c r="BG171" i="2"/>
  <c r="BE171" i="2"/>
  <c r="T171" i="2"/>
  <c r="R171" i="2"/>
  <c r="P171" i="2"/>
  <c r="BI166" i="2"/>
  <c r="BH166" i="2"/>
  <c r="BG166" i="2"/>
  <c r="BE166" i="2"/>
  <c r="T166" i="2"/>
  <c r="R166" i="2"/>
  <c r="P166" i="2"/>
  <c r="BI164" i="2"/>
  <c r="BH164" i="2"/>
  <c r="BG164" i="2"/>
  <c r="BE164" i="2"/>
  <c r="T164" i="2"/>
  <c r="R164" i="2"/>
  <c r="P164" i="2"/>
  <c r="BI161" i="2"/>
  <c r="BH161" i="2"/>
  <c r="BG161" i="2"/>
  <c r="BE161" i="2"/>
  <c r="T161" i="2"/>
  <c r="R161" i="2"/>
  <c r="P161" i="2"/>
  <c r="BI158" i="2"/>
  <c r="BH158" i="2"/>
  <c r="BG158" i="2"/>
  <c r="BE158" i="2"/>
  <c r="T158" i="2"/>
  <c r="R158" i="2"/>
  <c r="P158" i="2"/>
  <c r="BI155" i="2"/>
  <c r="BH155" i="2"/>
  <c r="BG155" i="2"/>
  <c r="BE155" i="2"/>
  <c r="T155" i="2"/>
  <c r="R155" i="2"/>
  <c r="P155" i="2"/>
  <c r="BI153" i="2"/>
  <c r="BH153" i="2"/>
  <c r="BG153" i="2"/>
  <c r="BE153" i="2"/>
  <c r="T153" i="2"/>
  <c r="R153" i="2"/>
  <c r="P153" i="2"/>
  <c r="BI151" i="2"/>
  <c r="BH151" i="2"/>
  <c r="BG151" i="2"/>
  <c r="BE151" i="2"/>
  <c r="T151" i="2"/>
  <c r="R151" i="2"/>
  <c r="P151" i="2"/>
  <c r="BI149" i="2"/>
  <c r="BH149" i="2"/>
  <c r="BG149" i="2"/>
  <c r="BE149" i="2"/>
  <c r="T149" i="2"/>
  <c r="R149" i="2"/>
  <c r="P149" i="2"/>
  <c r="BI147" i="2"/>
  <c r="BH147" i="2"/>
  <c r="BG147" i="2"/>
  <c r="BE147" i="2"/>
  <c r="T147" i="2"/>
  <c r="R147" i="2"/>
  <c r="P147" i="2"/>
  <c r="BI142" i="2"/>
  <c r="BH142" i="2"/>
  <c r="BG142" i="2"/>
  <c r="BE142" i="2"/>
  <c r="T142" i="2"/>
  <c r="R142" i="2"/>
  <c r="P142" i="2"/>
  <c r="J136" i="2"/>
  <c r="J135" i="2"/>
  <c r="F135" i="2"/>
  <c r="F133" i="2"/>
  <c r="E131" i="2"/>
  <c r="J94" i="2"/>
  <c r="J93" i="2"/>
  <c r="F93" i="2"/>
  <c r="F91" i="2"/>
  <c r="E89" i="2"/>
  <c r="J20" i="2"/>
  <c r="E20" i="2"/>
  <c r="F136" i="2" s="1"/>
  <c r="J19" i="2"/>
  <c r="J14" i="2"/>
  <c r="J133" i="2" s="1"/>
  <c r="E7" i="2"/>
  <c r="E127" i="2"/>
  <c r="L90" i="1"/>
  <c r="AM90" i="1"/>
  <c r="AM89" i="1"/>
  <c r="L89" i="1"/>
  <c r="AM87" i="1"/>
  <c r="L87" i="1"/>
  <c r="L85" i="1"/>
  <c r="L84" i="1"/>
  <c r="J227" i="7"/>
  <c r="BK225" i="7"/>
  <c r="J223" i="7"/>
  <c r="BK221" i="7"/>
  <c r="BK217" i="7"/>
  <c r="J216" i="7"/>
  <c r="J213" i="7"/>
  <c r="BK212" i="7"/>
  <c r="BK211" i="7"/>
  <c r="J209" i="7"/>
  <c r="J208" i="7"/>
  <c r="J207" i="7"/>
  <c r="BK205" i="7"/>
  <c r="J204" i="7"/>
  <c r="J202" i="7"/>
  <c r="J199" i="7"/>
  <c r="J198" i="7"/>
  <c r="J196" i="7"/>
  <c r="BK195" i="7"/>
  <c r="J191" i="7"/>
  <c r="J184" i="7"/>
  <c r="BK183" i="7"/>
  <c r="BK180" i="7"/>
  <c r="J179" i="7"/>
  <c r="J178" i="7"/>
  <c r="BK176" i="7"/>
  <c r="J175" i="7"/>
  <c r="J173" i="7"/>
  <c r="BK172" i="7"/>
  <c r="J171" i="7"/>
  <c r="BK168" i="7"/>
  <c r="BK167" i="7"/>
  <c r="BK533" i="2"/>
  <c r="BK515" i="2"/>
  <c r="BK512" i="2"/>
  <c r="BK510" i="2"/>
  <c r="J501" i="2"/>
  <c r="J493" i="2"/>
  <c r="J487" i="2"/>
  <c r="BK480" i="2"/>
  <c r="BK468" i="2"/>
  <c r="BK466" i="2"/>
  <c r="BK461" i="2"/>
  <c r="BK449" i="2"/>
  <c r="BK447" i="2"/>
  <c r="J445" i="2"/>
  <c r="J442" i="2"/>
  <c r="BK437" i="2"/>
  <c r="BK429" i="2"/>
  <c r="J420" i="2"/>
  <c r="BK418" i="2"/>
  <c r="J412" i="2"/>
  <c r="BK410" i="2"/>
  <c r="BK408" i="2"/>
  <c r="BK402" i="2"/>
  <c r="BK399" i="2"/>
  <c r="BK397" i="2"/>
  <c r="BK393" i="2"/>
  <c r="BK387" i="2"/>
  <c r="BK379" i="2"/>
  <c r="BK374" i="2"/>
  <c r="J368" i="2"/>
  <c r="J366" i="2"/>
  <c r="BK360" i="2"/>
  <c r="BK345" i="2"/>
  <c r="J341" i="2"/>
  <c r="J338" i="2"/>
  <c r="BK337" i="2"/>
  <c r="BK336" i="2"/>
  <c r="BK324" i="2"/>
  <c r="J277" i="2"/>
  <c r="BK272" i="2"/>
  <c r="J227" i="2"/>
  <c r="J225" i="2"/>
  <c r="BK206" i="2"/>
  <c r="BK200" i="2"/>
  <c r="J198" i="2"/>
  <c r="BK196" i="2"/>
  <c r="J194" i="2"/>
  <c r="J192" i="2"/>
  <c r="BK190" i="2"/>
  <c r="J186" i="2"/>
  <c r="BK183" i="2"/>
  <c r="BK177" i="2"/>
  <c r="BK149" i="2"/>
  <c r="BK142" i="2"/>
  <c r="J225" i="7"/>
  <c r="J224" i="7"/>
  <c r="BK223" i="7"/>
  <c r="J220" i="7"/>
  <c r="J219" i="7"/>
  <c r="J218" i="7"/>
  <c r="J217" i="7"/>
  <c r="BK215" i="7"/>
  <c r="BK214" i="7"/>
  <c r="J212" i="7"/>
  <c r="J211" i="7"/>
  <c r="BK210" i="7"/>
  <c r="BK209" i="7"/>
  <c r="BK208" i="7"/>
  <c r="BK207" i="7"/>
  <c r="J206" i="7"/>
  <c r="J203" i="7"/>
  <c r="BK202" i="7"/>
  <c r="J201" i="7"/>
  <c r="J200" i="7"/>
  <c r="BK199" i="7"/>
  <c r="BK198" i="7"/>
  <c r="BK197" i="7"/>
  <c r="J195" i="7"/>
  <c r="BK194" i="7"/>
  <c r="BK192" i="7"/>
  <c r="BK190" i="7"/>
  <c r="BK189" i="7"/>
  <c r="J188" i="7"/>
  <c r="J187" i="7"/>
  <c r="J185" i="7"/>
  <c r="BK184" i="7"/>
  <c r="J183" i="7"/>
  <c r="BK181" i="7"/>
  <c r="J180" i="7"/>
  <c r="BK178" i="7"/>
  <c r="BK175" i="7"/>
  <c r="BK173" i="7"/>
  <c r="BK169" i="7"/>
  <c r="J168" i="7"/>
  <c r="J167" i="7"/>
  <c r="BK164" i="7"/>
  <c r="BK162" i="7"/>
  <c r="BK161" i="7"/>
  <c r="BK160" i="7"/>
  <c r="J159" i="7"/>
  <c r="BK158" i="7"/>
  <c r="J157" i="7"/>
  <c r="J156" i="7"/>
  <c r="J155" i="7"/>
  <c r="J154" i="7"/>
  <c r="J153" i="7"/>
  <c r="BK152" i="7"/>
  <c r="J151" i="7"/>
  <c r="BK150" i="7"/>
  <c r="J148" i="7"/>
  <c r="BK147" i="7"/>
  <c r="BK146" i="7"/>
  <c r="BK145" i="7"/>
  <c r="J144" i="7"/>
  <c r="J142" i="7"/>
  <c r="J141" i="7"/>
  <c r="J139" i="7"/>
  <c r="BK213" i="6"/>
  <c r="BK212" i="6"/>
  <c r="BK211" i="6"/>
  <c r="BK210" i="6"/>
  <c r="BK209" i="6"/>
  <c r="BK208" i="6"/>
  <c r="J206" i="6"/>
  <c r="J205" i="6"/>
  <c r="J204" i="6"/>
  <c r="BK203" i="6"/>
  <c r="BK202" i="6"/>
  <c r="BK201" i="6"/>
  <c r="BK200" i="6"/>
  <c r="J199" i="6"/>
  <c r="BK198" i="6"/>
  <c r="J197" i="6"/>
  <c r="J196" i="6"/>
  <c r="J195" i="6"/>
  <c r="J194" i="6"/>
  <c r="J193" i="6"/>
  <c r="BK192" i="6"/>
  <c r="BK191" i="6"/>
  <c r="BK190" i="6"/>
  <c r="J189" i="6"/>
  <c r="J188" i="6"/>
  <c r="BK186" i="6"/>
  <c r="J185" i="6"/>
  <c r="J184" i="6"/>
  <c r="J183" i="6"/>
  <c r="J182" i="6"/>
  <c r="J181" i="6"/>
  <c r="BK180" i="6"/>
  <c r="J179" i="6"/>
  <c r="J178" i="6"/>
  <c r="BK177" i="6"/>
  <c r="BK176" i="6"/>
  <c r="BK174" i="6"/>
  <c r="BK173" i="6"/>
  <c r="BK172" i="6"/>
  <c r="BK171" i="6"/>
  <c r="BK170" i="6"/>
  <c r="BK169" i="6"/>
  <c r="J168" i="6"/>
  <c r="J167" i="6"/>
  <c r="BK166" i="6"/>
  <c r="J165" i="6"/>
  <c r="BK164" i="6"/>
  <c r="BK163" i="6"/>
  <c r="BK162" i="6"/>
  <c r="BK161" i="6"/>
  <c r="J160" i="6"/>
  <c r="J159" i="6"/>
  <c r="J157" i="6"/>
  <c r="J156" i="6"/>
  <c r="BK155" i="6"/>
  <c r="J154" i="6"/>
  <c r="J153" i="6"/>
  <c r="J150" i="6"/>
  <c r="BK148" i="6"/>
  <c r="BK147" i="6"/>
  <c r="J146" i="6"/>
  <c r="BK145" i="6"/>
  <c r="BK144" i="6"/>
  <c r="BK143" i="6"/>
  <c r="BK142" i="6"/>
  <c r="J141" i="6"/>
  <c r="J140" i="6"/>
  <c r="BK139" i="6"/>
  <c r="J138" i="6"/>
  <c r="BK136" i="6"/>
  <c r="J134" i="6"/>
  <c r="J133" i="6"/>
  <c r="BK177" i="5"/>
  <c r="BK175" i="5"/>
  <c r="BK174" i="5"/>
  <c r="BK173" i="5"/>
  <c r="J171" i="5"/>
  <c r="J170" i="5"/>
  <c r="BK169" i="5"/>
  <c r="J168" i="5"/>
  <c r="J167" i="5"/>
  <c r="J166" i="5"/>
  <c r="J165" i="5"/>
  <c r="BK164" i="5"/>
  <c r="J163" i="5"/>
  <c r="BK162" i="5"/>
  <c r="J161" i="5"/>
  <c r="BK160" i="5"/>
  <c r="J159" i="5"/>
  <c r="BK157" i="5"/>
  <c r="BK156" i="5"/>
  <c r="J155" i="5"/>
  <c r="BK154" i="5"/>
  <c r="J153" i="5"/>
  <c r="J152" i="5"/>
  <c r="J151" i="5"/>
  <c r="J150" i="5"/>
  <c r="J149" i="5"/>
  <c r="BK147" i="5"/>
  <c r="J146" i="5"/>
  <c r="J145" i="5"/>
  <c r="BK144" i="5"/>
  <c r="J143" i="5"/>
  <c r="J140" i="5"/>
  <c r="J139" i="5"/>
  <c r="J138" i="5"/>
  <c r="BK137" i="5"/>
  <c r="J136" i="5"/>
  <c r="BK135" i="5"/>
  <c r="BK134" i="5"/>
  <c r="BK132" i="5"/>
  <c r="J147" i="4"/>
  <c r="BK146" i="4"/>
  <c r="BK145" i="4"/>
  <c r="BK143" i="4"/>
  <c r="BK142" i="4"/>
  <c r="BK141" i="4"/>
  <c r="BK140" i="4"/>
  <c r="BK139" i="4"/>
  <c r="J138" i="4"/>
  <c r="J137" i="4"/>
  <c r="BK136" i="4"/>
  <c r="BK135" i="4"/>
  <c r="J134" i="4"/>
  <c r="BK133" i="4"/>
  <c r="BK132" i="4"/>
  <c r="BK131" i="4"/>
  <c r="J130" i="4"/>
  <c r="BK129" i="4"/>
  <c r="BK173" i="3"/>
  <c r="BK172" i="3"/>
  <c r="J171" i="3"/>
  <c r="BK170" i="3"/>
  <c r="BK169" i="3"/>
  <c r="BK168" i="3"/>
  <c r="BK167" i="3"/>
  <c r="BK166" i="3"/>
  <c r="BK165" i="3"/>
  <c r="J164" i="3"/>
  <c r="BK163" i="3"/>
  <c r="J162" i="3"/>
  <c r="BK161" i="3"/>
  <c r="J160" i="3"/>
  <c r="BK159" i="3"/>
  <c r="J158" i="3"/>
  <c r="J157" i="3"/>
  <c r="J156" i="3"/>
  <c r="BK155" i="3"/>
  <c r="BK153" i="3"/>
  <c r="J153" i="3"/>
  <c r="BK152" i="3"/>
  <c r="BK151" i="3"/>
  <c r="BK150" i="3"/>
  <c r="J150" i="3"/>
  <c r="J149" i="3"/>
  <c r="BK148" i="3"/>
  <c r="BK147" i="3"/>
  <c r="J146" i="3"/>
  <c r="BK145" i="3"/>
  <c r="BK144" i="3"/>
  <c r="BK143" i="3"/>
  <c r="J143" i="3"/>
  <c r="J142" i="3"/>
  <c r="BK141" i="3"/>
  <c r="BK140" i="3"/>
  <c r="BK139" i="3"/>
  <c r="BK138" i="3"/>
  <c r="BK137" i="3"/>
  <c r="BK136" i="3"/>
  <c r="J135" i="3"/>
  <c r="BK134" i="3"/>
  <c r="BK133" i="3"/>
  <c r="J132" i="3"/>
  <c r="J131" i="3"/>
  <c r="J130" i="3"/>
  <c r="BK129" i="3"/>
  <c r="BK549" i="2"/>
  <c r="J549" i="2"/>
  <c r="J544" i="2"/>
  <c r="BK539" i="2"/>
  <c r="BK537" i="2"/>
  <c r="BK535" i="2"/>
  <c r="J531" i="2"/>
  <c r="J512" i="2"/>
  <c r="BK508" i="2"/>
  <c r="J503" i="2"/>
  <c r="BK499" i="2"/>
  <c r="J497" i="2"/>
  <c r="J495" i="2"/>
  <c r="BK493" i="2"/>
  <c r="J489" i="2"/>
  <c r="J476" i="2"/>
  <c r="J474" i="2"/>
  <c r="BK472" i="2"/>
  <c r="BK470" i="2"/>
  <c r="J468" i="2"/>
  <c r="J458" i="2"/>
  <c r="BK456" i="2"/>
  <c r="J453" i="2"/>
  <c r="J449" i="2"/>
  <c r="J447" i="2"/>
  <c r="BK445" i="2"/>
  <c r="BK442" i="2"/>
  <c r="J437" i="2"/>
  <c r="BK433" i="2"/>
  <c r="BK431" i="2"/>
  <c r="BK420" i="2"/>
  <c r="J418" i="2"/>
  <c r="BK414" i="2"/>
  <c r="BK412" i="2"/>
  <c r="J410" i="2"/>
  <c r="BK407" i="2"/>
  <c r="BK405" i="2"/>
  <c r="J403" i="2"/>
  <c r="J402" i="2"/>
  <c r="BK400" i="2"/>
  <c r="J399" i="2"/>
  <c r="J397" i="2"/>
  <c r="BK395" i="2"/>
  <c r="J393" i="2"/>
  <c r="BK391" i="2"/>
  <c r="BK389" i="2"/>
  <c r="J385" i="2"/>
  <c r="J383" i="2"/>
  <c r="J379" i="2"/>
  <c r="J377" i="2"/>
  <c r="J374" i="2"/>
  <c r="J371" i="2"/>
  <c r="BK368" i="2"/>
  <c r="BK366" i="2"/>
  <c r="J365" i="2"/>
  <c r="BK364" i="2"/>
  <c r="J352" i="2"/>
  <c r="BK350" i="2"/>
  <c r="BK349" i="2"/>
  <c r="J348" i="2"/>
  <c r="J343" i="2"/>
  <c r="J340" i="2"/>
  <c r="BK338" i="2"/>
  <c r="J337" i="2"/>
  <c r="BK331" i="2"/>
  <c r="J324" i="2"/>
  <c r="J287" i="2"/>
  <c r="J283" i="2"/>
  <c r="BK281" i="2"/>
  <c r="BK277" i="2"/>
  <c r="J272" i="2"/>
  <c r="J270" i="2"/>
  <c r="J268" i="2"/>
  <c r="BK264" i="2"/>
  <c r="BK259" i="2"/>
  <c r="BK254" i="2"/>
  <c r="J246" i="2"/>
  <c r="J241" i="2"/>
  <c r="BK235" i="2"/>
  <c r="J232" i="2"/>
  <c r="BK217" i="2"/>
  <c r="BK215" i="2"/>
  <c r="BK212" i="2"/>
  <c r="J207" i="2"/>
  <c r="J206" i="2"/>
  <c r="BK204" i="2"/>
  <c r="J202" i="2"/>
  <c r="BK199" i="2"/>
  <c r="BK194" i="2"/>
  <c r="J190" i="2"/>
  <c r="BK188" i="2"/>
  <c r="BK186" i="2"/>
  <c r="J183" i="2"/>
  <c r="J180" i="2"/>
  <c r="J177" i="2"/>
  <c r="BK171" i="2"/>
  <c r="J166" i="2"/>
  <c r="J164" i="2"/>
  <c r="BK161" i="2"/>
  <c r="BK158" i="2"/>
  <c r="BK155" i="2"/>
  <c r="J153" i="2"/>
  <c r="J151" i="2"/>
  <c r="J149" i="2"/>
  <c r="J147" i="2"/>
  <c r="J142" i="2"/>
  <c r="AS97" i="1"/>
  <c r="BK227" i="7"/>
  <c r="BK224" i="7"/>
  <c r="J221" i="7"/>
  <c r="BK220" i="7"/>
  <c r="BK219" i="7"/>
  <c r="BK218" i="7"/>
  <c r="BK216" i="7"/>
  <c r="J215" i="7"/>
  <c r="J214" i="7"/>
  <c r="BK213" i="7"/>
  <c r="J210" i="7"/>
  <c r="BK206" i="7"/>
  <c r="J205" i="7"/>
  <c r="BK204" i="7"/>
  <c r="BK203" i="7"/>
  <c r="BK201" i="7"/>
  <c r="BK200" i="7"/>
  <c r="J197" i="7"/>
  <c r="BK196" i="7"/>
  <c r="J194" i="7"/>
  <c r="J192" i="7"/>
  <c r="BK191" i="7"/>
  <c r="J190" i="7"/>
  <c r="J189" i="7"/>
  <c r="BK188" i="7"/>
  <c r="BK187" i="7"/>
  <c r="BK185" i="7"/>
  <c r="J181" i="7"/>
  <c r="BK179" i="7"/>
  <c r="J176" i="7"/>
  <c r="J172" i="7"/>
  <c r="BK171" i="7"/>
  <c r="J169" i="7"/>
  <c r="J164" i="7"/>
  <c r="J162" i="7"/>
  <c r="J161" i="7"/>
  <c r="J160" i="7"/>
  <c r="BK159" i="7"/>
  <c r="J158" i="7"/>
  <c r="BK157" i="7"/>
  <c r="BK156" i="7"/>
  <c r="BK155" i="7"/>
  <c r="BK154" i="7"/>
  <c r="BK153" i="7"/>
  <c r="J152" i="7"/>
  <c r="BK151" i="7"/>
  <c r="J150" i="7"/>
  <c r="BK148" i="7"/>
  <c r="J147" i="7"/>
  <c r="J146" i="7"/>
  <c r="J145" i="7"/>
  <c r="BK144" i="7"/>
  <c r="BK142" i="7"/>
  <c r="BK141" i="7"/>
  <c r="BK139" i="7"/>
  <c r="J213" i="6"/>
  <c r="J212" i="6"/>
  <c r="J211" i="6"/>
  <c r="J210" i="6"/>
  <c r="J209" i="6"/>
  <c r="J208" i="6"/>
  <c r="BK207" i="6"/>
  <c r="J207" i="6"/>
  <c r="BK206" i="6"/>
  <c r="BK205" i="6"/>
  <c r="BK204" i="6"/>
  <c r="J203" i="6"/>
  <c r="J202" i="6"/>
  <c r="J201" i="6"/>
  <c r="J200" i="6"/>
  <c r="BK199" i="6"/>
  <c r="J198" i="6"/>
  <c r="BK197" i="6"/>
  <c r="BK196" i="6"/>
  <c r="BK195" i="6"/>
  <c r="BK194" i="6"/>
  <c r="BK193" i="6"/>
  <c r="J192" i="6"/>
  <c r="J191" i="6"/>
  <c r="J190" i="6"/>
  <c r="BK189" i="6"/>
  <c r="BK188" i="6"/>
  <c r="J186" i="6"/>
  <c r="BK185" i="6"/>
  <c r="BK184" i="6"/>
  <c r="BK183" i="6"/>
  <c r="BK182" i="6"/>
  <c r="BK181" i="6"/>
  <c r="J180" i="6"/>
  <c r="BK179" i="6"/>
  <c r="BK178" i="6"/>
  <c r="J177" i="6"/>
  <c r="J176" i="6"/>
  <c r="J174" i="6"/>
  <c r="J173" i="6"/>
  <c r="J172" i="6"/>
  <c r="J171" i="6"/>
  <c r="J170" i="6"/>
  <c r="J169" i="6"/>
  <c r="BK168" i="6"/>
  <c r="BK167" i="6"/>
  <c r="J166" i="6"/>
  <c r="BK165" i="6"/>
  <c r="J164" i="6"/>
  <c r="J163" i="6"/>
  <c r="J162" i="6"/>
  <c r="J161" i="6"/>
  <c r="BK160" i="6"/>
  <c r="BK159" i="6"/>
  <c r="BK157" i="6"/>
  <c r="BK156" i="6"/>
  <c r="J155" i="6"/>
  <c r="BK154" i="6"/>
  <c r="BK153" i="6"/>
  <c r="BK150" i="6"/>
  <c r="J148" i="6"/>
  <c r="J147" i="6"/>
  <c r="BK146" i="6"/>
  <c r="J145" i="6"/>
  <c r="J144" i="6"/>
  <c r="J143" i="6"/>
  <c r="J142" i="6"/>
  <c r="BK141" i="6"/>
  <c r="BK140" i="6"/>
  <c r="J139" i="6"/>
  <c r="BK138" i="6"/>
  <c r="J136" i="6"/>
  <c r="BK134" i="6"/>
  <c r="BK133" i="6"/>
  <c r="J177" i="5"/>
  <c r="J175" i="5"/>
  <c r="J174" i="5"/>
  <c r="J173" i="5"/>
  <c r="BK171" i="5"/>
  <c r="BK170" i="5"/>
  <c r="J169" i="5"/>
  <c r="BK168" i="5"/>
  <c r="BK167" i="5"/>
  <c r="BK166" i="5"/>
  <c r="BK165" i="5"/>
  <c r="J164" i="5"/>
  <c r="BK163" i="5"/>
  <c r="J162" i="5"/>
  <c r="BK161" i="5"/>
  <c r="J160" i="5"/>
  <c r="BK159" i="5"/>
  <c r="J157" i="5"/>
  <c r="J156" i="5"/>
  <c r="BK155" i="5"/>
  <c r="J154" i="5"/>
  <c r="BK153" i="5"/>
  <c r="BK152" i="5"/>
  <c r="BK151" i="5"/>
  <c r="BK150" i="5"/>
  <c r="BK149" i="5"/>
  <c r="J147" i="5"/>
  <c r="BK146" i="5"/>
  <c r="BK145" i="5"/>
  <c r="J144" i="5"/>
  <c r="BK143" i="5"/>
  <c r="BK140" i="5"/>
  <c r="BK139" i="5"/>
  <c r="BK138" i="5"/>
  <c r="J137" i="5"/>
  <c r="BK136" i="5"/>
  <c r="J135" i="5"/>
  <c r="J134" i="5"/>
  <c r="J132" i="5"/>
  <c r="BK147" i="4"/>
  <c r="J146" i="4"/>
  <c r="J145" i="4"/>
  <c r="BK144" i="4"/>
  <c r="J144" i="4"/>
  <c r="J143" i="4"/>
  <c r="J142" i="4"/>
  <c r="J141" i="4"/>
  <c r="J140" i="4"/>
  <c r="J139" i="4"/>
  <c r="BK138" i="4"/>
  <c r="BK137" i="4"/>
  <c r="J136" i="4"/>
  <c r="J135" i="4"/>
  <c r="BK134" i="4"/>
  <c r="J133" i="4"/>
  <c r="J132" i="4"/>
  <c r="J131" i="4"/>
  <c r="BK130" i="4"/>
  <c r="J129" i="4"/>
  <c r="J173" i="3"/>
  <c r="J172" i="3"/>
  <c r="BK171" i="3"/>
  <c r="J170" i="3"/>
  <c r="J169" i="3"/>
  <c r="J168" i="3"/>
  <c r="J167" i="3"/>
  <c r="J166" i="3"/>
  <c r="J165" i="3"/>
  <c r="BK164" i="3"/>
  <c r="J163" i="3"/>
  <c r="BK162" i="3"/>
  <c r="J161" i="3"/>
  <c r="BK160" i="3"/>
  <c r="J159" i="3"/>
  <c r="BK158" i="3"/>
  <c r="BK157" i="3"/>
  <c r="BK156" i="3"/>
  <c r="J155" i="3"/>
  <c r="BK154" i="3"/>
  <c r="J154" i="3"/>
  <c r="J152" i="3"/>
  <c r="J151" i="3"/>
  <c r="BK149" i="3"/>
  <c r="J148" i="3"/>
  <c r="J147" i="3"/>
  <c r="BK146" i="3"/>
  <c r="J145" i="3"/>
  <c r="J144" i="3"/>
  <c r="BK142" i="3"/>
  <c r="J141" i="3"/>
  <c r="J140" i="3"/>
  <c r="J139" i="3"/>
  <c r="J138" i="3"/>
  <c r="J137" i="3"/>
  <c r="J136" i="3"/>
  <c r="BK135" i="3"/>
  <c r="J134" i="3"/>
  <c r="J133" i="3"/>
  <c r="BK132" i="3"/>
  <c r="BK131" i="3"/>
  <c r="BK130" i="3"/>
  <c r="J129" i="3"/>
  <c r="BK544" i="2"/>
  <c r="J539" i="2"/>
  <c r="J537" i="2"/>
  <c r="J535" i="2"/>
  <c r="J533" i="2"/>
  <c r="BK531" i="2"/>
  <c r="J515" i="2"/>
  <c r="J510" i="2"/>
  <c r="J508" i="2"/>
  <c r="BK503" i="2"/>
  <c r="BK501" i="2"/>
  <c r="J499" i="2"/>
  <c r="BK497" i="2"/>
  <c r="BK495" i="2"/>
  <c r="BK489" i="2"/>
  <c r="BK487" i="2"/>
  <c r="J480" i="2"/>
  <c r="BK476" i="2"/>
  <c r="BK474" i="2"/>
  <c r="J472" i="2"/>
  <c r="J470" i="2"/>
  <c r="J466" i="2"/>
  <c r="J461" i="2"/>
  <c r="BK458" i="2"/>
  <c r="J456" i="2"/>
  <c r="BK453" i="2"/>
  <c r="J433" i="2"/>
  <c r="J431" i="2"/>
  <c r="J429" i="2"/>
  <c r="J414" i="2"/>
  <c r="J408" i="2"/>
  <c r="J407" i="2"/>
  <c r="J405" i="2"/>
  <c r="BK403" i="2"/>
  <c r="J400" i="2"/>
  <c r="J395" i="2"/>
  <c r="J391" i="2"/>
  <c r="J389" i="2"/>
  <c r="J387" i="2"/>
  <c r="BK385" i="2"/>
  <c r="BK383" i="2"/>
  <c r="BK377" i="2"/>
  <c r="BK371" i="2"/>
  <c r="BK365" i="2"/>
  <c r="J364" i="2"/>
  <c r="J360" i="2"/>
  <c r="BK352" i="2"/>
  <c r="J350" i="2"/>
  <c r="J349" i="2"/>
  <c r="BK348" i="2"/>
  <c r="J345" i="2"/>
  <c r="BK343" i="2"/>
  <c r="BK341" i="2"/>
  <c r="BK340" i="2"/>
  <c r="J336" i="2"/>
  <c r="J331" i="2"/>
  <c r="BK287" i="2"/>
  <c r="BK283" i="2"/>
  <c r="J281" i="2"/>
  <c r="BK270" i="2"/>
  <c r="BK268" i="2"/>
  <c r="J264" i="2"/>
  <c r="J259" i="2"/>
  <c r="J254" i="2"/>
  <c r="BK246" i="2"/>
  <c r="BK241" i="2"/>
  <c r="J235" i="2"/>
  <c r="BK232" i="2"/>
  <c r="BK227" i="2"/>
  <c r="BK225" i="2"/>
  <c r="J217" i="2"/>
  <c r="J215" i="2"/>
  <c r="J212" i="2"/>
  <c r="BK207" i="2"/>
  <c r="J204" i="2"/>
  <c r="BK202" i="2"/>
  <c r="J200" i="2"/>
  <c r="J199" i="2"/>
  <c r="BK198" i="2"/>
  <c r="J196" i="2"/>
  <c r="BK192" i="2"/>
  <c r="J188" i="2"/>
  <c r="BK180" i="2"/>
  <c r="J171" i="2"/>
  <c r="BK166" i="2"/>
  <c r="BK164" i="2"/>
  <c r="J161" i="2"/>
  <c r="J158" i="2"/>
  <c r="J155" i="2"/>
  <c r="BK153" i="2"/>
  <c r="BK151" i="2"/>
  <c r="BK147" i="2"/>
  <c r="BK141" i="2" l="1"/>
  <c r="J141" i="2" s="1"/>
  <c r="J100" i="2" s="1"/>
  <c r="R141" i="2"/>
  <c r="BK160" i="2"/>
  <c r="J160" i="2" s="1"/>
  <c r="J101" i="2" s="1"/>
  <c r="T160" i="2"/>
  <c r="P214" i="2"/>
  <c r="R214" i="2"/>
  <c r="P347" i="2"/>
  <c r="BK351" i="2"/>
  <c r="J351" i="2" s="1"/>
  <c r="J106" i="2" s="1"/>
  <c r="P351" i="2"/>
  <c r="BK367" i="2"/>
  <c r="J367" i="2" s="1"/>
  <c r="J107" i="2" s="1"/>
  <c r="R367" i="2"/>
  <c r="BK406" i="2"/>
  <c r="J406" i="2" s="1"/>
  <c r="J108" i="2" s="1"/>
  <c r="P406" i="2"/>
  <c r="T406" i="2"/>
  <c r="P413" i="2"/>
  <c r="T413" i="2"/>
  <c r="P432" i="2"/>
  <c r="T432" i="2"/>
  <c r="BK479" i="2"/>
  <c r="J479" i="2" s="1"/>
  <c r="J112" i="2" s="1"/>
  <c r="T479" i="2"/>
  <c r="BK500" i="2"/>
  <c r="J500" i="2" s="1"/>
  <c r="J113" i="2" s="1"/>
  <c r="R500" i="2"/>
  <c r="BK514" i="2"/>
  <c r="J514" i="2" s="1"/>
  <c r="J114" i="2" s="1"/>
  <c r="T514" i="2"/>
  <c r="BK128" i="3"/>
  <c r="BK127" i="3" s="1"/>
  <c r="J127" i="3" s="1"/>
  <c r="J101" i="3" s="1"/>
  <c r="R128" i="3"/>
  <c r="R127" i="3" s="1"/>
  <c r="R126" i="3" s="1"/>
  <c r="P128" i="4"/>
  <c r="P127" i="4" s="1"/>
  <c r="P126" i="4" s="1"/>
  <c r="AU99" i="1" s="1"/>
  <c r="T128" i="4"/>
  <c r="T127" i="4" s="1"/>
  <c r="T126" i="4" s="1"/>
  <c r="P133" i="5"/>
  <c r="P130" i="5"/>
  <c r="T133" i="5"/>
  <c r="T130" i="5" s="1"/>
  <c r="BK142" i="5"/>
  <c r="R142" i="5"/>
  <c r="BK148" i="5"/>
  <c r="J148" i="5" s="1"/>
  <c r="J104" i="5" s="1"/>
  <c r="R148" i="5"/>
  <c r="BK158" i="5"/>
  <c r="J158" i="5" s="1"/>
  <c r="J105" i="5" s="1"/>
  <c r="T158" i="5"/>
  <c r="P172" i="5"/>
  <c r="T172" i="5"/>
  <c r="P132" i="6"/>
  <c r="R132" i="6"/>
  <c r="P137" i="6"/>
  <c r="R137" i="6"/>
  <c r="BK152" i="6"/>
  <c r="J152" i="6" s="1"/>
  <c r="J105" i="6" s="1"/>
  <c r="P152" i="6"/>
  <c r="T152" i="6"/>
  <c r="P158" i="6"/>
  <c r="T158" i="6"/>
  <c r="P175" i="6"/>
  <c r="T175" i="6"/>
  <c r="P187" i="6"/>
  <c r="R187" i="6"/>
  <c r="P140" i="7"/>
  <c r="T140" i="7"/>
  <c r="P143" i="7"/>
  <c r="BK149" i="7"/>
  <c r="J149" i="7"/>
  <c r="J103" i="7" s="1"/>
  <c r="T149" i="7"/>
  <c r="P166" i="7"/>
  <c r="T166" i="7"/>
  <c r="R170" i="7"/>
  <c r="BK174" i="7"/>
  <c r="J174" i="7"/>
  <c r="J108" i="7" s="1"/>
  <c r="R174" i="7"/>
  <c r="BK177" i="7"/>
  <c r="J177" i="7"/>
  <c r="J109" i="7" s="1"/>
  <c r="P177" i="7"/>
  <c r="R177" i="7"/>
  <c r="BK182" i="7"/>
  <c r="J182" i="7" s="1"/>
  <c r="J110" i="7" s="1"/>
  <c r="P182" i="7"/>
  <c r="T182" i="7"/>
  <c r="BK193" i="7"/>
  <c r="J193" i="7" s="1"/>
  <c r="J112" i="7" s="1"/>
  <c r="R193" i="7"/>
  <c r="P141" i="2"/>
  <c r="T141" i="2"/>
  <c r="P160" i="2"/>
  <c r="R160" i="2"/>
  <c r="BK214" i="2"/>
  <c r="J214" i="2" s="1"/>
  <c r="J102" i="2" s="1"/>
  <c r="T214" i="2"/>
  <c r="BK347" i="2"/>
  <c r="J347" i="2" s="1"/>
  <c r="J105" i="2" s="1"/>
  <c r="R347" i="2"/>
  <c r="T347" i="2"/>
  <c r="R351" i="2"/>
  <c r="T351" i="2"/>
  <c r="P367" i="2"/>
  <c r="T367" i="2"/>
  <c r="R406" i="2"/>
  <c r="BK413" i="2"/>
  <c r="J413" i="2" s="1"/>
  <c r="J109" i="2" s="1"/>
  <c r="R413" i="2"/>
  <c r="BK432" i="2"/>
  <c r="J432" i="2" s="1"/>
  <c r="J110" i="2" s="1"/>
  <c r="R432" i="2"/>
  <c r="P479" i="2"/>
  <c r="R479" i="2"/>
  <c r="P500" i="2"/>
  <c r="T500" i="2"/>
  <c r="P514" i="2"/>
  <c r="R514" i="2"/>
  <c r="P128" i="3"/>
  <c r="P127" i="3" s="1"/>
  <c r="P126" i="3" s="1"/>
  <c r="AU98" i="1" s="1"/>
  <c r="T128" i="3"/>
  <c r="T127" i="3" s="1"/>
  <c r="T126" i="3" s="1"/>
  <c r="BK128" i="4"/>
  <c r="J128" i="4" s="1"/>
  <c r="J102" i="4" s="1"/>
  <c r="R128" i="4"/>
  <c r="R127" i="4" s="1"/>
  <c r="R126" i="4" s="1"/>
  <c r="BK133" i="5"/>
  <c r="J133" i="5" s="1"/>
  <c r="J101" i="5" s="1"/>
  <c r="R133" i="5"/>
  <c r="R130" i="5" s="1"/>
  <c r="P142" i="5"/>
  <c r="T142" i="5"/>
  <c r="P148" i="5"/>
  <c r="T148" i="5"/>
  <c r="P158" i="5"/>
  <c r="R158" i="5"/>
  <c r="BK172" i="5"/>
  <c r="J172" i="5" s="1"/>
  <c r="J106" i="5" s="1"/>
  <c r="R172" i="5"/>
  <c r="BK132" i="6"/>
  <c r="J132" i="6" s="1"/>
  <c r="J100" i="6" s="1"/>
  <c r="T132" i="6"/>
  <c r="BK137" i="6"/>
  <c r="J137" i="6" s="1"/>
  <c r="J102" i="6" s="1"/>
  <c r="T137" i="6"/>
  <c r="R152" i="6"/>
  <c r="BK158" i="6"/>
  <c r="J158" i="6" s="1"/>
  <c r="J106" i="6" s="1"/>
  <c r="R158" i="6"/>
  <c r="BK175" i="6"/>
  <c r="J175" i="6" s="1"/>
  <c r="J107" i="6" s="1"/>
  <c r="R175" i="6"/>
  <c r="BK187" i="6"/>
  <c r="J187" i="6" s="1"/>
  <c r="J108" i="6" s="1"/>
  <c r="T187" i="6"/>
  <c r="T193" i="7"/>
  <c r="BK140" i="7"/>
  <c r="J140" i="7"/>
  <c r="J101" i="7" s="1"/>
  <c r="R140" i="7"/>
  <c r="BK143" i="7"/>
  <c r="J143" i="7"/>
  <c r="J102" i="7" s="1"/>
  <c r="R143" i="7"/>
  <c r="T143" i="7"/>
  <c r="P149" i="7"/>
  <c r="R149" i="7"/>
  <c r="BK166" i="7"/>
  <c r="J166" i="7"/>
  <c r="J106" i="7" s="1"/>
  <c r="R166" i="7"/>
  <c r="BK170" i="7"/>
  <c r="J170" i="7"/>
  <c r="J107" i="7" s="1"/>
  <c r="P170" i="7"/>
  <c r="T170" i="7"/>
  <c r="P174" i="7"/>
  <c r="T174" i="7"/>
  <c r="T177" i="7"/>
  <c r="R182" i="7"/>
  <c r="BK186" i="7"/>
  <c r="J186" i="7" s="1"/>
  <c r="J111" i="7" s="1"/>
  <c r="P186" i="7"/>
  <c r="R186" i="7"/>
  <c r="T186" i="7"/>
  <c r="P193" i="7"/>
  <c r="BK222" i="7"/>
  <c r="J222" i="7" s="1"/>
  <c r="J113" i="7" s="1"/>
  <c r="P222" i="7"/>
  <c r="R222" i="7"/>
  <c r="T222" i="7"/>
  <c r="E85" i="2"/>
  <c r="F94" i="2"/>
  <c r="BF142" i="2"/>
  <c r="BF161" i="2"/>
  <c r="BF164" i="2"/>
  <c r="BF171" i="2"/>
  <c r="BF180" i="2"/>
  <c r="BF183" i="2"/>
  <c r="BF188" i="2"/>
  <c r="BF192" i="2"/>
  <c r="BF200" i="2"/>
  <c r="BF206" i="2"/>
  <c r="BF207" i="2"/>
  <c r="BF212" i="2"/>
  <c r="BF217" i="2"/>
  <c r="BF225" i="2"/>
  <c r="BF227" i="2"/>
  <c r="BF235" i="2"/>
  <c r="BF254" i="2"/>
  <c r="BF270" i="2"/>
  <c r="BF272" i="2"/>
  <c r="BF281" i="2"/>
  <c r="BF283" i="2"/>
  <c r="BF336" i="2"/>
  <c r="BF337" i="2"/>
  <c r="BF338" i="2"/>
  <c r="BF374" i="2"/>
  <c r="BF377" i="2"/>
  <c r="BF391" i="2"/>
  <c r="BF395" i="2"/>
  <c r="BF397" i="2"/>
  <c r="BF400" i="2"/>
  <c r="BF408" i="2"/>
  <c r="BF410" i="2"/>
  <c r="BF414" i="2"/>
  <c r="BF418" i="2"/>
  <c r="BF433" i="2"/>
  <c r="BF437" i="2"/>
  <c r="BF442" i="2"/>
  <c r="BF447" i="2"/>
  <c r="BF466" i="2"/>
  <c r="BF474" i="2"/>
  <c r="BF476" i="2"/>
  <c r="BF501" i="2"/>
  <c r="BF512" i="2"/>
  <c r="BF531" i="2"/>
  <c r="BF533" i="2"/>
  <c r="BF535" i="2"/>
  <c r="BF537" i="2"/>
  <c r="BF539" i="2"/>
  <c r="J93" i="3"/>
  <c r="E112" i="3"/>
  <c r="BF129" i="3"/>
  <c r="BF130" i="3"/>
  <c r="BF131" i="3"/>
  <c r="BF132" i="3"/>
  <c r="BF136" i="3"/>
  <c r="BF137" i="3"/>
  <c r="BF138" i="3"/>
  <c r="BF140" i="3"/>
  <c r="BF142" i="3"/>
  <c r="BF146" i="3"/>
  <c r="BF147" i="3"/>
  <c r="BF151" i="3"/>
  <c r="BF154" i="3"/>
  <c r="BF157" i="3"/>
  <c r="BF159" i="3"/>
  <c r="BF162" i="3"/>
  <c r="BF166" i="3"/>
  <c r="BF168" i="3"/>
  <c r="BF169" i="3"/>
  <c r="BF170" i="3"/>
  <c r="BF171" i="3"/>
  <c r="J93" i="4"/>
  <c r="F123" i="4"/>
  <c r="BF131" i="4"/>
  <c r="BF132" i="4"/>
  <c r="BF133" i="4"/>
  <c r="BF134" i="4"/>
  <c r="BF138" i="4"/>
  <c r="BF139" i="4"/>
  <c r="BF140" i="4"/>
  <c r="BF141" i="4"/>
  <c r="BF142" i="4"/>
  <c r="BF143" i="4"/>
  <c r="BF144" i="4"/>
  <c r="BF145" i="4"/>
  <c r="BF147" i="4"/>
  <c r="F94" i="5"/>
  <c r="E117" i="5"/>
  <c r="BF134" i="5"/>
  <c r="BF136" i="5"/>
  <c r="BF147" i="5"/>
  <c r="BF149" i="5"/>
  <c r="BF153" i="5"/>
  <c r="BF154" i="5"/>
  <c r="BF156" i="5"/>
  <c r="BF157" i="5"/>
  <c r="BF162" i="5"/>
  <c r="BF164" i="5"/>
  <c r="BF168" i="5"/>
  <c r="BF173" i="5"/>
  <c r="BF174" i="5"/>
  <c r="F94" i="6"/>
  <c r="J124" i="6"/>
  <c r="BF138" i="6"/>
  <c r="BF140" i="6"/>
  <c r="BF141" i="6"/>
  <c r="BF142" i="6"/>
  <c r="BF143" i="6"/>
  <c r="BF144" i="6"/>
  <c r="BF145" i="6"/>
  <c r="BF147" i="6"/>
  <c r="BF148" i="6"/>
  <c r="BF154" i="6"/>
  <c r="BF157" i="6"/>
  <c r="BF159" i="6"/>
  <c r="BF160" i="6"/>
  <c r="BF161" i="6"/>
  <c r="BF163" i="6"/>
  <c r="BF164" i="6"/>
  <c r="BF168" i="6"/>
  <c r="BF169" i="6"/>
  <c r="BF170" i="6"/>
  <c r="BF171" i="6"/>
  <c r="BF172" i="6"/>
  <c r="BF173" i="6"/>
  <c r="BF176" i="6"/>
  <c r="BF179" i="6"/>
  <c r="BF186" i="6"/>
  <c r="BF189" i="6"/>
  <c r="BF191" i="6"/>
  <c r="BF192" i="6"/>
  <c r="BF197" i="6"/>
  <c r="BF198" i="6"/>
  <c r="BF199" i="6"/>
  <c r="BF200" i="6"/>
  <c r="BF201" i="6"/>
  <c r="BF202" i="6"/>
  <c r="BF205" i="6"/>
  <c r="BF207" i="6"/>
  <c r="BF208" i="6"/>
  <c r="BF209" i="6"/>
  <c r="BF210" i="6"/>
  <c r="BF211" i="6"/>
  <c r="BF212" i="6"/>
  <c r="BK135" i="6"/>
  <c r="J135" i="6" s="1"/>
  <c r="J101" i="6" s="1"/>
  <c r="BK149" i="6"/>
  <c r="J149" i="6" s="1"/>
  <c r="J103" i="6" s="1"/>
  <c r="J91" i="7"/>
  <c r="F94" i="7"/>
  <c r="E124" i="7"/>
  <c r="BF139" i="7"/>
  <c r="BF142" i="7"/>
  <c r="BF144" i="7"/>
  <c r="BF145" i="7"/>
  <c r="BF147" i="7"/>
  <c r="BF152" i="7"/>
  <c r="BF157" i="7"/>
  <c r="BF158" i="7"/>
  <c r="BF159" i="7"/>
  <c r="BF160" i="7"/>
  <c r="BF161" i="7"/>
  <c r="BF167" i="7"/>
  <c r="BF172" i="7"/>
  <c r="BF175" i="7"/>
  <c r="BF179" i="7"/>
  <c r="BF180" i="7"/>
  <c r="BF185" i="7"/>
  <c r="BF189" i="7"/>
  <c r="BF194" i="7"/>
  <c r="BF196" i="7"/>
  <c r="BF197" i="7"/>
  <c r="BF205" i="7"/>
  <c r="BF207" i="7"/>
  <c r="BF210" i="7"/>
  <c r="BF214" i="7"/>
  <c r="BF216" i="7"/>
  <c r="BF224" i="7"/>
  <c r="BK138" i="7"/>
  <c r="J138" i="7"/>
  <c r="J100" i="7"/>
  <c r="J91" i="2"/>
  <c r="BF151" i="2"/>
  <c r="BF153" i="2"/>
  <c r="BF155" i="2"/>
  <c r="BF158" i="2"/>
  <c r="BF166" i="2"/>
  <c r="BF190" i="2"/>
  <c r="BF194" i="2"/>
  <c r="BF202" i="2"/>
  <c r="BF215" i="2"/>
  <c r="BF232" i="2"/>
  <c r="BF246" i="2"/>
  <c r="BF259" i="2"/>
  <c r="BF277" i="2"/>
  <c r="BF331" i="2"/>
  <c r="BF343" i="2"/>
  <c r="BF345" i="2"/>
  <c r="BF349" i="2"/>
  <c r="BF350" i="2"/>
  <c r="BF360" i="2"/>
  <c r="BF364" i="2"/>
  <c r="BF366" i="2"/>
  <c r="BF385" i="2"/>
  <c r="BF389" i="2"/>
  <c r="BF403" i="2"/>
  <c r="BF407" i="2"/>
  <c r="BF412" i="2"/>
  <c r="BF431" i="2"/>
  <c r="BF445" i="2"/>
  <c r="BF453" i="2"/>
  <c r="BF458" i="2"/>
  <c r="BF461" i="2"/>
  <c r="BF468" i="2"/>
  <c r="BF480" i="2"/>
  <c r="BF508" i="2"/>
  <c r="BF510" i="2"/>
  <c r="BF515" i="2"/>
  <c r="BF544" i="2"/>
  <c r="BF549" i="2"/>
  <c r="BK344" i="2"/>
  <c r="J344" i="2" s="1"/>
  <c r="J103" i="2" s="1"/>
  <c r="BK475" i="2"/>
  <c r="J475" i="2"/>
  <c r="J111" i="2" s="1"/>
  <c r="BK543" i="2"/>
  <c r="J543" i="2"/>
  <c r="J115" i="2" s="1"/>
  <c r="BK548" i="2"/>
  <c r="J548" i="2" s="1"/>
  <c r="J117" i="2" s="1"/>
  <c r="F96" i="3"/>
  <c r="BF133" i="3"/>
  <c r="BF134" i="3"/>
  <c r="BF135" i="3"/>
  <c r="BF139" i="3"/>
  <c r="BF141" i="3"/>
  <c r="BF143" i="3"/>
  <c r="BF144" i="3"/>
  <c r="BF145" i="3"/>
  <c r="BF148" i="3"/>
  <c r="BF149" i="3"/>
  <c r="BF150" i="3"/>
  <c r="BF152" i="3"/>
  <c r="BF153" i="3"/>
  <c r="BF155" i="3"/>
  <c r="BF156" i="3"/>
  <c r="BF158" i="3"/>
  <c r="BF160" i="3"/>
  <c r="BF161" i="3"/>
  <c r="BF163" i="3"/>
  <c r="BF164" i="3"/>
  <c r="BF165" i="3"/>
  <c r="BF167" i="3"/>
  <c r="BF172" i="3"/>
  <c r="BF173" i="3"/>
  <c r="E85" i="4"/>
  <c r="BF129" i="4"/>
  <c r="BF130" i="4"/>
  <c r="BF135" i="4"/>
  <c r="BF136" i="4"/>
  <c r="BF137" i="4"/>
  <c r="BF146" i="4"/>
  <c r="J91" i="5"/>
  <c r="BF132" i="5"/>
  <c r="BF135" i="5"/>
  <c r="BF137" i="5"/>
  <c r="BF138" i="5"/>
  <c r="BF139" i="5"/>
  <c r="BF140" i="5"/>
  <c r="BF143" i="5"/>
  <c r="BF144" i="5"/>
  <c r="BF145" i="5"/>
  <c r="BF146" i="5"/>
  <c r="BF150" i="5"/>
  <c r="BF151" i="5"/>
  <c r="BF152" i="5"/>
  <c r="BF155" i="5"/>
  <c r="BF159" i="5"/>
  <c r="BF160" i="5"/>
  <c r="BF161" i="5"/>
  <c r="BF163" i="5"/>
  <c r="BF165" i="5"/>
  <c r="BF166" i="5"/>
  <c r="BF167" i="5"/>
  <c r="BF169" i="5"/>
  <c r="BF170" i="5"/>
  <c r="BF171" i="5"/>
  <c r="BF175" i="5"/>
  <c r="BF177" i="5"/>
  <c r="BK131" i="5"/>
  <c r="J131" i="5"/>
  <c r="J100" i="5" s="1"/>
  <c r="BK176" i="5"/>
  <c r="J176" i="5" s="1"/>
  <c r="J107" i="5" s="1"/>
  <c r="E85" i="6"/>
  <c r="BF133" i="6"/>
  <c r="BF134" i="6"/>
  <c r="BF136" i="6"/>
  <c r="BF139" i="6"/>
  <c r="BF146" i="6"/>
  <c r="BF150" i="6"/>
  <c r="BF153" i="6"/>
  <c r="BF155" i="6"/>
  <c r="BF156" i="6"/>
  <c r="BF162" i="6"/>
  <c r="BF165" i="6"/>
  <c r="BF166" i="6"/>
  <c r="BF167" i="6"/>
  <c r="BF174" i="6"/>
  <c r="BF177" i="6"/>
  <c r="BF178" i="6"/>
  <c r="BF180" i="6"/>
  <c r="BF181" i="6"/>
  <c r="BF182" i="6"/>
  <c r="BF183" i="6"/>
  <c r="BF184" i="6"/>
  <c r="BF185" i="6"/>
  <c r="BF188" i="6"/>
  <c r="BF190" i="6"/>
  <c r="BF193" i="6"/>
  <c r="BF194" i="6"/>
  <c r="BF195" i="6"/>
  <c r="BF196" i="6"/>
  <c r="BF203" i="6"/>
  <c r="BF204" i="6"/>
  <c r="BF206" i="6"/>
  <c r="BF213" i="6"/>
  <c r="BF141" i="7"/>
  <c r="BF146" i="7"/>
  <c r="BF148" i="7"/>
  <c r="BF150" i="7"/>
  <c r="BF151" i="7"/>
  <c r="BF153" i="7"/>
  <c r="BF154" i="7"/>
  <c r="BF155" i="7"/>
  <c r="BF156" i="7"/>
  <c r="BF162" i="7"/>
  <c r="BF164" i="7"/>
  <c r="BF169" i="7"/>
  <c r="BF171" i="7"/>
  <c r="BF176" i="7"/>
  <c r="BF178" i="7"/>
  <c r="BF190" i="7"/>
  <c r="BF191" i="7"/>
  <c r="BF195" i="7"/>
  <c r="BF201" i="7"/>
  <c r="BF203" i="7"/>
  <c r="BF204" i="7"/>
  <c r="BF206" i="7"/>
  <c r="BF209" i="7"/>
  <c r="BF212" i="7"/>
  <c r="BF219" i="7"/>
  <c r="BF221" i="7"/>
  <c r="BF225" i="7"/>
  <c r="BF147" i="2"/>
  <c r="BF149" i="2"/>
  <c r="BF177" i="2"/>
  <c r="BF186" i="2"/>
  <c r="BF196" i="2"/>
  <c r="BF198" i="2"/>
  <c r="BF199" i="2"/>
  <c r="BF204" i="2"/>
  <c r="BF241" i="2"/>
  <c r="BF264" i="2"/>
  <c r="BF268" i="2"/>
  <c r="BF287" i="2"/>
  <c r="BF324" i="2"/>
  <c r="BF340" i="2"/>
  <c r="BF341" i="2"/>
  <c r="BF348" i="2"/>
  <c r="BF352" i="2"/>
  <c r="BF365" i="2"/>
  <c r="BF368" i="2"/>
  <c r="BF371" i="2"/>
  <c r="BF379" i="2"/>
  <c r="BF383" i="2"/>
  <c r="BF387" i="2"/>
  <c r="BF393" i="2"/>
  <c r="BF399" i="2"/>
  <c r="BF402" i="2"/>
  <c r="BF405" i="2"/>
  <c r="BF420" i="2"/>
  <c r="BF429" i="2"/>
  <c r="BF449" i="2"/>
  <c r="BF456" i="2"/>
  <c r="BF470" i="2"/>
  <c r="BF472" i="2"/>
  <c r="BF487" i="2"/>
  <c r="BF489" i="2"/>
  <c r="BF493" i="2"/>
  <c r="BF495" i="2"/>
  <c r="BF497" i="2"/>
  <c r="BF499" i="2"/>
  <c r="BF503" i="2"/>
  <c r="BF168" i="7"/>
  <c r="BF173" i="7"/>
  <c r="BF181" i="7"/>
  <c r="BF183" i="7"/>
  <c r="BF184" i="7"/>
  <c r="BF187" i="7"/>
  <c r="BF188" i="7"/>
  <c r="BF192" i="7"/>
  <c r="BF198" i="7"/>
  <c r="BF199" i="7"/>
  <c r="BF200" i="7"/>
  <c r="BF202" i="7"/>
  <c r="BF208" i="7"/>
  <c r="BF211" i="7"/>
  <c r="BF213" i="7"/>
  <c r="BF215" i="7"/>
  <c r="BF217" i="7"/>
  <c r="BF218" i="7"/>
  <c r="BF220" i="7"/>
  <c r="BF223" i="7"/>
  <c r="BF227" i="7"/>
  <c r="BK163" i="7"/>
  <c r="J163" i="7" s="1"/>
  <c r="J104" i="7" s="1"/>
  <c r="BK226" i="7"/>
  <c r="J226" i="7" s="1"/>
  <c r="J114" i="7" s="1"/>
  <c r="F35" i="2"/>
  <c r="AZ96" i="1" s="1"/>
  <c r="F39" i="3"/>
  <c r="BB98" i="1"/>
  <c r="F40" i="3"/>
  <c r="BC98" i="1" s="1"/>
  <c r="F39" i="4"/>
  <c r="BB99" i="1" s="1"/>
  <c r="F38" i="5"/>
  <c r="BC100" i="1" s="1"/>
  <c r="F37" i="6"/>
  <c r="BB101" i="1"/>
  <c r="F39" i="7"/>
  <c r="BD102" i="1" s="1"/>
  <c r="J35" i="2"/>
  <c r="AV96" i="1" s="1"/>
  <c r="J37" i="3"/>
  <c r="AV98" i="1" s="1"/>
  <c r="F41" i="3"/>
  <c r="BD98" i="1" s="1"/>
  <c r="J37" i="4"/>
  <c r="AV99" i="1" s="1"/>
  <c r="F37" i="5"/>
  <c r="BB100" i="1"/>
  <c r="J35" i="6"/>
  <c r="AV101" i="1" s="1"/>
  <c r="J35" i="7"/>
  <c r="AV102" i="1"/>
  <c r="F35" i="7"/>
  <c r="AZ102" i="1" s="1"/>
  <c r="F38" i="7"/>
  <c r="BC102" i="1"/>
  <c r="AS95" i="1"/>
  <c r="AS94" i="1" s="1"/>
  <c r="F37" i="2"/>
  <c r="BB96" i="1" s="1"/>
  <c r="F38" i="2"/>
  <c r="BC96" i="1" s="1"/>
  <c r="F37" i="3"/>
  <c r="AZ98" i="1" s="1"/>
  <c r="F37" i="4"/>
  <c r="AZ99" i="1" s="1"/>
  <c r="F41" i="4"/>
  <c r="BD99" i="1"/>
  <c r="F35" i="5"/>
  <c r="AZ100" i="1" s="1"/>
  <c r="F35" i="6"/>
  <c r="AZ101" i="1" s="1"/>
  <c r="F39" i="6"/>
  <c r="BD101" i="1" s="1"/>
  <c r="F39" i="2"/>
  <c r="BD96" i="1" s="1"/>
  <c r="F40" i="4"/>
  <c r="BC99" i="1" s="1"/>
  <c r="J35" i="5"/>
  <c r="AV100" i="1" s="1"/>
  <c r="F39" i="5"/>
  <c r="BD100" i="1" s="1"/>
  <c r="F38" i="6"/>
  <c r="BC101" i="1" s="1"/>
  <c r="F37" i="7"/>
  <c r="BB102" i="1" s="1"/>
  <c r="P137" i="7" l="1"/>
  <c r="T137" i="7"/>
  <c r="R137" i="7"/>
  <c r="R165" i="7"/>
  <c r="R136" i="7" s="1"/>
  <c r="T141" i="5"/>
  <c r="T129" i="5"/>
  <c r="T151" i="6"/>
  <c r="BK141" i="5"/>
  <c r="J141" i="5" s="1"/>
  <c r="J102" i="5" s="1"/>
  <c r="R151" i="6"/>
  <c r="T131" i="6"/>
  <c r="T130" i="6" s="1"/>
  <c r="P141" i="5"/>
  <c r="P129" i="5" s="1"/>
  <c r="AU100" i="1" s="1"/>
  <c r="T346" i="2"/>
  <c r="R346" i="2"/>
  <c r="R139" i="2" s="1"/>
  <c r="T140" i="2"/>
  <c r="P140" i="2"/>
  <c r="T165" i="7"/>
  <c r="T136" i="7" s="1"/>
  <c r="P165" i="7"/>
  <c r="P136" i="7" s="1"/>
  <c r="AU102" i="1" s="1"/>
  <c r="P151" i="6"/>
  <c r="R131" i="6"/>
  <c r="R130" i="6" s="1"/>
  <c r="P131" i="6"/>
  <c r="R141" i="5"/>
  <c r="R129" i="5"/>
  <c r="P346" i="2"/>
  <c r="R140" i="2"/>
  <c r="BK346" i="2"/>
  <c r="J346" i="2" s="1"/>
  <c r="J104" i="2" s="1"/>
  <c r="BK547" i="2"/>
  <c r="J547" i="2" s="1"/>
  <c r="J116" i="2" s="1"/>
  <c r="J128" i="3"/>
  <c r="J102" i="3"/>
  <c r="BK127" i="4"/>
  <c r="J127" i="4" s="1"/>
  <c r="J101" i="4" s="1"/>
  <c r="BK130" i="5"/>
  <c r="J130" i="5"/>
  <c r="J99" i="5" s="1"/>
  <c r="J142" i="5"/>
  <c r="J103" i="5"/>
  <c r="BK151" i="6"/>
  <c r="J151" i="6" s="1"/>
  <c r="J104" i="6" s="1"/>
  <c r="BK137" i="7"/>
  <c r="J137" i="7"/>
  <c r="J99" i="7" s="1"/>
  <c r="BK140" i="2"/>
  <c r="J140" i="2" s="1"/>
  <c r="J99" i="2" s="1"/>
  <c r="BK126" i="3"/>
  <c r="J126" i="3"/>
  <c r="J34" i="3" s="1"/>
  <c r="AG98" i="1" s="1"/>
  <c r="BK131" i="6"/>
  <c r="BK130" i="6"/>
  <c r="J130" i="6" s="1"/>
  <c r="J98" i="6" s="1"/>
  <c r="BK165" i="7"/>
  <c r="J165" i="7"/>
  <c r="J105" i="7" s="1"/>
  <c r="BB97" i="1"/>
  <c r="AX97" i="1" s="1"/>
  <c r="F36" i="2"/>
  <c r="BA96" i="1" s="1"/>
  <c r="F38" i="3"/>
  <c r="BA98" i="1" s="1"/>
  <c r="F38" i="4"/>
  <c r="BA99" i="1"/>
  <c r="F36" i="5"/>
  <c r="BA100" i="1" s="1"/>
  <c r="J36" i="5"/>
  <c r="AW100" i="1"/>
  <c r="AT100" i="1"/>
  <c r="F36" i="6"/>
  <c r="BA101" i="1"/>
  <c r="F36" i="7"/>
  <c r="BA102" i="1"/>
  <c r="AZ97" i="1"/>
  <c r="AV97" i="1"/>
  <c r="BD97" i="1"/>
  <c r="J36" i="2"/>
  <c r="AW96" i="1" s="1"/>
  <c r="AT96" i="1" s="1"/>
  <c r="J38" i="3"/>
  <c r="AW98" i="1"/>
  <c r="AT98" i="1" s="1"/>
  <c r="J38" i="4"/>
  <c r="AW99" i="1"/>
  <c r="AT99" i="1" s="1"/>
  <c r="J36" i="6"/>
  <c r="AW101" i="1"/>
  <c r="AT101" i="1"/>
  <c r="AU97" i="1"/>
  <c r="BC97" i="1"/>
  <c r="AY97" i="1"/>
  <c r="J36" i="7"/>
  <c r="AW102" i="1" s="1"/>
  <c r="AT102" i="1" s="1"/>
  <c r="P130" i="6" l="1"/>
  <c r="AU101" i="1" s="1"/>
  <c r="T139" i="2"/>
  <c r="P139" i="2"/>
  <c r="AU96" i="1"/>
  <c r="J43" i="3"/>
  <c r="BK139" i="2"/>
  <c r="J139" i="2" s="1"/>
  <c r="J32" i="2" s="1"/>
  <c r="AG96" i="1" s="1"/>
  <c r="J100" i="3"/>
  <c r="BK129" i="5"/>
  <c r="J129" i="5" s="1"/>
  <c r="J32" i="5" s="1"/>
  <c r="AG100" i="1" s="1"/>
  <c r="AN100" i="1" s="1"/>
  <c r="J131" i="6"/>
  <c r="J99" i="6" s="1"/>
  <c r="BK126" i="4"/>
  <c r="J126" i="4" s="1"/>
  <c r="J100" i="4" s="1"/>
  <c r="BK136" i="7"/>
  <c r="J136" i="7" s="1"/>
  <c r="J98" i="7" s="1"/>
  <c r="AZ95" i="1"/>
  <c r="AZ94" i="1"/>
  <c r="W29" i="1" s="1"/>
  <c r="BB95" i="1"/>
  <c r="AX95" i="1" s="1"/>
  <c r="BC95" i="1"/>
  <c r="BC94" i="1"/>
  <c r="W32" i="1" s="1"/>
  <c r="BD95" i="1"/>
  <c r="BD94" i="1" s="1"/>
  <c r="W33" i="1" s="1"/>
  <c r="AN98" i="1"/>
  <c r="AU95" i="1"/>
  <c r="AU94" i="1" s="1"/>
  <c r="BA97" i="1"/>
  <c r="AW97" i="1" s="1"/>
  <c r="AT97" i="1" s="1"/>
  <c r="J32" i="6"/>
  <c r="AG101" i="1"/>
  <c r="AN101" i="1" s="1"/>
  <c r="AN96" i="1" l="1"/>
  <c r="J98" i="2"/>
  <c r="J41" i="5"/>
  <c r="J98" i="5"/>
  <c r="J41" i="6"/>
  <c r="J41" i="2"/>
  <c r="BA95" i="1"/>
  <c r="AW95" i="1"/>
  <c r="AY94" i="1"/>
  <c r="AY95" i="1"/>
  <c r="J34" i="4"/>
  <c r="AG99" i="1"/>
  <c r="AN99" i="1" s="1"/>
  <c r="J32" i="7"/>
  <c r="AG102" i="1"/>
  <c r="AN102" i="1"/>
  <c r="AV94" i="1"/>
  <c r="AK29" i="1" s="1"/>
  <c r="BB94" i="1"/>
  <c r="AX94" i="1"/>
  <c r="AV95" i="1"/>
  <c r="J43" i="4" l="1"/>
  <c r="J41" i="7"/>
  <c r="AT95" i="1"/>
  <c r="BA94" i="1"/>
  <c r="AW94" i="1" s="1"/>
  <c r="AK30" i="1" s="1"/>
  <c r="W31" i="1"/>
  <c r="AG97" i="1"/>
  <c r="AN97" i="1" s="1"/>
  <c r="AG95" i="1" l="1"/>
  <c r="AG94" i="1" s="1"/>
  <c r="W30" i="1"/>
  <c r="AT94" i="1"/>
  <c r="AN95" i="1" l="1"/>
  <c r="AN94" i="1"/>
  <c r="AK26" i="1"/>
  <c r="AK35" i="1" s="1"/>
</calcChain>
</file>

<file path=xl/sharedStrings.xml><?xml version="1.0" encoding="utf-8"?>
<sst xmlns="http://schemas.openxmlformats.org/spreadsheetml/2006/main" count="9117" uniqueCount="1414">
  <si>
    <t>Export Komplet</t>
  </si>
  <si>
    <t/>
  </si>
  <si>
    <t>2.0</t>
  </si>
  <si>
    <t>False</t>
  </si>
  <si>
    <t>{e20d5c0c-b8e9-4155-95cd-846651dad40f}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</si>
  <si>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</si>
  <si>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</si>
  <si>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</si>
  <si>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</si>
  <si>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</si>
  <si>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</si>
  <si>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</si>
  <si>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far2101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</si>
  <si>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</si>
  <si>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</si>
  <si>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Novohradská knižnica Lučenec - PD pre rekonštrukciu budovy- zmena PD-3.etapa</t>
  </si>
  <si>
    <t>JKSO:</t>
  </si>
  <si>
    <t>KS:</t>
  </si>
  <si>
    <t>Miesto:</t>
  </si>
  <si>
    <t>ul. J.Kármana 2/2, Lučenec</t>
  </si>
  <si>
    <t>Dátum:</t>
  </si>
  <si>
    <t>10. 12. 2020</t>
  </si>
  <si>
    <t>Objednávateľ:</t>
  </si>
  <si>
    <t>IČO:</t>
  </si>
  <si>
    <t>BBSK, nám.SNP 23, B.Bystrica</t>
  </si>
  <si>
    <t>IČ DPH:</t>
  </si>
  <si>
    <t>Zhotoviteľ:</t>
  </si>
  <si>
    <t>Vyplň údaj</t>
  </si>
  <si>
    <t>Projektant:</t>
  </si>
  <si>
    <t>Ing.Farkaš Attila</t>
  </si>
  <si>
    <t>True</t>
  </si>
  <si>
    <t>0,01</t>
  </si>
  <si>
    <t>Spracovateľ:</t>
  </si>
  <si>
    <t>Ing.Igor Janečka</t>
  </si>
  <si>
    <t>Poznámka:</t>
  </si>
  <si>
    <t xml:space="preserve">Rozpočet/Zadanie je neoddeliteľnou súčasťou projektovej dokumentácie a pre jeho správne nacenenie je nutné naštudovanie PD , prípadne ohliadka stavby.Pri materiáloch alebo konštrukciách uvedených vo výkaze výmer všeobecne, dodávateľ špecifikuje konkrétny uvažovaný druh podľa projektovej dokumentácie.Práce a dodávky obsiahnuté v projektovej dokumentácii a neobsiahnuté vo výkaze výmer dodávateľ  položkovo vyšpecifikuje a  naceni samostatne, mimo ponukového rozpočtu.																																				_x000D_
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</si>
  <si>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</si>
  <si>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</si>
  <si>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</si>
  <si>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</si>
  <si>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</si>
  <si>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</si>
  <si>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</si>
  <si>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</si>
  <si>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</si>
  <si>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</si>
  <si>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</si>
  <si>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</si>
  <si>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</si>
  <si>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</si>
  <si>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</si>
  <si>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</si>
  <si>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</si>
  <si>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</si>
  <si>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</si>
  <si>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</si>
  <si>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</si>
  <si>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</si>
  <si>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</si>
  <si>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</si>
  <si>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</si>
  <si>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</si>
  <si>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</si>
  <si>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</si>
  <si>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</si>
  <si>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</si>
  <si>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</si>
  <si>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</si>
  <si>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</si>
  <si>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</si>
  <si>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</si>
  <si>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</si>
  <si>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</si>
  <si>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</si>
  <si>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</si>
  <si>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</si>
  <si>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</si>
  <si>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</si>
  <si>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</si>
  <si>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</si>
  <si>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001</t>
  </si>
  <si>
    <t>Priľahlé priestory - kancelárie</t>
  </si>
  <si>
    <t>STA</t>
  </si>
  <si>
    <t>1</t>
  </si>
  <si>
    <t>{a0357358-57be-4eef-a9d5-434a5f55b87a}</t>
  </si>
  <si>
    <t>/</t>
  </si>
  <si>
    <t>Architektúra a stavebné riešenie</t>
  </si>
  <si>
    <t>Časť</t>
  </si>
  <si>
    <t>2</t>
  </si>
  <si>
    <t>{cebf1bae-dc5c-4f67-88c4-5e50ddc67195}</t>
  </si>
  <si>
    <t>002</t>
  </si>
  <si>
    <t>Elektroinštalácia</t>
  </si>
  <si>
    <t>{e7c28d8a-d7b2-4579-95e4-29060ca53147}</t>
  </si>
  <si>
    <t>002a</t>
  </si>
  <si>
    <t>3</t>
  </si>
  <si>
    <t>{7edbe005-f1d8-4310-88ec-646cc371238d}</t>
  </si>
  <si>
    <t>002b</t>
  </si>
  <si>
    <t>EZS</t>
  </si>
  <si>
    <t>{a2852b6e-4874-4361-ac25-ec4871674d95}</t>
  </si>
  <si>
    <t>003</t>
  </si>
  <si>
    <t>Vykurovanie</t>
  </si>
  <si>
    <t>{51f57ca3-1c10-43da-9828-9b0af4ee24c4}</t>
  </si>
  <si>
    <t>004</t>
  </si>
  <si>
    <t>Zdravotechnika</t>
  </si>
  <si>
    <t>{87ee6540-4095-489b-a0f2-654d31faf218}</t>
  </si>
  <si>
    <t>005</t>
  </si>
  <si>
    <t>Vetranie a klimatizácia</t>
  </si>
  <si>
    <t>{566ebd04-fe98-438e-9d68-aba956b434df}</t>
  </si>
  <si>
    <t>uprA</t>
  </si>
  <si>
    <t>283,405</t>
  </si>
  <si>
    <t>uprAx</t>
  </si>
  <si>
    <t>7,796</t>
  </si>
  <si>
    <t>KRYCÍ LIST ROZPOČTU</t>
  </si>
  <si>
    <t>uprB</t>
  </si>
  <si>
    <t>0,699</t>
  </si>
  <si>
    <t>uprAxx</t>
  </si>
  <si>
    <t>20,089</t>
  </si>
  <si>
    <t>uprF1</t>
  </si>
  <si>
    <t>13,511</t>
  </si>
  <si>
    <t>sdk1</t>
  </si>
  <si>
    <t>66,62</t>
  </si>
  <si>
    <t>Objekt:</t>
  </si>
  <si>
    <t>sdk2</t>
  </si>
  <si>
    <t>4,45</t>
  </si>
  <si>
    <t>001 - Priľahlé priestory - kancelárie</t>
  </si>
  <si>
    <t>p3</t>
  </si>
  <si>
    <t>8,8</t>
  </si>
  <si>
    <t>Časť:</t>
  </si>
  <si>
    <t>pa</t>
  </si>
  <si>
    <t>44,06</t>
  </si>
  <si>
    <t>001 - Architektúra a stavebné riešenie</t>
  </si>
  <si>
    <t>p1</t>
  </si>
  <si>
    <t>7,9</t>
  </si>
  <si>
    <t>p2</t>
  </si>
  <si>
    <t>10,31</t>
  </si>
  <si>
    <t>na</t>
  </si>
  <si>
    <t>10,462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</si>
  <si>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</si>
  <si>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</si>
  <si>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</si>
  <si>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</si>
  <si>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</si>
  <si>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</si>
  <si>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</si>
  <si>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</si>
  <si>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</si>
  <si>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</si>
  <si>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</si>
  <si>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722 - Zdravotechnika - vnútorný vodovod</t>
  </si>
  <si>
    <t xml:space="preserve">    763 - Konštrukcie - drevostavby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</si>
  <si>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</si>
  <si>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</si>
  <si>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</si>
  <si>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775 - Podlahy vlysové a parketové</t>
  </si>
  <si>
    <t xml:space="preserve">    776 - Podlahy povlakové</t>
  </si>
  <si>
    <t xml:space="preserve">    781 - Obklady</t>
  </si>
  <si>
    <t xml:space="preserve">    783 - Nátery</t>
  </si>
  <si>
    <t xml:space="preserve">    784 - Maľby</t>
  </si>
  <si>
    <t>HZS - Hodinové zúčtovacie sadzby</t>
  </si>
  <si>
    <t>VRN - Vedľajšie rozpočtové náklady</t>
  </si>
  <si>
    <t xml:space="preserve">    VRN06 - Zariadenie staveniska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</si>
  <si>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</si>
  <si>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</si>
  <si>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</si>
  <si>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</si>
  <si>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</si>
  <si>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</si>
  <si>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</si>
  <si>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</si>
  <si>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</si>
  <si>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</si>
  <si>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</si>
  <si>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</si>
  <si>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</si>
  <si>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</si>
  <si>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</si>
  <si>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Zvislé a kompletné konštrukcie</t>
  </si>
  <si>
    <t>K</t>
  </si>
  <si>
    <t>317941121.S</t>
  </si>
  <si>
    <t>Osadenie oceľových valcovaných nosníkov (na murive) I, IE,U,UE,L do č.12 alebo výšky do 120 mm</t>
  </si>
  <si>
    <t>t</t>
  </si>
  <si>
    <t>4</t>
  </si>
  <si>
    <t>742358010</t>
  </si>
  <si>
    <t>VV</t>
  </si>
  <si>
    <t>"Op1"  0,042</t>
  </si>
  <si>
    <t>"Op2/1" 0,030*2</t>
  </si>
  <si>
    <t>"Op2/2" 0,034*2</t>
  </si>
  <si>
    <t>Súčet</t>
  </si>
  <si>
    <t>M</t>
  </si>
  <si>
    <t>553000000002</t>
  </si>
  <si>
    <t>Preklad z oceľových nosníkov 3xI80, spojenie pásovinou 50x5, dĺ.1400mm, hmot. 42,0 kg, pol.Op1/i</t>
  </si>
  <si>
    <t>ks</t>
  </si>
  <si>
    <t>8</t>
  </si>
  <si>
    <t>466074125</t>
  </si>
  <si>
    <t>553000000003</t>
  </si>
  <si>
    <t>Preklad z oceľových nosníkov 2xL50x50x5,spojenie pásovinou 50x5-dĺ.1300mm, hmot. 30,0 kg, pol.Op2/1</t>
  </si>
  <si>
    <t>-1454264125</t>
  </si>
  <si>
    <t>126</t>
  </si>
  <si>
    <t>553000000004</t>
  </si>
  <si>
    <t>Preklad z oceľových nosníkov 2xL50x50x5,spojenie pásovinou 50x5-dĺ.1300mm, hmot. 34,0 kg, pol.Op2/2</t>
  </si>
  <si>
    <t>2046625315</t>
  </si>
  <si>
    <t>340238233</t>
  </si>
  <si>
    <t>Zamurovanie otvorov plochy od 0,25 do 1 m2 tvárnicami YTONG (100x599x249)</t>
  </si>
  <si>
    <t>m2</t>
  </si>
  <si>
    <t>-1630263745</t>
  </si>
  <si>
    <t>"rozvádzač" 0,5*0,6</t>
  </si>
  <si>
    <t>5</t>
  </si>
  <si>
    <t>340238236</t>
  </si>
  <si>
    <t>Zamurovanie otvorov plochy od 0,25 do 1 m2 tvárnicami YTONG (200x599x249)</t>
  </si>
  <si>
    <t>953101696</t>
  </si>
  <si>
    <t>"Dm</t>
  </si>
  <si>
    <t>2,33*0,15</t>
  </si>
  <si>
    <t>6</t>
  </si>
  <si>
    <t>340291121.S</t>
  </si>
  <si>
    <t>Dodatočné ukotvenie priečok k tehelným konštrukciam plochými nerezovými kotvami hr. priečky do 100 mm</t>
  </si>
  <si>
    <t>m</t>
  </si>
  <si>
    <t>1397843434</t>
  </si>
  <si>
    <t>"dm" 2,33</t>
  </si>
  <si>
    <t>Úpravy povrchov, podlahy, osadenie</t>
  </si>
  <si>
    <t>7</t>
  </si>
  <si>
    <t>612421431.S</t>
  </si>
  <si>
    <t>Oprava vnútorných vápenných omietok stien, v množstve opravenej plochy nad 30 do 50 % štukových</t>
  </si>
  <si>
    <t>1492331147</t>
  </si>
  <si>
    <t>"uprava A, A**</t>
  </si>
  <si>
    <t>uprA+uprAxx</t>
  </si>
  <si>
    <t>612460121.S</t>
  </si>
  <si>
    <t>Príprava vnútorného podkladu stien penetráciou základnou</t>
  </si>
  <si>
    <t>721530691</t>
  </si>
  <si>
    <t>9</t>
  </si>
  <si>
    <t>612460151.S</t>
  </si>
  <si>
    <t>Príprava vnútorného podkladu stien cementovým prednástrekom, hr. 3 mm</t>
  </si>
  <si>
    <t>-1328901519</t>
  </si>
  <si>
    <t>"B</t>
  </si>
  <si>
    <t>2,33*0,15*2</t>
  </si>
  <si>
    <t>10</t>
  </si>
  <si>
    <t>612460122.S</t>
  </si>
  <si>
    <t>Príprava vnútorného podkladu stien penetráciou hĺbkovou na nasiakavé podklady</t>
  </si>
  <si>
    <t>-682702347</t>
  </si>
  <si>
    <t>"úprava A, A**,B</t>
  </si>
  <si>
    <t>"úprava A*</t>
  </si>
  <si>
    <t xml:space="preserve"> (2,625+1,65+0,45)*1,65</t>
  </si>
  <si>
    <t>11</t>
  </si>
  <si>
    <t>612460242.S</t>
  </si>
  <si>
    <t>Vnútorná omietka stien vápennocementová jadrová (hrubá), hr. 15 mm</t>
  </si>
  <si>
    <t>-178619623</t>
  </si>
  <si>
    <t>uprAx+uprAxx</t>
  </si>
  <si>
    <t>12</t>
  </si>
  <si>
    <t>612460383.S</t>
  </si>
  <si>
    <t>Vnútorná omietka stien vápennocementová štuková (jemná), hr. 3 mm</t>
  </si>
  <si>
    <t>93708366</t>
  </si>
  <si>
    <t>"úprava A, A*,B</t>
  </si>
  <si>
    <t>uprA+uprAx+uprB</t>
  </si>
  <si>
    <t>13</t>
  </si>
  <si>
    <t>612481119.S</t>
  </si>
  <si>
    <t>Potiahnutie vnútorných stien sklotextílnou mriežkou s celoplošným prilepením</t>
  </si>
  <si>
    <t>-1365412933</t>
  </si>
  <si>
    <t>"úprava B</t>
  </si>
  <si>
    <t>2,33*0,3*2</t>
  </si>
  <si>
    <t>14</t>
  </si>
  <si>
    <t>622422321.S</t>
  </si>
  <si>
    <t>Oprava vonkajších omietok vápenných a vápenocem. stupeň členitosti Ia II -30% štukových</t>
  </si>
  <si>
    <t>1267298789</t>
  </si>
  <si>
    <t>15</t>
  </si>
  <si>
    <t>622460242.S</t>
  </si>
  <si>
    <t>Vonkajšia omietka stien vápennocementová jadrová (hrubá), hr. 15 mm</t>
  </si>
  <si>
    <t>-764242235</t>
  </si>
  <si>
    <t>16</t>
  </si>
  <si>
    <t>622463031</t>
  </si>
  <si>
    <t>Náter fasádny tekutý Weber - Terranova, silikónový podkladný, weber G500</t>
  </si>
  <si>
    <t>-572408586</t>
  </si>
  <si>
    <t>17</t>
  </si>
  <si>
    <t>622463373</t>
  </si>
  <si>
    <t>Vonkajšia sanačná omietka stien weber.san presto 300, hr. 3 mm</t>
  </si>
  <si>
    <t>1369325153</t>
  </si>
  <si>
    <t>18</t>
  </si>
  <si>
    <t>622491306</t>
  </si>
  <si>
    <t>Náter fasádny Weber - Terranova, silikónový, weber.ton exclusive, dvojnásobný</t>
  </si>
  <si>
    <t>1665069384</t>
  </si>
  <si>
    <t>19</t>
  </si>
  <si>
    <t>631313611.S</t>
  </si>
  <si>
    <t>Mazanina z betónu prostého (m3) tr. C 16/20 hr.nad 80 do 120 mm</t>
  </si>
  <si>
    <t>m3</t>
  </si>
  <si>
    <t>-2008373650</t>
  </si>
  <si>
    <t>p2*0,1</t>
  </si>
  <si>
    <t>631319153.S</t>
  </si>
  <si>
    <t>Príplatok za prehlad. povrchu betónovej mazaniny min. tr.C 8/10 oceľ. hlad. hr. 80-120 mm</t>
  </si>
  <si>
    <t>1294683224</t>
  </si>
  <si>
    <t>21</t>
  </si>
  <si>
    <t>631319173.S</t>
  </si>
  <si>
    <t>Príplatok za strhnutie povrchu mazaniny latou pre hr. obidvoch vrstiev mazaniny nad 80 do 120 mm</t>
  </si>
  <si>
    <t>-1661819126</t>
  </si>
  <si>
    <t>22</t>
  </si>
  <si>
    <t>631362422.S</t>
  </si>
  <si>
    <t>Výstuž mazanín z betónov (z kameniva) a z ľahkých betónov zo sietí KARI, priemer drôtu 6/6 mm, veľkosť oka 150x150 mm</t>
  </si>
  <si>
    <t>1644438402</t>
  </si>
  <si>
    <t>p2*1,2</t>
  </si>
  <si>
    <t>23</t>
  </si>
  <si>
    <t>631571001.S</t>
  </si>
  <si>
    <t>Násyp z kameniva ťaženého 8-16 (pre spevnenie podkladov)</t>
  </si>
  <si>
    <t>-698679112</t>
  </si>
  <si>
    <t>p2*0,05</t>
  </si>
  <si>
    <t>24</t>
  </si>
  <si>
    <t>632001051.S</t>
  </si>
  <si>
    <t>Zhotovenie jednonásobného penetračného náteru pre potery a stierky</t>
  </si>
  <si>
    <t>-1557007596</t>
  </si>
  <si>
    <t>p1+p2+p3</t>
  </si>
  <si>
    <t>25</t>
  </si>
  <si>
    <t>585520000800</t>
  </si>
  <si>
    <t>Emulzia weber.betonkontakt, na zvýšenie priľnavosti s plastifikačným účinkom, 20 kg</t>
  </si>
  <si>
    <t>kg</t>
  </si>
  <si>
    <t>-1874343259</t>
  </si>
  <si>
    <t>26</t>
  </si>
  <si>
    <t>632452212.S</t>
  </si>
  <si>
    <t>Cementový poter, pevnosti v tlaku 20 MPa, hr. 15 mm</t>
  </si>
  <si>
    <t>1528308992</t>
  </si>
  <si>
    <t>"vyrovnanie parapetov</t>
  </si>
  <si>
    <t>1,05*0,3 "Do2</t>
  </si>
  <si>
    <t>0,9*0,3 "Do1</t>
  </si>
  <si>
    <t>27</t>
  </si>
  <si>
    <t>632457503</t>
  </si>
  <si>
    <t>Cementová samonivelizačná hmota Weber - Terranova, weber.nivelit, triedy CT-C25-F6, hr. 5 mm</t>
  </si>
  <si>
    <t>1603707789</t>
  </si>
  <si>
    <t>Ostatné konštrukcie a práce-búranie</t>
  </si>
  <si>
    <t>28</t>
  </si>
  <si>
    <t>938902071.S</t>
  </si>
  <si>
    <t>Očistenie povrchu betónových konštrukcií tlakovou vodou</t>
  </si>
  <si>
    <t>-1464717782</t>
  </si>
  <si>
    <t>29</t>
  </si>
  <si>
    <t>941955002.S</t>
  </si>
  <si>
    <t>Lešenie ľahké pracovné pomocné s výškou lešeňovej podlahy nad 1,20 do 1,90 m</t>
  </si>
  <si>
    <t>1037696166</t>
  </si>
  <si>
    <t>"202" 10,31</t>
  </si>
  <si>
    <t>"203" 3,45</t>
  </si>
  <si>
    <t>"204" 4,45</t>
  </si>
  <si>
    <t>"205" 25,63</t>
  </si>
  <si>
    <t>"206" 18,43</t>
  </si>
  <si>
    <t>"207" 8,8</t>
  </si>
  <si>
    <t>30</t>
  </si>
  <si>
    <t>952901111.S</t>
  </si>
  <si>
    <t>Vyčistenie budov pri výške podlaží do 4 m</t>
  </si>
  <si>
    <t>-443548937</t>
  </si>
  <si>
    <t>p1+p2+p3+pa</t>
  </si>
  <si>
    <t>31</t>
  </si>
  <si>
    <t>962031132.S</t>
  </si>
  <si>
    <t>Búranie priečok alebo vybúranie otvorov plochy nad 4 m2 z tehál pálených, plných alebo dutých hr. do 150 mm,  -0,19600t</t>
  </si>
  <si>
    <t>-836679111</t>
  </si>
  <si>
    <t xml:space="preserve">"VIII." </t>
  </si>
  <si>
    <t>(0,965+1,305)*2,1-0,6*1,97-1,205*(2,1-0,35)</t>
  </si>
  <si>
    <t>"podmur.vane" 0,705*0,35</t>
  </si>
  <si>
    <t>32</t>
  </si>
  <si>
    <t>962081141.S</t>
  </si>
  <si>
    <t>Búranie muriva priečok zo sklenených tvárnic, hr. do 150 mm,  -0,08200t</t>
  </si>
  <si>
    <t>-507081319</t>
  </si>
  <si>
    <t xml:space="preserve">"IX." </t>
  </si>
  <si>
    <t>1,05*(2,1-0,35)</t>
  </si>
  <si>
    <t>33</t>
  </si>
  <si>
    <t>965043431.S</t>
  </si>
  <si>
    <t>Búranie podkladov pod dlažby, liatych dlažieb a mazanín,betón s poterom,teracom hr.do 150 mm,  plochy do 4 m2 -2,20000t</t>
  </si>
  <si>
    <t>1931396341</t>
  </si>
  <si>
    <t xml:space="preserve">"XIV." </t>
  </si>
  <si>
    <t>"202" 4,48*2,12*0,125</t>
  </si>
  <si>
    <t>1,48*0,25*0,125</t>
  </si>
  <si>
    <t>1,54*0,25*0,125</t>
  </si>
  <si>
    <t>34</t>
  </si>
  <si>
    <t>965081712.R</t>
  </si>
  <si>
    <t>Búranie soklíkov z keramických dlaždíc hr. do 10 mm,  -0,002000t</t>
  </si>
  <si>
    <t>-227551415</t>
  </si>
  <si>
    <t xml:space="preserve">"XI." </t>
  </si>
  <si>
    <t>"207A" 2,78*2+2,625</t>
  </si>
  <si>
    <t>"202" 2*(4,48+2,12)-0,95-1,2-1,4-0,6*2+0,25*2*2</t>
  </si>
  <si>
    <t>35</t>
  </si>
  <si>
    <t>965081712.S</t>
  </si>
  <si>
    <t>Búranie dlažieb, bez podklad. lôžka z xylolit., alebo keramických dlaždíc hr. do 10 mm,  -0,02000t</t>
  </si>
  <si>
    <t>-870197839</t>
  </si>
  <si>
    <t>"204A"3,05</t>
  </si>
  <si>
    <t>"204B" 1,16</t>
  </si>
  <si>
    <t>"207A" 2,21</t>
  </si>
  <si>
    <t>"207B" 2,72</t>
  </si>
  <si>
    <t>36</t>
  </si>
  <si>
    <t>967031132.S</t>
  </si>
  <si>
    <t>Prikresanie rovných ostení, bez odstupu, po hrubom vybúraní otvorov, v murive tehl. na maltu,  -0,05700t</t>
  </si>
  <si>
    <t>2079975955</t>
  </si>
  <si>
    <t>"V." (0,8+2,33*2)*0,17*2</t>
  </si>
  <si>
    <t>"VI." (0,8+2,33*2)*0,2*2</t>
  </si>
  <si>
    <t>"VII." 2*(1,0+1,95)*0,5</t>
  </si>
  <si>
    <t>Súčet1</t>
  </si>
  <si>
    <t>37</t>
  </si>
  <si>
    <t>968061115.S</t>
  </si>
  <si>
    <t>Demontáž okien drevených, 1 bm obvodu - 0,008t</t>
  </si>
  <si>
    <t>-521308664</t>
  </si>
  <si>
    <t xml:space="preserve">"I."  </t>
  </si>
  <si>
    <t>2*(0,9+0,9)</t>
  </si>
  <si>
    <t>2*(0,89+0,89)</t>
  </si>
  <si>
    <t>38</t>
  </si>
  <si>
    <t>968061125.S</t>
  </si>
  <si>
    <t>Vyvesenie dreveného dverného krídla do suti plochy do 2 m2, -0,02400t</t>
  </si>
  <si>
    <t>-2021851168</t>
  </si>
  <si>
    <t>"III." 4</t>
  </si>
  <si>
    <t>"IV." 1</t>
  </si>
  <si>
    <t>39</t>
  </si>
  <si>
    <t>968061126.S</t>
  </si>
  <si>
    <t>Vyvesenie dreveného dverného krídla do suti plochy nad 2 m2, -0,02700t</t>
  </si>
  <si>
    <t>1446716772</t>
  </si>
  <si>
    <t>"II." 1</t>
  </si>
  <si>
    <t>40</t>
  </si>
  <si>
    <t>968062455.S</t>
  </si>
  <si>
    <t>Vybúranie drevených dverových zárubní plochy do 2 m2,  -0,08800t</t>
  </si>
  <si>
    <t>895914641</t>
  </si>
  <si>
    <t>"IV" 0,95*2,28</t>
  </si>
  <si>
    <t>41</t>
  </si>
  <si>
    <t>968072455.S</t>
  </si>
  <si>
    <t>Vybúranie kovových dverových zárubní plochy do 2 m2,  -0,07600t</t>
  </si>
  <si>
    <t>1048029154</t>
  </si>
  <si>
    <t>"III.</t>
  </si>
  <si>
    <t>0,6*1,97*3</t>
  </si>
  <si>
    <t>0,8*1,97</t>
  </si>
  <si>
    <t>42</t>
  </si>
  <si>
    <t>971033541.S</t>
  </si>
  <si>
    <t>Vybúranie otvorov v murive tehl. plochy do 1 m2 hr. do 300 mm,  -1,87500t</t>
  </si>
  <si>
    <t>918063880</t>
  </si>
  <si>
    <t>"V." (0,8*2,33-0,6*1,97)*0,17*2</t>
  </si>
  <si>
    <t>"VI" (0,9*2,33-0,8*1,97)*0,2</t>
  </si>
  <si>
    <t>43</t>
  </si>
  <si>
    <t>971033561.S</t>
  </si>
  <si>
    <t>Vybúranie otvorov v murive tehl. plochy do 1 m2 hr. do 600 mm,  -1,87500t</t>
  </si>
  <si>
    <t>1833112945</t>
  </si>
  <si>
    <t>"VII."  (1,0*1,95-0,9*0,9)*0,5</t>
  </si>
  <si>
    <t>44</t>
  </si>
  <si>
    <t>974032664.S</t>
  </si>
  <si>
    <t>Vysek. rýh v stenách a priečkach  pre vťahov. nosn. do stien do hĺbky 150 mm, v. nosníka do 150 mm,  -0,02700t</t>
  </si>
  <si>
    <t>-1873426759</t>
  </si>
  <si>
    <t>"V.- osadenie prekladu Op2/1" 1,3</t>
  </si>
  <si>
    <t>"VI.- osadenie prekladu Op2/2" 1,4</t>
  </si>
  <si>
    <t>45</t>
  </si>
  <si>
    <t>978013161.S</t>
  </si>
  <si>
    <t>Otlčenie omietok stien vnútorných vápenných alebo vápennocementových v rozsahu do 50 %,  -0,02000t</t>
  </si>
  <si>
    <t>-756216744</t>
  </si>
  <si>
    <t>"úprava A</t>
  </si>
  <si>
    <t xml:space="preserve">"207a,b" </t>
  </si>
  <si>
    <t>2*(4,48+2,625)*4,02</t>
  </si>
  <si>
    <t>- (2,625+1,65+0,45)*1,65</t>
  </si>
  <si>
    <t>-1,0*(2,85-1,5)</t>
  </si>
  <si>
    <t>(1,11+2,95*2)*0,4</t>
  </si>
  <si>
    <t>-0,9*2,33</t>
  </si>
  <si>
    <t>"206</t>
  </si>
  <si>
    <t>2*(6,32+2,87)*4,02</t>
  </si>
  <si>
    <t>-0,85*2,0</t>
  </si>
  <si>
    <t>-1,2*2,38</t>
  </si>
  <si>
    <t>(1,3+3,18*2)*0,2</t>
  </si>
  <si>
    <t>"205</t>
  </si>
  <si>
    <t>2*(6,32+4,0)*4,02</t>
  </si>
  <si>
    <t>-1,25*2,65</t>
  </si>
  <si>
    <t>-0,73*2,38*2</t>
  </si>
  <si>
    <t>(1,9+3,18*2)*0,2</t>
  </si>
  <si>
    <t>"202"</t>
  </si>
  <si>
    <t>2*(4,48+2,12)*4,02</t>
  </si>
  <si>
    <t>-1,2*2,85</t>
  </si>
  <si>
    <t>-0,7*2,28*2</t>
  </si>
  <si>
    <t>(1,48+2,95*2)*0,25</t>
  </si>
  <si>
    <t>(1,54+2,85*2)*0,25</t>
  </si>
  <si>
    <t>"203</t>
  </si>
  <si>
    <t>2*(1,99+1,765)*4,02</t>
  </si>
  <si>
    <t>-1,0*1,95</t>
  </si>
  <si>
    <t>-0,7*2,28</t>
  </si>
  <si>
    <t>(0,9+0,95*2)*0,25</t>
  </si>
  <si>
    <t>"204a,b</t>
  </si>
  <si>
    <t>2*(2,505+1,77)*(4,02-2,0)-0,89*0,89</t>
  </si>
  <si>
    <t>-(0,89+0,89*2)*0,3</t>
  </si>
  <si>
    <t>46</t>
  </si>
  <si>
    <t>978015331.S</t>
  </si>
  <si>
    <t>Otlčenie omietok vonkajších priečelí zložitejších, s vyškriabaním škár, očistením muriva,  v rozsahu do 20 %,  -0,01000t</t>
  </si>
  <si>
    <t>1685080454</t>
  </si>
  <si>
    <t>"úprava F1</t>
  </si>
  <si>
    <t>4,6*4,02-1,2*2,8-1,0*1,95*2</t>
  </si>
  <si>
    <t>(1,0+1,95*2)*0,1*2</t>
  </si>
  <si>
    <t>1,3*1,3-0,89*0,89</t>
  </si>
  <si>
    <t>(0,89+0,89*2)*0,15</t>
  </si>
  <si>
    <t>47</t>
  </si>
  <si>
    <t>978059511.S</t>
  </si>
  <si>
    <t>Odsekanie a odobratie obkladov stien z obkladačiek vnútorných vrátane podkladovej omietky do 2 m2,  -0,06800t</t>
  </si>
  <si>
    <t>-823614183</t>
  </si>
  <si>
    <t>"XV."</t>
  </si>
  <si>
    <t>"207B" (2,625+1,65+0,45)*1,5-1,0*(1,5-0,9)</t>
  </si>
  <si>
    <t>"204A" 2*(2,505+1,77)*2,0-0,6*1,97</t>
  </si>
  <si>
    <t>48</t>
  </si>
  <si>
    <t>979011111.S</t>
  </si>
  <si>
    <t>Zvislá doprava sutiny a vybúraných hmôt za prvé podlažie nad alebo pod základným podlažím</t>
  </si>
  <si>
    <t>1069187245</t>
  </si>
  <si>
    <t>49</t>
  </si>
  <si>
    <t>979081111</t>
  </si>
  <si>
    <t>Odvoz sutiny a vybúraných hmôt na skládku do 1 km</t>
  </si>
  <si>
    <t>615516648</t>
  </si>
  <si>
    <t>50</t>
  </si>
  <si>
    <t>979081121</t>
  </si>
  <si>
    <t>Odvoz sutiny a vybúraných hmôt na skládku za každý ďalší 1 km (9x)</t>
  </si>
  <si>
    <t>-333707491</t>
  </si>
  <si>
    <t>15,082*9 'Prepočítané koeficientom množstva</t>
  </si>
  <si>
    <t>51</t>
  </si>
  <si>
    <t>979082111</t>
  </si>
  <si>
    <t>Vnútrostavenisková doprava sutiny a vybúraných hmôt do 10 m</t>
  </si>
  <si>
    <t>-2143085234</t>
  </si>
  <si>
    <t>52</t>
  </si>
  <si>
    <t>979082121</t>
  </si>
  <si>
    <t>Vnútrostavenisková doprava sutiny a vybúraných hmôt za každých ďalších 5 m (4x)</t>
  </si>
  <si>
    <t>786965116</t>
  </si>
  <si>
    <t>15,082*4 'Prepočítané koeficientom množstva</t>
  </si>
  <si>
    <t>53</t>
  </si>
  <si>
    <t>979089012.R</t>
  </si>
  <si>
    <t>Poplatok za skladovanie vybúraných hmôt a suti</t>
  </si>
  <si>
    <t>-87675793</t>
  </si>
  <si>
    <t>99</t>
  </si>
  <si>
    <t>Presun hmôt HSV</t>
  </si>
  <si>
    <t>54</t>
  </si>
  <si>
    <t>999281111.S</t>
  </si>
  <si>
    <t>Presun hmôt pre opravy a údržbu objektov vrátane vonkajších plášťov výšky do 25 m</t>
  </si>
  <si>
    <t>450530359</t>
  </si>
  <si>
    <t>PSV</t>
  </si>
  <si>
    <t>Práce a dodávky PSV</t>
  </si>
  <si>
    <t>722</t>
  </si>
  <si>
    <t>Zdravotechnika - vnútorný vodovod</t>
  </si>
  <si>
    <t>55</t>
  </si>
  <si>
    <t>722250180.S</t>
  </si>
  <si>
    <t>Montáž hasiaceho prístroja na stenu</t>
  </si>
  <si>
    <t>-111865175</t>
  </si>
  <si>
    <t>56</t>
  </si>
  <si>
    <t>449170000900.S</t>
  </si>
  <si>
    <t>Prenosný hasiaci prístroj práškový P6Če 6 kg, 21A</t>
  </si>
  <si>
    <t>940227794</t>
  </si>
  <si>
    <t>57</t>
  </si>
  <si>
    <t>998722201.S</t>
  </si>
  <si>
    <t>Presun hmôt pre vnútorný vodovod v objektoch výšky do 6 m</t>
  </si>
  <si>
    <t>%</t>
  </si>
  <si>
    <t>1134235947</t>
  </si>
  <si>
    <t>763</t>
  </si>
  <si>
    <t>Konštrukcie - drevostavby</t>
  </si>
  <si>
    <t>58</t>
  </si>
  <si>
    <t>763138250</t>
  </si>
  <si>
    <t>Protipožiarny podhľad SDK Rigips RF 15 mm ( El45/15) závesný, dvojúrovňová oceľová podkonštrukcia CD, TI 100 mm, reflexná parozábrana</t>
  </si>
  <si>
    <t>308679886</t>
  </si>
  <si>
    <t>"Sp2-C"</t>
  </si>
  <si>
    <t>59</t>
  </si>
  <si>
    <t>763138251</t>
  </si>
  <si>
    <t>Protipožiarny podhľad SDK Rigips RFI 15 mm ( El45/15) závesný, dvojúrovňová oceľová podkonštrukcia CD, TI 50 mm, reflexná parozábrana</t>
  </si>
  <si>
    <t>2083904614</t>
  </si>
  <si>
    <t>60</t>
  </si>
  <si>
    <t>763170021.S</t>
  </si>
  <si>
    <t>Montáž revíznych dvierok pre SDK podhľady veľkosti 0,10 - 0,25 m2</t>
  </si>
  <si>
    <t>-546526619</t>
  </si>
  <si>
    <t>61</t>
  </si>
  <si>
    <t>590160003701</t>
  </si>
  <si>
    <t>Protipožiarne revízne dvierka 600x600 mm s požiarnou odolnosťou 45 minút - systém F6 s výplňou hr. 25 mm, ozn.Rev</t>
  </si>
  <si>
    <t>1695938808</t>
  </si>
  <si>
    <t>62</t>
  </si>
  <si>
    <t>998763401.S</t>
  </si>
  <si>
    <t>Presun hmôt pre sádrokartónové konštrukcie v stavbách (objektoch) výšky do 7 m</t>
  </si>
  <si>
    <t>-1412061725</t>
  </si>
  <si>
    <t>766</t>
  </si>
  <si>
    <t>Konštrukcie stolárske</t>
  </si>
  <si>
    <t>63</t>
  </si>
  <si>
    <t>766111820.S</t>
  </si>
  <si>
    <t>Demontáž drevených stien plných,  -0,01695t</t>
  </si>
  <si>
    <t>-561033312</t>
  </si>
  <si>
    <t xml:space="preserve">"X." </t>
  </si>
  <si>
    <t>2,625*2,5</t>
  </si>
  <si>
    <t>64</t>
  </si>
  <si>
    <t>766411821.S</t>
  </si>
  <si>
    <t>Demontáž obloženia stien panelmi, palub. doskami,  -0,01098t</t>
  </si>
  <si>
    <t>-669020698</t>
  </si>
  <si>
    <t>"XVI."</t>
  </si>
  <si>
    <t>"206" (2,05+2,87+2,85)*1,2</t>
  </si>
  <si>
    <t>65</t>
  </si>
  <si>
    <t>766411822.S</t>
  </si>
  <si>
    <t>Demontáž obloženia stien panelmi, podkladových roštov,  -0,00800t</t>
  </si>
  <si>
    <t>1665837780</t>
  </si>
  <si>
    <t>66</t>
  </si>
  <si>
    <t>766121210.R</t>
  </si>
  <si>
    <t>D+M Systém sanitárnych oddeľovacích stien, laminované DTD dosky s hrúbkou 11mm a s melamínovou povrchovou úpravou v=2020mm, šírka dverí 600mm,podrobná špecifikácia podľa PD, pol.Cm1</t>
  </si>
  <si>
    <t>-304378222</t>
  </si>
  <si>
    <t>1,765*2,02</t>
  </si>
  <si>
    <t>67</t>
  </si>
  <si>
    <t>766621265.S</t>
  </si>
  <si>
    <t>Montáž okien drevených atypických</t>
  </si>
  <si>
    <t>-148012444</t>
  </si>
  <si>
    <t>"Do1" 2*(1,0+1,95)</t>
  </si>
  <si>
    <t>"Do2" 2*(0,89+0,89)</t>
  </si>
  <si>
    <t>70</t>
  </si>
  <si>
    <t>611000000Do1</t>
  </si>
  <si>
    <t>Drevené okno- europrofil smrek, dvojkrídlové, O-OS, so sklop. nadsvetlíkom, zasklenie izol.dvojsklom, pákový mechanizmus, 1000x1950mm, podrob.špecifikácia podľa PD, pol. Do1</t>
  </si>
  <si>
    <t>2009629736</t>
  </si>
  <si>
    <t>71</t>
  </si>
  <si>
    <t>611000000Do2</t>
  </si>
  <si>
    <t>Drevené okno- europrofil smrek, jednokrídlové,  sklopné, zasklenie izol.dvojsklom, 890x890mm, podrob.špecifikácia podľa PD, pol. Do2</t>
  </si>
  <si>
    <t>-1719504423</t>
  </si>
  <si>
    <t>72</t>
  </si>
  <si>
    <t>766662112.R</t>
  </si>
  <si>
    <t>Montáž dverového krídla atypickéhov vrátane kovania a obložkovej zárubne</t>
  </si>
  <si>
    <t>1894362001</t>
  </si>
  <si>
    <t>2+1+1 " nové dvere</t>
  </si>
  <si>
    <t>73</t>
  </si>
  <si>
    <t>611000000001</t>
  </si>
  <si>
    <t>Drevené interiérové dvere kazetové. atypické, 1krídlové, plné,vrátane kovania a zárubne obložkovej, atypickej pre  hr.steny 200mm, 800x2280 podrobná špecifikácia podľa PD, pol. Di1</t>
  </si>
  <si>
    <t>145870499</t>
  </si>
  <si>
    <t>74</t>
  </si>
  <si>
    <t>611000000002</t>
  </si>
  <si>
    <t>Drevené interiérové dvere kazetové. atypické, 1krídlové, plné,vrátane kovania a zárubne obložkovej, atypickej pre  hr.steny 170mm 700x2280mm, podrobná špecifikácia podľa PD, pol. Di2</t>
  </si>
  <si>
    <t>323895320</t>
  </si>
  <si>
    <t>75</t>
  </si>
  <si>
    <t>611000000002x</t>
  </si>
  <si>
    <t>Drevené interiérové dvere kazetové. atypické, 1krídlové, plné,vrátane kovania a zárubne obložkovej, atypickej pre  hr.steny 170mm, AL vetracia mriežka 500x150mm,  700x2280mm, podrobná špecifikácia podľa PD, pol. Di*2</t>
  </si>
  <si>
    <t>-648782443</t>
  </si>
  <si>
    <t>76</t>
  </si>
  <si>
    <t>766662132.S</t>
  </si>
  <si>
    <t>Montáž dverového krídla otočného dvojkrídlového poldrážkového, do existujúcej zárubne, vrátane kovania</t>
  </si>
  <si>
    <t>1913047243</t>
  </si>
  <si>
    <t xml:space="preserve">"ozn. Na-existujúce dvere" 1 </t>
  </si>
  <si>
    <t>77</t>
  </si>
  <si>
    <t>766662912.S</t>
  </si>
  <si>
    <t>Oprava dverných krídiel z tvrdého dreva s výmenou čiastkových prvkov alebo kovaní</t>
  </si>
  <si>
    <t>-501801242</t>
  </si>
  <si>
    <t>"na" 1,25*2,65</t>
  </si>
  <si>
    <t>78</t>
  </si>
  <si>
    <t>549110000101</t>
  </si>
  <si>
    <t>Kľučky a štítky pre existujúce 2krídlové dvere,farba mosadzná, typ konzultovať s KPU,  ozn. na</t>
  </si>
  <si>
    <t>-1609326823</t>
  </si>
  <si>
    <t>79</t>
  </si>
  <si>
    <t>766662132.R</t>
  </si>
  <si>
    <t>D+M Štetinové podlahové dverné tesnenie osadené frézovaním do spodnej hrany</t>
  </si>
  <si>
    <t>-1879499549</t>
  </si>
  <si>
    <t>0,8*2+0,7*2+0,6*2</t>
  </si>
  <si>
    <t>80</t>
  </si>
  <si>
    <t>766694113.S</t>
  </si>
  <si>
    <t xml:space="preserve">Montáž parapetnej dosky drevenej </t>
  </si>
  <si>
    <t>2131411118</t>
  </si>
  <si>
    <t>81</t>
  </si>
  <si>
    <t>611550000201</t>
  </si>
  <si>
    <t>Parapetná doska vnútorná, šírka 250 mm, z dreva, dĺ.1000mm</t>
  </si>
  <si>
    <t>785334974</t>
  </si>
  <si>
    <t>83</t>
  </si>
  <si>
    <t>998766201.S</t>
  </si>
  <si>
    <t>Presun hmot pre konštrukcie stolárske v objektoch výšky do 6 m</t>
  </si>
  <si>
    <t>-1387129862</t>
  </si>
  <si>
    <t>767</t>
  </si>
  <si>
    <t>Konštrukcie doplnkové kovové</t>
  </si>
  <si>
    <t>84</t>
  </si>
  <si>
    <t>767647912.S</t>
  </si>
  <si>
    <t>Oprava a údržba dverí výmena kľučiek vrátane štítkov,  -0,00500t</t>
  </si>
  <si>
    <t>súb.</t>
  </si>
  <si>
    <t>-247750408</t>
  </si>
  <si>
    <t>85</t>
  </si>
  <si>
    <t>767662110.S</t>
  </si>
  <si>
    <t>Montáž mreží pevných skrutkovaním</t>
  </si>
  <si>
    <t>163344046</t>
  </si>
  <si>
    <t>"Do1" 1,0*1,95</t>
  </si>
  <si>
    <t>86</t>
  </si>
  <si>
    <t>553000000001</t>
  </si>
  <si>
    <t>Okenná mreža kovaná - typ a tvar podľa existujúcich mreží, 100x1950mm, pol, Do1</t>
  </si>
  <si>
    <t>765999041</t>
  </si>
  <si>
    <t>87</t>
  </si>
  <si>
    <t>998767201.S</t>
  </si>
  <si>
    <t>Presun hmôt pre kovové stavebné doplnkové konštrukcie v objektoch výšky do 6 m</t>
  </si>
  <si>
    <t>-2141241429</t>
  </si>
  <si>
    <t>771</t>
  </si>
  <si>
    <t>Podlahy z dlaždíc</t>
  </si>
  <si>
    <t>88</t>
  </si>
  <si>
    <t>771415014</t>
  </si>
  <si>
    <t>Montáž soklíkov z obkladačiek do tmelu veľ. 200 x 100 mm</t>
  </si>
  <si>
    <t>-33774778</t>
  </si>
  <si>
    <t>"203" 2*(1,99+1,765)-0,7</t>
  </si>
  <si>
    <t>"202" 2*(4,48+2,12)-1,2-1,25-0,9-0,7*2+0,3*2+0,25*2</t>
  </si>
  <si>
    <t>89</t>
  </si>
  <si>
    <t>5976400012</t>
  </si>
  <si>
    <t>Soklík keramický v.10cm</t>
  </si>
  <si>
    <t>1335171036</t>
  </si>
  <si>
    <t>16,36</t>
  </si>
  <si>
    <t>90</t>
  </si>
  <si>
    <t>771576109.S</t>
  </si>
  <si>
    <t>Montáž podláh z dlaždíc keramických do tmelu flexibilného mrazuvzdorného veľ. 300 x 300 mm</t>
  </si>
  <si>
    <t>-846388250</t>
  </si>
  <si>
    <t>"p1</t>
  </si>
  <si>
    <t>Medzisúčet</t>
  </si>
  <si>
    <t>"p2</t>
  </si>
  <si>
    <t>91</t>
  </si>
  <si>
    <t>597740001703</t>
  </si>
  <si>
    <t>Dlaždice keramické, protišmykové (R10), 300x300mm</t>
  </si>
  <si>
    <t>-1227460114</t>
  </si>
  <si>
    <t>(p1+p2)*1,02</t>
  </si>
  <si>
    <t>92</t>
  </si>
  <si>
    <t>998771201.S</t>
  </si>
  <si>
    <t>Presun hmôt pre podlahy z dlaždíc v objektoch výšky do 6m</t>
  </si>
  <si>
    <t>-210754707</t>
  </si>
  <si>
    <t>775</t>
  </si>
  <si>
    <t>Podlahy vlysové a parketové</t>
  </si>
  <si>
    <t>93</t>
  </si>
  <si>
    <t>775411820.S</t>
  </si>
  <si>
    <t>Demontáž soklíkov alebo líšt pripevnených skrutkami,  -0,00100t</t>
  </si>
  <si>
    <t>-1528037399</t>
  </si>
  <si>
    <t>"205"  2*(6,32+4,0)-0,8-1,4</t>
  </si>
  <si>
    <t>"206" 2*(6,32+2,87)-0,85</t>
  </si>
  <si>
    <t>94</t>
  </si>
  <si>
    <t>775413120.S</t>
  </si>
  <si>
    <t>Montáž podlahových soklíkov alebo líšt obvodových skrutkovaním</t>
  </si>
  <si>
    <t>-621508993</t>
  </si>
  <si>
    <t>"205" 2*(6,32+4,0)-0,8-1,4</t>
  </si>
  <si>
    <t>"207" 2*(4,48+2,625)-0,9</t>
  </si>
  <si>
    <t>95</t>
  </si>
  <si>
    <t>611990000200</t>
  </si>
  <si>
    <t>Lišta parketová KLASIC, dub, jaseň, 30x18 mm</t>
  </si>
  <si>
    <t>973050755</t>
  </si>
  <si>
    <t>49,28</t>
  </si>
  <si>
    <t>49,28*1,01 'Prepočítané koeficientom množstva</t>
  </si>
  <si>
    <t>96</t>
  </si>
  <si>
    <t>775413220.S</t>
  </si>
  <si>
    <t>Montáž prechodovej lišty priskrutkovaním</t>
  </si>
  <si>
    <t>-940370642</t>
  </si>
  <si>
    <t>0,8*2+0,7*2+1,25</t>
  </si>
  <si>
    <t>97</t>
  </si>
  <si>
    <t>611990001100.S</t>
  </si>
  <si>
    <t>Lišta prechodová skrutkovacia, šírka 40 mm</t>
  </si>
  <si>
    <t>-369991502</t>
  </si>
  <si>
    <t>4,25*1,01 'Prepočítané koeficientom množstva</t>
  </si>
  <si>
    <t>98</t>
  </si>
  <si>
    <t>775550060.S</t>
  </si>
  <si>
    <t>Montáž podlahy z viacvrstvých drevených lamiel, položená voľne</t>
  </si>
  <si>
    <t>1479814912</t>
  </si>
  <si>
    <t>"p3</t>
  </si>
  <si>
    <t>611980002170.S</t>
  </si>
  <si>
    <t>Parkety veľkoplošné drevené, hrúbka 14 mm</t>
  </si>
  <si>
    <t>-468192249</t>
  </si>
  <si>
    <t>8,8*1,02 'Prepočítané koeficientom množstva</t>
  </si>
  <si>
    <t>100</t>
  </si>
  <si>
    <t>775592141.S</t>
  </si>
  <si>
    <t>Montáž podložky vyrovnávacej a tlmiacej penovej hr. 3 mm pod plávajúce podlahy</t>
  </si>
  <si>
    <t>-880937989</t>
  </si>
  <si>
    <t>101</t>
  </si>
  <si>
    <t>283230008600.S</t>
  </si>
  <si>
    <t>Podložka z penového PE pod plávajúce podlahy, hr. 3 mm</t>
  </si>
  <si>
    <t>451273458</t>
  </si>
  <si>
    <t>8,8*1,03 'Prepočítané koeficientom množstva</t>
  </si>
  <si>
    <t>102</t>
  </si>
  <si>
    <t>775591902.R</t>
  </si>
  <si>
    <t>Ostatné opravy na nášľapnej ploche -tmelenie, prebrúsenie, 2x voskovanie</t>
  </si>
  <si>
    <t>-721653801</t>
  </si>
  <si>
    <t>"pa</t>
  </si>
  <si>
    <t>103</t>
  </si>
  <si>
    <t>775591910.S</t>
  </si>
  <si>
    <t>Ostatné opravy na nášľapnej ploche brúsenie podláh strojné</t>
  </si>
  <si>
    <t>387654145</t>
  </si>
  <si>
    <t>127</t>
  </si>
  <si>
    <t>775511800.S</t>
  </si>
  <si>
    <t>Demontáž lepených drevených podláh vlysových, mozaikových, parketových, vrátane líšt -0,0150t</t>
  </si>
  <si>
    <t>28013219</t>
  </si>
  <si>
    <t>pa*0,5</t>
  </si>
  <si>
    <t>128</t>
  </si>
  <si>
    <t>775534261.S</t>
  </si>
  <si>
    <t>Montáž podláh z vlysov šírky do 60 mm, lepením s pretmelením, vzor remeň</t>
  </si>
  <si>
    <t>1268047949</t>
  </si>
  <si>
    <t>129</t>
  </si>
  <si>
    <t>611980000100.S</t>
  </si>
  <si>
    <t>Vlysy podlahové šxlxhr 55x400x21 mm, buk</t>
  </si>
  <si>
    <t>-244295797</t>
  </si>
  <si>
    <t>22,03*1,02 'Prepočítané koeficientom množstva</t>
  </si>
  <si>
    <t>104</t>
  </si>
  <si>
    <t>998775201.S</t>
  </si>
  <si>
    <t>Presun hmôt pre podlahy vlysové a parketové v objektoch výšky do 6 m</t>
  </si>
  <si>
    <t>790891424</t>
  </si>
  <si>
    <t>776</t>
  </si>
  <si>
    <t>Podlahy povlakové</t>
  </si>
  <si>
    <t>105</t>
  </si>
  <si>
    <t>776511820.S</t>
  </si>
  <si>
    <t>Odstránenie povlakových podláh z nášľapnej plochy lepených s podložkou,  -0,00100t</t>
  </si>
  <si>
    <t>1264611300</t>
  </si>
  <si>
    <t xml:space="preserve">"XII." </t>
  </si>
  <si>
    <t>781</t>
  </si>
  <si>
    <t>Obklady</t>
  </si>
  <si>
    <t>106</t>
  </si>
  <si>
    <t>781445210</t>
  </si>
  <si>
    <t>Montáž obkladov vnútor. stien z obkladačiek kladených do tmelu flexibilného veľ. 300x300 mm</t>
  </si>
  <si>
    <t>88532569</t>
  </si>
  <si>
    <t>"úprava A**</t>
  </si>
  <si>
    <t>"203"</t>
  </si>
  <si>
    <t>(0,8+1,82+0,45)*1,5</t>
  </si>
  <si>
    <t>"204</t>
  </si>
  <si>
    <t>2*(2,505+1,765)*2,0-0,7*2,28</t>
  </si>
  <si>
    <t>107</t>
  </si>
  <si>
    <t>597740000901</t>
  </si>
  <si>
    <t>Obkladačky  keramické  lxv 300x300 mm</t>
  </si>
  <si>
    <t>2075922177</t>
  </si>
  <si>
    <t>uprAxx*1,02</t>
  </si>
  <si>
    <t>108</t>
  </si>
  <si>
    <t>781491111</t>
  </si>
  <si>
    <t>Montáž plastových profilov pre obklad do tmelu - roh steny</t>
  </si>
  <si>
    <t>1816494775</t>
  </si>
  <si>
    <t>1,5*4</t>
  </si>
  <si>
    <t>2,0*4</t>
  </si>
  <si>
    <t>109</t>
  </si>
  <si>
    <t>283190005601</t>
  </si>
  <si>
    <t>Obkladací profil - roh vonkajší, vnútorný</t>
  </si>
  <si>
    <t>-1322081010</t>
  </si>
  <si>
    <t>14,0*1,02</t>
  </si>
  <si>
    <t>110</t>
  </si>
  <si>
    <t>781675102.S</t>
  </si>
  <si>
    <t>Montáž obkladov parapetov z dlaždíc keramických do tmelu, akákoľvek veľkosť</t>
  </si>
  <si>
    <t>681539418</t>
  </si>
  <si>
    <t>"Do2" 1,05</t>
  </si>
  <si>
    <t>111</t>
  </si>
  <si>
    <t>-189604180</t>
  </si>
  <si>
    <t>1,05*0,3*1,02</t>
  </si>
  <si>
    <t>112</t>
  </si>
  <si>
    <t>998781201.S</t>
  </si>
  <si>
    <t>Presun hmôt pre obklady keramické v objektoch výšky do 6 m</t>
  </si>
  <si>
    <t>1140028884</t>
  </si>
  <si>
    <t>783</t>
  </si>
  <si>
    <t>Nátery</t>
  </si>
  <si>
    <t>113</t>
  </si>
  <si>
    <t>783225100.S</t>
  </si>
  <si>
    <t>Nátery kov.stav.doplnk.konštr. syntetické na vzduchu schnúce dvojnás. 1x s emailov. - 105µm</t>
  </si>
  <si>
    <t>1931167680</t>
  </si>
  <si>
    <t>"Do1-mreža " 1,0*1,95*2</t>
  </si>
  <si>
    <t>114</t>
  </si>
  <si>
    <t>783602824.S</t>
  </si>
  <si>
    <t>Odstránenie starých náterov zo stolár. výrobkov opálením s obrúsením, dverí troj a viacvýplňových</t>
  </si>
  <si>
    <t>-2134536308</t>
  </si>
  <si>
    <t>"na"</t>
  </si>
  <si>
    <t>1,25*2,65*2</t>
  </si>
  <si>
    <t>(1,54+2,85*2)*0,53 "rám</t>
  </si>
  <si>
    <t>115</t>
  </si>
  <si>
    <t>783624300.S</t>
  </si>
  <si>
    <t>Nátery stolárskych výrobkov syntetické dvojnásobné 1x s emailovaním a 2x plným tmelením</t>
  </si>
  <si>
    <t>-1347492951</t>
  </si>
  <si>
    <t>116</t>
  </si>
  <si>
    <t>783626000.S</t>
  </si>
  <si>
    <t>Nátery stolárskych výrobkov syntetické napustením</t>
  </si>
  <si>
    <t>-442674050</t>
  </si>
  <si>
    <t>117</t>
  </si>
  <si>
    <t>783894612.S</t>
  </si>
  <si>
    <t>Náter farbami akrylátovými ekologickými riediteľnými vodou, biely náter sadrokartónových stropov 2x</t>
  </si>
  <si>
    <t>-1398120963</t>
  </si>
  <si>
    <t>sdk1+sdk2</t>
  </si>
  <si>
    <t>784</t>
  </si>
  <si>
    <t>Maľby</t>
  </si>
  <si>
    <t>118</t>
  </si>
  <si>
    <t>784402801</t>
  </si>
  <si>
    <t>Odstránenie malieb oškrabaním, výšky do 3,80 m</t>
  </si>
  <si>
    <t>1375089228</t>
  </si>
  <si>
    <t>- (2,625+1,65*2)*1,65</t>
  </si>
  <si>
    <t>-(2,05+2,87+2,85)*1,2</t>
  </si>
  <si>
    <t>2*(1,82+1,77)*4,02</t>
  </si>
  <si>
    <t>"204a,b"</t>
  </si>
  <si>
    <t>2*(2,505+1,77)*(4,02-2,0)</t>
  </si>
  <si>
    <t>119</t>
  </si>
  <si>
    <t>784402801.R</t>
  </si>
  <si>
    <t>Umytie stien vodou a saponátom, výšky do 3,80 m</t>
  </si>
  <si>
    <t>1338050936</t>
  </si>
  <si>
    <t>uprA+uprF1</t>
  </si>
  <si>
    <t>120</t>
  </si>
  <si>
    <t>784410030</t>
  </si>
  <si>
    <t>Oblepenie soklov, stykov, okrajov a iných zariadení, výšky miestnosti do 3,80 m</t>
  </si>
  <si>
    <t>1430747197</t>
  </si>
  <si>
    <t>50,0</t>
  </si>
  <si>
    <t>121</t>
  </si>
  <si>
    <t>784410100.S</t>
  </si>
  <si>
    <t>Penetrovanie jednonásobné jemnozrnných podkladov výšky do 3,80 m</t>
  </si>
  <si>
    <t>-1799011658</t>
  </si>
  <si>
    <t>122</t>
  </si>
  <si>
    <t>784452371</t>
  </si>
  <si>
    <t>Maľby z maliarskych zmesí Primalex Polar, ručne nanášané tónované dvojnásobné na jemnozrnný podklad výšky do 3,80 m</t>
  </si>
  <si>
    <t>1896209145</t>
  </si>
  <si>
    <t>123</t>
  </si>
  <si>
    <t>784418012</t>
  </si>
  <si>
    <t>Zakrývanie podláh a zariadení papierom v miestnostiach alebo na schodisku</t>
  </si>
  <si>
    <t>-461822237</t>
  </si>
  <si>
    <t>HZS</t>
  </si>
  <si>
    <t>Hodinové zúčtovacie sadzby</t>
  </si>
  <si>
    <t>124</t>
  </si>
  <si>
    <t>HZS000311.S</t>
  </si>
  <si>
    <t>Stavebno montážne práce menej náročne, pomocné alebo manipulačné (Tr. 1) v rozsahu menej ako 4 hodiny</t>
  </si>
  <si>
    <t>hod</t>
  </si>
  <si>
    <t>512</t>
  </si>
  <si>
    <t>1753818943</t>
  </si>
  <si>
    <t>"nepredvídané, resp.nešpecifikované drobné montážne resp.demont.práce</t>
  </si>
  <si>
    <t>VRN</t>
  </si>
  <si>
    <t>Vedľajšie rozpočtové náklady</t>
  </si>
  <si>
    <t>VRN06</t>
  </si>
  <si>
    <t>Zariadenie staveniska</t>
  </si>
  <si>
    <t>125</t>
  </si>
  <si>
    <t>000600011</t>
  </si>
  <si>
    <t xml:space="preserve">Zariadenie staveniska </t>
  </si>
  <si>
    <t>1024</t>
  </si>
  <si>
    <t>107018715</t>
  </si>
  <si>
    <t>002 - Elektroinštalácia</t>
  </si>
  <si>
    <t>Úroveň 3:</t>
  </si>
  <si>
    <t>002a - Elektroinštalácia</t>
  </si>
  <si>
    <t>.</t>
  </si>
  <si>
    <t>M-21 - Práce a dodávky M</t>
  </si>
  <si>
    <t xml:space="preserve">    D1 - Silnoprúdová elektroinštalácia</t>
  </si>
  <si>
    <t>M-21</t>
  </si>
  <si>
    <t>Práce a dodávky M</t>
  </si>
  <si>
    <t>D1</t>
  </si>
  <si>
    <t>Silnoprúdová elektroinštalácia</t>
  </si>
  <si>
    <t>Pol42</t>
  </si>
  <si>
    <t>KABEL CYKY J 3X1,5mm2</t>
  </si>
  <si>
    <t>Pol43</t>
  </si>
  <si>
    <t>KABEL CYKY O 3X1,5mm2</t>
  </si>
  <si>
    <t>Pol44</t>
  </si>
  <si>
    <t>KABEL CYKY J 3X2,5mm2</t>
  </si>
  <si>
    <t>Pol45</t>
  </si>
  <si>
    <t>KABEL   N2XH-J 5x4mm2</t>
  </si>
  <si>
    <t>Pol46</t>
  </si>
  <si>
    <t>Kábel CYKY 4Bx10mm2</t>
  </si>
  <si>
    <t>Pol5</t>
  </si>
  <si>
    <t>KABEL Uninet FTP 5X2X0,5 cat 5</t>
  </si>
  <si>
    <t>Pol6</t>
  </si>
  <si>
    <t>KRABICA ASD70 BK IEC bez halog.</t>
  </si>
  <si>
    <t>Pol7</t>
  </si>
  <si>
    <t>KRABICA KPR 68 KA-predlžená</t>
  </si>
  <si>
    <t>Pol8</t>
  </si>
  <si>
    <t>Trubka FXP DE16</t>
  </si>
  <si>
    <t>Pol47</t>
  </si>
  <si>
    <t>Trubka FXP DE25</t>
  </si>
  <si>
    <t>Pol48</t>
  </si>
  <si>
    <t>VODIČ CYA 4 ZEL.ŽL VV</t>
  </si>
  <si>
    <t>Pol9</t>
  </si>
  <si>
    <t>VODIČ CYA 6 ZEL.ŽL VV</t>
  </si>
  <si>
    <t>Pol10</t>
  </si>
  <si>
    <t>SVORKA k uchyt. CYA k oc. Kon.</t>
  </si>
  <si>
    <t>Pol11</t>
  </si>
  <si>
    <t>KRABICA  KT 250 KB</t>
  </si>
  <si>
    <t>Pol49</t>
  </si>
  <si>
    <t>KRABICA  Acidur 16</t>
  </si>
  <si>
    <t>Pol12</t>
  </si>
  <si>
    <t>HMOZDINKY  HILTI NARAZACIE M6/60</t>
  </si>
  <si>
    <t>Pol13</t>
  </si>
  <si>
    <t>Sádra stavebná</t>
  </si>
  <si>
    <t>Pol50</t>
  </si>
  <si>
    <t>VYPINAC PO C1 LE Valena</t>
  </si>
  <si>
    <t>Pol16</t>
  </si>
  <si>
    <t>VYPINAC PO C5 LE Valena</t>
  </si>
  <si>
    <t>Pol18</t>
  </si>
  <si>
    <t>SWITCH PC 6</t>
  </si>
  <si>
    <t>Pol19</t>
  </si>
  <si>
    <t>Koncovka 1xRJ45 tien.</t>
  </si>
  <si>
    <t>Pol20</t>
  </si>
  <si>
    <t>ZASUVKA PC 1xRJ45 LE Valena</t>
  </si>
  <si>
    <t>Pol51</t>
  </si>
  <si>
    <t>ZASUVKA PO 2/16A 240V LE-dvojzásuvka Valena</t>
  </si>
  <si>
    <t>Pol22</t>
  </si>
  <si>
    <t>ZASUVKA PO 1/16A 240V LE Valena IP44</t>
  </si>
  <si>
    <t>Pol52</t>
  </si>
  <si>
    <t>ZASUVKA PO 2P+T/16A/240V LE biela Valena</t>
  </si>
  <si>
    <t>Pol24</t>
  </si>
  <si>
    <t>Parelelné zapojenie zásuviek</t>
  </si>
  <si>
    <t>Pol53</t>
  </si>
  <si>
    <t>Valena- rámček 1 biely 774451</t>
  </si>
  <si>
    <t>Pol54</t>
  </si>
  <si>
    <t>Valena- rámček 4 biely vodorovný 774454</t>
  </si>
  <si>
    <t>Pol55</t>
  </si>
  <si>
    <t>ROZVÁDZAČ ISTIACIA R1 atyp.podľa výkresu č.E4</t>
  </si>
  <si>
    <t>Pol27</t>
  </si>
  <si>
    <t>Svietidlo LED 45W, 4000K,  IP20, 1200x300mm  teplá bielá</t>
  </si>
  <si>
    <t>Pol28</t>
  </si>
  <si>
    <t>Montážný rám Al k svietidlu LED kazetový 1200x300mm</t>
  </si>
  <si>
    <t>Pol56</t>
  </si>
  <si>
    <t>Stropné svietidlo MYLIVING MAUVE 1xLED/17W/230V</t>
  </si>
  <si>
    <t>Pol29</t>
  </si>
  <si>
    <t>Označovacie štítky na kábel a zariadenia</t>
  </si>
  <si>
    <t>Pol30</t>
  </si>
  <si>
    <t>Označenie prístrojov v rozvádzači</t>
  </si>
  <si>
    <t>68</t>
  </si>
  <si>
    <t>Pol31</t>
  </si>
  <si>
    <t>UKONCENI KABLA DO 5X10</t>
  </si>
  <si>
    <t>Pol32</t>
  </si>
  <si>
    <t>Demontáž pôvodnej elektroinštalácie</t>
  </si>
  <si>
    <t>h</t>
  </si>
  <si>
    <t>Pol33</t>
  </si>
  <si>
    <t>Vyčistenie pracoviska - odvoz sutí</t>
  </si>
  <si>
    <t>Pol34</t>
  </si>
  <si>
    <t>Vypracovanie revízia EZ</t>
  </si>
  <si>
    <t>Pol35</t>
  </si>
  <si>
    <t>Vysekanie rýhy do 3x5 tehla</t>
  </si>
  <si>
    <t>Pol36</t>
  </si>
  <si>
    <t>Vysekanie rýhy do 5x5 tehla</t>
  </si>
  <si>
    <t>Pol37</t>
  </si>
  <si>
    <t>Vysekanie PRE ROZVADZAC do 1000x600x300mm</t>
  </si>
  <si>
    <t>82</t>
  </si>
  <si>
    <t>Pol38</t>
  </si>
  <si>
    <t>Vysekanie kapse pre krabice</t>
  </si>
  <si>
    <t>Pol39</t>
  </si>
  <si>
    <t>Preburanie steny do 40cm tehla</t>
  </si>
  <si>
    <t>Pol57</t>
  </si>
  <si>
    <t>Pomocný materiál 5%</t>
  </si>
  <si>
    <t>sbr</t>
  </si>
  <si>
    <t>Pol58</t>
  </si>
  <si>
    <t>Obstarávacie náklady 10%</t>
  </si>
  <si>
    <t>002b - EZS</t>
  </si>
  <si>
    <t>M22 - Práce a dodávky M</t>
  </si>
  <si>
    <t xml:space="preserve">    D1 -  Montáž oznamovacích, signalizačných a zabezpečovacích zariadení</t>
  </si>
  <si>
    <t>M22</t>
  </si>
  <si>
    <t xml:space="preserve"> Montáž oznamovacích, signalizačných a zabezpečovacích zariadení</t>
  </si>
  <si>
    <t>JA-114E - zbernicový prístupový modul s displejom - demontáž</t>
  </si>
  <si>
    <t>JA-114E - zbernicový prístupový modul s displejom - montáž</t>
  </si>
  <si>
    <t>Akumulátor 12V, 7 Ah</t>
  </si>
  <si>
    <t>JA-110P drôtový PIR detektor pohybu - demontáž</t>
  </si>
  <si>
    <t>JA-110P drôtový PIR detektor pohybu - montáž</t>
  </si>
  <si>
    <t>JA-120Z - posilňovač zbernice + pomocný zdroj - demontáž</t>
  </si>
  <si>
    <t>JA-120Z - posilňovač zbernice + pomocný zdroj - montáž</t>
  </si>
  <si>
    <t>PLV-CP-L - krabica pre posilňovač zbernice</t>
  </si>
  <si>
    <t>Odstránenie jestvujúcich rozvodov ( PVC žľaby, káble )</t>
  </si>
  <si>
    <t>Kábel SOLARIX UTP cat5 LSOH</t>
  </si>
  <si>
    <t>Trubka FX 25</t>
  </si>
  <si>
    <t>Kábel CYKY 3 C x 1,5 mm</t>
  </si>
  <si>
    <t>Ostatný inštalačný a kotviaci materiál</t>
  </si>
  <si>
    <t>Ostatná hrubá inštalácia ( sekanie, prierazy....)</t>
  </si>
  <si>
    <t>Demomtáž zariadenia PARADOX</t>
  </si>
  <si>
    <t>Programovanie, nastavenie EZS  a prepájacie práce</t>
  </si>
  <si>
    <t>Oživenie zariadenia, funkčné skúšky + poučenie</t>
  </si>
  <si>
    <t>Revízia EZS</t>
  </si>
  <si>
    <t>Obstarávacie náklady</t>
  </si>
  <si>
    <t>003 - Vykurovanie</t>
  </si>
  <si>
    <t>Ing. Eliška Kolárová</t>
  </si>
  <si>
    <t xml:space="preserve">HSV - Práce a dodávky HSV   </t>
  </si>
  <si>
    <t xml:space="preserve">    6 - Úpravy povrchov, podlahy, osadenie   </t>
  </si>
  <si>
    <t xml:space="preserve">    9 - Ostatné konštrukcie a práce-búranie   </t>
  </si>
  <si>
    <t xml:space="preserve">PSV - Práce a dodávky PSV   </t>
  </si>
  <si>
    <t xml:space="preserve">    733 - Ústredné kúrenie - rozvodné potrubie   </t>
  </si>
  <si>
    <t xml:space="preserve">    734 - Ústredné kúrenie - armatúry   </t>
  </si>
  <si>
    <t xml:space="preserve">    735 - Ústredné kúrenie - vykurovacie telesá   </t>
  </si>
  <si>
    <t xml:space="preserve">    767 - Konštrukcie doplnkové kovové   </t>
  </si>
  <si>
    <t xml:space="preserve">    783 - Nátery   </t>
  </si>
  <si>
    <t xml:space="preserve">Práce a dodávky HSV   </t>
  </si>
  <si>
    <t xml:space="preserve">Úpravy povrchov, podlahy, osadenie   </t>
  </si>
  <si>
    <t>612403399</t>
  </si>
  <si>
    <t>Hrubá výplň rýh na stenách akoukoľvek maltou, akejkoľvek šírky ryhy</t>
  </si>
  <si>
    <t xml:space="preserve">Ostatné konštrukcie a práce-búranie   </t>
  </si>
  <si>
    <t>971033231</t>
  </si>
  <si>
    <t>Vybúranie otvoru v murive tehl. plochy do 0,0225 m2 hr. do 150 mm,  -0,00400t</t>
  </si>
  <si>
    <t>971033261</t>
  </si>
  <si>
    <t>Vybúranie otvoru v murive tehl. plochy do 0,0225 m2 hr. do 600 mm,  -0,01600t</t>
  </si>
  <si>
    <t>979011131</t>
  </si>
  <si>
    <t>Zvislá doprava sutiny po schodoch ručne do 3.5 m</t>
  </si>
  <si>
    <t>Odvoz sutiny a vybúraných hmôt na skládku za každý ďalší 1 km</t>
  </si>
  <si>
    <t>979089012</t>
  </si>
  <si>
    <t>Poplatok za skladovanie - betón, tehly, dlaždice (17 01 ), ostatné</t>
  </si>
  <si>
    <t xml:space="preserve">Práce a dodávky PSV   </t>
  </si>
  <si>
    <t>733</t>
  </si>
  <si>
    <t xml:space="preserve">Ústredné kúrenie - rozvodné potrubie   </t>
  </si>
  <si>
    <t>733110803</t>
  </si>
  <si>
    <t>Demontáž potrubia z oceľových rúrok závitových do DN 15,  -0,00100t</t>
  </si>
  <si>
    <t>733111103</t>
  </si>
  <si>
    <t>Potrubie z rúrok závitových oceľových bezšvových bežných nízkotlakových DN 15</t>
  </si>
  <si>
    <t>733190107</t>
  </si>
  <si>
    <t>Tlaková skúška potrubia z oceľových rúrok závitových</t>
  </si>
  <si>
    <t>733191923</t>
  </si>
  <si>
    <t>Oprava rozvodov potrubí -privarenie odbočky do DN 15</t>
  </si>
  <si>
    <t>998733203</t>
  </si>
  <si>
    <t>Presun hmôt pre rozvody potrubia v objektoch výšky nad 6 do 24 m</t>
  </si>
  <si>
    <t>734</t>
  </si>
  <si>
    <t xml:space="preserve">Ústredné kúrenie - armatúry   </t>
  </si>
  <si>
    <t>734200821</t>
  </si>
  <si>
    <t>Demontáž armatúry závitovej s dvomi závitmi do G 1/2 -0,00045t</t>
  </si>
  <si>
    <t>734209101</t>
  </si>
  <si>
    <t>Montáž závitovej armatúry s 1 závitom do G 1/2</t>
  </si>
  <si>
    <t>551210009300</t>
  </si>
  <si>
    <t>Ventil odvzdušňovací automatický 1/2” so spätnou klapkou, armatúry pre uzavreté systémy, GIACOMINI</t>
  </si>
  <si>
    <t>551210008900</t>
  </si>
  <si>
    <t>Ventil odvzdušňovací odvetrávací 3/8", typ V 4320 k radiátorom, mosadz</t>
  </si>
  <si>
    <t>551240001300</t>
  </si>
  <si>
    <t>Kohút plniaci a vypúšťací K 310, DN 10, PN 10</t>
  </si>
  <si>
    <t>734209112</t>
  </si>
  <si>
    <t>Montáž závitovej armatúry s 2 závitmi do G 1/2</t>
  </si>
  <si>
    <t>551210004600392301</t>
  </si>
  <si>
    <t>Herz - Priamy ventil do spiatočky  RL-5  1 3923 01   DN15</t>
  </si>
  <si>
    <t>551210004600772367</t>
  </si>
  <si>
    <t>Herz - Priamy termostatický ventil TS-E-    1 7723 11   DN15</t>
  </si>
  <si>
    <t>998734203</t>
  </si>
  <si>
    <t>Presun hmôt pre armatúry v objektoch výšky nad 6 do 24 m</t>
  </si>
  <si>
    <t>735</t>
  </si>
  <si>
    <t xml:space="preserve">Ústredné kúrenie - vykurovacie telesá   </t>
  </si>
  <si>
    <t>735121810</t>
  </si>
  <si>
    <t>Demontáž radiátorov oceľových článkových,  -0,01057t</t>
  </si>
  <si>
    <t>735153300</t>
  </si>
  <si>
    <t>Príplatok k cene za odvzdušňovací ventil telies U. S. Steel Košice s príplatkom 8 %</t>
  </si>
  <si>
    <t>735154241</t>
  </si>
  <si>
    <t>Montáž vykurovacieho telesa panelového trojradového výšky 600 mm/ dĺžky 700-900 mm</t>
  </si>
  <si>
    <t>484530075000</t>
  </si>
  <si>
    <t>Teleso vykurovacie doskové trojpanelové oceľové KORAD 33K, vxl 600x700 mm s bočným pripojením a troma konvektormi, U.S.STEEL KOSICE</t>
  </si>
  <si>
    <t>484530075200</t>
  </si>
  <si>
    <t>Teleso vykurovacie doskové trojpanelové oceľové KORAD 33K, vxl 600x900 mm s bočným pripojením a troma konvektormi, U.S.STEEL KOSICE</t>
  </si>
  <si>
    <t>735154242</t>
  </si>
  <si>
    <t>Montáž vykurovacieho telesa panelového trojradového výšky 600 mm/ dĺžky 1000-1200 mm</t>
  </si>
  <si>
    <t>484530075300</t>
  </si>
  <si>
    <t>Teleso vykurovacie doskové trojpanelové oceľové KORAD 33K, vxl 600x1000 mm s bočným pripojením a troma konvektormi, U.S.STEEL KOSICE</t>
  </si>
  <si>
    <t>735154243</t>
  </si>
  <si>
    <t>Montáž vykurovacieho telesa panelového trojradového výšky 600 mm/ dĺžky 1400-1800 mm</t>
  </si>
  <si>
    <t>484530076000</t>
  </si>
  <si>
    <t>Teleso vykurovacie doskové trojpanelové oceľové KORAD 33K, vxl 600x1700 mm s bočným pripojením a troma konvektormi, U.S.STEEL KOSICE</t>
  </si>
  <si>
    <t>735154251</t>
  </si>
  <si>
    <t>Montáž vykurovacieho telesa panelového trojradového výšky 900 mm/ dĺžky 700-900 mm</t>
  </si>
  <si>
    <t>484530077200</t>
  </si>
  <si>
    <t>Teleso vykurovacie doskové trojpanelové oceľové KORAD 33K, vxl 900x800 mm s bočným pripojením a troma konvektormi, U.S.STEEL KOSICE</t>
  </si>
  <si>
    <t>735158120</t>
  </si>
  <si>
    <t>Vykurovacie telesá panelové, tlaková skúška telesa vodou U. S. Steel Košice dvojradového</t>
  </si>
  <si>
    <t>998735202</t>
  </si>
  <si>
    <t>Presun hmôt pre vykurovacie telesá v objektoch výšky nad 6 do 12 m</t>
  </si>
  <si>
    <t xml:space="preserve">Konštrukcie doplnkové kovové   </t>
  </si>
  <si>
    <t>7679951080010</t>
  </si>
  <si>
    <t>Montáž ostatných typických kovových doplnkových konštrukcií do 5 kg</t>
  </si>
  <si>
    <t>286710013600</t>
  </si>
  <si>
    <t>Objímka jednoskrutková 5/4" 40-43 mm, M8</t>
  </si>
  <si>
    <t>998767202</t>
  </si>
  <si>
    <t>Presun hmôt pre kovové stavebné doplnkové konštrukcie v objektoch výšky nad 6 do 12 m</t>
  </si>
  <si>
    <t xml:space="preserve">Nátery   </t>
  </si>
  <si>
    <t>783424140</t>
  </si>
  <si>
    <t>Nátery kov.potr.a armatúr syntet. potrubie do DN 50 mm dvojnás. so základným náterom - 105µm</t>
  </si>
  <si>
    <t>004 - Zdravotechnika</t>
  </si>
  <si>
    <t xml:space="preserve">    1 - Zemné práce   </t>
  </si>
  <si>
    <t xml:space="preserve">    99 - Presun hmôt HSV   </t>
  </si>
  <si>
    <t xml:space="preserve">    713 - Izolácie tepelné   </t>
  </si>
  <si>
    <t xml:space="preserve">    721 - Zdravotechnika -  vnútorná kanalizácia   </t>
  </si>
  <si>
    <t xml:space="preserve">    722 - Zdravotechnika - vnútorný vodovod   </t>
  </si>
  <si>
    <t xml:space="preserve">    725 - Zdravotechnika - zariaďovacie predmety   </t>
  </si>
  <si>
    <t xml:space="preserve">Zemné práce   </t>
  </si>
  <si>
    <t>139711101</t>
  </si>
  <si>
    <t>Výkop v uzavretých priestoroch s naložením výkopu na dopravný prostriedok v hornine 1 až 4</t>
  </si>
  <si>
    <t>174101102</t>
  </si>
  <si>
    <t>Zásyp sypaninou v uzavretých priestoroch s urovnaním povrchu zásypu</t>
  </si>
  <si>
    <t>971033241</t>
  </si>
  <si>
    <t>Vybúranie otvoru v murive tehl. plochy do 0,0225 m2 hr. do 300 mm,  -0,00800t</t>
  </si>
  <si>
    <t>972054241</t>
  </si>
  <si>
    <t>Vybúranie otvoru v stropoch a klenbách železob. plochy do 0,09 m2, hr. nad 120 mm,  -0,03200t</t>
  </si>
  <si>
    <t>973031324</t>
  </si>
  <si>
    <t>Vysekanie v murive z tehál kapsy plochy do 0,10 m2, hĺbky do 150 mm,  -0,01500t</t>
  </si>
  <si>
    <t>974031143</t>
  </si>
  <si>
    <t>Vysekávanie rýh v akomkoľvek murive tehlovom na akúkoľvek maltu do hĺbky 70 mm a š. do 100 mm,  -0,01300t</t>
  </si>
  <si>
    <t>Zvislá doprava sutiny po schodoch ručne do 3,5 m</t>
  </si>
  <si>
    <t xml:space="preserve">Presun hmôt HSV   </t>
  </si>
  <si>
    <t>999281111</t>
  </si>
  <si>
    <t>713</t>
  </si>
  <si>
    <t xml:space="preserve">Izolácie tepelné   </t>
  </si>
  <si>
    <t>713482111</t>
  </si>
  <si>
    <t>Montáž trubíc z PE, hr.do 10 mm,vnút.priemer do 38</t>
  </si>
  <si>
    <t>2837741572</t>
  </si>
  <si>
    <t>Tubolit DG 35 x 5 izolácia-trubica AZ FLEX Armacell</t>
  </si>
  <si>
    <t>283310001100</t>
  </si>
  <si>
    <t>Izolačná PE trubica TUBOLIT DG 18x9 mm (d potrubia x hr. izolácie), nadrezaná, AZ FLEX</t>
  </si>
  <si>
    <t>283310001300</t>
  </si>
  <si>
    <t>Izolačná PE trubica TUBOLIT DG 22x9 mm (d potrubia x hr. izolácie), nadrezaná, AZ FLEX</t>
  </si>
  <si>
    <t>998713202</t>
  </si>
  <si>
    <t>Presun hmôt pre izolácie tepelné v objektoch výšky nad 6 m do 12 m</t>
  </si>
  <si>
    <t>721</t>
  </si>
  <si>
    <t xml:space="preserve">Zdravotechnika -  vnútorná kanalizácia   </t>
  </si>
  <si>
    <t>721171109</t>
  </si>
  <si>
    <t>Potrubie z PVC - U odpadové ležaté hrdlové D 110x2, 2</t>
  </si>
  <si>
    <t>721171803</t>
  </si>
  <si>
    <t>Demontáž potrubia z novodurových rúr odpadového alebo pripojovacieho do D75,  -0,00210 t</t>
  </si>
  <si>
    <t>721171808</t>
  </si>
  <si>
    <t>Demontáž potrubia z novodurových rúr odpadového alebo pripojovacieho nad 75 do D114,  -0,00198 t</t>
  </si>
  <si>
    <t>721172109</t>
  </si>
  <si>
    <t>Potrubie z PVC - U odpadové zvislé hrdlové D 110x2, 2</t>
  </si>
  <si>
    <t>721173203</t>
  </si>
  <si>
    <t>Potrubie z PVC - U odpadné pripájacie D 32x1, 8</t>
  </si>
  <si>
    <t>721173205</t>
  </si>
  <si>
    <t>Potrubie z PVC - U odpadné pripájacie D 50x1, 8</t>
  </si>
  <si>
    <t>721194103</t>
  </si>
  <si>
    <t>Zriadenie prípojky na potrubí vyvedenie a upevnenie odpadových výpustiek D 32x1, 8</t>
  </si>
  <si>
    <t>721194104</t>
  </si>
  <si>
    <t>Zriadenie prípojky na potrubí vyvedenie a upevnenie odpadových výpustiek D 40x1, 8</t>
  </si>
  <si>
    <t>721194105</t>
  </si>
  <si>
    <t>Zriadenie prípojky na potrubí vyvedenie a upevnenie odpadových výpustiek D 50x1, 8</t>
  </si>
  <si>
    <t>721194109</t>
  </si>
  <si>
    <t>Zriadenie prípojky na potrubí vyvedenie a upevnenie odpadových výpustiek D 110x2, 3</t>
  </si>
  <si>
    <t>721225205001</t>
  </si>
  <si>
    <t>Montáž zápachovej uzávierky z PVC do DN50</t>
  </si>
  <si>
    <t>HL138</t>
  </si>
  <si>
    <t>Podomiet.zápach.uzáver HL 138 DN32 na odvod kondenzátu s dodat.mechan.uzáverom-guličkou proti prenikaniu zápachu v príp.vyschnutia zápach.uzáveru</t>
  </si>
  <si>
    <t>721290012</t>
  </si>
  <si>
    <t>Montáž privzdušňovacieho ventilu pre odpadové potrubia DN 110</t>
  </si>
  <si>
    <t>551610000100</t>
  </si>
  <si>
    <t>Privzdušňovacia hlavica HL900N, DN 50/75/110, (37 l/s), - 40 až + 60°C, dvojitá vzduchová izolácia, vnútorná kanalizácia, PP</t>
  </si>
  <si>
    <t>721290111</t>
  </si>
  <si>
    <t>Ostatné - skúška tesnosti kanalizácie v objektoch vodou do DN 125</t>
  </si>
  <si>
    <t>998721202</t>
  </si>
  <si>
    <t>Presun hmôt pre vnútornú kanalizáciu v objektoch výšky nad 6 do 12 m</t>
  </si>
  <si>
    <t xml:space="preserve">Zdravotechnika - vnútorný vodovod   </t>
  </si>
  <si>
    <t>722130801</t>
  </si>
  <si>
    <t>Demontáž potrubia z oceľových rúrok závitových do DN 25,  -0,00213t</t>
  </si>
  <si>
    <t>722171111</t>
  </si>
  <si>
    <t>Potrubie plasthliníkové ALPEX - DUO 16x2 mm v kotúčoch</t>
  </si>
  <si>
    <t>722171113</t>
  </si>
  <si>
    <t>Potrubie plasthliníkové ALPEX - DUO 20x2 mm v kotúčoch</t>
  </si>
  <si>
    <t>722190401</t>
  </si>
  <si>
    <t>Vyvedenie a upevnenie výpustky DN 15</t>
  </si>
  <si>
    <t>722220121</t>
  </si>
  <si>
    <t>Montáž armatúry závitovej s jedným závitom, nástenka pre batériu G 1/2</t>
  </si>
  <si>
    <t>pár</t>
  </si>
  <si>
    <t>551410000500</t>
  </si>
  <si>
    <t>Ventil rohový RDL 80 1/2"</t>
  </si>
  <si>
    <t>722221015</t>
  </si>
  <si>
    <t>Montáž guľového kohúta závitového priameho pre vodu G 3/4</t>
  </si>
  <si>
    <t>551110013800</t>
  </si>
  <si>
    <t>Guľový uzáver pre vodu Perfecta, 3/4" FF, páčka, niklovaná mosadz, IVAR</t>
  </si>
  <si>
    <t>722290226</t>
  </si>
  <si>
    <t>Tlaková skúška vodovodného potrubia závitového do DN 50</t>
  </si>
  <si>
    <t>722290234</t>
  </si>
  <si>
    <t>Prepláchnutie a dezinfekcia vodovodného potrubia do DN 80</t>
  </si>
  <si>
    <t>998722202</t>
  </si>
  <si>
    <t>Presun hmôt pre vnútorný vodovod v objektoch výšky nad 6 do 12 m</t>
  </si>
  <si>
    <t>725</t>
  </si>
  <si>
    <t xml:space="preserve">Zdravotechnika - zariaďovacie predmety   </t>
  </si>
  <si>
    <t>725110814</t>
  </si>
  <si>
    <t>Demontáž záchoda odsávacieho alebo kombinačného,  -0,03420t</t>
  </si>
  <si>
    <t>725119307</t>
  </si>
  <si>
    <t>Montáž záchodovej misy kombinovanej s rovným odpadom</t>
  </si>
  <si>
    <t>642340001100</t>
  </si>
  <si>
    <t>Kombinované WC keramické ZETA, rozmer 645x355x760 mm, hlboké splachovanie, vodorovný odpad, bočné napúštanie, JIKA</t>
  </si>
  <si>
    <t>554330000100</t>
  </si>
  <si>
    <t>Záchodové sedadlo OLYMP bez poklopu, rozmer 376x436 mm, duroplast s antibakteriálnou úpravou, biela, JIKA</t>
  </si>
  <si>
    <t>725210821</t>
  </si>
  <si>
    <t>Demontáž umývadiel alebo umývadielok bez výtokovej armatúry,  -0,01946t</t>
  </si>
  <si>
    <t>725219401</t>
  </si>
  <si>
    <t>Montáž umývadla na skrutky do muriva, bez výtokovej armatúry</t>
  </si>
  <si>
    <t>642110006200</t>
  </si>
  <si>
    <t>Umývadlo keramické ZETA-60, rozmer 470x600x205 mm, biela, JIKA</t>
  </si>
  <si>
    <t>725220831</t>
  </si>
  <si>
    <t>Demontáž vane liatinovej rohovej,  -0.09510t</t>
  </si>
  <si>
    <t>725310823</t>
  </si>
  <si>
    <t>Demontáž drezu jednodielneho bez výtokovej armatúry vstavanej v kuchynskej zostave,  -0,00920t</t>
  </si>
  <si>
    <t>725319112</t>
  </si>
  <si>
    <t>Montáž kuchynských drezov jednoduchých, hranatých, s rozmerom  do 600 x 600 mm, bez výtokových armatúr</t>
  </si>
  <si>
    <t>552310003000</t>
  </si>
  <si>
    <t>Minikuchyňka  MK 100  montaž+dodavka</t>
  </si>
  <si>
    <t>725530823</t>
  </si>
  <si>
    <t>Demontáž elektrického zásobníkového ohrievača vody tlakového od 50 l do 200 l,  -0,15500t</t>
  </si>
  <si>
    <t>725539141</t>
  </si>
  <si>
    <t>Montáž elektrického zásobníka malolitrážneho do 10 L</t>
  </si>
  <si>
    <t>541310000400</t>
  </si>
  <si>
    <t>Elektrický prietokový ohrievač EO 10 P tlakový, inštalácia pod umývadlo, objem 10 l, TATRAMAT</t>
  </si>
  <si>
    <t>725539150</t>
  </si>
  <si>
    <t>Montáž elektrického zásobníka prietokového</t>
  </si>
  <si>
    <t>541310000600</t>
  </si>
  <si>
    <t>Elektrický prietokový ohrievač Hakl PM+B</t>
  </si>
  <si>
    <t>725590812</t>
  </si>
  <si>
    <t>Vnútrostav. premiestnenie vybúr. hmôt zariaď. predmetov vodorovne do 100 m z budov s výš. do 12 m</t>
  </si>
  <si>
    <t>725820803</t>
  </si>
  <si>
    <t>Demontáž batérie stojankovej do 2 otvorov,  -0,00116t</t>
  </si>
  <si>
    <t>130</t>
  </si>
  <si>
    <t>725829601</t>
  </si>
  <si>
    <t>Montáž batérií umývadlových stojankových pákových alebo klasických</t>
  </si>
  <si>
    <t>132</t>
  </si>
  <si>
    <t>551450000400</t>
  </si>
  <si>
    <t>Batéria drezová stojanková páková Faris Panther s otočným výtokovým ramienkom, pre tlakové ohrievače</t>
  </si>
  <si>
    <t>134</t>
  </si>
  <si>
    <t>551450003800</t>
  </si>
  <si>
    <t>Batéria umývadlová stojanková páková  Faris Panther s otočným výtokovým ramienkom, pre tlakové ohrievače</t>
  </si>
  <si>
    <t>136</t>
  </si>
  <si>
    <t>69</t>
  </si>
  <si>
    <t>725869301</t>
  </si>
  <si>
    <t>Montáž zápachovej uzávierky pre zariaďovacie predmety, umývadlová do D 40</t>
  </si>
  <si>
    <t>138</t>
  </si>
  <si>
    <t>551620005300</t>
  </si>
  <si>
    <t>Zápachová uzávierka - sifón umývadlový DN 32, Design, celokovový, hranatý, pochrómovaná mosadz, ALCAPLAST</t>
  </si>
  <si>
    <t>140</t>
  </si>
  <si>
    <t>725869311</t>
  </si>
  <si>
    <t>Montáž zápachovej uzávierky pre zariaďovacie predmety, drezová do D 50 (pre jeden drez)</t>
  </si>
  <si>
    <t>142</t>
  </si>
  <si>
    <t>551620007100</t>
  </si>
  <si>
    <t>Zápachová uzávierka kolenová pre jednodielne drezy, d 50 mm, G 1 1/2", vodorovný odtok, úsporný, s uhlovou hadicovou prípojkou, plast, GEBERIT</t>
  </si>
  <si>
    <t>144</t>
  </si>
  <si>
    <t>998725202</t>
  </si>
  <si>
    <t>Presun hmôt pre zariaďovacie predmety v objektoch výšky nad 6 do 12 m</t>
  </si>
  <si>
    <t>146</t>
  </si>
  <si>
    <t>005 - Vetranie a klimatizácia</t>
  </si>
  <si>
    <t>Ing. Róbert Nagy</t>
  </si>
  <si>
    <t xml:space="preserve">    3 - Zvislé a kompletné konštrukcie   </t>
  </si>
  <si>
    <t xml:space="preserve">    4 - Vodorovné konštrukcie   </t>
  </si>
  <si>
    <t xml:space="preserve">    733 - Ústredné kúrenie, rozvodné potrubie   </t>
  </si>
  <si>
    <t xml:space="preserve">    764 - Konštrukcie klampiarske   </t>
  </si>
  <si>
    <t xml:space="preserve">    765 - Konštrukcie - krytiny tvrdé   </t>
  </si>
  <si>
    <t xml:space="preserve">    769 - Montáž vzduchotechnických zariadení   </t>
  </si>
  <si>
    <t xml:space="preserve">    783 - Dokončovacie práce - nátery   </t>
  </si>
  <si>
    <t xml:space="preserve">HZS - Hodinové zúčtovacie sadzby   </t>
  </si>
  <si>
    <t xml:space="preserve">Zvislé a kompletné konštrukcie   </t>
  </si>
  <si>
    <t>340235212</t>
  </si>
  <si>
    <t>Zamurovanie otvoru s plochou do 0, 0225 m2 tehlami pálenými v stenách hr. nad 100 mm</t>
  </si>
  <si>
    <t xml:space="preserve">Vodorovné konštrukcie   </t>
  </si>
  <si>
    <t>411387531</t>
  </si>
  <si>
    <t>Zabetónov. otvoru s plochou do 0, 25 m2, v stropoch zo železobetónu a tvárnicových a v klenbách</t>
  </si>
  <si>
    <t>411387531.001</t>
  </si>
  <si>
    <t>Zriadenie prestupu cez strešnú konštrukciu - komplet  (dodávka a montáž)</t>
  </si>
  <si>
    <t>kpl</t>
  </si>
  <si>
    <t>611401111</t>
  </si>
  <si>
    <t>Omietka jednotlivých malých plôch na stropoch akoukoľvek maltou s plochou jednotlivo do 0, 09 m2</t>
  </si>
  <si>
    <t>612401191</t>
  </si>
  <si>
    <t>Omietka jednotlivých malých plôch vnútorných stien akoukoľvek maltou do 0, 09 m2</t>
  </si>
  <si>
    <t>612423521</t>
  </si>
  <si>
    <t>Omietka rýh v stenách maltou vápennou šírky ryhy do 150 mm omietkou hladkou</t>
  </si>
  <si>
    <t>622423121</t>
  </si>
  <si>
    <t>Oprava vonkajších omietok vápenných a vápenocem. stupeň členitosti III - 10 % opravovanej plochy</t>
  </si>
  <si>
    <t>941941051</t>
  </si>
  <si>
    <t>Montáž lešenia ľahkého pracovného radového s podlahami šírky nad 1,20 m do 1,50 m, výšky do 10 m</t>
  </si>
  <si>
    <t>941955202</t>
  </si>
  <si>
    <t>Lešenie ľahké pracovné vo svetlíku alebo šachte plochy do 6 m2, s výškou podlahy nad 1,50 do 3,50 m</t>
  </si>
  <si>
    <t>941941395</t>
  </si>
  <si>
    <t>Príplatok za prvý a každý ďalší týždeň použitia lešenia ľahkého pracovného radového s podlahami šírky nad 1,20 do 1,50 m, výšky do 10 m</t>
  </si>
  <si>
    <t>941941851</t>
  </si>
  <si>
    <t>Demontáž lešenia ľahkého pracovného radového s podlahami šírky nad 1,20 do 1,50 m, výšky do 10 m</t>
  </si>
  <si>
    <t>972054141</t>
  </si>
  <si>
    <t>Vybúranie otvoru v stropoch a klenbách železob. plochy do 0, 0225 m2,hr.nad 120 mm,  -0,00800t</t>
  </si>
  <si>
    <t>713411121</t>
  </si>
  <si>
    <t>Montáž izolácie tepelnej potrubia a ohybov pásmi LSP pripevnenými oceľovým drôtom jednovrstvová</t>
  </si>
  <si>
    <t>631470001200</t>
  </si>
  <si>
    <t>Lamelovo skružovaný pás KNAUF NOBASIL LMF 5 AluR (LSP 50), 20x1000x10000 mm, technická čadičová minerálna izolácia s AluR fóliou, do 600°C</t>
  </si>
  <si>
    <t>551620015700.20</t>
  </si>
  <si>
    <t>Gumová hadica záhradná d20</t>
  </si>
  <si>
    <t xml:space="preserve">Ústredné kúrenie, rozvodné potrubie   </t>
  </si>
  <si>
    <t>733191201</t>
  </si>
  <si>
    <t>Tlaková skúška medeného potrubia do D 35 mm</t>
  </si>
  <si>
    <t>764</t>
  </si>
  <si>
    <t xml:space="preserve">Konštrukcie klampiarske   </t>
  </si>
  <si>
    <t>764391850</t>
  </si>
  <si>
    <t>Demontáž ostatných strešných prvkov: univerzálny stúpací komplet s rovným držiakom dĺžky do 1,0m;  -0,00250t</t>
  </si>
  <si>
    <t>764397001</t>
  </si>
  <si>
    <t>Montáž ostatných strešných prvkov: univerzálny stúpací komplet s rovným držiakom dĺžky do 1,0m</t>
  </si>
  <si>
    <t>553450031700</t>
  </si>
  <si>
    <t>Komplet stúpací univerzálny dlhý s rovným držiakom 800/250 mm pre krytinu pálenú TONDACH</t>
  </si>
  <si>
    <t>998764202</t>
  </si>
  <si>
    <t>Presun hmôt pre konštrukcie klampiarske v objektoch výšky nad 6 do 12 m</t>
  </si>
  <si>
    <t>765</t>
  </si>
  <si>
    <t xml:space="preserve">Konštrukcie - krytiny tvrdé   </t>
  </si>
  <si>
    <t>765311821</t>
  </si>
  <si>
    <t>Demontáž keramickej krytiny pálenej uloženej na sucho nad 30 ks/m2, na ďaľšie použitie, sklon strechy do 45°, -0,04t</t>
  </si>
  <si>
    <t>765312295</t>
  </si>
  <si>
    <t>Montáž keramickej krytiny TONDACH, jednoduchých striech, sklon od 22° do 35°</t>
  </si>
  <si>
    <t>998765202</t>
  </si>
  <si>
    <t>Presun hmôt pre tvrdé krytiny v objektoch výšky nad 6 do 12 m</t>
  </si>
  <si>
    <t>767995102</t>
  </si>
  <si>
    <t>Montáž ostatných atypických kovových stavebných doplnkových konštrukcií nad 5 do 10 kg</t>
  </si>
  <si>
    <t>767995104</t>
  </si>
  <si>
    <t>Montáž ostatných atypických kovových stavebných doplnkových konštrukcií nad 20 do 50 kg</t>
  </si>
  <si>
    <t>553850000300</t>
  </si>
  <si>
    <t>Prvky pre oceľovú nosnú konštrukciu - stĺpy, väzniky prierez nad 300 mm</t>
  </si>
  <si>
    <t>55381500000010</t>
  </si>
  <si>
    <t>Typizované kov. prvky pre uloženie potrubí: tyče, oblímky, príchytky</t>
  </si>
  <si>
    <t>769</t>
  </si>
  <si>
    <t xml:space="preserve">Montáž vzduchotechnických zariadení   </t>
  </si>
  <si>
    <t>769011030</t>
  </si>
  <si>
    <t>Montáž ventilátora malého axiálneho nástenného do stropu veľkosť: 100</t>
  </si>
  <si>
    <t>4290013027.001</t>
  </si>
  <si>
    <t>DALAP 100 LVZW  EAN: 4250622614079  Malý axiálny ventilátor, G= 128 m3/h</t>
  </si>
  <si>
    <t>769021003</t>
  </si>
  <si>
    <t>Montáž spiro potrubia DN 125-140</t>
  </si>
  <si>
    <t>429810000300</t>
  </si>
  <si>
    <t>Potrubie kruhové spiro DN 125, dĺžka 1000 mm, TZB GLOBAL</t>
  </si>
  <si>
    <t>769021178</t>
  </si>
  <si>
    <t>Montáž ohybnej Al hadice s tepelnou a hlukovou izoláciou priemeru 100-130 mm</t>
  </si>
  <si>
    <t>769021178.01</t>
  </si>
  <si>
    <t>Montáž ohybnej Al hadice s tepelnou a hlukovou izoláciou priemeru 100-130 mm  - príplatok za tvarovky</t>
  </si>
  <si>
    <t>429840016300</t>
  </si>
  <si>
    <t>SONOFLEX MO 127, Al ohybná hadica</t>
  </si>
  <si>
    <t>769021529</t>
  </si>
  <si>
    <t>Montáž samoťahovej hlavice do priemeru 140 mm</t>
  </si>
  <si>
    <t>429720023800.R1</t>
  </si>
  <si>
    <t>Hlavica samoťahová s nástavcom  DALAP DORN d125mm</t>
  </si>
  <si>
    <t>769035000</t>
  </si>
  <si>
    <t>Montáž dvernej mriežky do prierezu 0.080 m2</t>
  </si>
  <si>
    <t>4290042565</t>
  </si>
  <si>
    <t>Hliníková dverová mriežka  NOVA-D-2-400x150-UR1</t>
  </si>
  <si>
    <t>769086035</t>
  </si>
  <si>
    <t>Demontáž klimatizačnej jednotky vonkajšej jednofázové napájanie (max. 2 vnút. jednotky)</t>
  </si>
  <si>
    <t>769060230</t>
  </si>
  <si>
    <t>Montáž klimatizačnej jednotky vonkajšej jednofázové napájanie (max. 2 vnút. jednotky)</t>
  </si>
  <si>
    <t>769060275</t>
  </si>
  <si>
    <t>Montáž klimatizačnej jednotky vonkajšej trojfázové napájanie (max. 9 vnút. jednotiek)</t>
  </si>
  <si>
    <t>429520006800</t>
  </si>
  <si>
    <t>Jednotka klimatizačná, vonkajšia AJY-040LELBH; VRF J-IV; 3N/400V/50Hz</t>
  </si>
  <si>
    <t>769060315</t>
  </si>
  <si>
    <t>Montáž fan-coilu nástenného dvojtrubkového</t>
  </si>
  <si>
    <t>429520015300.R101</t>
  </si>
  <si>
    <t>Vnútorná jednotka nástenná ASYA-009GCGH; Qch/Quk= 2,8/3,2kW</t>
  </si>
  <si>
    <t>429520015300.R102</t>
  </si>
  <si>
    <t>Vnútorná jednotka nástenná ASYA-014GCGH; Qch/Quk= 4,0/4,5kW</t>
  </si>
  <si>
    <t>429520015300.R110</t>
  </si>
  <si>
    <t>Infra ovládač UTY-LNHY</t>
  </si>
  <si>
    <t>769060530</t>
  </si>
  <si>
    <t>Montáž dvojice medeného potrubia predizolovaného 6-10 (1/4"x3/8")</t>
  </si>
  <si>
    <t>196350002200</t>
  </si>
  <si>
    <t>Dvojica rúr medených predizolovaných DUO d 6-10 mm (1/4"x3/8") dĺ. 25 m, MICROWELL</t>
  </si>
  <si>
    <t>769060535</t>
  </si>
  <si>
    <t>Montáž dvojice medeného potrubia predizolovaného 6-12 (1/4"x1/2")</t>
  </si>
  <si>
    <t>196350002300</t>
  </si>
  <si>
    <t>Dvojica rúr medených predizolovaných DUO d 6-12 mm (1/4"x1/2") dĺ. 20 m, MICROWELL</t>
  </si>
  <si>
    <t>769060540</t>
  </si>
  <si>
    <t>Montáž dvojice medeného potrubia predizolovaného 10-16 (3/8"x5/8")</t>
  </si>
  <si>
    <t>196350002400</t>
  </si>
  <si>
    <t>Dvojica rúr medených predizolovaných DUO d 10-16 mm (3/8"x5/8") dĺ. 25 m, MICROWELL</t>
  </si>
  <si>
    <t>196350002400.R101</t>
  </si>
  <si>
    <t>Rozdeľovač chladiva UTP-AX054A</t>
  </si>
  <si>
    <t>4290055149a101</t>
  </si>
  <si>
    <t>Rozvody - Cu potrubie:  tvarovky a iný spojovací materiál -  Príplatok</t>
  </si>
  <si>
    <t>998769203</t>
  </si>
  <si>
    <t>Presun hmôt pre montáž vzduchotechnických zariadení v stavbe (objekte) výšky nad 7 do 24 m</t>
  </si>
  <si>
    <t xml:space="preserve">Dokončovacie práce - nátery   </t>
  </si>
  <si>
    <t>783222100</t>
  </si>
  <si>
    <t>Nátery kov.stav.doplnk.konštr. syntetické farby šedej na vzduchu schnúce dvojnásobné - 70µm</t>
  </si>
  <si>
    <t>783226100</t>
  </si>
  <si>
    <t>Nátery kov.stav.doplnk.konštr. syntetické na vzduchu schnúce základný - 35µm</t>
  </si>
  <si>
    <t>783903811</t>
  </si>
  <si>
    <t>Ostatné práce odmastenie chemickými rozpúšťadlami</t>
  </si>
  <si>
    <t>148</t>
  </si>
  <si>
    <t xml:space="preserve">Hodinové zúčtovacie sadzby   </t>
  </si>
  <si>
    <t>7690725290001</t>
  </si>
  <si>
    <t>Centrálny ovládací systém klimatizačných zariadení - Oživenie a uvedenie do prevádzky</t>
  </si>
  <si>
    <t>262144</t>
  </si>
  <si>
    <t>150</t>
  </si>
  <si>
    <t>Ulica. J.Kármana 2/2, Lučenec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</si>
</sst>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6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5" fillId="0" borderId="0" xfId="0" applyNumberFormat="1" applyFont="1" applyAlignment="1"/>
    <xf numFmtId="166" fontId="35" fillId="0" borderId="12" xfId="0" applyNumberFormat="1" applyFont="1" applyBorder="1" applyAlignment="1"/>
    <xf numFmtId="166" fontId="35" fillId="0" borderId="13" xfId="0" applyNumberFormat="1" applyFont="1" applyBorder="1" applyAlignment="1"/>
    <xf numFmtId="167" fontId="36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167" fontId="23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8" fillId="0" borderId="22" xfId="0" applyFont="1" applyBorder="1" applyAlignment="1" applyProtection="1">
      <alignment horizontal="center" vertical="center"/>
      <protection locked="0"/>
    </xf>
    <xf numFmtId="49" fontId="38" fillId="0" borderId="22" xfId="0" applyNumberFormat="1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167" fontId="38" fillId="0" borderId="22" xfId="0" applyNumberFormat="1" applyFont="1" applyBorder="1" applyAlignment="1" applyProtection="1">
      <alignment vertical="center"/>
      <protection locked="0"/>
    </xf>
    <xf numFmtId="167" fontId="38" fillId="3" borderId="22" xfId="0" applyNumberFormat="1" applyFont="1" applyFill="1" applyBorder="1" applyAlignment="1" applyProtection="1">
      <alignment vertical="center"/>
      <protection locked="0"/>
    </xf>
    <xf numFmtId="0" fontId="39" fillId="0" borderId="22" xfId="0" applyFont="1" applyBorder="1" applyAlignment="1" applyProtection="1">
      <alignment vertical="center"/>
      <protection locked="0"/>
    </xf>
    <xf numFmtId="0" fontId="39" fillId="0" borderId="3" xfId="0" applyFont="1" applyBorder="1" applyAlignment="1">
      <alignment vertical="center"/>
    </xf>
    <xf numFmtId="0" fontId="38" fillId="3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31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4" fontId="7" fillId="0" borderId="0" xfId="0" applyNumberFormat="1" applyFont="1" applyAlignment="1">
      <alignment horizontal="right"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left" vertical="center"/>
    </xf>
    <xf numFmtId="4" fontId="28" fillId="0" borderId="0" xfId="0" applyNumberFormat="1" applyFont="1" applyAlignment="1">
      <alignment horizontal="right" vertical="center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22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4"/>
  <sheetViews>
    <sheetView showGridLines="0" topLeftCell="A19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6.950000000000003" customHeight="1">
      <c r="AR2" s="213" t="s">
        <v>5</v>
      </c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pans="1:74" s="1" customFormat="1" ht="24.95" customHeight="1">
      <c r="B4" s="21"/>
      <c r="D4" s="22" t="s">
        <v>8</v>
      </c>
      <c r="AR4" s="21"/>
      <c r="AS4" s="23" t="s">
        <v>9</v>
      </c>
      <c r="BE4" s="24" t="s">
        <v>10</v>
      </c>
      <c r="BS4" s="18" t="s">
        <v>6</v>
      </c>
    </row>
    <row r="5" spans="1:74" s="1" customFormat="1" ht="12" customHeight="1">
      <c r="B5" s="21"/>
      <c r="D5" s="25" t="s">
        <v>11</v>
      </c>
      <c r="K5" s="225" t="s">
        <v>12</v>
      </c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R5" s="21"/>
      <c r="BE5" s="222" t="s">
        <v>13</v>
      </c>
      <c r="BS5" s="18" t="s">
        <v>6</v>
      </c>
    </row>
    <row r="6" spans="1:74" s="1" customFormat="1" ht="36.950000000000003" customHeight="1">
      <c r="B6" s="21"/>
      <c r="D6" s="27" t="s">
        <v>14</v>
      </c>
      <c r="K6" s="226" t="s">
        <v>15</v>
      </c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R6" s="21"/>
      <c r="BE6" s="223"/>
      <c r="BS6" s="18" t="s">
        <v>6</v>
      </c>
    </row>
    <row r="7" spans="1:74" s="1" customFormat="1" ht="12" customHeight="1">
      <c r="B7" s="21"/>
      <c r="D7" s="28" t="s">
        <v>16</v>
      </c>
      <c r="K7" s="26" t="s">
        <v>1</v>
      </c>
      <c r="AK7" s="28" t="s">
        <v>17</v>
      </c>
      <c r="AN7" s="26" t="s">
        <v>1</v>
      </c>
      <c r="AR7" s="21"/>
      <c r="BE7" s="223"/>
      <c r="BS7" s="18" t="s">
        <v>6</v>
      </c>
    </row>
    <row r="8" spans="1:74" s="1" customFormat="1" ht="12" customHeight="1">
      <c r="B8" s="21"/>
      <c r="D8" s="28" t="s">
        <v>18</v>
      </c>
      <c r="K8" s="26" t="s">
        <v>19</v>
      </c>
      <c r="AK8" s="28" t="s">
        <v>20</v>
      </c>
      <c r="AN8" s="29" t="s">
        <v>21</v>
      </c>
      <c r="AR8" s="21"/>
      <c r="BE8" s="223"/>
      <c r="BS8" s="18" t="s">
        <v>6</v>
      </c>
    </row>
    <row r="9" spans="1:74" s="1" customFormat="1" ht="14.45" customHeight="1">
      <c r="B9" s="21"/>
      <c r="AR9" s="21"/>
      <c r="BE9" s="223"/>
      <c r="BS9" s="18" t="s">
        <v>6</v>
      </c>
    </row>
    <row r="10" spans="1:74" s="1" customFormat="1" ht="12" customHeight="1">
      <c r="B10" s="21"/>
      <c r="D10" s="28" t="s">
        <v>22</v>
      </c>
      <c r="AK10" s="28" t="s">
        <v>23</v>
      </c>
      <c r="AN10" s="26" t="s">
        <v>1</v>
      </c>
      <c r="AR10" s="21"/>
      <c r="BE10" s="223"/>
      <c r="BS10" s="18" t="s">
        <v>6</v>
      </c>
    </row>
    <row r="11" spans="1:74" s="1" customFormat="1" ht="18.399999999999999" customHeight="1">
      <c r="B11" s="21"/>
      <c r="E11" s="26" t="s">
        <v>24</v>
      </c>
      <c r="AK11" s="28" t="s">
        <v>25</v>
      </c>
      <c r="AN11" s="26" t="s">
        <v>1</v>
      </c>
      <c r="AR11" s="21"/>
      <c r="BE11" s="223"/>
      <c r="BS11" s="18" t="s">
        <v>6</v>
      </c>
    </row>
    <row r="12" spans="1:74" s="1" customFormat="1" ht="6.95" customHeight="1">
      <c r="B12" s="21"/>
      <c r="AR12" s="21"/>
      <c r="BE12" s="223"/>
      <c r="BS12" s="18" t="s">
        <v>6</v>
      </c>
    </row>
    <row r="13" spans="1:74" s="1" customFormat="1" ht="12" customHeight="1">
      <c r="B13" s="21"/>
      <c r="D13" s="28" t="s">
        <v>26</v>
      </c>
      <c r="AK13" s="28" t="s">
        <v>23</v>
      </c>
      <c r="AN13" s="30" t="s">
        <v>27</v>
      </c>
      <c r="AR13" s="21"/>
      <c r="BE13" s="223"/>
      <c r="BS13" s="18" t="s">
        <v>6</v>
      </c>
    </row>
    <row r="14" spans="1:74" ht="12.75">
      <c r="B14" s="21"/>
      <c r="E14" s="227" t="s">
        <v>27</v>
      </c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/>
      <c r="AK14" s="28" t="s">
        <v>25</v>
      </c>
      <c r="AN14" s="30" t="s">
        <v>27</v>
      </c>
      <c r="AR14" s="21"/>
      <c r="BE14" s="223"/>
      <c r="BS14" s="18" t="s">
        <v>6</v>
      </c>
    </row>
    <row r="15" spans="1:74" s="1" customFormat="1" ht="6.95" customHeight="1">
      <c r="B15" s="21"/>
      <c r="AR15" s="21"/>
      <c r="BE15" s="223"/>
      <c r="BS15" s="18" t="s">
        <v>3</v>
      </c>
    </row>
    <row r="16" spans="1:74" s="1" customFormat="1" ht="12" customHeight="1">
      <c r="B16" s="21"/>
      <c r="D16" s="28" t="s">
        <v>28</v>
      </c>
      <c r="AK16" s="28" t="s">
        <v>23</v>
      </c>
      <c r="AN16" s="26" t="s">
        <v>1</v>
      </c>
      <c r="AR16" s="21"/>
      <c r="BE16" s="223"/>
      <c r="BS16" s="18" t="s">
        <v>3</v>
      </c>
    </row>
    <row r="17" spans="1:71" s="1" customFormat="1" ht="18.399999999999999" customHeight="1">
      <c r="B17" s="21"/>
      <c r="E17" s="26" t="s">
        <v>29</v>
      </c>
      <c r="AK17" s="28" t="s">
        <v>25</v>
      </c>
      <c r="AN17" s="26" t="s">
        <v>1</v>
      </c>
      <c r="AR17" s="21"/>
      <c r="BE17" s="223"/>
      <c r="BS17" s="18" t="s">
        <v>30</v>
      </c>
    </row>
    <row r="18" spans="1:71" s="1" customFormat="1" ht="6.95" customHeight="1">
      <c r="B18" s="21"/>
      <c r="AR18" s="21"/>
      <c r="BE18" s="223"/>
      <c r="BS18" s="18" t="s">
        <v>31</v>
      </c>
    </row>
    <row r="19" spans="1:71" s="1" customFormat="1" ht="12" customHeight="1">
      <c r="B19" s="21"/>
      <c r="D19" s="28" t="s">
        <v>32</v>
      </c>
      <c r="AK19" s="28" t="s">
        <v>23</v>
      </c>
      <c r="AN19" s="26" t="s">
        <v>1</v>
      </c>
      <c r="AR19" s="21"/>
      <c r="BE19" s="223"/>
      <c r="BS19" s="18" t="s">
        <v>31</v>
      </c>
    </row>
    <row r="20" spans="1:71" s="1" customFormat="1" ht="18.399999999999999" customHeight="1">
      <c r="B20" s="21"/>
      <c r="E20" s="26" t="s">
        <v>33</v>
      </c>
      <c r="AK20" s="28" t="s">
        <v>25</v>
      </c>
      <c r="AN20" s="26" t="s">
        <v>1</v>
      </c>
      <c r="AR20" s="21"/>
      <c r="BE20" s="223"/>
      <c r="BS20" s="18" t="s">
        <v>30</v>
      </c>
    </row>
    <row r="21" spans="1:71" s="1" customFormat="1" ht="6.95" customHeight="1">
      <c r="B21" s="21"/>
      <c r="AR21" s="21"/>
      <c r="BE21" s="223"/>
    </row>
    <row r="22" spans="1:71" s="1" customFormat="1" ht="12" customHeight="1">
      <c r="B22" s="21"/>
      <c r="D22" s="28" t="s">
        <v>34</v>
      </c>
      <c r="AR22" s="21"/>
      <c r="BE22" s="223"/>
    </row>
    <row r="23" spans="1:71" s="1" customFormat="1" ht="72" customHeight="1">
      <c r="B23" s="21"/>
      <c r="E23" s="229" t="s">
        <v>35</v>
      </c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  <c r="AJ23" s="229"/>
      <c r="AK23" s="229"/>
      <c r="AL23" s="229"/>
      <c r="AM23" s="229"/>
      <c r="AN23" s="229"/>
      <c r="AR23" s="21"/>
      <c r="BE23" s="223"/>
    </row>
    <row r="24" spans="1:71" s="1" customFormat="1" ht="6.95" customHeight="1">
      <c r="B24" s="21"/>
      <c r="AR24" s="21"/>
      <c r="BE24" s="223"/>
    </row>
    <row r="25" spans="1:71" s="1" customFormat="1" ht="6.95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23"/>
    </row>
    <row r="26" spans="1:71" s="2" customFormat="1" ht="25.9" customHeight="1">
      <c r="A26" s="33"/>
      <c r="B26" s="34"/>
      <c r="C26" s="33"/>
      <c r="D26" s="35" t="s">
        <v>36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30">
        <f>ROUND(AG94,2)</f>
        <v>0</v>
      </c>
      <c r="AL26" s="231"/>
      <c r="AM26" s="231"/>
      <c r="AN26" s="231"/>
      <c r="AO26" s="231"/>
      <c r="AP26" s="33"/>
      <c r="AQ26" s="33"/>
      <c r="AR26" s="34"/>
      <c r="BE26" s="223"/>
    </row>
    <row r="27" spans="1:7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BE27" s="223"/>
    </row>
    <row r="28" spans="1:71" s="2" customFormat="1" ht="12.75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232" t="s">
        <v>37</v>
      </c>
      <c r="M28" s="232"/>
      <c r="N28" s="232"/>
      <c r="O28" s="232"/>
      <c r="P28" s="232"/>
      <c r="Q28" s="33"/>
      <c r="R28" s="33"/>
      <c r="S28" s="33"/>
      <c r="T28" s="33"/>
      <c r="U28" s="33"/>
      <c r="V28" s="33"/>
      <c r="W28" s="232" t="s">
        <v>38</v>
      </c>
      <c r="X28" s="232"/>
      <c r="Y28" s="232"/>
      <c r="Z28" s="232"/>
      <c r="AA28" s="232"/>
      <c r="AB28" s="232"/>
      <c r="AC28" s="232"/>
      <c r="AD28" s="232"/>
      <c r="AE28" s="232"/>
      <c r="AF28" s="33"/>
      <c r="AG28" s="33"/>
      <c r="AH28" s="33"/>
      <c r="AI28" s="33"/>
      <c r="AJ28" s="33"/>
      <c r="AK28" s="232" t="s">
        <v>39</v>
      </c>
      <c r="AL28" s="232"/>
      <c r="AM28" s="232"/>
      <c r="AN28" s="232"/>
      <c r="AO28" s="232"/>
      <c r="AP28" s="33"/>
      <c r="AQ28" s="33"/>
      <c r="AR28" s="34"/>
      <c r="BE28" s="223"/>
    </row>
    <row r="29" spans="1:71" s="3" customFormat="1" ht="14.45" customHeight="1">
      <c r="B29" s="38"/>
      <c r="D29" s="28" t="s">
        <v>40</v>
      </c>
      <c r="F29" s="28" t="s">
        <v>41</v>
      </c>
      <c r="L29" s="215">
        <v>0.2</v>
      </c>
      <c r="M29" s="216"/>
      <c r="N29" s="216"/>
      <c r="O29" s="216"/>
      <c r="P29" s="216"/>
      <c r="W29" s="217">
        <f>ROUND(AZ94, 2)</f>
        <v>0</v>
      </c>
      <c r="X29" s="216"/>
      <c r="Y29" s="216"/>
      <c r="Z29" s="216"/>
      <c r="AA29" s="216"/>
      <c r="AB29" s="216"/>
      <c r="AC29" s="216"/>
      <c r="AD29" s="216"/>
      <c r="AE29" s="216"/>
      <c r="AK29" s="217">
        <f>ROUND(AV94, 2)</f>
        <v>0</v>
      </c>
      <c r="AL29" s="216"/>
      <c r="AM29" s="216"/>
      <c r="AN29" s="216"/>
      <c r="AO29" s="216"/>
      <c r="AR29" s="38"/>
      <c r="BE29" s="224"/>
    </row>
    <row r="30" spans="1:71" s="3" customFormat="1" ht="14.45" customHeight="1">
      <c r="B30" s="38"/>
      <c r="F30" s="28" t="s">
        <v>42</v>
      </c>
      <c r="L30" s="215">
        <v>0.2</v>
      </c>
      <c r="M30" s="216"/>
      <c r="N30" s="216"/>
      <c r="O30" s="216"/>
      <c r="P30" s="216"/>
      <c r="W30" s="217">
        <f>ROUND(BA94, 2)</f>
        <v>0</v>
      </c>
      <c r="X30" s="216"/>
      <c r="Y30" s="216"/>
      <c r="Z30" s="216"/>
      <c r="AA30" s="216"/>
      <c r="AB30" s="216"/>
      <c r="AC30" s="216"/>
      <c r="AD30" s="216"/>
      <c r="AE30" s="216"/>
      <c r="AK30" s="217">
        <f>ROUND(AW94, 2)</f>
        <v>0</v>
      </c>
      <c r="AL30" s="216"/>
      <c r="AM30" s="216"/>
      <c r="AN30" s="216"/>
      <c r="AO30" s="216"/>
      <c r="AR30" s="38"/>
      <c r="BE30" s="224"/>
    </row>
    <row r="31" spans="1:71" s="3" customFormat="1" ht="14.45" hidden="1" customHeight="1">
      <c r="B31" s="38"/>
      <c r="F31" s="28" t="s">
        <v>43</v>
      </c>
      <c r="L31" s="215">
        <v>0.2</v>
      </c>
      <c r="M31" s="216"/>
      <c r="N31" s="216"/>
      <c r="O31" s="216"/>
      <c r="P31" s="216"/>
      <c r="W31" s="217">
        <f>ROUND(BB94, 2)</f>
        <v>0</v>
      </c>
      <c r="X31" s="216"/>
      <c r="Y31" s="216"/>
      <c r="Z31" s="216"/>
      <c r="AA31" s="216"/>
      <c r="AB31" s="216"/>
      <c r="AC31" s="216"/>
      <c r="AD31" s="216"/>
      <c r="AE31" s="216"/>
      <c r="AK31" s="217">
        <v>0</v>
      </c>
      <c r="AL31" s="216"/>
      <c r="AM31" s="216"/>
      <c r="AN31" s="216"/>
      <c r="AO31" s="216"/>
      <c r="AR31" s="38"/>
      <c r="BE31" s="224"/>
    </row>
    <row r="32" spans="1:71" s="3" customFormat="1" ht="14.45" hidden="1" customHeight="1">
      <c r="B32" s="38"/>
      <c r="F32" s="28" t="s">
        <v>44</v>
      </c>
      <c r="L32" s="215">
        <v>0.2</v>
      </c>
      <c r="M32" s="216"/>
      <c r="N32" s="216"/>
      <c r="O32" s="216"/>
      <c r="P32" s="216"/>
      <c r="W32" s="217">
        <f>ROUND(BC94, 2)</f>
        <v>0</v>
      </c>
      <c r="X32" s="216"/>
      <c r="Y32" s="216"/>
      <c r="Z32" s="216"/>
      <c r="AA32" s="216"/>
      <c r="AB32" s="216"/>
      <c r="AC32" s="216"/>
      <c r="AD32" s="216"/>
      <c r="AE32" s="216"/>
      <c r="AK32" s="217">
        <v>0</v>
      </c>
      <c r="AL32" s="216"/>
      <c r="AM32" s="216"/>
      <c r="AN32" s="216"/>
      <c r="AO32" s="216"/>
      <c r="AR32" s="38"/>
      <c r="BE32" s="224"/>
    </row>
    <row r="33" spans="1:57" s="3" customFormat="1" ht="14.45" hidden="1" customHeight="1">
      <c r="B33" s="38"/>
      <c r="F33" s="28" t="s">
        <v>45</v>
      </c>
      <c r="L33" s="215">
        <v>0</v>
      </c>
      <c r="M33" s="216"/>
      <c r="N33" s="216"/>
      <c r="O33" s="216"/>
      <c r="P33" s="216"/>
      <c r="W33" s="217">
        <f>ROUND(BD94, 2)</f>
        <v>0</v>
      </c>
      <c r="X33" s="216"/>
      <c r="Y33" s="216"/>
      <c r="Z33" s="216"/>
      <c r="AA33" s="216"/>
      <c r="AB33" s="216"/>
      <c r="AC33" s="216"/>
      <c r="AD33" s="216"/>
      <c r="AE33" s="216"/>
      <c r="AK33" s="217">
        <v>0</v>
      </c>
      <c r="AL33" s="216"/>
      <c r="AM33" s="216"/>
      <c r="AN33" s="216"/>
      <c r="AO33" s="216"/>
      <c r="AR33" s="38"/>
      <c r="BE33" s="224"/>
    </row>
    <row r="34" spans="1:57" s="2" customFormat="1" ht="6.95" customHeight="1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BE34" s="223"/>
    </row>
    <row r="35" spans="1:57" s="2" customFormat="1" ht="25.9" customHeight="1">
      <c r="A35" s="33"/>
      <c r="B35" s="34"/>
      <c r="C35" s="39"/>
      <c r="D35" s="40" t="s">
        <v>46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47</v>
      </c>
      <c r="U35" s="41"/>
      <c r="V35" s="41"/>
      <c r="W35" s="41"/>
      <c r="X35" s="221" t="s">
        <v>48</v>
      </c>
      <c r="Y35" s="219"/>
      <c r="Z35" s="219"/>
      <c r="AA35" s="219"/>
      <c r="AB35" s="219"/>
      <c r="AC35" s="41"/>
      <c r="AD35" s="41"/>
      <c r="AE35" s="41"/>
      <c r="AF35" s="41"/>
      <c r="AG35" s="41"/>
      <c r="AH35" s="41"/>
      <c r="AI35" s="41"/>
      <c r="AJ35" s="41"/>
      <c r="AK35" s="218">
        <f>SUM(AK26:AK33)</f>
        <v>0</v>
      </c>
      <c r="AL35" s="219"/>
      <c r="AM35" s="219"/>
      <c r="AN35" s="219"/>
      <c r="AO35" s="220"/>
      <c r="AP35" s="39"/>
      <c r="AQ35" s="39"/>
      <c r="AR35" s="34"/>
      <c r="BE35" s="33"/>
    </row>
    <row r="36" spans="1:57" s="2" customFormat="1" ht="6.95" customHeight="1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BE36" s="33"/>
    </row>
    <row r="37" spans="1:57" s="2" customFormat="1" ht="14.45" customHeight="1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3"/>
    </row>
    <row r="38" spans="1:57" s="1" customFormat="1" ht="14.45" customHeight="1">
      <c r="B38" s="21"/>
      <c r="AR38" s="21"/>
    </row>
    <row r="39" spans="1:57" s="1" customFormat="1" ht="14.45" customHeight="1">
      <c r="B39" s="21"/>
      <c r="AR39" s="21"/>
    </row>
    <row r="40" spans="1:57" s="1" customFormat="1" ht="14.45" customHeight="1">
      <c r="B40" s="21"/>
      <c r="AR40" s="21"/>
    </row>
    <row r="41" spans="1:57" s="1" customFormat="1" ht="14.45" customHeight="1">
      <c r="B41" s="21"/>
      <c r="AR41" s="21"/>
    </row>
    <row r="42" spans="1:57" s="1" customFormat="1" ht="14.45" customHeight="1">
      <c r="B42" s="21"/>
      <c r="AR42" s="21"/>
    </row>
    <row r="43" spans="1:57" s="1" customFormat="1" ht="14.45" customHeight="1">
      <c r="B43" s="21"/>
      <c r="AR43" s="21"/>
    </row>
    <row r="44" spans="1:57" s="1" customFormat="1" ht="14.45" customHeight="1">
      <c r="B44" s="21"/>
      <c r="AR44" s="21"/>
    </row>
    <row r="45" spans="1:57" s="1" customFormat="1" ht="14.45" customHeight="1">
      <c r="B45" s="21"/>
      <c r="AR45" s="21"/>
    </row>
    <row r="46" spans="1:57" s="1" customFormat="1" ht="14.45" customHeight="1">
      <c r="B46" s="21"/>
      <c r="AR46" s="21"/>
    </row>
    <row r="47" spans="1:57" s="1" customFormat="1" ht="14.45" customHeight="1">
      <c r="B47" s="21"/>
      <c r="AR47" s="21"/>
    </row>
    <row r="48" spans="1:57" s="1" customFormat="1" ht="14.45" customHeight="1">
      <c r="B48" s="21"/>
      <c r="AR48" s="21"/>
    </row>
    <row r="49" spans="1:57" s="2" customFormat="1" ht="14.45" customHeight="1">
      <c r="B49" s="43"/>
      <c r="D49" s="44" t="s">
        <v>49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50</v>
      </c>
      <c r="AI49" s="45"/>
      <c r="AJ49" s="45"/>
      <c r="AK49" s="45"/>
      <c r="AL49" s="45"/>
      <c r="AM49" s="45"/>
      <c r="AN49" s="45"/>
      <c r="AO49" s="45"/>
      <c r="AR49" s="43"/>
    </row>
    <row r="50" spans="1:57">
      <c r="B50" s="21"/>
      <c r="AR50" s="21"/>
    </row>
    <row r="51" spans="1:57">
      <c r="B51" s="21"/>
      <c r="AR51" s="21"/>
    </row>
    <row r="52" spans="1:57">
      <c r="B52" s="21"/>
      <c r="AR52" s="21"/>
    </row>
    <row r="53" spans="1:57">
      <c r="B53" s="21"/>
      <c r="AR53" s="21"/>
    </row>
    <row r="54" spans="1:57">
      <c r="B54" s="21"/>
      <c r="AR54" s="21"/>
    </row>
    <row r="55" spans="1:57">
      <c r="B55" s="21"/>
      <c r="AR55" s="21"/>
    </row>
    <row r="56" spans="1:57">
      <c r="B56" s="21"/>
      <c r="AR56" s="21"/>
    </row>
    <row r="57" spans="1:57">
      <c r="B57" s="21"/>
      <c r="AR57" s="21"/>
    </row>
    <row r="58" spans="1:57">
      <c r="B58" s="21"/>
      <c r="AR58" s="21"/>
    </row>
    <row r="59" spans="1:57">
      <c r="B59" s="21"/>
      <c r="AR59" s="21"/>
    </row>
    <row r="60" spans="1:57" s="2" customFormat="1" ht="12.75">
      <c r="A60" s="33"/>
      <c r="B60" s="34"/>
      <c r="C60" s="33"/>
      <c r="D60" s="46" t="s">
        <v>51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6" t="s">
        <v>52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6" t="s">
        <v>51</v>
      </c>
      <c r="AI60" s="36"/>
      <c r="AJ60" s="36"/>
      <c r="AK60" s="36"/>
      <c r="AL60" s="36"/>
      <c r="AM60" s="46" t="s">
        <v>52</v>
      </c>
      <c r="AN60" s="36"/>
      <c r="AO60" s="36"/>
      <c r="AP60" s="33"/>
      <c r="AQ60" s="33"/>
      <c r="AR60" s="34"/>
      <c r="BE60" s="33"/>
    </row>
    <row r="61" spans="1:57">
      <c r="B61" s="21"/>
      <c r="AR61" s="21"/>
    </row>
    <row r="62" spans="1:57">
      <c r="B62" s="21"/>
      <c r="AR62" s="21"/>
    </row>
    <row r="63" spans="1:57">
      <c r="B63" s="21"/>
      <c r="AR63" s="21"/>
    </row>
    <row r="64" spans="1:57" s="2" customFormat="1" ht="12.75">
      <c r="A64" s="33"/>
      <c r="B64" s="34"/>
      <c r="C64" s="33"/>
      <c r="D64" s="44" t="s">
        <v>53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4" t="s">
        <v>54</v>
      </c>
      <c r="AI64" s="47"/>
      <c r="AJ64" s="47"/>
      <c r="AK64" s="47"/>
      <c r="AL64" s="47"/>
      <c r="AM64" s="47"/>
      <c r="AN64" s="47"/>
      <c r="AO64" s="47"/>
      <c r="AP64" s="33"/>
      <c r="AQ64" s="33"/>
      <c r="AR64" s="34"/>
      <c r="BE64" s="33"/>
    </row>
    <row r="65" spans="1:57">
      <c r="B65" s="21"/>
      <c r="AR65" s="21"/>
    </row>
    <row r="66" spans="1:57">
      <c r="B66" s="21"/>
      <c r="AR66" s="21"/>
    </row>
    <row r="67" spans="1:57">
      <c r="B67" s="21"/>
      <c r="AR67" s="21"/>
    </row>
    <row r="68" spans="1:57">
      <c r="B68" s="21"/>
      <c r="AR68" s="21"/>
    </row>
    <row r="69" spans="1:57">
      <c r="B69" s="21"/>
      <c r="AR69" s="21"/>
    </row>
    <row r="70" spans="1:57">
      <c r="B70" s="21"/>
      <c r="AR70" s="21"/>
    </row>
    <row r="71" spans="1:57">
      <c r="B71" s="21"/>
      <c r="AR71" s="21"/>
    </row>
    <row r="72" spans="1:57">
      <c r="B72" s="21"/>
      <c r="AR72" s="21"/>
    </row>
    <row r="73" spans="1:57">
      <c r="B73" s="21"/>
      <c r="AR73" s="21"/>
    </row>
    <row r="74" spans="1:57">
      <c r="B74" s="21"/>
      <c r="AR74" s="21"/>
    </row>
    <row r="75" spans="1:57" s="2" customFormat="1" ht="12.75">
      <c r="A75" s="33"/>
      <c r="B75" s="34"/>
      <c r="C75" s="33"/>
      <c r="D75" s="46" t="s">
        <v>51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6" t="s">
        <v>52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6" t="s">
        <v>51</v>
      </c>
      <c r="AI75" s="36"/>
      <c r="AJ75" s="36"/>
      <c r="AK75" s="36"/>
      <c r="AL75" s="36"/>
      <c r="AM75" s="46" t="s">
        <v>52</v>
      </c>
      <c r="AN75" s="36"/>
      <c r="AO75" s="36"/>
      <c r="AP75" s="33"/>
      <c r="AQ75" s="33"/>
      <c r="AR75" s="34"/>
      <c r="BE75" s="33"/>
    </row>
    <row r="76" spans="1:57" s="2" customFormat="1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3"/>
    </row>
    <row r="77" spans="1:57" s="2" customFormat="1" ht="6.9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34"/>
      <c r="BE77" s="33"/>
    </row>
    <row r="81" spans="1:91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34"/>
      <c r="BE81" s="33"/>
    </row>
    <row r="82" spans="1:91" s="2" customFormat="1" ht="24.95" customHeight="1">
      <c r="A82" s="33"/>
      <c r="B82" s="34"/>
      <c r="C82" s="22" t="s">
        <v>55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E82" s="33"/>
    </row>
    <row r="83" spans="1:9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3"/>
    </row>
    <row r="84" spans="1:91" s="4" customFormat="1" ht="12" customHeight="1">
      <c r="B84" s="52"/>
      <c r="C84" s="28" t="s">
        <v>11</v>
      </c>
      <c r="L84" s="4" t="str">
        <f>K5</f>
        <v>far2101</v>
      </c>
      <c r="AR84" s="52"/>
    </row>
    <row r="85" spans="1:91" s="5" customFormat="1" ht="36.950000000000003" customHeight="1">
      <c r="B85" s="53"/>
      <c r="C85" s="54" t="s">
        <v>14</v>
      </c>
      <c r="L85" s="248" t="str">
        <f>K6</f>
        <v>Novohradská knižnica Lučenec - PD pre rekonštrukciu budovy- zmena PD-3.etapa</v>
      </c>
      <c r="M85" s="249"/>
      <c r="N85" s="249"/>
      <c r="O85" s="249"/>
      <c r="P85" s="249"/>
      <c r="Q85" s="249"/>
      <c r="R85" s="249"/>
      <c r="S85" s="249"/>
      <c r="T85" s="249"/>
      <c r="U85" s="249"/>
      <c r="V85" s="249"/>
      <c r="W85" s="249"/>
      <c r="X85" s="249"/>
      <c r="Y85" s="249"/>
      <c r="Z85" s="249"/>
      <c r="AA85" s="249"/>
      <c r="AB85" s="249"/>
      <c r="AC85" s="249"/>
      <c r="AD85" s="249"/>
      <c r="AE85" s="249"/>
      <c r="AF85" s="249"/>
      <c r="AG85" s="249"/>
      <c r="AH85" s="249"/>
      <c r="AI85" s="249"/>
      <c r="AJ85" s="249"/>
      <c r="AK85" s="249"/>
      <c r="AL85" s="249"/>
      <c r="AM85" s="249"/>
      <c r="AN85" s="249"/>
      <c r="AO85" s="249"/>
      <c r="AR85" s="53"/>
    </row>
    <row r="86" spans="1:91" s="2" customFormat="1" ht="6.95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3"/>
    </row>
    <row r="87" spans="1:91" s="2" customFormat="1" ht="12" customHeight="1">
      <c r="A87" s="33"/>
      <c r="B87" s="34"/>
      <c r="C87" s="28" t="s">
        <v>18</v>
      </c>
      <c r="D87" s="33"/>
      <c r="E87" s="33"/>
      <c r="F87" s="33"/>
      <c r="G87" s="33"/>
      <c r="H87" s="33"/>
      <c r="I87" s="33"/>
      <c r="J87" s="33"/>
      <c r="K87" s="33"/>
      <c r="L87" s="55" t="str">
        <f>IF(K8="","",K8)</f>
        <v>ul. J.Kármana 2/2, Lučenec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8" t="s">
        <v>20</v>
      </c>
      <c r="AJ87" s="33"/>
      <c r="AK87" s="33"/>
      <c r="AL87" s="33"/>
      <c r="AM87" s="250" t="str">
        <f>IF(AN8= "","",AN8)</f>
        <v>10. 12. 2020</v>
      </c>
      <c r="AN87" s="250"/>
      <c r="AO87" s="33"/>
      <c r="AP87" s="33"/>
      <c r="AQ87" s="33"/>
      <c r="AR87" s="34"/>
      <c r="BE87" s="33"/>
    </row>
    <row r="88" spans="1:91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3"/>
    </row>
    <row r="89" spans="1:91" s="2" customFormat="1" ht="15.2" customHeight="1">
      <c r="A89" s="33"/>
      <c r="B89" s="34"/>
      <c r="C89" s="28" t="s">
        <v>22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>BBSK, nám.SNP 23, B.Bystrica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8" t="s">
        <v>28</v>
      </c>
      <c r="AJ89" s="33"/>
      <c r="AK89" s="33"/>
      <c r="AL89" s="33"/>
      <c r="AM89" s="255" t="str">
        <f>IF(E17="","",E17)</f>
        <v>Ing.Farkaš Attila</v>
      </c>
      <c r="AN89" s="256"/>
      <c r="AO89" s="256"/>
      <c r="AP89" s="256"/>
      <c r="AQ89" s="33"/>
      <c r="AR89" s="34"/>
      <c r="AS89" s="251" t="s">
        <v>56</v>
      </c>
      <c r="AT89" s="252"/>
      <c r="AU89" s="57"/>
      <c r="AV89" s="57"/>
      <c r="AW89" s="57"/>
      <c r="AX89" s="57"/>
      <c r="AY89" s="57"/>
      <c r="AZ89" s="57"/>
      <c r="BA89" s="57"/>
      <c r="BB89" s="57"/>
      <c r="BC89" s="57"/>
      <c r="BD89" s="58"/>
      <c r="BE89" s="33"/>
    </row>
    <row r="90" spans="1:91" s="2" customFormat="1" ht="15.2" customHeight="1">
      <c r="A90" s="33"/>
      <c r="B90" s="34"/>
      <c r="C90" s="28" t="s">
        <v>26</v>
      </c>
      <c r="D90" s="33"/>
      <c r="E90" s="33"/>
      <c r="F90" s="33"/>
      <c r="G90" s="33"/>
      <c r="H90" s="33"/>
      <c r="I90" s="33"/>
      <c r="J90" s="33"/>
      <c r="K90" s="33"/>
      <c r="L90" s="4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8" t="s">
        <v>32</v>
      </c>
      <c r="AJ90" s="33"/>
      <c r="AK90" s="33"/>
      <c r="AL90" s="33"/>
      <c r="AM90" s="255" t="str">
        <f>IF(E20="","",E20)</f>
        <v>Ing.Igor Janečka</v>
      </c>
      <c r="AN90" s="256"/>
      <c r="AO90" s="256"/>
      <c r="AP90" s="256"/>
      <c r="AQ90" s="33"/>
      <c r="AR90" s="34"/>
      <c r="AS90" s="253"/>
      <c r="AT90" s="254"/>
      <c r="AU90" s="59"/>
      <c r="AV90" s="59"/>
      <c r="AW90" s="59"/>
      <c r="AX90" s="59"/>
      <c r="AY90" s="59"/>
      <c r="AZ90" s="59"/>
      <c r="BA90" s="59"/>
      <c r="BB90" s="59"/>
      <c r="BC90" s="59"/>
      <c r="BD90" s="60"/>
      <c r="BE90" s="33"/>
    </row>
    <row r="91" spans="1:91" s="2" customFormat="1" ht="10.9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53"/>
      <c r="AT91" s="254"/>
      <c r="AU91" s="59"/>
      <c r="AV91" s="59"/>
      <c r="AW91" s="59"/>
      <c r="AX91" s="59"/>
      <c r="AY91" s="59"/>
      <c r="AZ91" s="59"/>
      <c r="BA91" s="59"/>
      <c r="BB91" s="59"/>
      <c r="BC91" s="59"/>
      <c r="BD91" s="60"/>
      <c r="BE91" s="33"/>
    </row>
    <row r="92" spans="1:91" s="2" customFormat="1" ht="29.25" customHeight="1">
      <c r="A92" s="33"/>
      <c r="B92" s="34"/>
      <c r="C92" s="239" t="s">
        <v>57</v>
      </c>
      <c r="D92" s="240"/>
      <c r="E92" s="240"/>
      <c r="F92" s="240"/>
      <c r="G92" s="240"/>
      <c r="H92" s="61"/>
      <c r="I92" s="242" t="s">
        <v>58</v>
      </c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0"/>
      <c r="W92" s="240"/>
      <c r="X92" s="240"/>
      <c r="Y92" s="240"/>
      <c r="Z92" s="240"/>
      <c r="AA92" s="240"/>
      <c r="AB92" s="240"/>
      <c r="AC92" s="240"/>
      <c r="AD92" s="240"/>
      <c r="AE92" s="240"/>
      <c r="AF92" s="240"/>
      <c r="AG92" s="241" t="s">
        <v>59</v>
      </c>
      <c r="AH92" s="240"/>
      <c r="AI92" s="240"/>
      <c r="AJ92" s="240"/>
      <c r="AK92" s="240"/>
      <c r="AL92" s="240"/>
      <c r="AM92" s="240"/>
      <c r="AN92" s="242" t="s">
        <v>60</v>
      </c>
      <c r="AO92" s="240"/>
      <c r="AP92" s="243"/>
      <c r="AQ92" s="62" t="s">
        <v>61</v>
      </c>
      <c r="AR92" s="34"/>
      <c r="AS92" s="63" t="s">
        <v>62</v>
      </c>
      <c r="AT92" s="64" t="s">
        <v>63</v>
      </c>
      <c r="AU92" s="64" t="s">
        <v>64</v>
      </c>
      <c r="AV92" s="64" t="s">
        <v>65</v>
      </c>
      <c r="AW92" s="64" t="s">
        <v>66</v>
      </c>
      <c r="AX92" s="64" t="s">
        <v>67</v>
      </c>
      <c r="AY92" s="64" t="s">
        <v>68</v>
      </c>
      <c r="AZ92" s="64" t="s">
        <v>69</v>
      </c>
      <c r="BA92" s="64" t="s">
        <v>70</v>
      </c>
      <c r="BB92" s="64" t="s">
        <v>71</v>
      </c>
      <c r="BC92" s="64" t="s">
        <v>72</v>
      </c>
      <c r="BD92" s="65" t="s">
        <v>73</v>
      </c>
      <c r="BE92" s="33"/>
    </row>
    <row r="93" spans="1:91" s="2" customFormat="1" ht="10.9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66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8"/>
      <c r="BE93" s="33"/>
    </row>
    <row r="94" spans="1:91" s="6" customFormat="1" ht="32.450000000000003" customHeight="1">
      <c r="B94" s="69"/>
      <c r="C94" s="70" t="s">
        <v>74</v>
      </c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236">
        <f>ROUND(AG95,2)</f>
        <v>0</v>
      </c>
      <c r="AH94" s="236"/>
      <c r="AI94" s="236"/>
      <c r="AJ94" s="236"/>
      <c r="AK94" s="236"/>
      <c r="AL94" s="236"/>
      <c r="AM94" s="236"/>
      <c r="AN94" s="237">
        <f t="shared" ref="AN94:AN102" si="0">SUM(AG94,AT94)</f>
        <v>0</v>
      </c>
      <c r="AO94" s="237"/>
      <c r="AP94" s="237"/>
      <c r="AQ94" s="73" t="s">
        <v>1</v>
      </c>
      <c r="AR94" s="69"/>
      <c r="AS94" s="74">
        <f>ROUND(AS95,2)</f>
        <v>0</v>
      </c>
      <c r="AT94" s="75">
        <f t="shared" ref="AT94:AT102" si="1">ROUND(SUM(AV94:AW94),2)</f>
        <v>0</v>
      </c>
      <c r="AU94" s="76">
        <f>ROUND(AU95,5)</f>
        <v>0</v>
      </c>
      <c r="AV94" s="75">
        <f>ROUND(AZ94*L29,2)</f>
        <v>0</v>
      </c>
      <c r="AW94" s="75">
        <f>ROUND(BA94*L30,2)</f>
        <v>0</v>
      </c>
      <c r="AX94" s="75">
        <f>ROUND(BB94*L29,2)</f>
        <v>0</v>
      </c>
      <c r="AY94" s="75">
        <f>ROUND(BC94*L30,2)</f>
        <v>0</v>
      </c>
      <c r="AZ94" s="75">
        <f>ROUND(AZ95,2)</f>
        <v>0</v>
      </c>
      <c r="BA94" s="75">
        <f>ROUND(BA95,2)</f>
        <v>0</v>
      </c>
      <c r="BB94" s="75">
        <f>ROUND(BB95,2)</f>
        <v>0</v>
      </c>
      <c r="BC94" s="75">
        <f>ROUND(BC95,2)</f>
        <v>0</v>
      </c>
      <c r="BD94" s="77">
        <f>ROUND(BD95,2)</f>
        <v>0</v>
      </c>
      <c r="BS94" s="78" t="s">
        <v>75</v>
      </c>
      <c r="BT94" s="78" t="s">
        <v>76</v>
      </c>
      <c r="BU94" s="79" t="s">
        <v>77</v>
      </c>
      <c r="BV94" s="78" t="s">
        <v>78</v>
      </c>
      <c r="BW94" s="78" t="s">
        <v>4</v>
      </c>
      <c r="BX94" s="78" t="s">
        <v>79</v>
      </c>
      <c r="CL94" s="78" t="s">
        <v>1</v>
      </c>
    </row>
    <row r="95" spans="1:91" s="7" customFormat="1" ht="16.5" customHeight="1">
      <c r="B95" s="80"/>
      <c r="C95" s="81"/>
      <c r="D95" s="247" t="s">
        <v>80</v>
      </c>
      <c r="E95" s="247"/>
      <c r="F95" s="247"/>
      <c r="G95" s="247"/>
      <c r="H95" s="247"/>
      <c r="I95" s="82"/>
      <c r="J95" s="247" t="s">
        <v>81</v>
      </c>
      <c r="K95" s="247"/>
      <c r="L95" s="247"/>
      <c r="M95" s="247"/>
      <c r="N95" s="247"/>
      <c r="O95" s="247"/>
      <c r="P95" s="247"/>
      <c r="Q95" s="247"/>
      <c r="R95" s="247"/>
      <c r="S95" s="247"/>
      <c r="T95" s="247"/>
      <c r="U95" s="247"/>
      <c r="V95" s="247"/>
      <c r="W95" s="247"/>
      <c r="X95" s="247"/>
      <c r="Y95" s="247"/>
      <c r="Z95" s="247"/>
      <c r="AA95" s="247"/>
      <c r="AB95" s="247"/>
      <c r="AC95" s="247"/>
      <c r="AD95" s="247"/>
      <c r="AE95" s="247"/>
      <c r="AF95" s="247"/>
      <c r="AG95" s="244">
        <f>ROUND(AG96+AG97+SUM(AG100:AG102),2)</f>
        <v>0</v>
      </c>
      <c r="AH95" s="245"/>
      <c r="AI95" s="245"/>
      <c r="AJ95" s="245"/>
      <c r="AK95" s="245"/>
      <c r="AL95" s="245"/>
      <c r="AM95" s="245"/>
      <c r="AN95" s="246">
        <f t="shared" si="0"/>
        <v>0</v>
      </c>
      <c r="AO95" s="245"/>
      <c r="AP95" s="245"/>
      <c r="AQ95" s="83" t="s">
        <v>82</v>
      </c>
      <c r="AR95" s="80"/>
      <c r="AS95" s="84">
        <f>ROUND(AS96+AS97+SUM(AS100:AS102),2)</f>
        <v>0</v>
      </c>
      <c r="AT95" s="85">
        <f t="shared" si="1"/>
        <v>0</v>
      </c>
      <c r="AU95" s="86">
        <f>ROUND(AU96+AU97+SUM(AU100:AU102),5)</f>
        <v>0</v>
      </c>
      <c r="AV95" s="85">
        <f>ROUND(AZ95*L29,2)</f>
        <v>0</v>
      </c>
      <c r="AW95" s="85">
        <f>ROUND(BA95*L30,2)</f>
        <v>0</v>
      </c>
      <c r="AX95" s="85">
        <f>ROUND(BB95*L29,2)</f>
        <v>0</v>
      </c>
      <c r="AY95" s="85">
        <f>ROUND(BC95*L30,2)</f>
        <v>0</v>
      </c>
      <c r="AZ95" s="85">
        <f>ROUND(AZ96+AZ97+SUM(AZ100:AZ102),2)</f>
        <v>0</v>
      </c>
      <c r="BA95" s="85">
        <f>ROUND(BA96+BA97+SUM(BA100:BA102),2)</f>
        <v>0</v>
      </c>
      <c r="BB95" s="85">
        <f>ROUND(BB96+BB97+SUM(BB100:BB102),2)</f>
        <v>0</v>
      </c>
      <c r="BC95" s="85">
        <f>ROUND(BC96+BC97+SUM(BC100:BC102),2)</f>
        <v>0</v>
      </c>
      <c r="BD95" s="87">
        <f>ROUND(BD96+BD97+SUM(BD100:BD102),2)</f>
        <v>0</v>
      </c>
      <c r="BS95" s="88" t="s">
        <v>75</v>
      </c>
      <c r="BT95" s="88" t="s">
        <v>83</v>
      </c>
      <c r="BU95" s="88" t="s">
        <v>77</v>
      </c>
      <c r="BV95" s="88" t="s">
        <v>78</v>
      </c>
      <c r="BW95" s="88" t="s">
        <v>84</v>
      </c>
      <c r="BX95" s="88" t="s">
        <v>4</v>
      </c>
      <c r="CL95" s="88" t="s">
        <v>1</v>
      </c>
      <c r="CM95" s="88" t="s">
        <v>76</v>
      </c>
    </row>
    <row r="96" spans="1:91" s="4" customFormat="1" ht="16.5" customHeight="1">
      <c r="A96" s="89" t="s">
        <v>85</v>
      </c>
      <c r="B96" s="52"/>
      <c r="C96" s="10"/>
      <c r="D96" s="10"/>
      <c r="E96" s="235" t="s">
        <v>80</v>
      </c>
      <c r="F96" s="235"/>
      <c r="G96" s="235"/>
      <c r="H96" s="235"/>
      <c r="I96" s="235"/>
      <c r="J96" s="10"/>
      <c r="K96" s="235" t="s">
        <v>86</v>
      </c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3">
        <f>'001 - Architektúra a stav...'!J32</f>
        <v>0</v>
      </c>
      <c r="AH96" s="234"/>
      <c r="AI96" s="234"/>
      <c r="AJ96" s="234"/>
      <c r="AK96" s="234"/>
      <c r="AL96" s="234"/>
      <c r="AM96" s="234"/>
      <c r="AN96" s="233">
        <f t="shared" si="0"/>
        <v>0</v>
      </c>
      <c r="AO96" s="234"/>
      <c r="AP96" s="234"/>
      <c r="AQ96" s="90" t="s">
        <v>87</v>
      </c>
      <c r="AR96" s="52"/>
      <c r="AS96" s="91">
        <v>0</v>
      </c>
      <c r="AT96" s="92">
        <f t="shared" si="1"/>
        <v>0</v>
      </c>
      <c r="AU96" s="93">
        <f>'001 - Architektúra a stav...'!P139</f>
        <v>0</v>
      </c>
      <c r="AV96" s="92">
        <f>'001 - Architektúra a stav...'!J35</f>
        <v>0</v>
      </c>
      <c r="AW96" s="92">
        <f>'001 - Architektúra a stav...'!J36</f>
        <v>0</v>
      </c>
      <c r="AX96" s="92">
        <f>'001 - Architektúra a stav...'!J37</f>
        <v>0</v>
      </c>
      <c r="AY96" s="92">
        <f>'001 - Architektúra a stav...'!J38</f>
        <v>0</v>
      </c>
      <c r="AZ96" s="92">
        <f>'001 - Architektúra a stav...'!F35</f>
        <v>0</v>
      </c>
      <c r="BA96" s="92">
        <f>'001 - Architektúra a stav...'!F36</f>
        <v>0</v>
      </c>
      <c r="BB96" s="92">
        <f>'001 - Architektúra a stav...'!F37</f>
        <v>0</v>
      </c>
      <c r="BC96" s="92">
        <f>'001 - Architektúra a stav...'!F38</f>
        <v>0</v>
      </c>
      <c r="BD96" s="94">
        <f>'001 - Architektúra a stav...'!F39</f>
        <v>0</v>
      </c>
      <c r="BT96" s="26" t="s">
        <v>88</v>
      </c>
      <c r="BV96" s="26" t="s">
        <v>78</v>
      </c>
      <c r="BW96" s="26" t="s">
        <v>89</v>
      </c>
      <c r="BX96" s="26" t="s">
        <v>84</v>
      </c>
      <c r="CL96" s="26" t="s">
        <v>1</v>
      </c>
    </row>
    <row r="97" spans="1:90" s="4" customFormat="1" ht="16.5" customHeight="1">
      <c r="B97" s="52"/>
      <c r="C97" s="10"/>
      <c r="D97" s="10"/>
      <c r="E97" s="235" t="s">
        <v>90</v>
      </c>
      <c r="F97" s="235"/>
      <c r="G97" s="235"/>
      <c r="H97" s="235"/>
      <c r="I97" s="235"/>
      <c r="J97" s="10"/>
      <c r="K97" s="235" t="s">
        <v>91</v>
      </c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8">
        <f>ROUND(SUM(AG98:AG99),2)</f>
        <v>0</v>
      </c>
      <c r="AH97" s="234"/>
      <c r="AI97" s="234"/>
      <c r="AJ97" s="234"/>
      <c r="AK97" s="234"/>
      <c r="AL97" s="234"/>
      <c r="AM97" s="234"/>
      <c r="AN97" s="233">
        <f t="shared" si="0"/>
        <v>0</v>
      </c>
      <c r="AO97" s="234"/>
      <c r="AP97" s="234"/>
      <c r="AQ97" s="90" t="s">
        <v>87</v>
      </c>
      <c r="AR97" s="52"/>
      <c r="AS97" s="91">
        <f>ROUND(SUM(AS98:AS99),2)</f>
        <v>0</v>
      </c>
      <c r="AT97" s="92">
        <f t="shared" si="1"/>
        <v>0</v>
      </c>
      <c r="AU97" s="93">
        <f>ROUND(SUM(AU98:AU99),5)</f>
        <v>0</v>
      </c>
      <c r="AV97" s="92">
        <f>ROUND(AZ97*L29,2)</f>
        <v>0</v>
      </c>
      <c r="AW97" s="92">
        <f>ROUND(BA97*L30,2)</f>
        <v>0</v>
      </c>
      <c r="AX97" s="92">
        <f>ROUND(BB97*L29,2)</f>
        <v>0</v>
      </c>
      <c r="AY97" s="92">
        <f>ROUND(BC97*L30,2)</f>
        <v>0</v>
      </c>
      <c r="AZ97" s="92">
        <f>ROUND(SUM(AZ98:AZ99),2)</f>
        <v>0</v>
      </c>
      <c r="BA97" s="92">
        <f>ROUND(SUM(BA98:BA99),2)</f>
        <v>0</v>
      </c>
      <c r="BB97" s="92">
        <f>ROUND(SUM(BB98:BB99),2)</f>
        <v>0</v>
      </c>
      <c r="BC97" s="92">
        <f>ROUND(SUM(BC98:BC99),2)</f>
        <v>0</v>
      </c>
      <c r="BD97" s="94">
        <f>ROUND(SUM(BD98:BD99),2)</f>
        <v>0</v>
      </c>
      <c r="BS97" s="26" t="s">
        <v>75</v>
      </c>
      <c r="BT97" s="26" t="s">
        <v>88</v>
      </c>
      <c r="BU97" s="26" t="s">
        <v>77</v>
      </c>
      <c r="BV97" s="26" t="s">
        <v>78</v>
      </c>
      <c r="BW97" s="26" t="s">
        <v>92</v>
      </c>
      <c r="BX97" s="26" t="s">
        <v>84</v>
      </c>
      <c r="CL97" s="26" t="s">
        <v>1</v>
      </c>
    </row>
    <row r="98" spans="1:90" s="4" customFormat="1" ht="16.5" customHeight="1">
      <c r="A98" s="89" t="s">
        <v>85</v>
      </c>
      <c r="B98" s="52"/>
      <c r="C98" s="10"/>
      <c r="D98" s="10"/>
      <c r="E98" s="10"/>
      <c r="F98" s="235" t="s">
        <v>93</v>
      </c>
      <c r="G98" s="235"/>
      <c r="H98" s="235"/>
      <c r="I98" s="235"/>
      <c r="J98" s="235"/>
      <c r="K98" s="10"/>
      <c r="L98" s="235" t="s">
        <v>91</v>
      </c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  <c r="AG98" s="233">
        <f>'002a - Elektroinštalácia'!J34</f>
        <v>0</v>
      </c>
      <c r="AH98" s="234"/>
      <c r="AI98" s="234"/>
      <c r="AJ98" s="234"/>
      <c r="AK98" s="234"/>
      <c r="AL98" s="234"/>
      <c r="AM98" s="234"/>
      <c r="AN98" s="233">
        <f t="shared" si="0"/>
        <v>0</v>
      </c>
      <c r="AO98" s="234"/>
      <c r="AP98" s="234"/>
      <c r="AQ98" s="90" t="s">
        <v>87</v>
      </c>
      <c r="AR98" s="52"/>
      <c r="AS98" s="91">
        <v>0</v>
      </c>
      <c r="AT98" s="92">
        <f t="shared" si="1"/>
        <v>0</v>
      </c>
      <c r="AU98" s="93">
        <f>'002a - Elektroinštalácia'!P126</f>
        <v>0</v>
      </c>
      <c r="AV98" s="92">
        <f>'002a - Elektroinštalácia'!J37</f>
        <v>0</v>
      </c>
      <c r="AW98" s="92">
        <f>'002a - Elektroinštalácia'!J38</f>
        <v>0</v>
      </c>
      <c r="AX98" s="92">
        <f>'002a - Elektroinštalácia'!J39</f>
        <v>0</v>
      </c>
      <c r="AY98" s="92">
        <f>'002a - Elektroinštalácia'!J40</f>
        <v>0</v>
      </c>
      <c r="AZ98" s="92">
        <f>'002a - Elektroinštalácia'!F37</f>
        <v>0</v>
      </c>
      <c r="BA98" s="92">
        <f>'002a - Elektroinštalácia'!F38</f>
        <v>0</v>
      </c>
      <c r="BB98" s="92">
        <f>'002a - Elektroinštalácia'!F39</f>
        <v>0</v>
      </c>
      <c r="BC98" s="92">
        <f>'002a - Elektroinštalácia'!F40</f>
        <v>0</v>
      </c>
      <c r="BD98" s="94">
        <f>'002a - Elektroinštalácia'!F41</f>
        <v>0</v>
      </c>
      <c r="BT98" s="26" t="s">
        <v>94</v>
      </c>
      <c r="BV98" s="26" t="s">
        <v>78</v>
      </c>
      <c r="BW98" s="26" t="s">
        <v>95</v>
      </c>
      <c r="BX98" s="26" t="s">
        <v>92</v>
      </c>
      <c r="CL98" s="26" t="s">
        <v>1</v>
      </c>
    </row>
    <row r="99" spans="1:90" s="4" customFormat="1" ht="16.5" customHeight="1">
      <c r="A99" s="89" t="s">
        <v>85</v>
      </c>
      <c r="B99" s="52"/>
      <c r="C99" s="10"/>
      <c r="D99" s="10"/>
      <c r="E99" s="10"/>
      <c r="F99" s="235" t="s">
        <v>96</v>
      </c>
      <c r="G99" s="235"/>
      <c r="H99" s="235"/>
      <c r="I99" s="235"/>
      <c r="J99" s="235"/>
      <c r="K99" s="10"/>
      <c r="L99" s="235" t="s">
        <v>97</v>
      </c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3">
        <f>'002b - EZS'!J34</f>
        <v>0</v>
      </c>
      <c r="AH99" s="234"/>
      <c r="AI99" s="234"/>
      <c r="AJ99" s="234"/>
      <c r="AK99" s="234"/>
      <c r="AL99" s="234"/>
      <c r="AM99" s="234"/>
      <c r="AN99" s="233">
        <f t="shared" si="0"/>
        <v>0</v>
      </c>
      <c r="AO99" s="234"/>
      <c r="AP99" s="234"/>
      <c r="AQ99" s="90" t="s">
        <v>87</v>
      </c>
      <c r="AR99" s="52"/>
      <c r="AS99" s="91">
        <v>0</v>
      </c>
      <c r="AT99" s="92">
        <f t="shared" si="1"/>
        <v>0</v>
      </c>
      <c r="AU99" s="93">
        <f>'002b - EZS'!P126</f>
        <v>0</v>
      </c>
      <c r="AV99" s="92">
        <f>'002b - EZS'!J37</f>
        <v>0</v>
      </c>
      <c r="AW99" s="92">
        <f>'002b - EZS'!J38</f>
        <v>0</v>
      </c>
      <c r="AX99" s="92">
        <f>'002b - EZS'!J39</f>
        <v>0</v>
      </c>
      <c r="AY99" s="92">
        <f>'002b - EZS'!J40</f>
        <v>0</v>
      </c>
      <c r="AZ99" s="92">
        <f>'002b - EZS'!F37</f>
        <v>0</v>
      </c>
      <c r="BA99" s="92">
        <f>'002b - EZS'!F38</f>
        <v>0</v>
      </c>
      <c r="BB99" s="92">
        <f>'002b - EZS'!F39</f>
        <v>0</v>
      </c>
      <c r="BC99" s="92">
        <f>'002b - EZS'!F40</f>
        <v>0</v>
      </c>
      <c r="BD99" s="94">
        <f>'002b - EZS'!F41</f>
        <v>0</v>
      </c>
      <c r="BT99" s="26" t="s">
        <v>94</v>
      </c>
      <c r="BV99" s="26" t="s">
        <v>78</v>
      </c>
      <c r="BW99" s="26" t="s">
        <v>98</v>
      </c>
      <c r="BX99" s="26" t="s">
        <v>92</v>
      </c>
      <c r="CL99" s="26" t="s">
        <v>1</v>
      </c>
    </row>
    <row r="100" spans="1:90" s="4" customFormat="1" ht="16.5" customHeight="1">
      <c r="A100" s="89" t="s">
        <v>85</v>
      </c>
      <c r="B100" s="52"/>
      <c r="C100" s="10"/>
      <c r="D100" s="10"/>
      <c r="E100" s="235" t="s">
        <v>99</v>
      </c>
      <c r="F100" s="235"/>
      <c r="G100" s="235"/>
      <c r="H100" s="235"/>
      <c r="I100" s="235"/>
      <c r="J100" s="10"/>
      <c r="K100" s="235" t="s">
        <v>100</v>
      </c>
      <c r="L100" s="235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  <c r="AG100" s="233">
        <f>'003 - Vykurovanie'!J32</f>
        <v>0</v>
      </c>
      <c r="AH100" s="234"/>
      <c r="AI100" s="234"/>
      <c r="AJ100" s="234"/>
      <c r="AK100" s="234"/>
      <c r="AL100" s="234"/>
      <c r="AM100" s="234"/>
      <c r="AN100" s="233">
        <f t="shared" si="0"/>
        <v>0</v>
      </c>
      <c r="AO100" s="234"/>
      <c r="AP100" s="234"/>
      <c r="AQ100" s="90" t="s">
        <v>87</v>
      </c>
      <c r="AR100" s="52"/>
      <c r="AS100" s="91">
        <v>0</v>
      </c>
      <c r="AT100" s="92">
        <f t="shared" si="1"/>
        <v>0</v>
      </c>
      <c r="AU100" s="93">
        <f>'003 - Vykurovanie'!P129</f>
        <v>0</v>
      </c>
      <c r="AV100" s="92">
        <f>'003 - Vykurovanie'!J35</f>
        <v>0</v>
      </c>
      <c r="AW100" s="92">
        <f>'003 - Vykurovanie'!J36</f>
        <v>0</v>
      </c>
      <c r="AX100" s="92">
        <f>'003 - Vykurovanie'!J37</f>
        <v>0</v>
      </c>
      <c r="AY100" s="92">
        <f>'003 - Vykurovanie'!J38</f>
        <v>0</v>
      </c>
      <c r="AZ100" s="92">
        <f>'003 - Vykurovanie'!F35</f>
        <v>0</v>
      </c>
      <c r="BA100" s="92">
        <f>'003 - Vykurovanie'!F36</f>
        <v>0</v>
      </c>
      <c r="BB100" s="92">
        <f>'003 - Vykurovanie'!F37</f>
        <v>0</v>
      </c>
      <c r="BC100" s="92">
        <f>'003 - Vykurovanie'!F38</f>
        <v>0</v>
      </c>
      <c r="BD100" s="94">
        <f>'003 - Vykurovanie'!F39</f>
        <v>0</v>
      </c>
      <c r="BT100" s="26" t="s">
        <v>88</v>
      </c>
      <c r="BV100" s="26" t="s">
        <v>78</v>
      </c>
      <c r="BW100" s="26" t="s">
        <v>101</v>
      </c>
      <c r="BX100" s="26" t="s">
        <v>84</v>
      </c>
      <c r="CL100" s="26" t="s">
        <v>1</v>
      </c>
    </row>
    <row r="101" spans="1:90" s="4" customFormat="1" ht="16.5" customHeight="1">
      <c r="A101" s="89" t="s">
        <v>85</v>
      </c>
      <c r="B101" s="52"/>
      <c r="C101" s="10"/>
      <c r="D101" s="10"/>
      <c r="E101" s="235" t="s">
        <v>102</v>
      </c>
      <c r="F101" s="235"/>
      <c r="G101" s="235"/>
      <c r="H101" s="235"/>
      <c r="I101" s="235"/>
      <c r="J101" s="10"/>
      <c r="K101" s="235" t="s">
        <v>103</v>
      </c>
      <c r="L101" s="235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  <c r="AG101" s="233">
        <f>'004 - Zdravotechnika'!J32</f>
        <v>0</v>
      </c>
      <c r="AH101" s="234"/>
      <c r="AI101" s="234"/>
      <c r="AJ101" s="234"/>
      <c r="AK101" s="234"/>
      <c r="AL101" s="234"/>
      <c r="AM101" s="234"/>
      <c r="AN101" s="233">
        <f t="shared" si="0"/>
        <v>0</v>
      </c>
      <c r="AO101" s="234"/>
      <c r="AP101" s="234"/>
      <c r="AQ101" s="90" t="s">
        <v>87</v>
      </c>
      <c r="AR101" s="52"/>
      <c r="AS101" s="91">
        <v>0</v>
      </c>
      <c r="AT101" s="92">
        <f t="shared" si="1"/>
        <v>0</v>
      </c>
      <c r="AU101" s="93">
        <f>'004 - Zdravotechnika'!P130</f>
        <v>0</v>
      </c>
      <c r="AV101" s="92">
        <f>'004 - Zdravotechnika'!J35</f>
        <v>0</v>
      </c>
      <c r="AW101" s="92">
        <f>'004 - Zdravotechnika'!J36</f>
        <v>0</v>
      </c>
      <c r="AX101" s="92">
        <f>'004 - Zdravotechnika'!J37</f>
        <v>0</v>
      </c>
      <c r="AY101" s="92">
        <f>'004 - Zdravotechnika'!J38</f>
        <v>0</v>
      </c>
      <c r="AZ101" s="92">
        <f>'004 - Zdravotechnika'!F35</f>
        <v>0</v>
      </c>
      <c r="BA101" s="92">
        <f>'004 - Zdravotechnika'!F36</f>
        <v>0</v>
      </c>
      <c r="BB101" s="92">
        <f>'004 - Zdravotechnika'!F37</f>
        <v>0</v>
      </c>
      <c r="BC101" s="92">
        <f>'004 - Zdravotechnika'!F38</f>
        <v>0</v>
      </c>
      <c r="BD101" s="94">
        <f>'004 - Zdravotechnika'!F39</f>
        <v>0</v>
      </c>
      <c r="BT101" s="26" t="s">
        <v>88</v>
      </c>
      <c r="BV101" s="26" t="s">
        <v>78</v>
      </c>
      <c r="BW101" s="26" t="s">
        <v>104</v>
      </c>
      <c r="BX101" s="26" t="s">
        <v>84</v>
      </c>
      <c r="CL101" s="26" t="s">
        <v>1</v>
      </c>
    </row>
    <row r="102" spans="1:90" s="4" customFormat="1" ht="16.5" customHeight="1">
      <c r="A102" s="89" t="s">
        <v>85</v>
      </c>
      <c r="B102" s="52"/>
      <c r="C102" s="10"/>
      <c r="D102" s="10"/>
      <c r="E102" s="235" t="s">
        <v>105</v>
      </c>
      <c r="F102" s="235"/>
      <c r="G102" s="235"/>
      <c r="H102" s="235"/>
      <c r="I102" s="235"/>
      <c r="J102" s="10"/>
      <c r="K102" s="235" t="s">
        <v>106</v>
      </c>
      <c r="L102" s="235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233">
        <f>'005 - Vetranie a klimatiz...'!J32</f>
        <v>0</v>
      </c>
      <c r="AH102" s="234"/>
      <c r="AI102" s="234"/>
      <c r="AJ102" s="234"/>
      <c r="AK102" s="234"/>
      <c r="AL102" s="234"/>
      <c r="AM102" s="234"/>
      <c r="AN102" s="233">
        <f t="shared" si="0"/>
        <v>0</v>
      </c>
      <c r="AO102" s="234"/>
      <c r="AP102" s="234"/>
      <c r="AQ102" s="90" t="s">
        <v>87</v>
      </c>
      <c r="AR102" s="52"/>
      <c r="AS102" s="95">
        <v>0</v>
      </c>
      <c r="AT102" s="96">
        <f t="shared" si="1"/>
        <v>0</v>
      </c>
      <c r="AU102" s="97">
        <f>'005 - Vetranie a klimatiz...'!P136</f>
        <v>0</v>
      </c>
      <c r="AV102" s="96">
        <f>'005 - Vetranie a klimatiz...'!J35</f>
        <v>0</v>
      </c>
      <c r="AW102" s="96">
        <f>'005 - Vetranie a klimatiz...'!J36</f>
        <v>0</v>
      </c>
      <c r="AX102" s="96">
        <f>'005 - Vetranie a klimatiz...'!J37</f>
        <v>0</v>
      </c>
      <c r="AY102" s="96">
        <f>'005 - Vetranie a klimatiz...'!J38</f>
        <v>0</v>
      </c>
      <c r="AZ102" s="96">
        <f>'005 - Vetranie a klimatiz...'!F35</f>
        <v>0</v>
      </c>
      <c r="BA102" s="96">
        <f>'005 - Vetranie a klimatiz...'!F36</f>
        <v>0</v>
      </c>
      <c r="BB102" s="96">
        <f>'005 - Vetranie a klimatiz...'!F37</f>
        <v>0</v>
      </c>
      <c r="BC102" s="96">
        <f>'005 - Vetranie a klimatiz...'!F38</f>
        <v>0</v>
      </c>
      <c r="BD102" s="98">
        <f>'005 - Vetranie a klimatiz...'!F39</f>
        <v>0</v>
      </c>
      <c r="BT102" s="26" t="s">
        <v>88</v>
      </c>
      <c r="BV102" s="26" t="s">
        <v>78</v>
      </c>
      <c r="BW102" s="26" t="s">
        <v>107</v>
      </c>
      <c r="BX102" s="26" t="s">
        <v>84</v>
      </c>
      <c r="CL102" s="26" t="s">
        <v>1</v>
      </c>
    </row>
    <row r="103" spans="1:90" s="2" customFormat="1" ht="30" customHeight="1">
      <c r="A103" s="33"/>
      <c r="B103" s="34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4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</row>
    <row r="104" spans="1:90" s="2" customFormat="1" ht="6.95" customHeight="1">
      <c r="A104" s="33"/>
      <c r="B104" s="48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34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</row>
  </sheetData>
  <mergeCells count="70">
    <mergeCell ref="AS89:AT91"/>
    <mergeCell ref="AM89:AP89"/>
    <mergeCell ref="AM90:AP90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F99:J99"/>
    <mergeCell ref="L99:AF99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E102:I102"/>
    <mergeCell ref="K102:AF102"/>
    <mergeCell ref="AG94:AM94"/>
    <mergeCell ref="AN94:AP94"/>
    <mergeCell ref="AN100:AP100"/>
    <mergeCell ref="AG100:AM100"/>
    <mergeCell ref="E100:I100"/>
    <mergeCell ref="K100:AF100"/>
    <mergeCell ref="AN101:AP101"/>
    <mergeCell ref="AG101:AM101"/>
    <mergeCell ref="E101:I101"/>
    <mergeCell ref="K101:AF101"/>
    <mergeCell ref="AG98:AM98"/>
    <mergeCell ref="AN98:AP98"/>
    <mergeCell ref="F98:J98"/>
    <mergeCell ref="L98:AF98"/>
    <mergeCell ref="W30:AE30"/>
    <mergeCell ref="AK30:AO30"/>
    <mergeCell ref="L30:P30"/>
    <mergeCell ref="AK31:AO31"/>
    <mergeCell ref="AN102:AP102"/>
    <mergeCell ref="AG102:AM102"/>
    <mergeCell ref="AN99:AP99"/>
    <mergeCell ref="AG99:AM99"/>
    <mergeCell ref="L85:AO85"/>
    <mergeCell ref="AM87:AN87"/>
    <mergeCell ref="AK26:AO26"/>
    <mergeCell ref="L28:P28"/>
    <mergeCell ref="W28:AE28"/>
    <mergeCell ref="AK28:AO28"/>
    <mergeCell ref="AK29:AO29"/>
    <mergeCell ref="L29:P29"/>
    <mergeCell ref="W29:AE29"/>
    <mergeCell ref="AR2:BE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4"/>
    <mergeCell ref="K5:AO5"/>
    <mergeCell ref="K6:AO6"/>
    <mergeCell ref="E14:AJ14"/>
    <mergeCell ref="E23:AN23"/>
  </mergeCells>
  <hyperlinks>
    <hyperlink ref="A96" location="'001 - Architektúra a stav...'!C2" display="/"/>
    <hyperlink ref="A98" location="'002a - Elektroinštalácia'!C2" display="/"/>
    <hyperlink ref="A99" location="'002b - EZS'!C2" display="/"/>
    <hyperlink ref="A100" location="'003 - Vykurovanie'!C2" display="/"/>
    <hyperlink ref="A101" location="'004 - Zdravotechnika'!C2" display="/"/>
    <hyperlink ref="A102" location="'005 - Vetranie a klimatiz...'!C2" display="/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550"/>
  <sheetViews>
    <sheetView showGridLines="0" tabSelected="1" workbookViewId="0">
      <selection activeCell="V22" sqref="V22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213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8" t="s">
        <v>89</v>
      </c>
      <c r="AZ2" s="99" t="s">
        <v>108</v>
      </c>
      <c r="BA2" s="99" t="s">
        <v>1</v>
      </c>
      <c r="BB2" s="99" t="s">
        <v>1</v>
      </c>
      <c r="BC2" s="99" t="s">
        <v>109</v>
      </c>
      <c r="BD2" s="99" t="s">
        <v>88</v>
      </c>
    </row>
    <row r="3" spans="1:5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  <c r="AZ3" s="99" t="s">
        <v>110</v>
      </c>
      <c r="BA3" s="99" t="s">
        <v>1</v>
      </c>
      <c r="BB3" s="99" t="s">
        <v>1</v>
      </c>
      <c r="BC3" s="99" t="s">
        <v>111</v>
      </c>
      <c r="BD3" s="99" t="s">
        <v>88</v>
      </c>
    </row>
    <row r="4" spans="1:56" s="1" customFormat="1" ht="24.95" customHeight="1">
      <c r="B4" s="21"/>
      <c r="D4" s="22" t="s">
        <v>112</v>
      </c>
      <c r="L4" s="21"/>
      <c r="M4" s="100" t="s">
        <v>9</v>
      </c>
      <c r="AT4" s="18" t="s">
        <v>3</v>
      </c>
      <c r="AZ4" s="99" t="s">
        <v>113</v>
      </c>
      <c r="BA4" s="99" t="s">
        <v>1</v>
      </c>
      <c r="BB4" s="99" t="s">
        <v>1</v>
      </c>
      <c r="BC4" s="99" t="s">
        <v>114</v>
      </c>
      <c r="BD4" s="99" t="s">
        <v>88</v>
      </c>
    </row>
    <row r="5" spans="1:56" s="1" customFormat="1" ht="6.95" customHeight="1">
      <c r="B5" s="21"/>
      <c r="L5" s="21"/>
      <c r="AZ5" s="99" t="s">
        <v>115</v>
      </c>
      <c r="BA5" s="99" t="s">
        <v>1</v>
      </c>
      <c r="BB5" s="99" t="s">
        <v>1</v>
      </c>
      <c r="BC5" s="99" t="s">
        <v>116</v>
      </c>
      <c r="BD5" s="99" t="s">
        <v>88</v>
      </c>
    </row>
    <row r="6" spans="1:56" s="1" customFormat="1" ht="12" customHeight="1">
      <c r="B6" s="21"/>
      <c r="D6" s="28" t="s">
        <v>14</v>
      </c>
      <c r="L6" s="21"/>
      <c r="AZ6" s="99" t="s">
        <v>117</v>
      </c>
      <c r="BA6" s="99" t="s">
        <v>1</v>
      </c>
      <c r="BB6" s="99" t="s">
        <v>1</v>
      </c>
      <c r="BC6" s="99" t="s">
        <v>118</v>
      </c>
      <c r="BD6" s="99" t="s">
        <v>88</v>
      </c>
    </row>
    <row r="7" spans="1:56" s="1" customFormat="1" ht="26.25" customHeight="1">
      <c r="B7" s="21"/>
      <c r="E7" s="258" t="str">
        <f>'Rekapitulácia stavby'!K6</f>
        <v>Novohradská knižnica Lučenec - PD pre rekonštrukciu budovy- zmena PD-3.etapa</v>
      </c>
      <c r="F7" s="259"/>
      <c r="G7" s="259"/>
      <c r="H7" s="259"/>
      <c r="L7" s="21"/>
      <c r="AZ7" s="99" t="s">
        <v>119</v>
      </c>
      <c r="BA7" s="99" t="s">
        <v>1</v>
      </c>
      <c r="BB7" s="99" t="s">
        <v>1</v>
      </c>
      <c r="BC7" s="99" t="s">
        <v>120</v>
      </c>
      <c r="BD7" s="99" t="s">
        <v>88</v>
      </c>
    </row>
    <row r="8" spans="1:56" s="1" customFormat="1" ht="12" customHeight="1">
      <c r="B8" s="21"/>
      <c r="D8" s="28" t="s">
        <v>121</v>
      </c>
      <c r="L8" s="21"/>
      <c r="AZ8" s="99" t="s">
        <v>122</v>
      </c>
      <c r="BA8" s="99" t="s">
        <v>1</v>
      </c>
      <c r="BB8" s="99" t="s">
        <v>1</v>
      </c>
      <c r="BC8" s="99" t="s">
        <v>123</v>
      </c>
      <c r="BD8" s="99" t="s">
        <v>88</v>
      </c>
    </row>
    <row r="9" spans="1:56" s="2" customFormat="1" ht="16.5" customHeight="1">
      <c r="A9" s="33"/>
      <c r="B9" s="34"/>
      <c r="C9" s="33"/>
      <c r="D9" s="33"/>
      <c r="E9" s="258" t="s">
        <v>124</v>
      </c>
      <c r="F9" s="257"/>
      <c r="G9" s="257"/>
      <c r="H9" s="257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Z9" s="99" t="s">
        <v>125</v>
      </c>
      <c r="BA9" s="99" t="s">
        <v>1</v>
      </c>
      <c r="BB9" s="99" t="s">
        <v>1</v>
      </c>
      <c r="BC9" s="99" t="s">
        <v>126</v>
      </c>
      <c r="BD9" s="99" t="s">
        <v>88</v>
      </c>
    </row>
    <row r="10" spans="1:56" s="2" customFormat="1" ht="12" customHeight="1">
      <c r="A10" s="33"/>
      <c r="B10" s="34"/>
      <c r="C10" s="33"/>
      <c r="D10" s="28" t="s">
        <v>127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Z10" s="99" t="s">
        <v>128</v>
      </c>
      <c r="BA10" s="99" t="s">
        <v>1</v>
      </c>
      <c r="BB10" s="99" t="s">
        <v>1</v>
      </c>
      <c r="BC10" s="99" t="s">
        <v>129</v>
      </c>
      <c r="BD10" s="99" t="s">
        <v>88</v>
      </c>
    </row>
    <row r="11" spans="1:56" s="2" customFormat="1" ht="16.5" customHeight="1">
      <c r="A11" s="33"/>
      <c r="B11" s="34"/>
      <c r="C11" s="33"/>
      <c r="D11" s="33"/>
      <c r="E11" s="248" t="s">
        <v>130</v>
      </c>
      <c r="F11" s="257"/>
      <c r="G11" s="257"/>
      <c r="H11" s="257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Z11" s="99" t="s">
        <v>131</v>
      </c>
      <c r="BA11" s="99" t="s">
        <v>1</v>
      </c>
      <c r="BB11" s="99" t="s">
        <v>1</v>
      </c>
      <c r="BC11" s="99" t="s">
        <v>132</v>
      </c>
      <c r="BD11" s="99" t="s">
        <v>88</v>
      </c>
    </row>
    <row r="12" spans="1:5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Z12" s="99" t="s">
        <v>133</v>
      </c>
      <c r="BA12" s="99" t="s">
        <v>1</v>
      </c>
      <c r="BB12" s="99" t="s">
        <v>1</v>
      </c>
      <c r="BC12" s="99" t="s">
        <v>134</v>
      </c>
      <c r="BD12" s="99" t="s">
        <v>88</v>
      </c>
    </row>
    <row r="13" spans="1:56" s="2" customFormat="1" ht="12" customHeight="1">
      <c r="A13" s="33"/>
      <c r="B13" s="34"/>
      <c r="C13" s="33"/>
      <c r="D13" s="28" t="s">
        <v>16</v>
      </c>
      <c r="E13" s="33"/>
      <c r="F13" s="26" t="s">
        <v>1</v>
      </c>
      <c r="G13" s="33"/>
      <c r="H13" s="33"/>
      <c r="I13" s="28" t="s">
        <v>17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Z13" s="99" t="s">
        <v>135</v>
      </c>
      <c r="BA13" s="99" t="s">
        <v>1</v>
      </c>
      <c r="BB13" s="99" t="s">
        <v>1</v>
      </c>
      <c r="BC13" s="99" t="s">
        <v>136</v>
      </c>
      <c r="BD13" s="99" t="s">
        <v>88</v>
      </c>
    </row>
    <row r="14" spans="1:56" s="2" customFormat="1" ht="12" customHeight="1">
      <c r="A14" s="33"/>
      <c r="B14" s="34"/>
      <c r="C14" s="33"/>
      <c r="D14" s="28" t="s">
        <v>18</v>
      </c>
      <c r="E14" s="33"/>
      <c r="F14" s="26" t="s">
        <v>1413</v>
      </c>
      <c r="G14" s="33"/>
      <c r="H14" s="33"/>
      <c r="I14" s="28" t="s">
        <v>20</v>
      </c>
      <c r="J14" s="56" t="str">
        <f>'Rekapitulácia stavby'!AN8</f>
        <v>10. 12. 2020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0.9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60" t="str">
        <f>'Rekapitulácia stavby'!E14</f>
        <v>Vyplň údaj</v>
      </c>
      <c r="F20" s="225"/>
      <c r="G20" s="225"/>
      <c r="H20" s="225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32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33</v>
      </c>
      <c r="F26" s="33"/>
      <c r="G26" s="33"/>
      <c r="H26" s="33"/>
      <c r="I26" s="28" t="s">
        <v>25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34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1"/>
      <c r="B29" s="102"/>
      <c r="C29" s="101"/>
      <c r="D29" s="101"/>
      <c r="E29" s="229" t="s">
        <v>1</v>
      </c>
      <c r="F29" s="229"/>
      <c r="G29" s="229"/>
      <c r="H29" s="229"/>
      <c r="I29" s="101"/>
      <c r="J29" s="101"/>
      <c r="K29" s="101"/>
      <c r="L29" s="103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</row>
    <row r="30" spans="1:3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4" t="s">
        <v>36</v>
      </c>
      <c r="E32" s="33"/>
      <c r="F32" s="33"/>
      <c r="G32" s="33"/>
      <c r="H32" s="33"/>
      <c r="I32" s="33"/>
      <c r="J32" s="72">
        <f>ROUND(J139,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38</v>
      </c>
      <c r="G34" s="33"/>
      <c r="H34" s="33"/>
      <c r="I34" s="37" t="s">
        <v>37</v>
      </c>
      <c r="J34" s="37" t="s">
        <v>39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05" t="s">
        <v>40</v>
      </c>
      <c r="E35" s="28" t="s">
        <v>41</v>
      </c>
      <c r="F35" s="106">
        <f>ROUND((SUM(BE139:BE549)),  2)</f>
        <v>0</v>
      </c>
      <c r="G35" s="33"/>
      <c r="H35" s="33"/>
      <c r="I35" s="107">
        <v>0.2</v>
      </c>
      <c r="J35" s="106">
        <f>ROUND(((SUM(BE139:BE549))*I35),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28" t="s">
        <v>42</v>
      </c>
      <c r="F36" s="106">
        <f>ROUND((SUM(BF139:BF549)),  2)</f>
        <v>0</v>
      </c>
      <c r="G36" s="33"/>
      <c r="H36" s="33"/>
      <c r="I36" s="107">
        <v>0.2</v>
      </c>
      <c r="J36" s="106">
        <f>ROUND(((SUM(BF139:BF549))*I36),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43</v>
      </c>
      <c r="F37" s="106">
        <f>ROUND((SUM(BG139:BG549)),  2)</f>
        <v>0</v>
      </c>
      <c r="G37" s="33"/>
      <c r="H37" s="33"/>
      <c r="I37" s="107">
        <v>0.2</v>
      </c>
      <c r="J37" s="106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44</v>
      </c>
      <c r="F38" s="106">
        <f>ROUND((SUM(BH139:BH549)),  2)</f>
        <v>0</v>
      </c>
      <c r="G38" s="33"/>
      <c r="H38" s="33"/>
      <c r="I38" s="107">
        <v>0.2</v>
      </c>
      <c r="J38" s="106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28" t="s">
        <v>45</v>
      </c>
      <c r="F39" s="106">
        <f>ROUND((SUM(BI139:BI549)),  2)</f>
        <v>0</v>
      </c>
      <c r="G39" s="33"/>
      <c r="H39" s="33"/>
      <c r="I39" s="107">
        <v>0</v>
      </c>
      <c r="J39" s="106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8"/>
      <c r="D41" s="109" t="s">
        <v>46</v>
      </c>
      <c r="E41" s="61"/>
      <c r="F41" s="61"/>
      <c r="G41" s="110" t="s">
        <v>47</v>
      </c>
      <c r="H41" s="111" t="s">
        <v>48</v>
      </c>
      <c r="I41" s="61"/>
      <c r="J41" s="112">
        <f>SUM(J32:J39)</f>
        <v>0</v>
      </c>
      <c r="K41" s="113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6" t="s">
        <v>51</v>
      </c>
      <c r="E61" s="36"/>
      <c r="F61" s="114" t="s">
        <v>52</v>
      </c>
      <c r="G61" s="46" t="s">
        <v>51</v>
      </c>
      <c r="H61" s="36"/>
      <c r="I61" s="36"/>
      <c r="J61" s="115" t="s">
        <v>52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4" t="s">
        <v>53</v>
      </c>
      <c r="E65" s="47"/>
      <c r="F65" s="47"/>
      <c r="G65" s="44" t="s">
        <v>54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6" t="s">
        <v>51</v>
      </c>
      <c r="E76" s="36"/>
      <c r="F76" s="114" t="s">
        <v>52</v>
      </c>
      <c r="G76" s="46" t="s">
        <v>51</v>
      </c>
      <c r="H76" s="36"/>
      <c r="I76" s="36"/>
      <c r="J76" s="115" t="s">
        <v>52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137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58" t="str">
        <f>E7</f>
        <v>Novohradská knižnica Lučenec - PD pre rekonštrukciu budovy- zmena PD-3.etapa</v>
      </c>
      <c r="F85" s="259"/>
      <c r="G85" s="259"/>
      <c r="H85" s="259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121</v>
      </c>
      <c r="L86" s="21"/>
    </row>
    <row r="87" spans="1:31" s="2" customFormat="1" ht="16.5" customHeight="1">
      <c r="A87" s="33"/>
      <c r="B87" s="34"/>
      <c r="C87" s="33"/>
      <c r="D87" s="33"/>
      <c r="E87" s="258" t="s">
        <v>124</v>
      </c>
      <c r="F87" s="257"/>
      <c r="G87" s="257"/>
      <c r="H87" s="257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127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48" t="str">
        <f>E11</f>
        <v>001 - Architektúra a stavebné riešenie</v>
      </c>
      <c r="F89" s="257"/>
      <c r="G89" s="257"/>
      <c r="H89" s="257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18</v>
      </c>
      <c r="D91" s="33"/>
      <c r="E91" s="33"/>
      <c r="F91" s="26" t="str">
        <f>F14</f>
        <v>Ulica. J.Kármana 2/2, Lučenec</v>
      </c>
      <c r="G91" s="33"/>
      <c r="H91" s="33"/>
      <c r="I91" s="28" t="s">
        <v>20</v>
      </c>
      <c r="J91" s="56" t="str">
        <f>IF(J14="","",J14)</f>
        <v>10. 12. 2020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5.2" customHeight="1">
      <c r="A93" s="33"/>
      <c r="B93" s="34"/>
      <c r="C93" s="28" t="s">
        <v>22</v>
      </c>
      <c r="D93" s="33"/>
      <c r="E93" s="33"/>
      <c r="F93" s="26" t="str">
        <f>E17</f>
        <v>BBSK, nám.SNP 23, B.Bystrica</v>
      </c>
      <c r="G93" s="33"/>
      <c r="H93" s="33"/>
      <c r="I93" s="28" t="s">
        <v>28</v>
      </c>
      <c r="J93" s="31" t="str">
        <f>E23</f>
        <v>Ing.Farkaš Attila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32</v>
      </c>
      <c r="J94" s="31" t="str">
        <f>E26</f>
        <v>Ing.Igor Janečka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6" t="s">
        <v>138</v>
      </c>
      <c r="D96" s="108"/>
      <c r="E96" s="108"/>
      <c r="F96" s="108"/>
      <c r="G96" s="108"/>
      <c r="H96" s="108"/>
      <c r="I96" s="108"/>
      <c r="J96" s="117" t="s">
        <v>139</v>
      </c>
      <c r="K96" s="108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18" t="s">
        <v>140</v>
      </c>
      <c r="D98" s="33"/>
      <c r="E98" s="33"/>
      <c r="F98" s="33"/>
      <c r="G98" s="33"/>
      <c r="H98" s="33"/>
      <c r="I98" s="33"/>
      <c r="J98" s="72">
        <f>J139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141</v>
      </c>
    </row>
    <row r="99" spans="1:47" s="9" customFormat="1" ht="24.95" customHeight="1">
      <c r="B99" s="119"/>
      <c r="D99" s="120" t="s">
        <v>142</v>
      </c>
      <c r="E99" s="121"/>
      <c r="F99" s="121"/>
      <c r="G99" s="121"/>
      <c r="H99" s="121"/>
      <c r="I99" s="121"/>
      <c r="J99" s="122">
        <f>J140</f>
        <v>0</v>
      </c>
      <c r="L99" s="119"/>
    </row>
    <row r="100" spans="1:47" s="10" customFormat="1" ht="19.899999999999999" customHeight="1">
      <c r="B100" s="123"/>
      <c r="D100" s="124" t="s">
        <v>143</v>
      </c>
      <c r="E100" s="125"/>
      <c r="F100" s="125"/>
      <c r="G100" s="125"/>
      <c r="H100" s="125"/>
      <c r="I100" s="125"/>
      <c r="J100" s="126">
        <f>J141</f>
        <v>0</v>
      </c>
      <c r="L100" s="123"/>
    </row>
    <row r="101" spans="1:47" s="10" customFormat="1" ht="19.899999999999999" customHeight="1">
      <c r="B101" s="123"/>
      <c r="D101" s="124" t="s">
        <v>144</v>
      </c>
      <c r="E101" s="125"/>
      <c r="F101" s="125"/>
      <c r="G101" s="125"/>
      <c r="H101" s="125"/>
      <c r="I101" s="125"/>
      <c r="J101" s="126">
        <f>J160</f>
        <v>0</v>
      </c>
      <c r="L101" s="123"/>
    </row>
    <row r="102" spans="1:47" s="10" customFormat="1" ht="19.899999999999999" customHeight="1">
      <c r="B102" s="123"/>
      <c r="D102" s="124" t="s">
        <v>145</v>
      </c>
      <c r="E102" s="125"/>
      <c r="F102" s="125"/>
      <c r="G102" s="125"/>
      <c r="H102" s="125"/>
      <c r="I102" s="125"/>
      <c r="J102" s="126">
        <f>J214</f>
        <v>0</v>
      </c>
      <c r="L102" s="123"/>
    </row>
    <row r="103" spans="1:47" s="10" customFormat="1" ht="19.899999999999999" customHeight="1">
      <c r="B103" s="123"/>
      <c r="D103" s="124" t="s">
        <v>146</v>
      </c>
      <c r="E103" s="125"/>
      <c r="F103" s="125"/>
      <c r="G103" s="125"/>
      <c r="H103" s="125"/>
      <c r="I103" s="125"/>
      <c r="J103" s="126">
        <f>J344</f>
        <v>0</v>
      </c>
      <c r="L103" s="123"/>
    </row>
    <row r="104" spans="1:47" s="9" customFormat="1" ht="24.95" customHeight="1">
      <c r="B104" s="119"/>
      <c r="D104" s="120" t="s">
        <v>147</v>
      </c>
      <c r="E104" s="121"/>
      <c r="F104" s="121"/>
      <c r="G104" s="121"/>
      <c r="H104" s="121"/>
      <c r="I104" s="121"/>
      <c r="J104" s="122">
        <f>J346</f>
        <v>0</v>
      </c>
      <c r="L104" s="119"/>
    </row>
    <row r="105" spans="1:47" s="10" customFormat="1" ht="19.899999999999999" customHeight="1">
      <c r="B105" s="123"/>
      <c r="D105" s="124" t="s">
        <v>148</v>
      </c>
      <c r="E105" s="125"/>
      <c r="F105" s="125"/>
      <c r="G105" s="125"/>
      <c r="H105" s="125"/>
      <c r="I105" s="125"/>
      <c r="J105" s="126">
        <f>J347</f>
        <v>0</v>
      </c>
      <c r="L105" s="123"/>
    </row>
    <row r="106" spans="1:47" s="10" customFormat="1" ht="19.899999999999999" customHeight="1">
      <c r="B106" s="123"/>
      <c r="D106" s="124" t="s">
        <v>149</v>
      </c>
      <c r="E106" s="125"/>
      <c r="F106" s="125"/>
      <c r="G106" s="125"/>
      <c r="H106" s="125"/>
      <c r="I106" s="125"/>
      <c r="J106" s="126">
        <f>J351</f>
        <v>0</v>
      </c>
      <c r="L106" s="123"/>
    </row>
    <row r="107" spans="1:47" s="10" customFormat="1" ht="19.899999999999999" customHeight="1">
      <c r="B107" s="123"/>
      <c r="D107" s="124" t="s">
        <v>150</v>
      </c>
      <c r="E107" s="125"/>
      <c r="F107" s="125"/>
      <c r="G107" s="125"/>
      <c r="H107" s="125"/>
      <c r="I107" s="125"/>
      <c r="J107" s="126">
        <f>J367</f>
        <v>0</v>
      </c>
      <c r="L107" s="123"/>
    </row>
    <row r="108" spans="1:47" s="10" customFormat="1" ht="19.899999999999999" customHeight="1">
      <c r="B108" s="123"/>
      <c r="D108" s="124" t="s">
        <v>151</v>
      </c>
      <c r="E108" s="125"/>
      <c r="F108" s="125"/>
      <c r="G108" s="125"/>
      <c r="H108" s="125"/>
      <c r="I108" s="125"/>
      <c r="J108" s="126">
        <f>J406</f>
        <v>0</v>
      </c>
      <c r="L108" s="123"/>
    </row>
    <row r="109" spans="1:47" s="10" customFormat="1" ht="19.899999999999999" customHeight="1">
      <c r="B109" s="123"/>
      <c r="D109" s="124" t="s">
        <v>152</v>
      </c>
      <c r="E109" s="125"/>
      <c r="F109" s="125"/>
      <c r="G109" s="125"/>
      <c r="H109" s="125"/>
      <c r="I109" s="125"/>
      <c r="J109" s="126">
        <f>J413</f>
        <v>0</v>
      </c>
      <c r="L109" s="123"/>
    </row>
    <row r="110" spans="1:47" s="10" customFormat="1" ht="19.899999999999999" customHeight="1">
      <c r="B110" s="123"/>
      <c r="D110" s="124" t="s">
        <v>153</v>
      </c>
      <c r="E110" s="125"/>
      <c r="F110" s="125"/>
      <c r="G110" s="125"/>
      <c r="H110" s="125"/>
      <c r="I110" s="125"/>
      <c r="J110" s="126">
        <f>J432</f>
        <v>0</v>
      </c>
      <c r="L110" s="123"/>
    </row>
    <row r="111" spans="1:47" s="10" customFormat="1" ht="19.899999999999999" customHeight="1">
      <c r="B111" s="123"/>
      <c r="D111" s="124" t="s">
        <v>154</v>
      </c>
      <c r="E111" s="125"/>
      <c r="F111" s="125"/>
      <c r="G111" s="125"/>
      <c r="H111" s="125"/>
      <c r="I111" s="125"/>
      <c r="J111" s="126">
        <f>J475</f>
        <v>0</v>
      </c>
      <c r="L111" s="123"/>
    </row>
    <row r="112" spans="1:47" s="10" customFormat="1" ht="19.899999999999999" customHeight="1">
      <c r="B112" s="123"/>
      <c r="D112" s="124" t="s">
        <v>155</v>
      </c>
      <c r="E112" s="125"/>
      <c r="F112" s="125"/>
      <c r="G112" s="125"/>
      <c r="H112" s="125"/>
      <c r="I112" s="125"/>
      <c r="J112" s="126">
        <f>J479</f>
        <v>0</v>
      </c>
      <c r="L112" s="123"/>
    </row>
    <row r="113" spans="1:31" s="10" customFormat="1" ht="19.899999999999999" customHeight="1">
      <c r="B113" s="123"/>
      <c r="D113" s="124" t="s">
        <v>156</v>
      </c>
      <c r="E113" s="125"/>
      <c r="F113" s="125"/>
      <c r="G113" s="125"/>
      <c r="H113" s="125"/>
      <c r="I113" s="125"/>
      <c r="J113" s="126">
        <f>J500</f>
        <v>0</v>
      </c>
      <c r="L113" s="123"/>
    </row>
    <row r="114" spans="1:31" s="10" customFormat="1" ht="19.899999999999999" customHeight="1">
      <c r="B114" s="123"/>
      <c r="D114" s="124" t="s">
        <v>157</v>
      </c>
      <c r="E114" s="125"/>
      <c r="F114" s="125"/>
      <c r="G114" s="125"/>
      <c r="H114" s="125"/>
      <c r="I114" s="125"/>
      <c r="J114" s="126">
        <f>J514</f>
        <v>0</v>
      </c>
      <c r="L114" s="123"/>
    </row>
    <row r="115" spans="1:31" s="9" customFormat="1" ht="24.95" customHeight="1">
      <c r="B115" s="119"/>
      <c r="D115" s="120" t="s">
        <v>158</v>
      </c>
      <c r="E115" s="121"/>
      <c r="F115" s="121"/>
      <c r="G115" s="121"/>
      <c r="H115" s="121"/>
      <c r="I115" s="121"/>
      <c r="J115" s="122">
        <f>J543</f>
        <v>0</v>
      </c>
      <c r="L115" s="119"/>
    </row>
    <row r="116" spans="1:31" s="9" customFormat="1" ht="24.95" customHeight="1">
      <c r="B116" s="119"/>
      <c r="D116" s="120" t="s">
        <v>159</v>
      </c>
      <c r="E116" s="121"/>
      <c r="F116" s="121"/>
      <c r="G116" s="121"/>
      <c r="H116" s="121"/>
      <c r="I116" s="121"/>
      <c r="J116" s="122">
        <f>J547</f>
        <v>0</v>
      </c>
      <c r="L116" s="119"/>
    </row>
    <row r="117" spans="1:31" s="10" customFormat="1" ht="19.899999999999999" customHeight="1">
      <c r="B117" s="123"/>
      <c r="D117" s="124" t="s">
        <v>160</v>
      </c>
      <c r="E117" s="125"/>
      <c r="F117" s="125"/>
      <c r="G117" s="125"/>
      <c r="H117" s="125"/>
      <c r="I117" s="125"/>
      <c r="J117" s="126">
        <f>J548</f>
        <v>0</v>
      </c>
      <c r="L117" s="123"/>
    </row>
    <row r="118" spans="1:31" s="2" customFormat="1" ht="21.75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6.95" customHeight="1">
      <c r="A119" s="33"/>
      <c r="B119" s="48"/>
      <c r="C119" s="49"/>
      <c r="D119" s="49"/>
      <c r="E119" s="49"/>
      <c r="F119" s="49"/>
      <c r="G119" s="49"/>
      <c r="H119" s="49"/>
      <c r="I119" s="49"/>
      <c r="J119" s="49"/>
      <c r="K119" s="49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3" spans="1:31" s="2" customFormat="1" ht="6.95" customHeight="1">
      <c r="A123" s="33"/>
      <c r="B123" s="50"/>
      <c r="C123" s="51"/>
      <c r="D123" s="51"/>
      <c r="E123" s="51"/>
      <c r="F123" s="51"/>
      <c r="G123" s="51"/>
      <c r="H123" s="51"/>
      <c r="I123" s="51"/>
      <c r="J123" s="51"/>
      <c r="K123" s="51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24.95" customHeight="1">
      <c r="A124" s="33"/>
      <c r="B124" s="34"/>
      <c r="C124" s="22" t="s">
        <v>161</v>
      </c>
      <c r="D124" s="33"/>
      <c r="E124" s="33"/>
      <c r="F124" s="33"/>
      <c r="G124" s="33"/>
      <c r="H124" s="33"/>
      <c r="I124" s="3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6.95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2" customHeight="1">
      <c r="A126" s="33"/>
      <c r="B126" s="34"/>
      <c r="C126" s="28" t="s">
        <v>14</v>
      </c>
      <c r="D126" s="33"/>
      <c r="E126" s="33"/>
      <c r="F126" s="33"/>
      <c r="G126" s="33"/>
      <c r="H126" s="33"/>
      <c r="I126" s="33"/>
      <c r="J126" s="33"/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26.25" customHeight="1">
      <c r="A127" s="33"/>
      <c r="B127" s="34"/>
      <c r="C127" s="33"/>
      <c r="D127" s="33"/>
      <c r="E127" s="258" t="str">
        <f>E7</f>
        <v>Novohradská knižnica Lučenec - PD pre rekonštrukciu budovy- zmena PD-3.etapa</v>
      </c>
      <c r="F127" s="259"/>
      <c r="G127" s="259"/>
      <c r="H127" s="259"/>
      <c r="I127" s="33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1" customFormat="1" ht="12" customHeight="1">
      <c r="B128" s="21"/>
      <c r="C128" s="28" t="s">
        <v>121</v>
      </c>
      <c r="L128" s="21"/>
    </row>
    <row r="129" spans="1:65" s="2" customFormat="1" ht="16.5" customHeight="1">
      <c r="A129" s="33"/>
      <c r="B129" s="34"/>
      <c r="C129" s="33"/>
      <c r="D129" s="33"/>
      <c r="E129" s="258" t="s">
        <v>124</v>
      </c>
      <c r="F129" s="257"/>
      <c r="G129" s="257"/>
      <c r="H129" s="257"/>
      <c r="I129" s="33"/>
      <c r="J129" s="33"/>
      <c r="K129" s="33"/>
      <c r="L129" s="4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12" customHeight="1">
      <c r="A130" s="33"/>
      <c r="B130" s="34"/>
      <c r="C130" s="28" t="s">
        <v>127</v>
      </c>
      <c r="D130" s="33"/>
      <c r="E130" s="33"/>
      <c r="F130" s="33"/>
      <c r="G130" s="33"/>
      <c r="H130" s="33"/>
      <c r="I130" s="33"/>
      <c r="J130" s="33"/>
      <c r="K130" s="33"/>
      <c r="L130" s="4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2" customFormat="1" ht="16.5" customHeight="1">
      <c r="A131" s="33"/>
      <c r="B131" s="34"/>
      <c r="C131" s="33"/>
      <c r="D131" s="33"/>
      <c r="E131" s="248" t="str">
        <f>E11</f>
        <v>001 - Architektúra a stavebné riešenie</v>
      </c>
      <c r="F131" s="257"/>
      <c r="G131" s="257"/>
      <c r="H131" s="257"/>
      <c r="I131" s="33"/>
      <c r="J131" s="33"/>
      <c r="K131" s="33"/>
      <c r="L131" s="4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2" customFormat="1" ht="6.95" customHeight="1">
      <c r="A132" s="33"/>
      <c r="B132" s="34"/>
      <c r="C132" s="33"/>
      <c r="D132" s="33"/>
      <c r="E132" s="33"/>
      <c r="F132" s="33"/>
      <c r="G132" s="33"/>
      <c r="H132" s="33"/>
      <c r="I132" s="33"/>
      <c r="J132" s="33"/>
      <c r="K132" s="33"/>
      <c r="L132" s="4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5" s="2" customFormat="1" ht="12" customHeight="1">
      <c r="A133" s="33"/>
      <c r="B133" s="34"/>
      <c r="C133" s="28" t="s">
        <v>18</v>
      </c>
      <c r="D133" s="33"/>
      <c r="E133" s="33"/>
      <c r="F133" s="26" t="str">
        <f>F14</f>
        <v>Ulica. J.Kármana 2/2, Lučenec</v>
      </c>
      <c r="G133" s="33"/>
      <c r="H133" s="33"/>
      <c r="I133" s="28" t="s">
        <v>20</v>
      </c>
      <c r="J133" s="56" t="str">
        <f>IF(J14="","",J14)</f>
        <v>10. 12. 2020</v>
      </c>
      <c r="K133" s="33"/>
      <c r="L133" s="4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spans="1:65" s="2" customFormat="1" ht="6.95" customHeight="1">
      <c r="A134" s="33"/>
      <c r="B134" s="34"/>
      <c r="C134" s="33"/>
      <c r="D134" s="33"/>
      <c r="E134" s="33"/>
      <c r="F134" s="33"/>
      <c r="G134" s="33"/>
      <c r="H134" s="33"/>
      <c r="I134" s="33"/>
      <c r="J134" s="33"/>
      <c r="K134" s="33"/>
      <c r="L134" s="4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5" spans="1:65" s="2" customFormat="1" ht="15.2" customHeight="1">
      <c r="A135" s="33"/>
      <c r="B135" s="34"/>
      <c r="C135" s="28" t="s">
        <v>22</v>
      </c>
      <c r="D135" s="33"/>
      <c r="E135" s="33"/>
      <c r="F135" s="26" t="str">
        <f>E17</f>
        <v>BBSK, nám.SNP 23, B.Bystrica</v>
      </c>
      <c r="G135" s="33"/>
      <c r="H135" s="33"/>
      <c r="I135" s="28" t="s">
        <v>28</v>
      </c>
      <c r="J135" s="31" t="str">
        <f>E23</f>
        <v>Ing.Farkaš Attila</v>
      </c>
      <c r="K135" s="33"/>
      <c r="L135" s="4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</row>
    <row r="136" spans="1:65" s="2" customFormat="1" ht="15.2" customHeight="1">
      <c r="A136" s="33"/>
      <c r="B136" s="34"/>
      <c r="C136" s="28" t="s">
        <v>26</v>
      </c>
      <c r="D136" s="33"/>
      <c r="E136" s="33"/>
      <c r="F136" s="26" t="str">
        <f>IF(E20="","",E20)</f>
        <v>Vyplň údaj</v>
      </c>
      <c r="G136" s="33"/>
      <c r="H136" s="33"/>
      <c r="I136" s="28" t="s">
        <v>32</v>
      </c>
      <c r="J136" s="31" t="str">
        <f>E26</f>
        <v>Ing.Igor Janečka</v>
      </c>
      <c r="K136" s="33"/>
      <c r="L136" s="4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</row>
    <row r="137" spans="1:65" s="2" customFormat="1" ht="10.35" customHeight="1">
      <c r="A137" s="33"/>
      <c r="B137" s="34"/>
      <c r="C137" s="33"/>
      <c r="D137" s="33"/>
      <c r="E137" s="33"/>
      <c r="F137" s="33"/>
      <c r="G137" s="33"/>
      <c r="H137" s="33"/>
      <c r="I137" s="33"/>
      <c r="J137" s="33"/>
      <c r="K137" s="33"/>
      <c r="L137" s="4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</row>
    <row r="138" spans="1:65" s="11" customFormat="1" ht="29.25" customHeight="1">
      <c r="A138" s="127"/>
      <c r="B138" s="128"/>
      <c r="C138" s="129" t="s">
        <v>162</v>
      </c>
      <c r="D138" s="130" t="s">
        <v>61</v>
      </c>
      <c r="E138" s="130" t="s">
        <v>57</v>
      </c>
      <c r="F138" s="130" t="s">
        <v>58</v>
      </c>
      <c r="G138" s="130" t="s">
        <v>163</v>
      </c>
      <c r="H138" s="130" t="s">
        <v>164</v>
      </c>
      <c r="I138" s="130" t="s">
        <v>165</v>
      </c>
      <c r="J138" s="131" t="s">
        <v>139</v>
      </c>
      <c r="K138" s="132" t="s">
        <v>166</v>
      </c>
      <c r="L138" s="133"/>
      <c r="M138" s="63" t="s">
        <v>1</v>
      </c>
      <c r="N138" s="64" t="s">
        <v>40</v>
      </c>
      <c r="O138" s="64" t="s">
        <v>167</v>
      </c>
      <c r="P138" s="64" t="s">
        <v>168</v>
      </c>
      <c r="Q138" s="64" t="s">
        <v>169</v>
      </c>
      <c r="R138" s="64" t="s">
        <v>170</v>
      </c>
      <c r="S138" s="64" t="s">
        <v>171</v>
      </c>
      <c r="T138" s="65" t="s">
        <v>172</v>
      </c>
      <c r="U138" s="127"/>
      <c r="V138" s="127"/>
      <c r="W138" s="127"/>
      <c r="X138" s="127"/>
      <c r="Y138" s="127"/>
      <c r="Z138" s="127"/>
      <c r="AA138" s="127"/>
      <c r="AB138" s="127"/>
      <c r="AC138" s="127"/>
      <c r="AD138" s="127"/>
      <c r="AE138" s="127"/>
    </row>
    <row r="139" spans="1:65" s="2" customFormat="1" ht="22.9" customHeight="1">
      <c r="A139" s="33"/>
      <c r="B139" s="34"/>
      <c r="C139" s="70" t="s">
        <v>140</v>
      </c>
      <c r="D139" s="33"/>
      <c r="E139" s="33"/>
      <c r="F139" s="33"/>
      <c r="G139" s="33"/>
      <c r="H139" s="33"/>
      <c r="I139" s="33"/>
      <c r="J139" s="134">
        <f>BK139</f>
        <v>0</v>
      </c>
      <c r="K139" s="33"/>
      <c r="L139" s="34"/>
      <c r="M139" s="66"/>
      <c r="N139" s="57"/>
      <c r="O139" s="67"/>
      <c r="P139" s="135">
        <f>P140+P346+P543+P547</f>
        <v>0</v>
      </c>
      <c r="Q139" s="67"/>
      <c r="R139" s="135">
        <f>R140+R346+R543+R547</f>
        <v>14.739268670000001</v>
      </c>
      <c r="S139" s="67"/>
      <c r="T139" s="136">
        <f>T140+T346+T543+T547</f>
        <v>15.08181437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T139" s="18" t="s">
        <v>75</v>
      </c>
      <c r="AU139" s="18" t="s">
        <v>141</v>
      </c>
      <c r="BK139" s="137">
        <f>BK140+BK346+BK543+BK547</f>
        <v>0</v>
      </c>
    </row>
    <row r="140" spans="1:65" s="12" customFormat="1" ht="25.9" customHeight="1">
      <c r="B140" s="138"/>
      <c r="D140" s="139" t="s">
        <v>75</v>
      </c>
      <c r="E140" s="140" t="s">
        <v>173</v>
      </c>
      <c r="F140" s="140" t="s">
        <v>174</v>
      </c>
      <c r="I140" s="141"/>
      <c r="J140" s="142">
        <f>BK140</f>
        <v>0</v>
      </c>
      <c r="L140" s="138"/>
      <c r="M140" s="143"/>
      <c r="N140" s="144"/>
      <c r="O140" s="144"/>
      <c r="P140" s="145">
        <f>P141+P160+P214+P344</f>
        <v>0</v>
      </c>
      <c r="Q140" s="144"/>
      <c r="R140" s="145">
        <f>R141+R160+R214+R344</f>
        <v>12.201219650000001</v>
      </c>
      <c r="S140" s="144"/>
      <c r="T140" s="146">
        <f>T141+T160+T214+T344</f>
        <v>14.413732</v>
      </c>
      <c r="AR140" s="139" t="s">
        <v>83</v>
      </c>
      <c r="AT140" s="147" t="s">
        <v>75</v>
      </c>
      <c r="AU140" s="147" t="s">
        <v>76</v>
      </c>
      <c r="AY140" s="139" t="s">
        <v>175</v>
      </c>
      <c r="BK140" s="148">
        <f>BK141+BK160+BK214+BK344</f>
        <v>0</v>
      </c>
    </row>
    <row r="141" spans="1:65" s="12" customFormat="1" ht="22.9" customHeight="1">
      <c r="B141" s="138"/>
      <c r="D141" s="139" t="s">
        <v>75</v>
      </c>
      <c r="E141" s="149" t="s">
        <v>94</v>
      </c>
      <c r="F141" s="149" t="s">
        <v>176</v>
      </c>
      <c r="I141" s="141"/>
      <c r="J141" s="150">
        <f>BK141</f>
        <v>0</v>
      </c>
      <c r="L141" s="138"/>
      <c r="M141" s="143"/>
      <c r="N141" s="144"/>
      <c r="O141" s="144"/>
      <c r="P141" s="145">
        <f>SUM(P142:P159)</f>
        <v>0</v>
      </c>
      <c r="Q141" s="144"/>
      <c r="R141" s="145">
        <f>SUM(R142:R159)</f>
        <v>7.4448199999999992E-2</v>
      </c>
      <c r="S141" s="144"/>
      <c r="T141" s="146">
        <f>SUM(T142:T159)</f>
        <v>0</v>
      </c>
      <c r="AR141" s="139" t="s">
        <v>83</v>
      </c>
      <c r="AT141" s="147" t="s">
        <v>75</v>
      </c>
      <c r="AU141" s="147" t="s">
        <v>83</v>
      </c>
      <c r="AY141" s="139" t="s">
        <v>175</v>
      </c>
      <c r="BK141" s="148">
        <f>SUM(BK142:BK159)</f>
        <v>0</v>
      </c>
    </row>
    <row r="142" spans="1:65" s="2" customFormat="1" ht="33" customHeight="1">
      <c r="A142" s="33"/>
      <c r="B142" s="151"/>
      <c r="C142" s="152" t="s">
        <v>83</v>
      </c>
      <c r="D142" s="152" t="s">
        <v>177</v>
      </c>
      <c r="E142" s="153" t="s">
        <v>178</v>
      </c>
      <c r="F142" s="154" t="s">
        <v>179</v>
      </c>
      <c r="G142" s="155" t="s">
        <v>180</v>
      </c>
      <c r="H142" s="156">
        <v>0.17</v>
      </c>
      <c r="I142" s="157"/>
      <c r="J142" s="156">
        <f>ROUND(I142*H142,3)</f>
        <v>0</v>
      </c>
      <c r="K142" s="158"/>
      <c r="L142" s="34"/>
      <c r="M142" s="159" t="s">
        <v>1</v>
      </c>
      <c r="N142" s="160" t="s">
        <v>42</v>
      </c>
      <c r="O142" s="59"/>
      <c r="P142" s="161">
        <f>O142*H142</f>
        <v>0</v>
      </c>
      <c r="Q142" s="161">
        <v>1.7100000000000001E-2</v>
      </c>
      <c r="R142" s="161">
        <f>Q142*H142</f>
        <v>2.9070000000000003E-3</v>
      </c>
      <c r="S142" s="161">
        <v>0</v>
      </c>
      <c r="T142" s="162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3" t="s">
        <v>181</v>
      </c>
      <c r="AT142" s="163" t="s">
        <v>177</v>
      </c>
      <c r="AU142" s="163" t="s">
        <v>88</v>
      </c>
      <c r="AY142" s="18" t="s">
        <v>175</v>
      </c>
      <c r="BE142" s="164">
        <f>IF(N142="základná",J142,0)</f>
        <v>0</v>
      </c>
      <c r="BF142" s="164">
        <f>IF(N142="znížená",J142,0)</f>
        <v>0</v>
      </c>
      <c r="BG142" s="164">
        <f>IF(N142="zákl. prenesená",J142,0)</f>
        <v>0</v>
      </c>
      <c r="BH142" s="164">
        <f>IF(N142="zníž. prenesená",J142,0)</f>
        <v>0</v>
      </c>
      <c r="BI142" s="164">
        <f>IF(N142="nulová",J142,0)</f>
        <v>0</v>
      </c>
      <c r="BJ142" s="18" t="s">
        <v>88</v>
      </c>
      <c r="BK142" s="165">
        <f>ROUND(I142*H142,3)</f>
        <v>0</v>
      </c>
      <c r="BL142" s="18" t="s">
        <v>181</v>
      </c>
      <c r="BM142" s="163" t="s">
        <v>182</v>
      </c>
    </row>
    <row r="143" spans="1:65" s="13" customFormat="1">
      <c r="B143" s="166"/>
      <c r="D143" s="167" t="s">
        <v>183</v>
      </c>
      <c r="E143" s="168" t="s">
        <v>1</v>
      </c>
      <c r="F143" s="169" t="s">
        <v>184</v>
      </c>
      <c r="H143" s="170">
        <v>4.2000000000000003E-2</v>
      </c>
      <c r="I143" s="171"/>
      <c r="L143" s="166"/>
      <c r="M143" s="172"/>
      <c r="N143" s="173"/>
      <c r="O143" s="173"/>
      <c r="P143" s="173"/>
      <c r="Q143" s="173"/>
      <c r="R143" s="173"/>
      <c r="S143" s="173"/>
      <c r="T143" s="174"/>
      <c r="AT143" s="168" t="s">
        <v>183</v>
      </c>
      <c r="AU143" s="168" t="s">
        <v>88</v>
      </c>
      <c r="AV143" s="13" t="s">
        <v>88</v>
      </c>
      <c r="AW143" s="13" t="s">
        <v>30</v>
      </c>
      <c r="AX143" s="13" t="s">
        <v>76</v>
      </c>
      <c r="AY143" s="168" t="s">
        <v>175</v>
      </c>
    </row>
    <row r="144" spans="1:65" s="13" customFormat="1">
      <c r="B144" s="166"/>
      <c r="D144" s="167" t="s">
        <v>183</v>
      </c>
      <c r="E144" s="168" t="s">
        <v>1</v>
      </c>
      <c r="F144" s="169" t="s">
        <v>185</v>
      </c>
      <c r="H144" s="170">
        <v>0.06</v>
      </c>
      <c r="I144" s="171"/>
      <c r="L144" s="166"/>
      <c r="M144" s="172"/>
      <c r="N144" s="173"/>
      <c r="O144" s="173"/>
      <c r="P144" s="173"/>
      <c r="Q144" s="173"/>
      <c r="R144" s="173"/>
      <c r="S144" s="173"/>
      <c r="T144" s="174"/>
      <c r="AT144" s="168" t="s">
        <v>183</v>
      </c>
      <c r="AU144" s="168" t="s">
        <v>88</v>
      </c>
      <c r="AV144" s="13" t="s">
        <v>88</v>
      </c>
      <c r="AW144" s="13" t="s">
        <v>30</v>
      </c>
      <c r="AX144" s="13" t="s">
        <v>76</v>
      </c>
      <c r="AY144" s="168" t="s">
        <v>175</v>
      </c>
    </row>
    <row r="145" spans="1:65" s="13" customFormat="1">
      <c r="B145" s="166"/>
      <c r="D145" s="167" t="s">
        <v>183</v>
      </c>
      <c r="E145" s="168" t="s">
        <v>1</v>
      </c>
      <c r="F145" s="169" t="s">
        <v>186</v>
      </c>
      <c r="H145" s="170">
        <v>6.8000000000000005E-2</v>
      </c>
      <c r="I145" s="171"/>
      <c r="L145" s="166"/>
      <c r="M145" s="172"/>
      <c r="N145" s="173"/>
      <c r="O145" s="173"/>
      <c r="P145" s="173"/>
      <c r="Q145" s="173"/>
      <c r="R145" s="173"/>
      <c r="S145" s="173"/>
      <c r="T145" s="174"/>
      <c r="AT145" s="168" t="s">
        <v>183</v>
      </c>
      <c r="AU145" s="168" t="s">
        <v>88</v>
      </c>
      <c r="AV145" s="13" t="s">
        <v>88</v>
      </c>
      <c r="AW145" s="13" t="s">
        <v>30</v>
      </c>
      <c r="AX145" s="13" t="s">
        <v>76</v>
      </c>
      <c r="AY145" s="168" t="s">
        <v>175</v>
      </c>
    </row>
    <row r="146" spans="1:65" s="14" customFormat="1">
      <c r="B146" s="175"/>
      <c r="D146" s="167" t="s">
        <v>183</v>
      </c>
      <c r="E146" s="176" t="s">
        <v>1</v>
      </c>
      <c r="F146" s="177" t="s">
        <v>187</v>
      </c>
      <c r="H146" s="178">
        <v>0.17</v>
      </c>
      <c r="I146" s="179"/>
      <c r="L146" s="175"/>
      <c r="M146" s="180"/>
      <c r="N146" s="181"/>
      <c r="O146" s="181"/>
      <c r="P146" s="181"/>
      <c r="Q146" s="181"/>
      <c r="R146" s="181"/>
      <c r="S146" s="181"/>
      <c r="T146" s="182"/>
      <c r="AT146" s="176" t="s">
        <v>183</v>
      </c>
      <c r="AU146" s="176" t="s">
        <v>88</v>
      </c>
      <c r="AV146" s="14" t="s">
        <v>181</v>
      </c>
      <c r="AW146" s="14" t="s">
        <v>30</v>
      </c>
      <c r="AX146" s="14" t="s">
        <v>83</v>
      </c>
      <c r="AY146" s="176" t="s">
        <v>175</v>
      </c>
    </row>
    <row r="147" spans="1:65" s="2" customFormat="1" ht="33" customHeight="1">
      <c r="A147" s="33"/>
      <c r="B147" s="151"/>
      <c r="C147" s="183" t="s">
        <v>88</v>
      </c>
      <c r="D147" s="183" t="s">
        <v>188</v>
      </c>
      <c r="E147" s="184" t="s">
        <v>189</v>
      </c>
      <c r="F147" s="185" t="s">
        <v>190</v>
      </c>
      <c r="G147" s="186" t="s">
        <v>191</v>
      </c>
      <c r="H147" s="187">
        <v>1</v>
      </c>
      <c r="I147" s="188"/>
      <c r="J147" s="187">
        <f>ROUND(I147*H147,3)</f>
        <v>0</v>
      </c>
      <c r="K147" s="189"/>
      <c r="L147" s="190"/>
      <c r="M147" s="191" t="s">
        <v>1</v>
      </c>
      <c r="N147" s="192" t="s">
        <v>42</v>
      </c>
      <c r="O147" s="59"/>
      <c r="P147" s="161">
        <f>O147*H147</f>
        <v>0</v>
      </c>
      <c r="Q147" s="161">
        <v>0</v>
      </c>
      <c r="R147" s="161">
        <f>Q147*H147</f>
        <v>0</v>
      </c>
      <c r="S147" s="161">
        <v>0</v>
      </c>
      <c r="T147" s="162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3" t="s">
        <v>192</v>
      </c>
      <c r="AT147" s="163" t="s">
        <v>188</v>
      </c>
      <c r="AU147" s="163" t="s">
        <v>88</v>
      </c>
      <c r="AY147" s="18" t="s">
        <v>175</v>
      </c>
      <c r="BE147" s="164">
        <f>IF(N147="základná",J147,0)</f>
        <v>0</v>
      </c>
      <c r="BF147" s="164">
        <f>IF(N147="znížená",J147,0)</f>
        <v>0</v>
      </c>
      <c r="BG147" s="164">
        <f>IF(N147="zákl. prenesená",J147,0)</f>
        <v>0</v>
      </c>
      <c r="BH147" s="164">
        <f>IF(N147="zníž. prenesená",J147,0)</f>
        <v>0</v>
      </c>
      <c r="BI147" s="164">
        <f>IF(N147="nulová",J147,0)</f>
        <v>0</v>
      </c>
      <c r="BJ147" s="18" t="s">
        <v>88</v>
      </c>
      <c r="BK147" s="165">
        <f>ROUND(I147*H147,3)</f>
        <v>0</v>
      </c>
      <c r="BL147" s="18" t="s">
        <v>181</v>
      </c>
      <c r="BM147" s="163" t="s">
        <v>193</v>
      </c>
    </row>
    <row r="148" spans="1:65" s="13" customFormat="1">
      <c r="B148" s="166"/>
      <c r="D148" s="167" t="s">
        <v>183</v>
      </c>
      <c r="E148" s="168" t="s">
        <v>1</v>
      </c>
      <c r="F148" s="169" t="s">
        <v>83</v>
      </c>
      <c r="H148" s="170">
        <v>1</v>
      </c>
      <c r="I148" s="171"/>
      <c r="L148" s="166"/>
      <c r="M148" s="172"/>
      <c r="N148" s="173"/>
      <c r="O148" s="173"/>
      <c r="P148" s="173"/>
      <c r="Q148" s="173"/>
      <c r="R148" s="173"/>
      <c r="S148" s="173"/>
      <c r="T148" s="174"/>
      <c r="AT148" s="168" t="s">
        <v>183</v>
      </c>
      <c r="AU148" s="168" t="s">
        <v>88</v>
      </c>
      <c r="AV148" s="13" t="s">
        <v>88</v>
      </c>
      <c r="AW148" s="13" t="s">
        <v>30</v>
      </c>
      <c r="AX148" s="13" t="s">
        <v>83</v>
      </c>
      <c r="AY148" s="168" t="s">
        <v>175</v>
      </c>
    </row>
    <row r="149" spans="1:65" s="2" customFormat="1" ht="33" customHeight="1">
      <c r="A149" s="33"/>
      <c r="B149" s="151"/>
      <c r="C149" s="183" t="s">
        <v>94</v>
      </c>
      <c r="D149" s="183" t="s">
        <v>188</v>
      </c>
      <c r="E149" s="184" t="s">
        <v>194</v>
      </c>
      <c r="F149" s="185" t="s">
        <v>195</v>
      </c>
      <c r="G149" s="186" t="s">
        <v>191</v>
      </c>
      <c r="H149" s="187">
        <v>2</v>
      </c>
      <c r="I149" s="188"/>
      <c r="J149" s="187">
        <f>ROUND(I149*H149,3)</f>
        <v>0</v>
      </c>
      <c r="K149" s="189"/>
      <c r="L149" s="190"/>
      <c r="M149" s="191" t="s">
        <v>1</v>
      </c>
      <c r="N149" s="192" t="s">
        <v>42</v>
      </c>
      <c r="O149" s="59"/>
      <c r="P149" s="161">
        <f>O149*H149</f>
        <v>0</v>
      </c>
      <c r="Q149" s="161">
        <v>0</v>
      </c>
      <c r="R149" s="161">
        <f>Q149*H149</f>
        <v>0</v>
      </c>
      <c r="S149" s="161">
        <v>0</v>
      </c>
      <c r="T149" s="162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3" t="s">
        <v>192</v>
      </c>
      <c r="AT149" s="163" t="s">
        <v>188</v>
      </c>
      <c r="AU149" s="163" t="s">
        <v>88</v>
      </c>
      <c r="AY149" s="18" t="s">
        <v>175</v>
      </c>
      <c r="BE149" s="164">
        <f>IF(N149="základná",J149,0)</f>
        <v>0</v>
      </c>
      <c r="BF149" s="164">
        <f>IF(N149="znížená",J149,0)</f>
        <v>0</v>
      </c>
      <c r="BG149" s="164">
        <f>IF(N149="zákl. prenesená",J149,0)</f>
        <v>0</v>
      </c>
      <c r="BH149" s="164">
        <f>IF(N149="zníž. prenesená",J149,0)</f>
        <v>0</v>
      </c>
      <c r="BI149" s="164">
        <f>IF(N149="nulová",J149,0)</f>
        <v>0</v>
      </c>
      <c r="BJ149" s="18" t="s">
        <v>88</v>
      </c>
      <c r="BK149" s="165">
        <f>ROUND(I149*H149,3)</f>
        <v>0</v>
      </c>
      <c r="BL149" s="18" t="s">
        <v>181</v>
      </c>
      <c r="BM149" s="163" t="s">
        <v>196</v>
      </c>
    </row>
    <row r="150" spans="1:65" s="13" customFormat="1">
      <c r="B150" s="166"/>
      <c r="D150" s="167" t="s">
        <v>183</v>
      </c>
      <c r="E150" s="168" t="s">
        <v>1</v>
      </c>
      <c r="F150" s="169" t="s">
        <v>88</v>
      </c>
      <c r="H150" s="170">
        <v>2</v>
      </c>
      <c r="I150" s="171"/>
      <c r="L150" s="166"/>
      <c r="M150" s="172"/>
      <c r="N150" s="173"/>
      <c r="O150" s="173"/>
      <c r="P150" s="173"/>
      <c r="Q150" s="173"/>
      <c r="R150" s="173"/>
      <c r="S150" s="173"/>
      <c r="T150" s="174"/>
      <c r="AT150" s="168" t="s">
        <v>183</v>
      </c>
      <c r="AU150" s="168" t="s">
        <v>88</v>
      </c>
      <c r="AV150" s="13" t="s">
        <v>88</v>
      </c>
      <c r="AW150" s="13" t="s">
        <v>30</v>
      </c>
      <c r="AX150" s="13" t="s">
        <v>83</v>
      </c>
      <c r="AY150" s="168" t="s">
        <v>175</v>
      </c>
    </row>
    <row r="151" spans="1:65" s="2" customFormat="1" ht="33" customHeight="1">
      <c r="A151" s="33"/>
      <c r="B151" s="151"/>
      <c r="C151" s="183" t="s">
        <v>197</v>
      </c>
      <c r="D151" s="183" t="s">
        <v>188</v>
      </c>
      <c r="E151" s="184" t="s">
        <v>198</v>
      </c>
      <c r="F151" s="185" t="s">
        <v>199</v>
      </c>
      <c r="G151" s="186" t="s">
        <v>191</v>
      </c>
      <c r="H151" s="187">
        <v>2</v>
      </c>
      <c r="I151" s="188"/>
      <c r="J151" s="187">
        <f>ROUND(I151*H151,3)</f>
        <v>0</v>
      </c>
      <c r="K151" s="189"/>
      <c r="L151" s="190"/>
      <c r="M151" s="191" t="s">
        <v>1</v>
      </c>
      <c r="N151" s="192" t="s">
        <v>42</v>
      </c>
      <c r="O151" s="59"/>
      <c r="P151" s="161">
        <f>O151*H151</f>
        <v>0</v>
      </c>
      <c r="Q151" s="161">
        <v>0</v>
      </c>
      <c r="R151" s="161">
        <f>Q151*H151</f>
        <v>0</v>
      </c>
      <c r="S151" s="161">
        <v>0</v>
      </c>
      <c r="T151" s="162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3" t="s">
        <v>192</v>
      </c>
      <c r="AT151" s="163" t="s">
        <v>188</v>
      </c>
      <c r="AU151" s="163" t="s">
        <v>88</v>
      </c>
      <c r="AY151" s="18" t="s">
        <v>175</v>
      </c>
      <c r="BE151" s="164">
        <f>IF(N151="základná",J151,0)</f>
        <v>0</v>
      </c>
      <c r="BF151" s="164">
        <f>IF(N151="znížená",J151,0)</f>
        <v>0</v>
      </c>
      <c r="BG151" s="164">
        <f>IF(N151="zákl. prenesená",J151,0)</f>
        <v>0</v>
      </c>
      <c r="BH151" s="164">
        <f>IF(N151="zníž. prenesená",J151,0)</f>
        <v>0</v>
      </c>
      <c r="BI151" s="164">
        <f>IF(N151="nulová",J151,0)</f>
        <v>0</v>
      </c>
      <c r="BJ151" s="18" t="s">
        <v>88</v>
      </c>
      <c r="BK151" s="165">
        <f>ROUND(I151*H151,3)</f>
        <v>0</v>
      </c>
      <c r="BL151" s="18" t="s">
        <v>181</v>
      </c>
      <c r="BM151" s="163" t="s">
        <v>200</v>
      </c>
    </row>
    <row r="152" spans="1:65" s="13" customFormat="1">
      <c r="B152" s="166"/>
      <c r="D152" s="167" t="s">
        <v>183</v>
      </c>
      <c r="E152" s="168" t="s">
        <v>1</v>
      </c>
      <c r="F152" s="169" t="s">
        <v>88</v>
      </c>
      <c r="H152" s="170">
        <v>2</v>
      </c>
      <c r="I152" s="171"/>
      <c r="L152" s="166"/>
      <c r="M152" s="172"/>
      <c r="N152" s="173"/>
      <c r="O152" s="173"/>
      <c r="P152" s="173"/>
      <c r="Q152" s="173"/>
      <c r="R152" s="173"/>
      <c r="S152" s="173"/>
      <c r="T152" s="174"/>
      <c r="AT152" s="168" t="s">
        <v>183</v>
      </c>
      <c r="AU152" s="168" t="s">
        <v>88</v>
      </c>
      <c r="AV152" s="13" t="s">
        <v>88</v>
      </c>
      <c r="AW152" s="13" t="s">
        <v>30</v>
      </c>
      <c r="AX152" s="13" t="s">
        <v>83</v>
      </c>
      <c r="AY152" s="168" t="s">
        <v>175</v>
      </c>
    </row>
    <row r="153" spans="1:65" s="2" customFormat="1" ht="21.75" customHeight="1">
      <c r="A153" s="33"/>
      <c r="B153" s="151"/>
      <c r="C153" s="152" t="s">
        <v>181</v>
      </c>
      <c r="D153" s="152" t="s">
        <v>177</v>
      </c>
      <c r="E153" s="153" t="s">
        <v>201</v>
      </c>
      <c r="F153" s="154" t="s">
        <v>202</v>
      </c>
      <c r="G153" s="155" t="s">
        <v>203</v>
      </c>
      <c r="H153" s="156">
        <v>0.3</v>
      </c>
      <c r="I153" s="157"/>
      <c r="J153" s="156">
        <f>ROUND(I153*H153,3)</f>
        <v>0</v>
      </c>
      <c r="K153" s="158"/>
      <c r="L153" s="34"/>
      <c r="M153" s="159" t="s">
        <v>1</v>
      </c>
      <c r="N153" s="160" t="s">
        <v>42</v>
      </c>
      <c r="O153" s="59"/>
      <c r="P153" s="161">
        <f>O153*H153</f>
        <v>0</v>
      </c>
      <c r="Q153" s="161">
        <v>7.177E-2</v>
      </c>
      <c r="R153" s="161">
        <f>Q153*H153</f>
        <v>2.1530999999999998E-2</v>
      </c>
      <c r="S153" s="161">
        <v>0</v>
      </c>
      <c r="T153" s="162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3" t="s">
        <v>181</v>
      </c>
      <c r="AT153" s="163" t="s">
        <v>177</v>
      </c>
      <c r="AU153" s="163" t="s">
        <v>88</v>
      </c>
      <c r="AY153" s="18" t="s">
        <v>175</v>
      </c>
      <c r="BE153" s="164">
        <f>IF(N153="základná",J153,0)</f>
        <v>0</v>
      </c>
      <c r="BF153" s="164">
        <f>IF(N153="znížená",J153,0)</f>
        <v>0</v>
      </c>
      <c r="BG153" s="164">
        <f>IF(N153="zákl. prenesená",J153,0)</f>
        <v>0</v>
      </c>
      <c r="BH153" s="164">
        <f>IF(N153="zníž. prenesená",J153,0)</f>
        <v>0</v>
      </c>
      <c r="BI153" s="164">
        <f>IF(N153="nulová",J153,0)</f>
        <v>0</v>
      </c>
      <c r="BJ153" s="18" t="s">
        <v>88</v>
      </c>
      <c r="BK153" s="165">
        <f>ROUND(I153*H153,3)</f>
        <v>0</v>
      </c>
      <c r="BL153" s="18" t="s">
        <v>181</v>
      </c>
      <c r="BM153" s="163" t="s">
        <v>204</v>
      </c>
    </row>
    <row r="154" spans="1:65" s="13" customFormat="1">
      <c r="B154" s="166"/>
      <c r="D154" s="167" t="s">
        <v>183</v>
      </c>
      <c r="E154" s="168" t="s">
        <v>1</v>
      </c>
      <c r="F154" s="169" t="s">
        <v>205</v>
      </c>
      <c r="H154" s="170">
        <v>0.3</v>
      </c>
      <c r="I154" s="171"/>
      <c r="L154" s="166"/>
      <c r="M154" s="172"/>
      <c r="N154" s="173"/>
      <c r="O154" s="173"/>
      <c r="P154" s="173"/>
      <c r="Q154" s="173"/>
      <c r="R154" s="173"/>
      <c r="S154" s="173"/>
      <c r="T154" s="174"/>
      <c r="AT154" s="168" t="s">
        <v>183</v>
      </c>
      <c r="AU154" s="168" t="s">
        <v>88</v>
      </c>
      <c r="AV154" s="13" t="s">
        <v>88</v>
      </c>
      <c r="AW154" s="13" t="s">
        <v>30</v>
      </c>
      <c r="AX154" s="13" t="s">
        <v>83</v>
      </c>
      <c r="AY154" s="168" t="s">
        <v>175</v>
      </c>
    </row>
    <row r="155" spans="1:65" s="2" customFormat="1" ht="21.75" customHeight="1">
      <c r="A155" s="33"/>
      <c r="B155" s="151"/>
      <c r="C155" s="152" t="s">
        <v>206</v>
      </c>
      <c r="D155" s="152" t="s">
        <v>177</v>
      </c>
      <c r="E155" s="153" t="s">
        <v>207</v>
      </c>
      <c r="F155" s="154" t="s">
        <v>208</v>
      </c>
      <c r="G155" s="155" t="s">
        <v>203</v>
      </c>
      <c r="H155" s="156">
        <v>0.35</v>
      </c>
      <c r="I155" s="157"/>
      <c r="J155" s="156">
        <f>ROUND(I155*H155,3)</f>
        <v>0</v>
      </c>
      <c r="K155" s="158"/>
      <c r="L155" s="34"/>
      <c r="M155" s="159" t="s">
        <v>1</v>
      </c>
      <c r="N155" s="160" t="s">
        <v>42</v>
      </c>
      <c r="O155" s="59"/>
      <c r="P155" s="161">
        <f>O155*H155</f>
        <v>0</v>
      </c>
      <c r="Q155" s="161">
        <v>0.14262</v>
      </c>
      <c r="R155" s="161">
        <f>Q155*H155</f>
        <v>4.9916999999999996E-2</v>
      </c>
      <c r="S155" s="161">
        <v>0</v>
      </c>
      <c r="T155" s="162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3" t="s">
        <v>181</v>
      </c>
      <c r="AT155" s="163" t="s">
        <v>177</v>
      </c>
      <c r="AU155" s="163" t="s">
        <v>88</v>
      </c>
      <c r="AY155" s="18" t="s">
        <v>175</v>
      </c>
      <c r="BE155" s="164">
        <f>IF(N155="základná",J155,0)</f>
        <v>0</v>
      </c>
      <c r="BF155" s="164">
        <f>IF(N155="znížená",J155,0)</f>
        <v>0</v>
      </c>
      <c r="BG155" s="164">
        <f>IF(N155="zákl. prenesená",J155,0)</f>
        <v>0</v>
      </c>
      <c r="BH155" s="164">
        <f>IF(N155="zníž. prenesená",J155,0)</f>
        <v>0</v>
      </c>
      <c r="BI155" s="164">
        <f>IF(N155="nulová",J155,0)</f>
        <v>0</v>
      </c>
      <c r="BJ155" s="18" t="s">
        <v>88</v>
      </c>
      <c r="BK155" s="165">
        <f>ROUND(I155*H155,3)</f>
        <v>0</v>
      </c>
      <c r="BL155" s="18" t="s">
        <v>181</v>
      </c>
      <c r="BM155" s="163" t="s">
        <v>209</v>
      </c>
    </row>
    <row r="156" spans="1:65" s="15" customFormat="1">
      <c r="B156" s="193"/>
      <c r="D156" s="167" t="s">
        <v>183</v>
      </c>
      <c r="E156" s="194" t="s">
        <v>1</v>
      </c>
      <c r="F156" s="195" t="s">
        <v>210</v>
      </c>
      <c r="H156" s="194" t="s">
        <v>1</v>
      </c>
      <c r="I156" s="196"/>
      <c r="L156" s="193"/>
      <c r="M156" s="197"/>
      <c r="N156" s="198"/>
      <c r="O156" s="198"/>
      <c r="P156" s="198"/>
      <c r="Q156" s="198"/>
      <c r="R156" s="198"/>
      <c r="S156" s="198"/>
      <c r="T156" s="199"/>
      <c r="AT156" s="194" t="s">
        <v>183</v>
      </c>
      <c r="AU156" s="194" t="s">
        <v>88</v>
      </c>
      <c r="AV156" s="15" t="s">
        <v>83</v>
      </c>
      <c r="AW156" s="15" t="s">
        <v>30</v>
      </c>
      <c r="AX156" s="15" t="s">
        <v>76</v>
      </c>
      <c r="AY156" s="194" t="s">
        <v>175</v>
      </c>
    </row>
    <row r="157" spans="1:65" s="13" customFormat="1">
      <c r="B157" s="166"/>
      <c r="D157" s="167" t="s">
        <v>183</v>
      </c>
      <c r="E157" s="168" t="s">
        <v>1</v>
      </c>
      <c r="F157" s="169" t="s">
        <v>211</v>
      </c>
      <c r="H157" s="170">
        <v>0.35</v>
      </c>
      <c r="I157" s="171"/>
      <c r="L157" s="166"/>
      <c r="M157" s="172"/>
      <c r="N157" s="173"/>
      <c r="O157" s="173"/>
      <c r="P157" s="173"/>
      <c r="Q157" s="173"/>
      <c r="R157" s="173"/>
      <c r="S157" s="173"/>
      <c r="T157" s="174"/>
      <c r="AT157" s="168" t="s">
        <v>183</v>
      </c>
      <c r="AU157" s="168" t="s">
        <v>88</v>
      </c>
      <c r="AV157" s="13" t="s">
        <v>88</v>
      </c>
      <c r="AW157" s="13" t="s">
        <v>30</v>
      </c>
      <c r="AX157" s="13" t="s">
        <v>83</v>
      </c>
      <c r="AY157" s="168" t="s">
        <v>175</v>
      </c>
    </row>
    <row r="158" spans="1:65" s="2" customFormat="1" ht="33" customHeight="1">
      <c r="A158" s="33"/>
      <c r="B158" s="151"/>
      <c r="C158" s="152" t="s">
        <v>212</v>
      </c>
      <c r="D158" s="152" t="s">
        <v>177</v>
      </c>
      <c r="E158" s="153" t="s">
        <v>213</v>
      </c>
      <c r="F158" s="154" t="s">
        <v>214</v>
      </c>
      <c r="G158" s="155" t="s">
        <v>215</v>
      </c>
      <c r="H158" s="156">
        <v>2.33</v>
      </c>
      <c r="I158" s="157"/>
      <c r="J158" s="156">
        <f>ROUND(I158*H158,3)</f>
        <v>0</v>
      </c>
      <c r="K158" s="158"/>
      <c r="L158" s="34"/>
      <c r="M158" s="159" t="s">
        <v>1</v>
      </c>
      <c r="N158" s="160" t="s">
        <v>42</v>
      </c>
      <c r="O158" s="59"/>
      <c r="P158" s="161">
        <f>O158*H158</f>
        <v>0</v>
      </c>
      <c r="Q158" s="161">
        <v>4.0000000000000003E-5</v>
      </c>
      <c r="R158" s="161">
        <f>Q158*H158</f>
        <v>9.3200000000000016E-5</v>
      </c>
      <c r="S158" s="161">
        <v>0</v>
      </c>
      <c r="T158" s="162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3" t="s">
        <v>181</v>
      </c>
      <c r="AT158" s="163" t="s">
        <v>177</v>
      </c>
      <c r="AU158" s="163" t="s">
        <v>88</v>
      </c>
      <c r="AY158" s="18" t="s">
        <v>175</v>
      </c>
      <c r="BE158" s="164">
        <f>IF(N158="základná",J158,0)</f>
        <v>0</v>
      </c>
      <c r="BF158" s="164">
        <f>IF(N158="znížená",J158,0)</f>
        <v>0</v>
      </c>
      <c r="BG158" s="164">
        <f>IF(N158="zákl. prenesená",J158,0)</f>
        <v>0</v>
      </c>
      <c r="BH158" s="164">
        <f>IF(N158="zníž. prenesená",J158,0)</f>
        <v>0</v>
      </c>
      <c r="BI158" s="164">
        <f>IF(N158="nulová",J158,0)</f>
        <v>0</v>
      </c>
      <c r="BJ158" s="18" t="s">
        <v>88</v>
      </c>
      <c r="BK158" s="165">
        <f>ROUND(I158*H158,3)</f>
        <v>0</v>
      </c>
      <c r="BL158" s="18" t="s">
        <v>181</v>
      </c>
      <c r="BM158" s="163" t="s">
        <v>216</v>
      </c>
    </row>
    <row r="159" spans="1:65" s="13" customFormat="1">
      <c r="B159" s="166"/>
      <c r="D159" s="167" t="s">
        <v>183</v>
      </c>
      <c r="E159" s="168" t="s">
        <v>1</v>
      </c>
      <c r="F159" s="169" t="s">
        <v>217</v>
      </c>
      <c r="H159" s="170">
        <v>2.33</v>
      </c>
      <c r="I159" s="171"/>
      <c r="L159" s="166"/>
      <c r="M159" s="172"/>
      <c r="N159" s="173"/>
      <c r="O159" s="173"/>
      <c r="P159" s="173"/>
      <c r="Q159" s="173"/>
      <c r="R159" s="173"/>
      <c r="S159" s="173"/>
      <c r="T159" s="174"/>
      <c r="AT159" s="168" t="s">
        <v>183</v>
      </c>
      <c r="AU159" s="168" t="s">
        <v>88</v>
      </c>
      <c r="AV159" s="13" t="s">
        <v>88</v>
      </c>
      <c r="AW159" s="13" t="s">
        <v>30</v>
      </c>
      <c r="AX159" s="13" t="s">
        <v>83</v>
      </c>
      <c r="AY159" s="168" t="s">
        <v>175</v>
      </c>
    </row>
    <row r="160" spans="1:65" s="12" customFormat="1" ht="22.9" customHeight="1">
      <c r="B160" s="138"/>
      <c r="D160" s="139" t="s">
        <v>75</v>
      </c>
      <c r="E160" s="149" t="s">
        <v>212</v>
      </c>
      <c r="F160" s="149" t="s">
        <v>218</v>
      </c>
      <c r="I160" s="141"/>
      <c r="J160" s="150">
        <f>BK160</f>
        <v>0</v>
      </c>
      <c r="L160" s="138"/>
      <c r="M160" s="143"/>
      <c r="N160" s="144"/>
      <c r="O160" s="144"/>
      <c r="P160" s="145">
        <f>SUM(P161:P213)</f>
        <v>0</v>
      </c>
      <c r="Q160" s="144"/>
      <c r="R160" s="145">
        <f>SUM(R161:R213)</f>
        <v>11.986763549999999</v>
      </c>
      <c r="S160" s="144"/>
      <c r="T160" s="146">
        <f>SUM(T161:T213)</f>
        <v>0</v>
      </c>
      <c r="AR160" s="139" t="s">
        <v>83</v>
      </c>
      <c r="AT160" s="147" t="s">
        <v>75</v>
      </c>
      <c r="AU160" s="147" t="s">
        <v>83</v>
      </c>
      <c r="AY160" s="139" t="s">
        <v>175</v>
      </c>
      <c r="BK160" s="148">
        <f>SUM(BK161:BK213)</f>
        <v>0</v>
      </c>
    </row>
    <row r="161" spans="1:65" s="2" customFormat="1" ht="33" customHeight="1">
      <c r="A161" s="33"/>
      <c r="B161" s="151"/>
      <c r="C161" s="152" t="s">
        <v>219</v>
      </c>
      <c r="D161" s="152" t="s">
        <v>177</v>
      </c>
      <c r="E161" s="153" t="s">
        <v>220</v>
      </c>
      <c r="F161" s="154" t="s">
        <v>221</v>
      </c>
      <c r="G161" s="155" t="s">
        <v>203</v>
      </c>
      <c r="H161" s="156">
        <v>303.49400000000003</v>
      </c>
      <c r="I161" s="157"/>
      <c r="J161" s="156">
        <f>ROUND(I161*H161,3)</f>
        <v>0</v>
      </c>
      <c r="K161" s="158"/>
      <c r="L161" s="34"/>
      <c r="M161" s="159" t="s">
        <v>1</v>
      </c>
      <c r="N161" s="160" t="s">
        <v>42</v>
      </c>
      <c r="O161" s="59"/>
      <c r="P161" s="161">
        <f>O161*H161</f>
        <v>0</v>
      </c>
      <c r="Q161" s="161">
        <v>1.899E-2</v>
      </c>
      <c r="R161" s="161">
        <f>Q161*H161</f>
        <v>5.7633510600000006</v>
      </c>
      <c r="S161" s="161">
        <v>0</v>
      </c>
      <c r="T161" s="162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3" t="s">
        <v>181</v>
      </c>
      <c r="AT161" s="163" t="s">
        <v>177</v>
      </c>
      <c r="AU161" s="163" t="s">
        <v>88</v>
      </c>
      <c r="AY161" s="18" t="s">
        <v>175</v>
      </c>
      <c r="BE161" s="164">
        <f>IF(N161="základná",J161,0)</f>
        <v>0</v>
      </c>
      <c r="BF161" s="164">
        <f>IF(N161="znížená",J161,0)</f>
        <v>0</v>
      </c>
      <c r="BG161" s="164">
        <f>IF(N161="zákl. prenesená",J161,0)</f>
        <v>0</v>
      </c>
      <c r="BH161" s="164">
        <f>IF(N161="zníž. prenesená",J161,0)</f>
        <v>0</v>
      </c>
      <c r="BI161" s="164">
        <f>IF(N161="nulová",J161,0)</f>
        <v>0</v>
      </c>
      <c r="BJ161" s="18" t="s">
        <v>88</v>
      </c>
      <c r="BK161" s="165">
        <f>ROUND(I161*H161,3)</f>
        <v>0</v>
      </c>
      <c r="BL161" s="18" t="s">
        <v>181</v>
      </c>
      <c r="BM161" s="163" t="s">
        <v>222</v>
      </c>
    </row>
    <row r="162" spans="1:65" s="15" customFormat="1">
      <c r="B162" s="193"/>
      <c r="D162" s="167" t="s">
        <v>183</v>
      </c>
      <c r="E162" s="194" t="s">
        <v>1</v>
      </c>
      <c r="F162" s="195" t="s">
        <v>223</v>
      </c>
      <c r="H162" s="194" t="s">
        <v>1</v>
      </c>
      <c r="I162" s="196"/>
      <c r="L162" s="193"/>
      <c r="M162" s="197"/>
      <c r="N162" s="198"/>
      <c r="O162" s="198"/>
      <c r="P162" s="198"/>
      <c r="Q162" s="198"/>
      <c r="R162" s="198"/>
      <c r="S162" s="198"/>
      <c r="T162" s="199"/>
      <c r="AT162" s="194" t="s">
        <v>183</v>
      </c>
      <c r="AU162" s="194" t="s">
        <v>88</v>
      </c>
      <c r="AV162" s="15" t="s">
        <v>83</v>
      </c>
      <c r="AW162" s="15" t="s">
        <v>30</v>
      </c>
      <c r="AX162" s="15" t="s">
        <v>76</v>
      </c>
      <c r="AY162" s="194" t="s">
        <v>175</v>
      </c>
    </row>
    <row r="163" spans="1:65" s="13" customFormat="1">
      <c r="B163" s="166"/>
      <c r="D163" s="167" t="s">
        <v>183</v>
      </c>
      <c r="E163" s="168" t="s">
        <v>1</v>
      </c>
      <c r="F163" s="169" t="s">
        <v>224</v>
      </c>
      <c r="H163" s="170">
        <v>303.49400000000003</v>
      </c>
      <c r="I163" s="171"/>
      <c r="L163" s="166"/>
      <c r="M163" s="172"/>
      <c r="N163" s="173"/>
      <c r="O163" s="173"/>
      <c r="P163" s="173"/>
      <c r="Q163" s="173"/>
      <c r="R163" s="173"/>
      <c r="S163" s="173"/>
      <c r="T163" s="174"/>
      <c r="AT163" s="168" t="s">
        <v>183</v>
      </c>
      <c r="AU163" s="168" t="s">
        <v>88</v>
      </c>
      <c r="AV163" s="13" t="s">
        <v>88</v>
      </c>
      <c r="AW163" s="13" t="s">
        <v>30</v>
      </c>
      <c r="AX163" s="13" t="s">
        <v>83</v>
      </c>
      <c r="AY163" s="168" t="s">
        <v>175</v>
      </c>
    </row>
    <row r="164" spans="1:65" s="2" customFormat="1" ht="21.75" customHeight="1">
      <c r="A164" s="33"/>
      <c r="B164" s="151"/>
      <c r="C164" s="152" t="s">
        <v>192</v>
      </c>
      <c r="D164" s="152" t="s">
        <v>177</v>
      </c>
      <c r="E164" s="153" t="s">
        <v>225</v>
      </c>
      <c r="F164" s="154" t="s">
        <v>226</v>
      </c>
      <c r="G164" s="155" t="s">
        <v>203</v>
      </c>
      <c r="H164" s="156">
        <v>0.69899999999999995</v>
      </c>
      <c r="I164" s="157"/>
      <c r="J164" s="156">
        <f>ROUND(I164*H164,3)</f>
        <v>0</v>
      </c>
      <c r="K164" s="158"/>
      <c r="L164" s="34"/>
      <c r="M164" s="159" t="s">
        <v>1</v>
      </c>
      <c r="N164" s="160" t="s">
        <v>42</v>
      </c>
      <c r="O164" s="59"/>
      <c r="P164" s="161">
        <f>O164*H164</f>
        <v>0</v>
      </c>
      <c r="Q164" s="161">
        <v>2.3000000000000001E-4</v>
      </c>
      <c r="R164" s="161">
        <f>Q164*H164</f>
        <v>1.6076999999999999E-4</v>
      </c>
      <c r="S164" s="161">
        <v>0</v>
      </c>
      <c r="T164" s="162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3" t="s">
        <v>181</v>
      </c>
      <c r="AT164" s="163" t="s">
        <v>177</v>
      </c>
      <c r="AU164" s="163" t="s">
        <v>88</v>
      </c>
      <c r="AY164" s="18" t="s">
        <v>175</v>
      </c>
      <c r="BE164" s="164">
        <f>IF(N164="základná",J164,0)</f>
        <v>0</v>
      </c>
      <c r="BF164" s="164">
        <f>IF(N164="znížená",J164,0)</f>
        <v>0</v>
      </c>
      <c r="BG164" s="164">
        <f>IF(N164="zákl. prenesená",J164,0)</f>
        <v>0</v>
      </c>
      <c r="BH164" s="164">
        <f>IF(N164="zníž. prenesená",J164,0)</f>
        <v>0</v>
      </c>
      <c r="BI164" s="164">
        <f>IF(N164="nulová",J164,0)</f>
        <v>0</v>
      </c>
      <c r="BJ164" s="18" t="s">
        <v>88</v>
      </c>
      <c r="BK164" s="165">
        <f>ROUND(I164*H164,3)</f>
        <v>0</v>
      </c>
      <c r="BL164" s="18" t="s">
        <v>181</v>
      </c>
      <c r="BM164" s="163" t="s">
        <v>227</v>
      </c>
    </row>
    <row r="165" spans="1:65" s="13" customFormat="1">
      <c r="B165" s="166"/>
      <c r="D165" s="167" t="s">
        <v>183</v>
      </c>
      <c r="E165" s="168" t="s">
        <v>1</v>
      </c>
      <c r="F165" s="169" t="s">
        <v>113</v>
      </c>
      <c r="H165" s="170">
        <v>0.69899999999999995</v>
      </c>
      <c r="I165" s="171"/>
      <c r="L165" s="166"/>
      <c r="M165" s="172"/>
      <c r="N165" s="173"/>
      <c r="O165" s="173"/>
      <c r="P165" s="173"/>
      <c r="Q165" s="173"/>
      <c r="R165" s="173"/>
      <c r="S165" s="173"/>
      <c r="T165" s="174"/>
      <c r="AT165" s="168" t="s">
        <v>183</v>
      </c>
      <c r="AU165" s="168" t="s">
        <v>88</v>
      </c>
      <c r="AV165" s="13" t="s">
        <v>88</v>
      </c>
      <c r="AW165" s="13" t="s">
        <v>30</v>
      </c>
      <c r="AX165" s="13" t="s">
        <v>83</v>
      </c>
      <c r="AY165" s="168" t="s">
        <v>175</v>
      </c>
    </row>
    <row r="166" spans="1:65" s="2" customFormat="1" ht="21.75" customHeight="1">
      <c r="A166" s="33"/>
      <c r="B166" s="151"/>
      <c r="C166" s="152" t="s">
        <v>228</v>
      </c>
      <c r="D166" s="152" t="s">
        <v>177</v>
      </c>
      <c r="E166" s="153" t="s">
        <v>229</v>
      </c>
      <c r="F166" s="154" t="s">
        <v>230</v>
      </c>
      <c r="G166" s="155" t="s">
        <v>203</v>
      </c>
      <c r="H166" s="156">
        <v>0.69899999999999995</v>
      </c>
      <c r="I166" s="157"/>
      <c r="J166" s="156">
        <f>ROUND(I166*H166,3)</f>
        <v>0</v>
      </c>
      <c r="K166" s="158"/>
      <c r="L166" s="34"/>
      <c r="M166" s="159" t="s">
        <v>1</v>
      </c>
      <c r="N166" s="160" t="s">
        <v>42</v>
      </c>
      <c r="O166" s="59"/>
      <c r="P166" s="161">
        <f>O166*H166</f>
        <v>0</v>
      </c>
      <c r="Q166" s="161">
        <v>4.9300000000000004E-3</v>
      </c>
      <c r="R166" s="161">
        <f>Q166*H166</f>
        <v>3.4460699999999999E-3</v>
      </c>
      <c r="S166" s="161">
        <v>0</v>
      </c>
      <c r="T166" s="162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3" t="s">
        <v>181</v>
      </c>
      <c r="AT166" s="163" t="s">
        <v>177</v>
      </c>
      <c r="AU166" s="163" t="s">
        <v>88</v>
      </c>
      <c r="AY166" s="18" t="s">
        <v>175</v>
      </c>
      <c r="BE166" s="164">
        <f>IF(N166="základná",J166,0)</f>
        <v>0</v>
      </c>
      <c r="BF166" s="164">
        <f>IF(N166="znížená",J166,0)</f>
        <v>0</v>
      </c>
      <c r="BG166" s="164">
        <f>IF(N166="zákl. prenesená",J166,0)</f>
        <v>0</v>
      </c>
      <c r="BH166" s="164">
        <f>IF(N166="zníž. prenesená",J166,0)</f>
        <v>0</v>
      </c>
      <c r="BI166" s="164">
        <f>IF(N166="nulová",J166,0)</f>
        <v>0</v>
      </c>
      <c r="BJ166" s="18" t="s">
        <v>88</v>
      </c>
      <c r="BK166" s="165">
        <f>ROUND(I166*H166,3)</f>
        <v>0</v>
      </c>
      <c r="BL166" s="18" t="s">
        <v>181</v>
      </c>
      <c r="BM166" s="163" t="s">
        <v>231</v>
      </c>
    </row>
    <row r="167" spans="1:65" s="15" customFormat="1">
      <c r="B167" s="193"/>
      <c r="D167" s="167" t="s">
        <v>183</v>
      </c>
      <c r="E167" s="194" t="s">
        <v>1</v>
      </c>
      <c r="F167" s="195" t="s">
        <v>232</v>
      </c>
      <c r="H167" s="194" t="s">
        <v>1</v>
      </c>
      <c r="I167" s="196"/>
      <c r="L167" s="193"/>
      <c r="M167" s="197"/>
      <c r="N167" s="198"/>
      <c r="O167" s="198"/>
      <c r="P167" s="198"/>
      <c r="Q167" s="198"/>
      <c r="R167" s="198"/>
      <c r="S167" s="198"/>
      <c r="T167" s="199"/>
      <c r="AT167" s="194" t="s">
        <v>183</v>
      </c>
      <c r="AU167" s="194" t="s">
        <v>88</v>
      </c>
      <c r="AV167" s="15" t="s">
        <v>83</v>
      </c>
      <c r="AW167" s="15" t="s">
        <v>30</v>
      </c>
      <c r="AX167" s="15" t="s">
        <v>76</v>
      </c>
      <c r="AY167" s="194" t="s">
        <v>175</v>
      </c>
    </row>
    <row r="168" spans="1:65" s="15" customFormat="1">
      <c r="B168" s="193"/>
      <c r="D168" s="167" t="s">
        <v>183</v>
      </c>
      <c r="E168" s="194" t="s">
        <v>1</v>
      </c>
      <c r="F168" s="195" t="s">
        <v>210</v>
      </c>
      <c r="H168" s="194" t="s">
        <v>1</v>
      </c>
      <c r="I168" s="196"/>
      <c r="L168" s="193"/>
      <c r="M168" s="197"/>
      <c r="N168" s="198"/>
      <c r="O168" s="198"/>
      <c r="P168" s="198"/>
      <c r="Q168" s="198"/>
      <c r="R168" s="198"/>
      <c r="S168" s="198"/>
      <c r="T168" s="199"/>
      <c r="AT168" s="194" t="s">
        <v>183</v>
      </c>
      <c r="AU168" s="194" t="s">
        <v>88</v>
      </c>
      <c r="AV168" s="15" t="s">
        <v>83</v>
      </c>
      <c r="AW168" s="15" t="s">
        <v>30</v>
      </c>
      <c r="AX168" s="15" t="s">
        <v>76</v>
      </c>
      <c r="AY168" s="194" t="s">
        <v>175</v>
      </c>
    </row>
    <row r="169" spans="1:65" s="13" customFormat="1">
      <c r="B169" s="166"/>
      <c r="D169" s="167" t="s">
        <v>183</v>
      </c>
      <c r="E169" s="168" t="s">
        <v>1</v>
      </c>
      <c r="F169" s="169" t="s">
        <v>233</v>
      </c>
      <c r="H169" s="170">
        <v>0.69899999999999995</v>
      </c>
      <c r="I169" s="171"/>
      <c r="L169" s="166"/>
      <c r="M169" s="172"/>
      <c r="N169" s="173"/>
      <c r="O169" s="173"/>
      <c r="P169" s="173"/>
      <c r="Q169" s="173"/>
      <c r="R169" s="173"/>
      <c r="S169" s="173"/>
      <c r="T169" s="174"/>
      <c r="AT169" s="168" t="s">
        <v>183</v>
      </c>
      <c r="AU169" s="168" t="s">
        <v>88</v>
      </c>
      <c r="AV169" s="13" t="s">
        <v>88</v>
      </c>
      <c r="AW169" s="13" t="s">
        <v>30</v>
      </c>
      <c r="AX169" s="13" t="s">
        <v>76</v>
      </c>
      <c r="AY169" s="168" t="s">
        <v>175</v>
      </c>
    </row>
    <row r="170" spans="1:65" s="14" customFormat="1">
      <c r="B170" s="175"/>
      <c r="D170" s="167" t="s">
        <v>183</v>
      </c>
      <c r="E170" s="176" t="s">
        <v>113</v>
      </c>
      <c r="F170" s="177" t="s">
        <v>187</v>
      </c>
      <c r="H170" s="178">
        <v>0.69899999999999995</v>
      </c>
      <c r="I170" s="179"/>
      <c r="L170" s="175"/>
      <c r="M170" s="180"/>
      <c r="N170" s="181"/>
      <c r="O170" s="181"/>
      <c r="P170" s="181"/>
      <c r="Q170" s="181"/>
      <c r="R170" s="181"/>
      <c r="S170" s="181"/>
      <c r="T170" s="182"/>
      <c r="AT170" s="176" t="s">
        <v>183</v>
      </c>
      <c r="AU170" s="176" t="s">
        <v>88</v>
      </c>
      <c r="AV170" s="14" t="s">
        <v>181</v>
      </c>
      <c r="AW170" s="14" t="s">
        <v>30</v>
      </c>
      <c r="AX170" s="14" t="s">
        <v>83</v>
      </c>
      <c r="AY170" s="176" t="s">
        <v>175</v>
      </c>
    </row>
    <row r="171" spans="1:65" s="2" customFormat="1" ht="21.75" customHeight="1">
      <c r="A171" s="33"/>
      <c r="B171" s="151"/>
      <c r="C171" s="152" t="s">
        <v>234</v>
      </c>
      <c r="D171" s="152" t="s">
        <v>177</v>
      </c>
      <c r="E171" s="153" t="s">
        <v>235</v>
      </c>
      <c r="F171" s="154" t="s">
        <v>236</v>
      </c>
      <c r="G171" s="155" t="s">
        <v>203</v>
      </c>
      <c r="H171" s="156">
        <v>291.20100000000002</v>
      </c>
      <c r="I171" s="157"/>
      <c r="J171" s="156">
        <f>ROUND(I171*H171,3)</f>
        <v>0</v>
      </c>
      <c r="K171" s="158"/>
      <c r="L171" s="34"/>
      <c r="M171" s="159" t="s">
        <v>1</v>
      </c>
      <c r="N171" s="160" t="s">
        <v>42</v>
      </c>
      <c r="O171" s="59"/>
      <c r="P171" s="161">
        <f>O171*H171</f>
        <v>0</v>
      </c>
      <c r="Q171" s="161">
        <v>2.0000000000000001E-4</v>
      </c>
      <c r="R171" s="161">
        <f>Q171*H171</f>
        <v>5.8240200000000006E-2</v>
      </c>
      <c r="S171" s="161">
        <v>0</v>
      </c>
      <c r="T171" s="162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3" t="s">
        <v>181</v>
      </c>
      <c r="AT171" s="163" t="s">
        <v>177</v>
      </c>
      <c r="AU171" s="163" t="s">
        <v>88</v>
      </c>
      <c r="AY171" s="18" t="s">
        <v>175</v>
      </c>
      <c r="BE171" s="164">
        <f>IF(N171="základná",J171,0)</f>
        <v>0</v>
      </c>
      <c r="BF171" s="164">
        <f>IF(N171="znížená",J171,0)</f>
        <v>0</v>
      </c>
      <c r="BG171" s="164">
        <f>IF(N171="zákl. prenesená",J171,0)</f>
        <v>0</v>
      </c>
      <c r="BH171" s="164">
        <f>IF(N171="zníž. prenesená",J171,0)</f>
        <v>0</v>
      </c>
      <c r="BI171" s="164">
        <f>IF(N171="nulová",J171,0)</f>
        <v>0</v>
      </c>
      <c r="BJ171" s="18" t="s">
        <v>88</v>
      </c>
      <c r="BK171" s="165">
        <f>ROUND(I171*H171,3)</f>
        <v>0</v>
      </c>
      <c r="BL171" s="18" t="s">
        <v>181</v>
      </c>
      <c r="BM171" s="163" t="s">
        <v>237</v>
      </c>
    </row>
    <row r="172" spans="1:65" s="15" customFormat="1">
      <c r="B172" s="193"/>
      <c r="D172" s="167" t="s">
        <v>183</v>
      </c>
      <c r="E172" s="194" t="s">
        <v>1</v>
      </c>
      <c r="F172" s="195" t="s">
        <v>238</v>
      </c>
      <c r="H172" s="194" t="s">
        <v>1</v>
      </c>
      <c r="I172" s="196"/>
      <c r="L172" s="193"/>
      <c r="M172" s="197"/>
      <c r="N172" s="198"/>
      <c r="O172" s="198"/>
      <c r="P172" s="198"/>
      <c r="Q172" s="198"/>
      <c r="R172" s="198"/>
      <c r="S172" s="198"/>
      <c r="T172" s="199"/>
      <c r="AT172" s="194" t="s">
        <v>183</v>
      </c>
      <c r="AU172" s="194" t="s">
        <v>88</v>
      </c>
      <c r="AV172" s="15" t="s">
        <v>83</v>
      </c>
      <c r="AW172" s="15" t="s">
        <v>30</v>
      </c>
      <c r="AX172" s="15" t="s">
        <v>76</v>
      </c>
      <c r="AY172" s="194" t="s">
        <v>175</v>
      </c>
    </row>
    <row r="173" spans="1:65" s="13" customFormat="1">
      <c r="B173" s="166"/>
      <c r="D173" s="167" t="s">
        <v>183</v>
      </c>
      <c r="E173" s="168" t="s">
        <v>1</v>
      </c>
      <c r="F173" s="169" t="s">
        <v>108</v>
      </c>
      <c r="H173" s="170">
        <v>283.40499999999997</v>
      </c>
      <c r="I173" s="171"/>
      <c r="L173" s="166"/>
      <c r="M173" s="172"/>
      <c r="N173" s="173"/>
      <c r="O173" s="173"/>
      <c r="P173" s="173"/>
      <c r="Q173" s="173"/>
      <c r="R173" s="173"/>
      <c r="S173" s="173"/>
      <c r="T173" s="174"/>
      <c r="AT173" s="168" t="s">
        <v>183</v>
      </c>
      <c r="AU173" s="168" t="s">
        <v>88</v>
      </c>
      <c r="AV173" s="13" t="s">
        <v>88</v>
      </c>
      <c r="AW173" s="13" t="s">
        <v>30</v>
      </c>
      <c r="AX173" s="13" t="s">
        <v>76</v>
      </c>
      <c r="AY173" s="168" t="s">
        <v>175</v>
      </c>
    </row>
    <row r="174" spans="1:65" s="15" customFormat="1">
      <c r="B174" s="193"/>
      <c r="D174" s="167" t="s">
        <v>183</v>
      </c>
      <c r="E174" s="194" t="s">
        <v>1</v>
      </c>
      <c r="F174" s="195" t="s">
        <v>239</v>
      </c>
      <c r="H174" s="194" t="s">
        <v>1</v>
      </c>
      <c r="I174" s="196"/>
      <c r="L174" s="193"/>
      <c r="M174" s="197"/>
      <c r="N174" s="198"/>
      <c r="O174" s="198"/>
      <c r="P174" s="198"/>
      <c r="Q174" s="198"/>
      <c r="R174" s="198"/>
      <c r="S174" s="198"/>
      <c r="T174" s="199"/>
      <c r="AT174" s="194" t="s">
        <v>183</v>
      </c>
      <c r="AU174" s="194" t="s">
        <v>88</v>
      </c>
      <c r="AV174" s="15" t="s">
        <v>83</v>
      </c>
      <c r="AW174" s="15" t="s">
        <v>30</v>
      </c>
      <c r="AX174" s="15" t="s">
        <v>76</v>
      </c>
      <c r="AY174" s="194" t="s">
        <v>175</v>
      </c>
    </row>
    <row r="175" spans="1:65" s="13" customFormat="1">
      <c r="B175" s="166"/>
      <c r="D175" s="167" t="s">
        <v>183</v>
      </c>
      <c r="E175" s="168" t="s">
        <v>110</v>
      </c>
      <c r="F175" s="169" t="s">
        <v>240</v>
      </c>
      <c r="H175" s="170">
        <v>7.7960000000000003</v>
      </c>
      <c r="I175" s="171"/>
      <c r="L175" s="166"/>
      <c r="M175" s="172"/>
      <c r="N175" s="173"/>
      <c r="O175" s="173"/>
      <c r="P175" s="173"/>
      <c r="Q175" s="173"/>
      <c r="R175" s="173"/>
      <c r="S175" s="173"/>
      <c r="T175" s="174"/>
      <c r="AT175" s="168" t="s">
        <v>183</v>
      </c>
      <c r="AU175" s="168" t="s">
        <v>88</v>
      </c>
      <c r="AV175" s="13" t="s">
        <v>88</v>
      </c>
      <c r="AW175" s="13" t="s">
        <v>30</v>
      </c>
      <c r="AX175" s="13" t="s">
        <v>76</v>
      </c>
      <c r="AY175" s="168" t="s">
        <v>175</v>
      </c>
    </row>
    <row r="176" spans="1:65" s="14" customFormat="1">
      <c r="B176" s="175"/>
      <c r="D176" s="167" t="s">
        <v>183</v>
      </c>
      <c r="E176" s="176" t="s">
        <v>1</v>
      </c>
      <c r="F176" s="177" t="s">
        <v>187</v>
      </c>
      <c r="H176" s="178">
        <v>291.20100000000002</v>
      </c>
      <c r="I176" s="179"/>
      <c r="L176" s="175"/>
      <c r="M176" s="180"/>
      <c r="N176" s="181"/>
      <c r="O176" s="181"/>
      <c r="P176" s="181"/>
      <c r="Q176" s="181"/>
      <c r="R176" s="181"/>
      <c r="S176" s="181"/>
      <c r="T176" s="182"/>
      <c r="AT176" s="176" t="s">
        <v>183</v>
      </c>
      <c r="AU176" s="176" t="s">
        <v>88</v>
      </c>
      <c r="AV176" s="14" t="s">
        <v>181</v>
      </c>
      <c r="AW176" s="14" t="s">
        <v>30</v>
      </c>
      <c r="AX176" s="14" t="s">
        <v>83</v>
      </c>
      <c r="AY176" s="176" t="s">
        <v>175</v>
      </c>
    </row>
    <row r="177" spans="1:65" s="2" customFormat="1" ht="21.75" customHeight="1">
      <c r="A177" s="33"/>
      <c r="B177" s="151"/>
      <c r="C177" s="152" t="s">
        <v>241</v>
      </c>
      <c r="D177" s="152" t="s">
        <v>177</v>
      </c>
      <c r="E177" s="153" t="s">
        <v>242</v>
      </c>
      <c r="F177" s="154" t="s">
        <v>243</v>
      </c>
      <c r="G177" s="155" t="s">
        <v>203</v>
      </c>
      <c r="H177" s="156">
        <v>27.885000000000002</v>
      </c>
      <c r="I177" s="157"/>
      <c r="J177" s="156">
        <f>ROUND(I177*H177,3)</f>
        <v>0</v>
      </c>
      <c r="K177" s="158"/>
      <c r="L177" s="34"/>
      <c r="M177" s="159" t="s">
        <v>1</v>
      </c>
      <c r="N177" s="160" t="s">
        <v>42</v>
      </c>
      <c r="O177" s="59"/>
      <c r="P177" s="161">
        <f>O177*H177</f>
        <v>0</v>
      </c>
      <c r="Q177" s="161">
        <v>2.3619999999999999E-2</v>
      </c>
      <c r="R177" s="161">
        <f>Q177*H177</f>
        <v>0.65864370000000005</v>
      </c>
      <c r="S177" s="161">
        <v>0</v>
      </c>
      <c r="T177" s="162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3" t="s">
        <v>181</v>
      </c>
      <c r="AT177" s="163" t="s">
        <v>177</v>
      </c>
      <c r="AU177" s="163" t="s">
        <v>88</v>
      </c>
      <c r="AY177" s="18" t="s">
        <v>175</v>
      </c>
      <c r="BE177" s="164">
        <f>IF(N177="základná",J177,0)</f>
        <v>0</v>
      </c>
      <c r="BF177" s="164">
        <f>IF(N177="znížená",J177,0)</f>
        <v>0</v>
      </c>
      <c r="BG177" s="164">
        <f>IF(N177="zákl. prenesená",J177,0)</f>
        <v>0</v>
      </c>
      <c r="BH177" s="164">
        <f>IF(N177="zníž. prenesená",J177,0)</f>
        <v>0</v>
      </c>
      <c r="BI177" s="164">
        <f>IF(N177="nulová",J177,0)</f>
        <v>0</v>
      </c>
      <c r="BJ177" s="18" t="s">
        <v>88</v>
      </c>
      <c r="BK177" s="165">
        <f>ROUND(I177*H177,3)</f>
        <v>0</v>
      </c>
      <c r="BL177" s="18" t="s">
        <v>181</v>
      </c>
      <c r="BM177" s="163" t="s">
        <v>244</v>
      </c>
    </row>
    <row r="178" spans="1:65" s="13" customFormat="1">
      <c r="B178" s="166"/>
      <c r="D178" s="167" t="s">
        <v>183</v>
      </c>
      <c r="E178" s="168" t="s">
        <v>1</v>
      </c>
      <c r="F178" s="169" t="s">
        <v>245</v>
      </c>
      <c r="H178" s="170">
        <v>27.885000000000002</v>
      </c>
      <c r="I178" s="171"/>
      <c r="L178" s="166"/>
      <c r="M178" s="172"/>
      <c r="N178" s="173"/>
      <c r="O178" s="173"/>
      <c r="P178" s="173"/>
      <c r="Q178" s="173"/>
      <c r="R178" s="173"/>
      <c r="S178" s="173"/>
      <c r="T178" s="174"/>
      <c r="AT178" s="168" t="s">
        <v>183</v>
      </c>
      <c r="AU178" s="168" t="s">
        <v>88</v>
      </c>
      <c r="AV178" s="13" t="s">
        <v>88</v>
      </c>
      <c r="AW178" s="13" t="s">
        <v>30</v>
      </c>
      <c r="AX178" s="13" t="s">
        <v>76</v>
      </c>
      <c r="AY178" s="168" t="s">
        <v>175</v>
      </c>
    </row>
    <row r="179" spans="1:65" s="14" customFormat="1">
      <c r="B179" s="175"/>
      <c r="D179" s="167" t="s">
        <v>183</v>
      </c>
      <c r="E179" s="176" t="s">
        <v>1</v>
      </c>
      <c r="F179" s="177" t="s">
        <v>187</v>
      </c>
      <c r="H179" s="178">
        <v>27.885000000000002</v>
      </c>
      <c r="I179" s="179"/>
      <c r="L179" s="175"/>
      <c r="M179" s="180"/>
      <c r="N179" s="181"/>
      <c r="O179" s="181"/>
      <c r="P179" s="181"/>
      <c r="Q179" s="181"/>
      <c r="R179" s="181"/>
      <c r="S179" s="181"/>
      <c r="T179" s="182"/>
      <c r="AT179" s="176" t="s">
        <v>183</v>
      </c>
      <c r="AU179" s="176" t="s">
        <v>88</v>
      </c>
      <c r="AV179" s="14" t="s">
        <v>181</v>
      </c>
      <c r="AW179" s="14" t="s">
        <v>30</v>
      </c>
      <c r="AX179" s="14" t="s">
        <v>83</v>
      </c>
      <c r="AY179" s="176" t="s">
        <v>175</v>
      </c>
    </row>
    <row r="180" spans="1:65" s="2" customFormat="1" ht="21.75" customHeight="1">
      <c r="A180" s="33"/>
      <c r="B180" s="151"/>
      <c r="C180" s="152" t="s">
        <v>246</v>
      </c>
      <c r="D180" s="152" t="s">
        <v>177</v>
      </c>
      <c r="E180" s="153" t="s">
        <v>247</v>
      </c>
      <c r="F180" s="154" t="s">
        <v>248</v>
      </c>
      <c r="G180" s="155" t="s">
        <v>203</v>
      </c>
      <c r="H180" s="156">
        <v>291.89999999999998</v>
      </c>
      <c r="I180" s="157"/>
      <c r="J180" s="156">
        <f>ROUND(I180*H180,3)</f>
        <v>0</v>
      </c>
      <c r="K180" s="158"/>
      <c r="L180" s="34"/>
      <c r="M180" s="159" t="s">
        <v>1</v>
      </c>
      <c r="N180" s="160" t="s">
        <v>42</v>
      </c>
      <c r="O180" s="59"/>
      <c r="P180" s="161">
        <f>O180*H180</f>
        <v>0</v>
      </c>
      <c r="Q180" s="161">
        <v>4.7200000000000002E-3</v>
      </c>
      <c r="R180" s="161">
        <f>Q180*H180</f>
        <v>1.3777679999999999</v>
      </c>
      <c r="S180" s="161">
        <v>0</v>
      </c>
      <c r="T180" s="162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3" t="s">
        <v>181</v>
      </c>
      <c r="AT180" s="163" t="s">
        <v>177</v>
      </c>
      <c r="AU180" s="163" t="s">
        <v>88</v>
      </c>
      <c r="AY180" s="18" t="s">
        <v>175</v>
      </c>
      <c r="BE180" s="164">
        <f>IF(N180="základná",J180,0)</f>
        <v>0</v>
      </c>
      <c r="BF180" s="164">
        <f>IF(N180="znížená",J180,0)</f>
        <v>0</v>
      </c>
      <c r="BG180" s="164">
        <f>IF(N180="zákl. prenesená",J180,0)</f>
        <v>0</v>
      </c>
      <c r="BH180" s="164">
        <f>IF(N180="zníž. prenesená",J180,0)</f>
        <v>0</v>
      </c>
      <c r="BI180" s="164">
        <f>IF(N180="nulová",J180,0)</f>
        <v>0</v>
      </c>
      <c r="BJ180" s="18" t="s">
        <v>88</v>
      </c>
      <c r="BK180" s="165">
        <f>ROUND(I180*H180,3)</f>
        <v>0</v>
      </c>
      <c r="BL180" s="18" t="s">
        <v>181</v>
      </c>
      <c r="BM180" s="163" t="s">
        <v>249</v>
      </c>
    </row>
    <row r="181" spans="1:65" s="15" customFormat="1">
      <c r="B181" s="193"/>
      <c r="D181" s="167" t="s">
        <v>183</v>
      </c>
      <c r="E181" s="194" t="s">
        <v>1</v>
      </c>
      <c r="F181" s="195" t="s">
        <v>250</v>
      </c>
      <c r="H181" s="194" t="s">
        <v>1</v>
      </c>
      <c r="I181" s="196"/>
      <c r="L181" s="193"/>
      <c r="M181" s="197"/>
      <c r="N181" s="198"/>
      <c r="O181" s="198"/>
      <c r="P181" s="198"/>
      <c r="Q181" s="198"/>
      <c r="R181" s="198"/>
      <c r="S181" s="198"/>
      <c r="T181" s="199"/>
      <c r="AT181" s="194" t="s">
        <v>183</v>
      </c>
      <c r="AU181" s="194" t="s">
        <v>88</v>
      </c>
      <c r="AV181" s="15" t="s">
        <v>83</v>
      </c>
      <c r="AW181" s="15" t="s">
        <v>30</v>
      </c>
      <c r="AX181" s="15" t="s">
        <v>76</v>
      </c>
      <c r="AY181" s="194" t="s">
        <v>175</v>
      </c>
    </row>
    <row r="182" spans="1:65" s="13" customFormat="1">
      <c r="B182" s="166"/>
      <c r="D182" s="167" t="s">
        <v>183</v>
      </c>
      <c r="E182" s="168" t="s">
        <v>1</v>
      </c>
      <c r="F182" s="169" t="s">
        <v>251</v>
      </c>
      <c r="H182" s="170">
        <v>291.89999999999998</v>
      </c>
      <c r="I182" s="171"/>
      <c r="L182" s="166"/>
      <c r="M182" s="172"/>
      <c r="N182" s="173"/>
      <c r="O182" s="173"/>
      <c r="P182" s="173"/>
      <c r="Q182" s="173"/>
      <c r="R182" s="173"/>
      <c r="S182" s="173"/>
      <c r="T182" s="174"/>
      <c r="AT182" s="168" t="s">
        <v>183</v>
      </c>
      <c r="AU182" s="168" t="s">
        <v>88</v>
      </c>
      <c r="AV182" s="13" t="s">
        <v>88</v>
      </c>
      <c r="AW182" s="13" t="s">
        <v>30</v>
      </c>
      <c r="AX182" s="13" t="s">
        <v>83</v>
      </c>
      <c r="AY182" s="168" t="s">
        <v>175</v>
      </c>
    </row>
    <row r="183" spans="1:65" s="2" customFormat="1" ht="21.75" customHeight="1">
      <c r="A183" s="33"/>
      <c r="B183" s="151"/>
      <c r="C183" s="152" t="s">
        <v>252</v>
      </c>
      <c r="D183" s="152" t="s">
        <v>177</v>
      </c>
      <c r="E183" s="153" t="s">
        <v>253</v>
      </c>
      <c r="F183" s="154" t="s">
        <v>254</v>
      </c>
      <c r="G183" s="155" t="s">
        <v>203</v>
      </c>
      <c r="H183" s="156">
        <v>1.3979999999999999</v>
      </c>
      <c r="I183" s="157"/>
      <c r="J183" s="156">
        <f>ROUND(I183*H183,3)</f>
        <v>0</v>
      </c>
      <c r="K183" s="158"/>
      <c r="L183" s="34"/>
      <c r="M183" s="159" t="s">
        <v>1</v>
      </c>
      <c r="N183" s="160" t="s">
        <v>42</v>
      </c>
      <c r="O183" s="59"/>
      <c r="P183" s="161">
        <f>O183*H183</f>
        <v>0</v>
      </c>
      <c r="Q183" s="161">
        <v>4.15E-3</v>
      </c>
      <c r="R183" s="161">
        <f>Q183*H183</f>
        <v>5.8016999999999999E-3</v>
      </c>
      <c r="S183" s="161">
        <v>0</v>
      </c>
      <c r="T183" s="162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3" t="s">
        <v>181</v>
      </c>
      <c r="AT183" s="163" t="s">
        <v>177</v>
      </c>
      <c r="AU183" s="163" t="s">
        <v>88</v>
      </c>
      <c r="AY183" s="18" t="s">
        <v>175</v>
      </c>
      <c r="BE183" s="164">
        <f>IF(N183="základná",J183,0)</f>
        <v>0</v>
      </c>
      <c r="BF183" s="164">
        <f>IF(N183="znížená",J183,0)</f>
        <v>0</v>
      </c>
      <c r="BG183" s="164">
        <f>IF(N183="zákl. prenesená",J183,0)</f>
        <v>0</v>
      </c>
      <c r="BH183" s="164">
        <f>IF(N183="zníž. prenesená",J183,0)</f>
        <v>0</v>
      </c>
      <c r="BI183" s="164">
        <f>IF(N183="nulová",J183,0)</f>
        <v>0</v>
      </c>
      <c r="BJ183" s="18" t="s">
        <v>88</v>
      </c>
      <c r="BK183" s="165">
        <f>ROUND(I183*H183,3)</f>
        <v>0</v>
      </c>
      <c r="BL183" s="18" t="s">
        <v>181</v>
      </c>
      <c r="BM183" s="163" t="s">
        <v>255</v>
      </c>
    </row>
    <row r="184" spans="1:65" s="15" customFormat="1">
      <c r="B184" s="193"/>
      <c r="D184" s="167" t="s">
        <v>183</v>
      </c>
      <c r="E184" s="194" t="s">
        <v>1</v>
      </c>
      <c r="F184" s="195" t="s">
        <v>256</v>
      </c>
      <c r="H184" s="194" t="s">
        <v>1</v>
      </c>
      <c r="I184" s="196"/>
      <c r="L184" s="193"/>
      <c r="M184" s="197"/>
      <c r="N184" s="198"/>
      <c r="O184" s="198"/>
      <c r="P184" s="198"/>
      <c r="Q184" s="198"/>
      <c r="R184" s="198"/>
      <c r="S184" s="198"/>
      <c r="T184" s="199"/>
      <c r="AT184" s="194" t="s">
        <v>183</v>
      </c>
      <c r="AU184" s="194" t="s">
        <v>88</v>
      </c>
      <c r="AV184" s="15" t="s">
        <v>83</v>
      </c>
      <c r="AW184" s="15" t="s">
        <v>30</v>
      </c>
      <c r="AX184" s="15" t="s">
        <v>76</v>
      </c>
      <c r="AY184" s="194" t="s">
        <v>175</v>
      </c>
    </row>
    <row r="185" spans="1:65" s="13" customFormat="1">
      <c r="B185" s="166"/>
      <c r="D185" s="167" t="s">
        <v>183</v>
      </c>
      <c r="E185" s="168" t="s">
        <v>1</v>
      </c>
      <c r="F185" s="169" t="s">
        <v>257</v>
      </c>
      <c r="H185" s="170">
        <v>1.3979999999999999</v>
      </c>
      <c r="I185" s="171"/>
      <c r="L185" s="166"/>
      <c r="M185" s="172"/>
      <c r="N185" s="173"/>
      <c r="O185" s="173"/>
      <c r="P185" s="173"/>
      <c r="Q185" s="173"/>
      <c r="R185" s="173"/>
      <c r="S185" s="173"/>
      <c r="T185" s="174"/>
      <c r="AT185" s="168" t="s">
        <v>183</v>
      </c>
      <c r="AU185" s="168" t="s">
        <v>88</v>
      </c>
      <c r="AV185" s="13" t="s">
        <v>88</v>
      </c>
      <c r="AW185" s="13" t="s">
        <v>30</v>
      </c>
      <c r="AX185" s="13" t="s">
        <v>83</v>
      </c>
      <c r="AY185" s="168" t="s">
        <v>175</v>
      </c>
    </row>
    <row r="186" spans="1:65" s="2" customFormat="1" ht="33" customHeight="1">
      <c r="A186" s="33"/>
      <c r="B186" s="151"/>
      <c r="C186" s="152" t="s">
        <v>258</v>
      </c>
      <c r="D186" s="152" t="s">
        <v>177</v>
      </c>
      <c r="E186" s="153" t="s">
        <v>259</v>
      </c>
      <c r="F186" s="154" t="s">
        <v>260</v>
      </c>
      <c r="G186" s="155" t="s">
        <v>203</v>
      </c>
      <c r="H186" s="156">
        <v>13.510999999999999</v>
      </c>
      <c r="I186" s="157"/>
      <c r="J186" s="156">
        <f>ROUND(I186*H186,3)</f>
        <v>0</v>
      </c>
      <c r="K186" s="158"/>
      <c r="L186" s="34"/>
      <c r="M186" s="159" t="s">
        <v>1</v>
      </c>
      <c r="N186" s="160" t="s">
        <v>42</v>
      </c>
      <c r="O186" s="59"/>
      <c r="P186" s="161">
        <f>O186*H186</f>
        <v>0</v>
      </c>
      <c r="Q186" s="161">
        <v>1.814E-2</v>
      </c>
      <c r="R186" s="161">
        <f>Q186*H186</f>
        <v>0.24508953999999999</v>
      </c>
      <c r="S186" s="161">
        <v>0</v>
      </c>
      <c r="T186" s="162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3" t="s">
        <v>181</v>
      </c>
      <c r="AT186" s="163" t="s">
        <v>177</v>
      </c>
      <c r="AU186" s="163" t="s">
        <v>88</v>
      </c>
      <c r="AY186" s="18" t="s">
        <v>175</v>
      </c>
      <c r="BE186" s="164">
        <f>IF(N186="základná",J186,0)</f>
        <v>0</v>
      </c>
      <c r="BF186" s="164">
        <f>IF(N186="znížená",J186,0)</f>
        <v>0</v>
      </c>
      <c r="BG186" s="164">
        <f>IF(N186="zákl. prenesená",J186,0)</f>
        <v>0</v>
      </c>
      <c r="BH186" s="164">
        <f>IF(N186="zníž. prenesená",J186,0)</f>
        <v>0</v>
      </c>
      <c r="BI186" s="164">
        <f>IF(N186="nulová",J186,0)</f>
        <v>0</v>
      </c>
      <c r="BJ186" s="18" t="s">
        <v>88</v>
      </c>
      <c r="BK186" s="165">
        <f>ROUND(I186*H186,3)</f>
        <v>0</v>
      </c>
      <c r="BL186" s="18" t="s">
        <v>181</v>
      </c>
      <c r="BM186" s="163" t="s">
        <v>261</v>
      </c>
    </row>
    <row r="187" spans="1:65" s="13" customFormat="1">
      <c r="B187" s="166"/>
      <c r="D187" s="167" t="s">
        <v>183</v>
      </c>
      <c r="E187" s="168" t="s">
        <v>1</v>
      </c>
      <c r="F187" s="169" t="s">
        <v>117</v>
      </c>
      <c r="H187" s="170">
        <v>13.510999999999999</v>
      </c>
      <c r="I187" s="171"/>
      <c r="L187" s="166"/>
      <c r="M187" s="172"/>
      <c r="N187" s="173"/>
      <c r="O187" s="173"/>
      <c r="P187" s="173"/>
      <c r="Q187" s="173"/>
      <c r="R187" s="173"/>
      <c r="S187" s="173"/>
      <c r="T187" s="174"/>
      <c r="AT187" s="168" t="s">
        <v>183</v>
      </c>
      <c r="AU187" s="168" t="s">
        <v>88</v>
      </c>
      <c r="AV187" s="13" t="s">
        <v>88</v>
      </c>
      <c r="AW187" s="13" t="s">
        <v>30</v>
      </c>
      <c r="AX187" s="13" t="s">
        <v>83</v>
      </c>
      <c r="AY187" s="168" t="s">
        <v>175</v>
      </c>
    </row>
    <row r="188" spans="1:65" s="2" customFormat="1" ht="21.75" customHeight="1">
      <c r="A188" s="33"/>
      <c r="B188" s="151"/>
      <c r="C188" s="152" t="s">
        <v>262</v>
      </c>
      <c r="D188" s="152" t="s">
        <v>177</v>
      </c>
      <c r="E188" s="153" t="s">
        <v>263</v>
      </c>
      <c r="F188" s="154" t="s">
        <v>264</v>
      </c>
      <c r="G188" s="155" t="s">
        <v>203</v>
      </c>
      <c r="H188" s="156">
        <v>13.510999999999999</v>
      </c>
      <c r="I188" s="157"/>
      <c r="J188" s="156">
        <f>ROUND(I188*H188,3)</f>
        <v>0</v>
      </c>
      <c r="K188" s="158"/>
      <c r="L188" s="34"/>
      <c r="M188" s="159" t="s">
        <v>1</v>
      </c>
      <c r="N188" s="160" t="s">
        <v>42</v>
      </c>
      <c r="O188" s="59"/>
      <c r="P188" s="161">
        <f>O188*H188</f>
        <v>0</v>
      </c>
      <c r="Q188" s="161">
        <v>2.3619999999999999E-2</v>
      </c>
      <c r="R188" s="161">
        <f>Q188*H188</f>
        <v>0.31912981999999995</v>
      </c>
      <c r="S188" s="161">
        <v>0</v>
      </c>
      <c r="T188" s="162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3" t="s">
        <v>181</v>
      </c>
      <c r="AT188" s="163" t="s">
        <v>177</v>
      </c>
      <c r="AU188" s="163" t="s">
        <v>88</v>
      </c>
      <c r="AY188" s="18" t="s">
        <v>175</v>
      </c>
      <c r="BE188" s="164">
        <f>IF(N188="základná",J188,0)</f>
        <v>0</v>
      </c>
      <c r="BF188" s="164">
        <f>IF(N188="znížená",J188,0)</f>
        <v>0</v>
      </c>
      <c r="BG188" s="164">
        <f>IF(N188="zákl. prenesená",J188,0)</f>
        <v>0</v>
      </c>
      <c r="BH188" s="164">
        <f>IF(N188="zníž. prenesená",J188,0)</f>
        <v>0</v>
      </c>
      <c r="BI188" s="164">
        <f>IF(N188="nulová",J188,0)</f>
        <v>0</v>
      </c>
      <c r="BJ188" s="18" t="s">
        <v>88</v>
      </c>
      <c r="BK188" s="165">
        <f>ROUND(I188*H188,3)</f>
        <v>0</v>
      </c>
      <c r="BL188" s="18" t="s">
        <v>181</v>
      </c>
      <c r="BM188" s="163" t="s">
        <v>265</v>
      </c>
    </row>
    <row r="189" spans="1:65" s="13" customFormat="1">
      <c r="B189" s="166"/>
      <c r="D189" s="167" t="s">
        <v>183</v>
      </c>
      <c r="E189" s="168" t="s">
        <v>1</v>
      </c>
      <c r="F189" s="169" t="s">
        <v>117</v>
      </c>
      <c r="H189" s="170">
        <v>13.510999999999999</v>
      </c>
      <c r="I189" s="171"/>
      <c r="L189" s="166"/>
      <c r="M189" s="172"/>
      <c r="N189" s="173"/>
      <c r="O189" s="173"/>
      <c r="P189" s="173"/>
      <c r="Q189" s="173"/>
      <c r="R189" s="173"/>
      <c r="S189" s="173"/>
      <c r="T189" s="174"/>
      <c r="AT189" s="168" t="s">
        <v>183</v>
      </c>
      <c r="AU189" s="168" t="s">
        <v>88</v>
      </c>
      <c r="AV189" s="13" t="s">
        <v>88</v>
      </c>
      <c r="AW189" s="13" t="s">
        <v>30</v>
      </c>
      <c r="AX189" s="13" t="s">
        <v>83</v>
      </c>
      <c r="AY189" s="168" t="s">
        <v>175</v>
      </c>
    </row>
    <row r="190" spans="1:65" s="2" customFormat="1" ht="21.75" customHeight="1">
      <c r="A190" s="33"/>
      <c r="B190" s="151"/>
      <c r="C190" s="152" t="s">
        <v>266</v>
      </c>
      <c r="D190" s="152" t="s">
        <v>177</v>
      </c>
      <c r="E190" s="153" t="s">
        <v>267</v>
      </c>
      <c r="F190" s="154" t="s">
        <v>268</v>
      </c>
      <c r="G190" s="155" t="s">
        <v>203</v>
      </c>
      <c r="H190" s="156">
        <v>13.510999999999999</v>
      </c>
      <c r="I190" s="157"/>
      <c r="J190" s="156">
        <f>ROUND(I190*H190,3)</f>
        <v>0</v>
      </c>
      <c r="K190" s="158"/>
      <c r="L190" s="34"/>
      <c r="M190" s="159" t="s">
        <v>1</v>
      </c>
      <c r="N190" s="160" t="s">
        <v>42</v>
      </c>
      <c r="O190" s="59"/>
      <c r="P190" s="161">
        <f>O190*H190</f>
        <v>0</v>
      </c>
      <c r="Q190" s="161">
        <v>1.4999999999999999E-4</v>
      </c>
      <c r="R190" s="161">
        <f>Q190*H190</f>
        <v>2.0266499999999996E-3</v>
      </c>
      <c r="S190" s="161">
        <v>0</v>
      </c>
      <c r="T190" s="162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3" t="s">
        <v>181</v>
      </c>
      <c r="AT190" s="163" t="s">
        <v>177</v>
      </c>
      <c r="AU190" s="163" t="s">
        <v>88</v>
      </c>
      <c r="AY190" s="18" t="s">
        <v>175</v>
      </c>
      <c r="BE190" s="164">
        <f>IF(N190="základná",J190,0)</f>
        <v>0</v>
      </c>
      <c r="BF190" s="164">
        <f>IF(N190="znížená",J190,0)</f>
        <v>0</v>
      </c>
      <c r="BG190" s="164">
        <f>IF(N190="zákl. prenesená",J190,0)</f>
        <v>0</v>
      </c>
      <c r="BH190" s="164">
        <f>IF(N190="zníž. prenesená",J190,0)</f>
        <v>0</v>
      </c>
      <c r="BI190" s="164">
        <f>IF(N190="nulová",J190,0)</f>
        <v>0</v>
      </c>
      <c r="BJ190" s="18" t="s">
        <v>88</v>
      </c>
      <c r="BK190" s="165">
        <f>ROUND(I190*H190,3)</f>
        <v>0</v>
      </c>
      <c r="BL190" s="18" t="s">
        <v>181</v>
      </c>
      <c r="BM190" s="163" t="s">
        <v>269</v>
      </c>
    </row>
    <row r="191" spans="1:65" s="13" customFormat="1">
      <c r="B191" s="166"/>
      <c r="D191" s="167" t="s">
        <v>183</v>
      </c>
      <c r="E191" s="168" t="s">
        <v>1</v>
      </c>
      <c r="F191" s="169" t="s">
        <v>117</v>
      </c>
      <c r="H191" s="170">
        <v>13.510999999999999</v>
      </c>
      <c r="I191" s="171"/>
      <c r="L191" s="166"/>
      <c r="M191" s="172"/>
      <c r="N191" s="173"/>
      <c r="O191" s="173"/>
      <c r="P191" s="173"/>
      <c r="Q191" s="173"/>
      <c r="R191" s="173"/>
      <c r="S191" s="173"/>
      <c r="T191" s="174"/>
      <c r="AT191" s="168" t="s">
        <v>183</v>
      </c>
      <c r="AU191" s="168" t="s">
        <v>88</v>
      </c>
      <c r="AV191" s="13" t="s">
        <v>88</v>
      </c>
      <c r="AW191" s="13" t="s">
        <v>30</v>
      </c>
      <c r="AX191" s="13" t="s">
        <v>83</v>
      </c>
      <c r="AY191" s="168" t="s">
        <v>175</v>
      </c>
    </row>
    <row r="192" spans="1:65" s="2" customFormat="1" ht="21.75" customHeight="1">
      <c r="A192" s="33"/>
      <c r="B192" s="151"/>
      <c r="C192" s="152" t="s">
        <v>270</v>
      </c>
      <c r="D192" s="152" t="s">
        <v>177</v>
      </c>
      <c r="E192" s="153" t="s">
        <v>271</v>
      </c>
      <c r="F192" s="154" t="s">
        <v>272</v>
      </c>
      <c r="G192" s="155" t="s">
        <v>203</v>
      </c>
      <c r="H192" s="156">
        <v>13.510999999999999</v>
      </c>
      <c r="I192" s="157"/>
      <c r="J192" s="156">
        <f>ROUND(I192*H192,3)</f>
        <v>0</v>
      </c>
      <c r="K192" s="158"/>
      <c r="L192" s="34"/>
      <c r="M192" s="159" t="s">
        <v>1</v>
      </c>
      <c r="N192" s="160" t="s">
        <v>42</v>
      </c>
      <c r="O192" s="59"/>
      <c r="P192" s="161">
        <f>O192*H192</f>
        <v>0</v>
      </c>
      <c r="Q192" s="161">
        <v>4.7200000000000002E-3</v>
      </c>
      <c r="R192" s="161">
        <f>Q192*H192</f>
        <v>6.3771919999999996E-2</v>
      </c>
      <c r="S192" s="161">
        <v>0</v>
      </c>
      <c r="T192" s="162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3" t="s">
        <v>181</v>
      </c>
      <c r="AT192" s="163" t="s">
        <v>177</v>
      </c>
      <c r="AU192" s="163" t="s">
        <v>88</v>
      </c>
      <c r="AY192" s="18" t="s">
        <v>175</v>
      </c>
      <c r="BE192" s="164">
        <f>IF(N192="základná",J192,0)</f>
        <v>0</v>
      </c>
      <c r="BF192" s="164">
        <f>IF(N192="znížená",J192,0)</f>
        <v>0</v>
      </c>
      <c r="BG192" s="164">
        <f>IF(N192="zákl. prenesená",J192,0)</f>
        <v>0</v>
      </c>
      <c r="BH192" s="164">
        <f>IF(N192="zníž. prenesená",J192,0)</f>
        <v>0</v>
      </c>
      <c r="BI192" s="164">
        <f>IF(N192="nulová",J192,0)</f>
        <v>0</v>
      </c>
      <c r="BJ192" s="18" t="s">
        <v>88</v>
      </c>
      <c r="BK192" s="165">
        <f>ROUND(I192*H192,3)</f>
        <v>0</v>
      </c>
      <c r="BL192" s="18" t="s">
        <v>181</v>
      </c>
      <c r="BM192" s="163" t="s">
        <v>273</v>
      </c>
    </row>
    <row r="193" spans="1:65" s="13" customFormat="1">
      <c r="B193" s="166"/>
      <c r="D193" s="167" t="s">
        <v>183</v>
      </c>
      <c r="E193" s="168" t="s">
        <v>1</v>
      </c>
      <c r="F193" s="169" t="s">
        <v>117</v>
      </c>
      <c r="H193" s="170">
        <v>13.510999999999999</v>
      </c>
      <c r="I193" s="171"/>
      <c r="L193" s="166"/>
      <c r="M193" s="172"/>
      <c r="N193" s="173"/>
      <c r="O193" s="173"/>
      <c r="P193" s="173"/>
      <c r="Q193" s="173"/>
      <c r="R193" s="173"/>
      <c r="S193" s="173"/>
      <c r="T193" s="174"/>
      <c r="AT193" s="168" t="s">
        <v>183</v>
      </c>
      <c r="AU193" s="168" t="s">
        <v>88</v>
      </c>
      <c r="AV193" s="13" t="s">
        <v>88</v>
      </c>
      <c r="AW193" s="13" t="s">
        <v>30</v>
      </c>
      <c r="AX193" s="13" t="s">
        <v>83</v>
      </c>
      <c r="AY193" s="168" t="s">
        <v>175</v>
      </c>
    </row>
    <row r="194" spans="1:65" s="2" customFormat="1" ht="21.75" customHeight="1">
      <c r="A194" s="33"/>
      <c r="B194" s="151"/>
      <c r="C194" s="152" t="s">
        <v>274</v>
      </c>
      <c r="D194" s="152" t="s">
        <v>177</v>
      </c>
      <c r="E194" s="153" t="s">
        <v>275</v>
      </c>
      <c r="F194" s="154" t="s">
        <v>276</v>
      </c>
      <c r="G194" s="155" t="s">
        <v>203</v>
      </c>
      <c r="H194" s="156">
        <v>13.510999999999999</v>
      </c>
      <c r="I194" s="157"/>
      <c r="J194" s="156">
        <f>ROUND(I194*H194,3)</f>
        <v>0</v>
      </c>
      <c r="K194" s="158"/>
      <c r="L194" s="34"/>
      <c r="M194" s="159" t="s">
        <v>1</v>
      </c>
      <c r="N194" s="160" t="s">
        <v>42</v>
      </c>
      <c r="O194" s="59"/>
      <c r="P194" s="161">
        <f>O194*H194</f>
        <v>0</v>
      </c>
      <c r="Q194" s="161">
        <v>4.0999999999999999E-4</v>
      </c>
      <c r="R194" s="161">
        <f>Q194*H194</f>
        <v>5.5395099999999992E-3</v>
      </c>
      <c r="S194" s="161">
        <v>0</v>
      </c>
      <c r="T194" s="162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3" t="s">
        <v>181</v>
      </c>
      <c r="AT194" s="163" t="s">
        <v>177</v>
      </c>
      <c r="AU194" s="163" t="s">
        <v>88</v>
      </c>
      <c r="AY194" s="18" t="s">
        <v>175</v>
      </c>
      <c r="BE194" s="164">
        <f>IF(N194="základná",J194,0)</f>
        <v>0</v>
      </c>
      <c r="BF194" s="164">
        <f>IF(N194="znížená",J194,0)</f>
        <v>0</v>
      </c>
      <c r="BG194" s="164">
        <f>IF(N194="zákl. prenesená",J194,0)</f>
        <v>0</v>
      </c>
      <c r="BH194" s="164">
        <f>IF(N194="zníž. prenesená",J194,0)</f>
        <v>0</v>
      </c>
      <c r="BI194" s="164">
        <f>IF(N194="nulová",J194,0)</f>
        <v>0</v>
      </c>
      <c r="BJ194" s="18" t="s">
        <v>88</v>
      </c>
      <c r="BK194" s="165">
        <f>ROUND(I194*H194,3)</f>
        <v>0</v>
      </c>
      <c r="BL194" s="18" t="s">
        <v>181</v>
      </c>
      <c r="BM194" s="163" t="s">
        <v>277</v>
      </c>
    </row>
    <row r="195" spans="1:65" s="13" customFormat="1">
      <c r="B195" s="166"/>
      <c r="D195" s="167" t="s">
        <v>183</v>
      </c>
      <c r="E195" s="168" t="s">
        <v>1</v>
      </c>
      <c r="F195" s="169" t="s">
        <v>117</v>
      </c>
      <c r="H195" s="170">
        <v>13.510999999999999</v>
      </c>
      <c r="I195" s="171"/>
      <c r="L195" s="166"/>
      <c r="M195" s="172"/>
      <c r="N195" s="173"/>
      <c r="O195" s="173"/>
      <c r="P195" s="173"/>
      <c r="Q195" s="173"/>
      <c r="R195" s="173"/>
      <c r="S195" s="173"/>
      <c r="T195" s="174"/>
      <c r="AT195" s="168" t="s">
        <v>183</v>
      </c>
      <c r="AU195" s="168" t="s">
        <v>88</v>
      </c>
      <c r="AV195" s="13" t="s">
        <v>88</v>
      </c>
      <c r="AW195" s="13" t="s">
        <v>30</v>
      </c>
      <c r="AX195" s="13" t="s">
        <v>83</v>
      </c>
      <c r="AY195" s="168" t="s">
        <v>175</v>
      </c>
    </row>
    <row r="196" spans="1:65" s="2" customFormat="1" ht="21.75" customHeight="1">
      <c r="A196" s="33"/>
      <c r="B196" s="151"/>
      <c r="C196" s="152" t="s">
        <v>278</v>
      </c>
      <c r="D196" s="152" t="s">
        <v>177</v>
      </c>
      <c r="E196" s="153" t="s">
        <v>279</v>
      </c>
      <c r="F196" s="154" t="s">
        <v>280</v>
      </c>
      <c r="G196" s="155" t="s">
        <v>281</v>
      </c>
      <c r="H196" s="156">
        <v>1.0309999999999999</v>
      </c>
      <c r="I196" s="157"/>
      <c r="J196" s="156">
        <f>ROUND(I196*H196,3)</f>
        <v>0</v>
      </c>
      <c r="K196" s="158"/>
      <c r="L196" s="34"/>
      <c r="M196" s="159" t="s">
        <v>1</v>
      </c>
      <c r="N196" s="160" t="s">
        <v>42</v>
      </c>
      <c r="O196" s="59"/>
      <c r="P196" s="161">
        <f>O196*H196</f>
        <v>0</v>
      </c>
      <c r="Q196" s="161">
        <v>2.19407</v>
      </c>
      <c r="R196" s="161">
        <f>Q196*H196</f>
        <v>2.2620861699999999</v>
      </c>
      <c r="S196" s="161">
        <v>0</v>
      </c>
      <c r="T196" s="162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3" t="s">
        <v>181</v>
      </c>
      <c r="AT196" s="163" t="s">
        <v>177</v>
      </c>
      <c r="AU196" s="163" t="s">
        <v>88</v>
      </c>
      <c r="AY196" s="18" t="s">
        <v>175</v>
      </c>
      <c r="BE196" s="164">
        <f>IF(N196="základná",J196,0)</f>
        <v>0</v>
      </c>
      <c r="BF196" s="164">
        <f>IF(N196="znížená",J196,0)</f>
        <v>0</v>
      </c>
      <c r="BG196" s="164">
        <f>IF(N196="zákl. prenesená",J196,0)</f>
        <v>0</v>
      </c>
      <c r="BH196" s="164">
        <f>IF(N196="zníž. prenesená",J196,0)</f>
        <v>0</v>
      </c>
      <c r="BI196" s="164">
        <f>IF(N196="nulová",J196,0)</f>
        <v>0</v>
      </c>
      <c r="BJ196" s="18" t="s">
        <v>88</v>
      </c>
      <c r="BK196" s="165">
        <f>ROUND(I196*H196,3)</f>
        <v>0</v>
      </c>
      <c r="BL196" s="18" t="s">
        <v>181</v>
      </c>
      <c r="BM196" s="163" t="s">
        <v>282</v>
      </c>
    </row>
    <row r="197" spans="1:65" s="13" customFormat="1">
      <c r="B197" s="166"/>
      <c r="D197" s="167" t="s">
        <v>183</v>
      </c>
      <c r="E197" s="168" t="s">
        <v>1</v>
      </c>
      <c r="F197" s="169" t="s">
        <v>283</v>
      </c>
      <c r="H197" s="170">
        <v>1.0309999999999999</v>
      </c>
      <c r="I197" s="171"/>
      <c r="L197" s="166"/>
      <c r="M197" s="172"/>
      <c r="N197" s="173"/>
      <c r="O197" s="173"/>
      <c r="P197" s="173"/>
      <c r="Q197" s="173"/>
      <c r="R197" s="173"/>
      <c r="S197" s="173"/>
      <c r="T197" s="174"/>
      <c r="AT197" s="168" t="s">
        <v>183</v>
      </c>
      <c r="AU197" s="168" t="s">
        <v>88</v>
      </c>
      <c r="AV197" s="13" t="s">
        <v>88</v>
      </c>
      <c r="AW197" s="13" t="s">
        <v>30</v>
      </c>
      <c r="AX197" s="13" t="s">
        <v>83</v>
      </c>
      <c r="AY197" s="168" t="s">
        <v>175</v>
      </c>
    </row>
    <row r="198" spans="1:65" s="2" customFormat="1" ht="21.75" customHeight="1">
      <c r="A198" s="33"/>
      <c r="B198" s="151"/>
      <c r="C198" s="152" t="s">
        <v>7</v>
      </c>
      <c r="D198" s="152" t="s">
        <v>177</v>
      </c>
      <c r="E198" s="153" t="s">
        <v>284</v>
      </c>
      <c r="F198" s="154" t="s">
        <v>285</v>
      </c>
      <c r="G198" s="155" t="s">
        <v>281</v>
      </c>
      <c r="H198" s="156">
        <v>1.0309999999999999</v>
      </c>
      <c r="I198" s="157"/>
      <c r="J198" s="156">
        <f>ROUND(I198*H198,3)</f>
        <v>0</v>
      </c>
      <c r="K198" s="158"/>
      <c r="L198" s="34"/>
      <c r="M198" s="159" t="s">
        <v>1</v>
      </c>
      <c r="N198" s="160" t="s">
        <v>42</v>
      </c>
      <c r="O198" s="59"/>
      <c r="P198" s="161">
        <f>O198*H198</f>
        <v>0</v>
      </c>
      <c r="Q198" s="161">
        <v>0</v>
      </c>
      <c r="R198" s="161">
        <f>Q198*H198</f>
        <v>0</v>
      </c>
      <c r="S198" s="161">
        <v>0</v>
      </c>
      <c r="T198" s="162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3" t="s">
        <v>181</v>
      </c>
      <c r="AT198" s="163" t="s">
        <v>177</v>
      </c>
      <c r="AU198" s="163" t="s">
        <v>88</v>
      </c>
      <c r="AY198" s="18" t="s">
        <v>175</v>
      </c>
      <c r="BE198" s="164">
        <f>IF(N198="základná",J198,0)</f>
        <v>0</v>
      </c>
      <c r="BF198" s="164">
        <f>IF(N198="znížená",J198,0)</f>
        <v>0</v>
      </c>
      <c r="BG198" s="164">
        <f>IF(N198="zákl. prenesená",J198,0)</f>
        <v>0</v>
      </c>
      <c r="BH198" s="164">
        <f>IF(N198="zníž. prenesená",J198,0)</f>
        <v>0</v>
      </c>
      <c r="BI198" s="164">
        <f>IF(N198="nulová",J198,0)</f>
        <v>0</v>
      </c>
      <c r="BJ198" s="18" t="s">
        <v>88</v>
      </c>
      <c r="BK198" s="165">
        <f>ROUND(I198*H198,3)</f>
        <v>0</v>
      </c>
      <c r="BL198" s="18" t="s">
        <v>181</v>
      </c>
      <c r="BM198" s="163" t="s">
        <v>286</v>
      </c>
    </row>
    <row r="199" spans="1:65" s="2" customFormat="1" ht="33" customHeight="1">
      <c r="A199" s="33"/>
      <c r="B199" s="151"/>
      <c r="C199" s="152" t="s">
        <v>287</v>
      </c>
      <c r="D199" s="152" t="s">
        <v>177</v>
      </c>
      <c r="E199" s="153" t="s">
        <v>288</v>
      </c>
      <c r="F199" s="154" t="s">
        <v>289</v>
      </c>
      <c r="G199" s="155" t="s">
        <v>281</v>
      </c>
      <c r="H199" s="156">
        <v>1.0309999999999999</v>
      </c>
      <c r="I199" s="157"/>
      <c r="J199" s="156">
        <f>ROUND(I199*H199,3)</f>
        <v>0</v>
      </c>
      <c r="K199" s="158"/>
      <c r="L199" s="34"/>
      <c r="M199" s="159" t="s">
        <v>1</v>
      </c>
      <c r="N199" s="160" t="s">
        <v>42</v>
      </c>
      <c r="O199" s="59"/>
      <c r="P199" s="161">
        <f>O199*H199</f>
        <v>0</v>
      </c>
      <c r="Q199" s="161">
        <v>0</v>
      </c>
      <c r="R199" s="161">
        <f>Q199*H199</f>
        <v>0</v>
      </c>
      <c r="S199" s="161">
        <v>0</v>
      </c>
      <c r="T199" s="162">
        <f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3" t="s">
        <v>181</v>
      </c>
      <c r="AT199" s="163" t="s">
        <v>177</v>
      </c>
      <c r="AU199" s="163" t="s">
        <v>88</v>
      </c>
      <c r="AY199" s="18" t="s">
        <v>175</v>
      </c>
      <c r="BE199" s="164">
        <f>IF(N199="základná",J199,0)</f>
        <v>0</v>
      </c>
      <c r="BF199" s="164">
        <f>IF(N199="znížená",J199,0)</f>
        <v>0</v>
      </c>
      <c r="BG199" s="164">
        <f>IF(N199="zákl. prenesená",J199,0)</f>
        <v>0</v>
      </c>
      <c r="BH199" s="164">
        <f>IF(N199="zníž. prenesená",J199,0)</f>
        <v>0</v>
      </c>
      <c r="BI199" s="164">
        <f>IF(N199="nulová",J199,0)</f>
        <v>0</v>
      </c>
      <c r="BJ199" s="18" t="s">
        <v>88</v>
      </c>
      <c r="BK199" s="165">
        <f>ROUND(I199*H199,3)</f>
        <v>0</v>
      </c>
      <c r="BL199" s="18" t="s">
        <v>181</v>
      </c>
      <c r="BM199" s="163" t="s">
        <v>290</v>
      </c>
    </row>
    <row r="200" spans="1:65" s="2" customFormat="1" ht="33" customHeight="1">
      <c r="A200" s="33"/>
      <c r="B200" s="151"/>
      <c r="C200" s="152" t="s">
        <v>291</v>
      </c>
      <c r="D200" s="152" t="s">
        <v>177</v>
      </c>
      <c r="E200" s="153" t="s">
        <v>292</v>
      </c>
      <c r="F200" s="154" t="s">
        <v>293</v>
      </c>
      <c r="G200" s="155" t="s">
        <v>203</v>
      </c>
      <c r="H200" s="156">
        <v>12.372</v>
      </c>
      <c r="I200" s="157"/>
      <c r="J200" s="156">
        <f>ROUND(I200*H200,3)</f>
        <v>0</v>
      </c>
      <c r="K200" s="158"/>
      <c r="L200" s="34"/>
      <c r="M200" s="159" t="s">
        <v>1</v>
      </c>
      <c r="N200" s="160" t="s">
        <v>42</v>
      </c>
      <c r="O200" s="59"/>
      <c r="P200" s="161">
        <f>O200*H200</f>
        <v>0</v>
      </c>
      <c r="Q200" s="161">
        <v>3.5200000000000001E-3</v>
      </c>
      <c r="R200" s="161">
        <f>Q200*H200</f>
        <v>4.3549440000000002E-2</v>
      </c>
      <c r="S200" s="161">
        <v>0</v>
      </c>
      <c r="T200" s="162">
        <f>S200*H200</f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3" t="s">
        <v>181</v>
      </c>
      <c r="AT200" s="163" t="s">
        <v>177</v>
      </c>
      <c r="AU200" s="163" t="s">
        <v>88</v>
      </c>
      <c r="AY200" s="18" t="s">
        <v>175</v>
      </c>
      <c r="BE200" s="164">
        <f>IF(N200="základná",J200,0)</f>
        <v>0</v>
      </c>
      <c r="BF200" s="164">
        <f>IF(N200="znížená",J200,0)</f>
        <v>0</v>
      </c>
      <c r="BG200" s="164">
        <f>IF(N200="zákl. prenesená",J200,0)</f>
        <v>0</v>
      </c>
      <c r="BH200" s="164">
        <f>IF(N200="zníž. prenesená",J200,0)</f>
        <v>0</v>
      </c>
      <c r="BI200" s="164">
        <f>IF(N200="nulová",J200,0)</f>
        <v>0</v>
      </c>
      <c r="BJ200" s="18" t="s">
        <v>88</v>
      </c>
      <c r="BK200" s="165">
        <f>ROUND(I200*H200,3)</f>
        <v>0</v>
      </c>
      <c r="BL200" s="18" t="s">
        <v>181</v>
      </c>
      <c r="BM200" s="163" t="s">
        <v>294</v>
      </c>
    </row>
    <row r="201" spans="1:65" s="13" customFormat="1">
      <c r="B201" s="166"/>
      <c r="D201" s="167" t="s">
        <v>183</v>
      </c>
      <c r="E201" s="168" t="s">
        <v>1</v>
      </c>
      <c r="F201" s="169" t="s">
        <v>295</v>
      </c>
      <c r="H201" s="170">
        <v>12.372</v>
      </c>
      <c r="I201" s="171"/>
      <c r="L201" s="166"/>
      <c r="M201" s="172"/>
      <c r="N201" s="173"/>
      <c r="O201" s="173"/>
      <c r="P201" s="173"/>
      <c r="Q201" s="173"/>
      <c r="R201" s="173"/>
      <c r="S201" s="173"/>
      <c r="T201" s="174"/>
      <c r="AT201" s="168" t="s">
        <v>183</v>
      </c>
      <c r="AU201" s="168" t="s">
        <v>88</v>
      </c>
      <c r="AV201" s="13" t="s">
        <v>88</v>
      </c>
      <c r="AW201" s="13" t="s">
        <v>30</v>
      </c>
      <c r="AX201" s="13" t="s">
        <v>83</v>
      </c>
      <c r="AY201" s="168" t="s">
        <v>175</v>
      </c>
    </row>
    <row r="202" spans="1:65" s="2" customFormat="1" ht="21.75" customHeight="1">
      <c r="A202" s="33"/>
      <c r="B202" s="151"/>
      <c r="C202" s="152" t="s">
        <v>296</v>
      </c>
      <c r="D202" s="152" t="s">
        <v>177</v>
      </c>
      <c r="E202" s="153" t="s">
        <v>297</v>
      </c>
      <c r="F202" s="154" t="s">
        <v>298</v>
      </c>
      <c r="G202" s="155" t="s">
        <v>281</v>
      </c>
      <c r="H202" s="156">
        <v>0.51600000000000001</v>
      </c>
      <c r="I202" s="157"/>
      <c r="J202" s="156">
        <f>ROUND(I202*H202,3)</f>
        <v>0</v>
      </c>
      <c r="K202" s="158"/>
      <c r="L202" s="34"/>
      <c r="M202" s="159" t="s">
        <v>1</v>
      </c>
      <c r="N202" s="160" t="s">
        <v>42</v>
      </c>
      <c r="O202" s="59"/>
      <c r="P202" s="161">
        <f>O202*H202</f>
        <v>0</v>
      </c>
      <c r="Q202" s="161">
        <v>1.837</v>
      </c>
      <c r="R202" s="161">
        <f>Q202*H202</f>
        <v>0.94789199999999996</v>
      </c>
      <c r="S202" s="161">
        <v>0</v>
      </c>
      <c r="T202" s="162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3" t="s">
        <v>181</v>
      </c>
      <c r="AT202" s="163" t="s">
        <v>177</v>
      </c>
      <c r="AU202" s="163" t="s">
        <v>88</v>
      </c>
      <c r="AY202" s="18" t="s">
        <v>175</v>
      </c>
      <c r="BE202" s="164">
        <f>IF(N202="základná",J202,0)</f>
        <v>0</v>
      </c>
      <c r="BF202" s="164">
        <f>IF(N202="znížená",J202,0)</f>
        <v>0</v>
      </c>
      <c r="BG202" s="164">
        <f>IF(N202="zákl. prenesená",J202,0)</f>
        <v>0</v>
      </c>
      <c r="BH202" s="164">
        <f>IF(N202="zníž. prenesená",J202,0)</f>
        <v>0</v>
      </c>
      <c r="BI202" s="164">
        <f>IF(N202="nulová",J202,0)</f>
        <v>0</v>
      </c>
      <c r="BJ202" s="18" t="s">
        <v>88</v>
      </c>
      <c r="BK202" s="165">
        <f>ROUND(I202*H202,3)</f>
        <v>0</v>
      </c>
      <c r="BL202" s="18" t="s">
        <v>181</v>
      </c>
      <c r="BM202" s="163" t="s">
        <v>299</v>
      </c>
    </row>
    <row r="203" spans="1:65" s="13" customFormat="1">
      <c r="B203" s="166"/>
      <c r="D203" s="167" t="s">
        <v>183</v>
      </c>
      <c r="E203" s="168" t="s">
        <v>1</v>
      </c>
      <c r="F203" s="169" t="s">
        <v>300</v>
      </c>
      <c r="H203" s="170">
        <v>0.51600000000000001</v>
      </c>
      <c r="I203" s="171"/>
      <c r="L203" s="166"/>
      <c r="M203" s="172"/>
      <c r="N203" s="173"/>
      <c r="O203" s="173"/>
      <c r="P203" s="173"/>
      <c r="Q203" s="173"/>
      <c r="R203" s="173"/>
      <c r="S203" s="173"/>
      <c r="T203" s="174"/>
      <c r="AT203" s="168" t="s">
        <v>183</v>
      </c>
      <c r="AU203" s="168" t="s">
        <v>88</v>
      </c>
      <c r="AV203" s="13" t="s">
        <v>88</v>
      </c>
      <c r="AW203" s="13" t="s">
        <v>30</v>
      </c>
      <c r="AX203" s="13" t="s">
        <v>83</v>
      </c>
      <c r="AY203" s="168" t="s">
        <v>175</v>
      </c>
    </row>
    <row r="204" spans="1:65" s="2" customFormat="1" ht="21.75" customHeight="1">
      <c r="A204" s="33"/>
      <c r="B204" s="151"/>
      <c r="C204" s="152" t="s">
        <v>301</v>
      </c>
      <c r="D204" s="152" t="s">
        <v>177</v>
      </c>
      <c r="E204" s="153" t="s">
        <v>302</v>
      </c>
      <c r="F204" s="154" t="s">
        <v>303</v>
      </c>
      <c r="G204" s="155" t="s">
        <v>203</v>
      </c>
      <c r="H204" s="156">
        <v>27.01</v>
      </c>
      <c r="I204" s="157"/>
      <c r="J204" s="156">
        <f>ROUND(I204*H204,3)</f>
        <v>0</v>
      </c>
      <c r="K204" s="158"/>
      <c r="L204" s="34"/>
      <c r="M204" s="159" t="s">
        <v>1</v>
      </c>
      <c r="N204" s="160" t="s">
        <v>42</v>
      </c>
      <c r="O204" s="59"/>
      <c r="P204" s="161">
        <f>O204*H204</f>
        <v>0</v>
      </c>
      <c r="Q204" s="161">
        <v>0</v>
      </c>
      <c r="R204" s="161">
        <f>Q204*H204</f>
        <v>0</v>
      </c>
      <c r="S204" s="161">
        <v>0</v>
      </c>
      <c r="T204" s="162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3" t="s">
        <v>181</v>
      </c>
      <c r="AT204" s="163" t="s">
        <v>177</v>
      </c>
      <c r="AU204" s="163" t="s">
        <v>88</v>
      </c>
      <c r="AY204" s="18" t="s">
        <v>175</v>
      </c>
      <c r="BE204" s="164">
        <f>IF(N204="základná",J204,0)</f>
        <v>0</v>
      </c>
      <c r="BF204" s="164">
        <f>IF(N204="znížená",J204,0)</f>
        <v>0</v>
      </c>
      <c r="BG204" s="164">
        <f>IF(N204="zákl. prenesená",J204,0)</f>
        <v>0</v>
      </c>
      <c r="BH204" s="164">
        <f>IF(N204="zníž. prenesená",J204,0)</f>
        <v>0</v>
      </c>
      <c r="BI204" s="164">
        <f>IF(N204="nulová",J204,0)</f>
        <v>0</v>
      </c>
      <c r="BJ204" s="18" t="s">
        <v>88</v>
      </c>
      <c r="BK204" s="165">
        <f>ROUND(I204*H204,3)</f>
        <v>0</v>
      </c>
      <c r="BL204" s="18" t="s">
        <v>181</v>
      </c>
      <c r="BM204" s="163" t="s">
        <v>304</v>
      </c>
    </row>
    <row r="205" spans="1:65" s="13" customFormat="1">
      <c r="B205" s="166"/>
      <c r="D205" s="167" t="s">
        <v>183</v>
      </c>
      <c r="E205" s="168" t="s">
        <v>1</v>
      </c>
      <c r="F205" s="169" t="s">
        <v>305</v>
      </c>
      <c r="H205" s="170">
        <v>27.01</v>
      </c>
      <c r="I205" s="171"/>
      <c r="L205" s="166"/>
      <c r="M205" s="172"/>
      <c r="N205" s="173"/>
      <c r="O205" s="173"/>
      <c r="P205" s="173"/>
      <c r="Q205" s="173"/>
      <c r="R205" s="173"/>
      <c r="S205" s="173"/>
      <c r="T205" s="174"/>
      <c r="AT205" s="168" t="s">
        <v>183</v>
      </c>
      <c r="AU205" s="168" t="s">
        <v>88</v>
      </c>
      <c r="AV205" s="13" t="s">
        <v>88</v>
      </c>
      <c r="AW205" s="13" t="s">
        <v>30</v>
      </c>
      <c r="AX205" s="13" t="s">
        <v>83</v>
      </c>
      <c r="AY205" s="168" t="s">
        <v>175</v>
      </c>
    </row>
    <row r="206" spans="1:65" s="2" customFormat="1" ht="21.75" customHeight="1">
      <c r="A206" s="33"/>
      <c r="B206" s="151"/>
      <c r="C206" s="183" t="s">
        <v>306</v>
      </c>
      <c r="D206" s="183" t="s">
        <v>188</v>
      </c>
      <c r="E206" s="184" t="s">
        <v>307</v>
      </c>
      <c r="F206" s="185" t="s">
        <v>308</v>
      </c>
      <c r="G206" s="186" t="s">
        <v>309</v>
      </c>
      <c r="H206" s="187">
        <v>5.5640000000000001</v>
      </c>
      <c r="I206" s="188"/>
      <c r="J206" s="187">
        <f>ROUND(I206*H206,3)</f>
        <v>0</v>
      </c>
      <c r="K206" s="189"/>
      <c r="L206" s="190"/>
      <c r="M206" s="191" t="s">
        <v>1</v>
      </c>
      <c r="N206" s="192" t="s">
        <v>42</v>
      </c>
      <c r="O206" s="59"/>
      <c r="P206" s="161">
        <f>O206*H206</f>
        <v>0</v>
      </c>
      <c r="Q206" s="161">
        <v>1E-3</v>
      </c>
      <c r="R206" s="161">
        <f>Q206*H206</f>
        <v>5.5640000000000004E-3</v>
      </c>
      <c r="S206" s="161">
        <v>0</v>
      </c>
      <c r="T206" s="162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3" t="s">
        <v>192</v>
      </c>
      <c r="AT206" s="163" t="s">
        <v>188</v>
      </c>
      <c r="AU206" s="163" t="s">
        <v>88</v>
      </c>
      <c r="AY206" s="18" t="s">
        <v>175</v>
      </c>
      <c r="BE206" s="164">
        <f>IF(N206="základná",J206,0)</f>
        <v>0</v>
      </c>
      <c r="BF206" s="164">
        <f>IF(N206="znížená",J206,0)</f>
        <v>0</v>
      </c>
      <c r="BG206" s="164">
        <f>IF(N206="zákl. prenesená",J206,0)</f>
        <v>0</v>
      </c>
      <c r="BH206" s="164">
        <f>IF(N206="zníž. prenesená",J206,0)</f>
        <v>0</v>
      </c>
      <c r="BI206" s="164">
        <f>IF(N206="nulová",J206,0)</f>
        <v>0</v>
      </c>
      <c r="BJ206" s="18" t="s">
        <v>88</v>
      </c>
      <c r="BK206" s="165">
        <f>ROUND(I206*H206,3)</f>
        <v>0</v>
      </c>
      <c r="BL206" s="18" t="s">
        <v>181</v>
      </c>
      <c r="BM206" s="163" t="s">
        <v>310</v>
      </c>
    </row>
    <row r="207" spans="1:65" s="2" customFormat="1" ht="21.75" customHeight="1">
      <c r="A207" s="33"/>
      <c r="B207" s="151"/>
      <c r="C207" s="152" t="s">
        <v>311</v>
      </c>
      <c r="D207" s="152" t="s">
        <v>177</v>
      </c>
      <c r="E207" s="153" t="s">
        <v>312</v>
      </c>
      <c r="F207" s="154" t="s">
        <v>313</v>
      </c>
      <c r="G207" s="155" t="s">
        <v>203</v>
      </c>
      <c r="H207" s="156">
        <v>0.58499999999999996</v>
      </c>
      <c r="I207" s="157"/>
      <c r="J207" s="156">
        <f>ROUND(I207*H207,3)</f>
        <v>0</v>
      </c>
      <c r="K207" s="158"/>
      <c r="L207" s="34"/>
      <c r="M207" s="159" t="s">
        <v>1</v>
      </c>
      <c r="N207" s="160" t="s">
        <v>42</v>
      </c>
      <c r="O207" s="59"/>
      <c r="P207" s="161">
        <f>O207*H207</f>
        <v>0</v>
      </c>
      <c r="Q207" s="161">
        <v>3.09E-2</v>
      </c>
      <c r="R207" s="161">
        <f>Q207*H207</f>
        <v>1.8076499999999999E-2</v>
      </c>
      <c r="S207" s="161">
        <v>0</v>
      </c>
      <c r="T207" s="162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3" t="s">
        <v>181</v>
      </c>
      <c r="AT207" s="163" t="s">
        <v>177</v>
      </c>
      <c r="AU207" s="163" t="s">
        <v>88</v>
      </c>
      <c r="AY207" s="18" t="s">
        <v>175</v>
      </c>
      <c r="BE207" s="164">
        <f>IF(N207="základná",J207,0)</f>
        <v>0</v>
      </c>
      <c r="BF207" s="164">
        <f>IF(N207="znížená",J207,0)</f>
        <v>0</v>
      </c>
      <c r="BG207" s="164">
        <f>IF(N207="zákl. prenesená",J207,0)</f>
        <v>0</v>
      </c>
      <c r="BH207" s="164">
        <f>IF(N207="zníž. prenesená",J207,0)</f>
        <v>0</v>
      </c>
      <c r="BI207" s="164">
        <f>IF(N207="nulová",J207,0)</f>
        <v>0</v>
      </c>
      <c r="BJ207" s="18" t="s">
        <v>88</v>
      </c>
      <c r="BK207" s="165">
        <f>ROUND(I207*H207,3)</f>
        <v>0</v>
      </c>
      <c r="BL207" s="18" t="s">
        <v>181</v>
      </c>
      <c r="BM207" s="163" t="s">
        <v>314</v>
      </c>
    </row>
    <row r="208" spans="1:65" s="15" customFormat="1">
      <c r="B208" s="193"/>
      <c r="D208" s="167" t="s">
        <v>183</v>
      </c>
      <c r="E208" s="194" t="s">
        <v>1</v>
      </c>
      <c r="F208" s="195" t="s">
        <v>315</v>
      </c>
      <c r="H208" s="194" t="s">
        <v>1</v>
      </c>
      <c r="I208" s="196"/>
      <c r="L208" s="193"/>
      <c r="M208" s="197"/>
      <c r="N208" s="198"/>
      <c r="O208" s="198"/>
      <c r="P208" s="198"/>
      <c r="Q208" s="198"/>
      <c r="R208" s="198"/>
      <c r="S208" s="198"/>
      <c r="T208" s="199"/>
      <c r="AT208" s="194" t="s">
        <v>183</v>
      </c>
      <c r="AU208" s="194" t="s">
        <v>88</v>
      </c>
      <c r="AV208" s="15" t="s">
        <v>83</v>
      </c>
      <c r="AW208" s="15" t="s">
        <v>30</v>
      </c>
      <c r="AX208" s="15" t="s">
        <v>76</v>
      </c>
      <c r="AY208" s="194" t="s">
        <v>175</v>
      </c>
    </row>
    <row r="209" spans="1:65" s="13" customFormat="1">
      <c r="B209" s="166"/>
      <c r="D209" s="167" t="s">
        <v>183</v>
      </c>
      <c r="E209" s="168" t="s">
        <v>1</v>
      </c>
      <c r="F209" s="169" t="s">
        <v>316</v>
      </c>
      <c r="H209" s="170">
        <v>0.315</v>
      </c>
      <c r="I209" s="171"/>
      <c r="L209" s="166"/>
      <c r="M209" s="172"/>
      <c r="N209" s="173"/>
      <c r="O209" s="173"/>
      <c r="P209" s="173"/>
      <c r="Q209" s="173"/>
      <c r="R209" s="173"/>
      <c r="S209" s="173"/>
      <c r="T209" s="174"/>
      <c r="AT209" s="168" t="s">
        <v>183</v>
      </c>
      <c r="AU209" s="168" t="s">
        <v>88</v>
      </c>
      <c r="AV209" s="13" t="s">
        <v>88</v>
      </c>
      <c r="AW209" s="13" t="s">
        <v>30</v>
      </c>
      <c r="AX209" s="13" t="s">
        <v>76</v>
      </c>
      <c r="AY209" s="168" t="s">
        <v>175</v>
      </c>
    </row>
    <row r="210" spans="1:65" s="13" customFormat="1">
      <c r="B210" s="166"/>
      <c r="D210" s="167" t="s">
        <v>183</v>
      </c>
      <c r="E210" s="168" t="s">
        <v>1</v>
      </c>
      <c r="F210" s="169" t="s">
        <v>317</v>
      </c>
      <c r="H210" s="170">
        <v>0.27</v>
      </c>
      <c r="I210" s="171"/>
      <c r="L210" s="166"/>
      <c r="M210" s="172"/>
      <c r="N210" s="173"/>
      <c r="O210" s="173"/>
      <c r="P210" s="173"/>
      <c r="Q210" s="173"/>
      <c r="R210" s="173"/>
      <c r="S210" s="173"/>
      <c r="T210" s="174"/>
      <c r="AT210" s="168" t="s">
        <v>183</v>
      </c>
      <c r="AU210" s="168" t="s">
        <v>88</v>
      </c>
      <c r="AV210" s="13" t="s">
        <v>88</v>
      </c>
      <c r="AW210" s="13" t="s">
        <v>30</v>
      </c>
      <c r="AX210" s="13" t="s">
        <v>76</v>
      </c>
      <c r="AY210" s="168" t="s">
        <v>175</v>
      </c>
    </row>
    <row r="211" spans="1:65" s="14" customFormat="1">
      <c r="B211" s="175"/>
      <c r="D211" s="167" t="s">
        <v>183</v>
      </c>
      <c r="E211" s="176" t="s">
        <v>1</v>
      </c>
      <c r="F211" s="177" t="s">
        <v>187</v>
      </c>
      <c r="H211" s="178">
        <v>0.58499999999999996</v>
      </c>
      <c r="I211" s="179"/>
      <c r="L211" s="175"/>
      <c r="M211" s="180"/>
      <c r="N211" s="181"/>
      <c r="O211" s="181"/>
      <c r="P211" s="181"/>
      <c r="Q211" s="181"/>
      <c r="R211" s="181"/>
      <c r="S211" s="181"/>
      <c r="T211" s="182"/>
      <c r="AT211" s="176" t="s">
        <v>183</v>
      </c>
      <c r="AU211" s="176" t="s">
        <v>88</v>
      </c>
      <c r="AV211" s="14" t="s">
        <v>181</v>
      </c>
      <c r="AW211" s="14" t="s">
        <v>30</v>
      </c>
      <c r="AX211" s="14" t="s">
        <v>83</v>
      </c>
      <c r="AY211" s="176" t="s">
        <v>175</v>
      </c>
    </row>
    <row r="212" spans="1:65" s="2" customFormat="1" ht="33" customHeight="1">
      <c r="A212" s="33"/>
      <c r="B212" s="151"/>
      <c r="C212" s="152" t="s">
        <v>318</v>
      </c>
      <c r="D212" s="152" t="s">
        <v>177</v>
      </c>
      <c r="E212" s="153" t="s">
        <v>319</v>
      </c>
      <c r="F212" s="154" t="s">
        <v>320</v>
      </c>
      <c r="G212" s="155" t="s">
        <v>203</v>
      </c>
      <c r="H212" s="156">
        <v>27.01</v>
      </c>
      <c r="I212" s="157"/>
      <c r="J212" s="156">
        <f>ROUND(I212*H212,3)</f>
        <v>0</v>
      </c>
      <c r="K212" s="158"/>
      <c r="L212" s="34"/>
      <c r="M212" s="159" t="s">
        <v>1</v>
      </c>
      <c r="N212" s="160" t="s">
        <v>42</v>
      </c>
      <c r="O212" s="59"/>
      <c r="P212" s="161">
        <f>O212*H212</f>
        <v>0</v>
      </c>
      <c r="Q212" s="161">
        <v>7.6499999999999997E-3</v>
      </c>
      <c r="R212" s="161">
        <f>Q212*H212</f>
        <v>0.20662649999999999</v>
      </c>
      <c r="S212" s="161">
        <v>0</v>
      </c>
      <c r="T212" s="162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3" t="s">
        <v>181</v>
      </c>
      <c r="AT212" s="163" t="s">
        <v>177</v>
      </c>
      <c r="AU212" s="163" t="s">
        <v>88</v>
      </c>
      <c r="AY212" s="18" t="s">
        <v>175</v>
      </c>
      <c r="BE212" s="164">
        <f>IF(N212="základná",J212,0)</f>
        <v>0</v>
      </c>
      <c r="BF212" s="164">
        <f>IF(N212="znížená",J212,0)</f>
        <v>0</v>
      </c>
      <c r="BG212" s="164">
        <f>IF(N212="zákl. prenesená",J212,0)</f>
        <v>0</v>
      </c>
      <c r="BH212" s="164">
        <f>IF(N212="zníž. prenesená",J212,0)</f>
        <v>0</v>
      </c>
      <c r="BI212" s="164">
        <f>IF(N212="nulová",J212,0)</f>
        <v>0</v>
      </c>
      <c r="BJ212" s="18" t="s">
        <v>88</v>
      </c>
      <c r="BK212" s="165">
        <f>ROUND(I212*H212,3)</f>
        <v>0</v>
      </c>
      <c r="BL212" s="18" t="s">
        <v>181</v>
      </c>
      <c r="BM212" s="163" t="s">
        <v>321</v>
      </c>
    </row>
    <row r="213" spans="1:65" s="13" customFormat="1">
      <c r="B213" s="166"/>
      <c r="D213" s="167" t="s">
        <v>183</v>
      </c>
      <c r="E213" s="168" t="s">
        <v>1</v>
      </c>
      <c r="F213" s="169" t="s">
        <v>305</v>
      </c>
      <c r="H213" s="170">
        <v>27.01</v>
      </c>
      <c r="I213" s="171"/>
      <c r="L213" s="166"/>
      <c r="M213" s="172"/>
      <c r="N213" s="173"/>
      <c r="O213" s="173"/>
      <c r="P213" s="173"/>
      <c r="Q213" s="173"/>
      <c r="R213" s="173"/>
      <c r="S213" s="173"/>
      <c r="T213" s="174"/>
      <c r="AT213" s="168" t="s">
        <v>183</v>
      </c>
      <c r="AU213" s="168" t="s">
        <v>88</v>
      </c>
      <c r="AV213" s="13" t="s">
        <v>88</v>
      </c>
      <c r="AW213" s="13" t="s">
        <v>30</v>
      </c>
      <c r="AX213" s="13" t="s">
        <v>83</v>
      </c>
      <c r="AY213" s="168" t="s">
        <v>175</v>
      </c>
    </row>
    <row r="214" spans="1:65" s="12" customFormat="1" ht="22.9" customHeight="1">
      <c r="B214" s="138"/>
      <c r="D214" s="139" t="s">
        <v>75</v>
      </c>
      <c r="E214" s="149" t="s">
        <v>228</v>
      </c>
      <c r="F214" s="149" t="s">
        <v>322</v>
      </c>
      <c r="I214" s="141"/>
      <c r="J214" s="150">
        <f>BK214</f>
        <v>0</v>
      </c>
      <c r="L214" s="138"/>
      <c r="M214" s="143"/>
      <c r="N214" s="144"/>
      <c r="O214" s="144"/>
      <c r="P214" s="145">
        <f>SUM(P215:P343)</f>
        <v>0</v>
      </c>
      <c r="Q214" s="144"/>
      <c r="R214" s="145">
        <f>SUM(R215:R343)</f>
        <v>0.14000789999999999</v>
      </c>
      <c r="S214" s="144"/>
      <c r="T214" s="146">
        <f>SUM(T215:T343)</f>
        <v>14.413732</v>
      </c>
      <c r="AR214" s="139" t="s">
        <v>83</v>
      </c>
      <c r="AT214" s="147" t="s">
        <v>75</v>
      </c>
      <c r="AU214" s="147" t="s">
        <v>83</v>
      </c>
      <c r="AY214" s="139" t="s">
        <v>175</v>
      </c>
      <c r="BK214" s="148">
        <f>SUM(BK215:BK343)</f>
        <v>0</v>
      </c>
    </row>
    <row r="215" spans="1:65" s="2" customFormat="1" ht="21.75" customHeight="1">
      <c r="A215" s="33"/>
      <c r="B215" s="151"/>
      <c r="C215" s="152" t="s">
        <v>323</v>
      </c>
      <c r="D215" s="152" t="s">
        <v>177</v>
      </c>
      <c r="E215" s="153" t="s">
        <v>324</v>
      </c>
      <c r="F215" s="154" t="s">
        <v>325</v>
      </c>
      <c r="G215" s="155" t="s">
        <v>203</v>
      </c>
      <c r="H215" s="156">
        <v>27.01</v>
      </c>
      <c r="I215" s="157"/>
      <c r="J215" s="156">
        <f>ROUND(I215*H215,3)</f>
        <v>0</v>
      </c>
      <c r="K215" s="158"/>
      <c r="L215" s="34"/>
      <c r="M215" s="159" t="s">
        <v>1</v>
      </c>
      <c r="N215" s="160" t="s">
        <v>42</v>
      </c>
      <c r="O215" s="59"/>
      <c r="P215" s="161">
        <f>O215*H215</f>
        <v>0</v>
      </c>
      <c r="Q215" s="161">
        <v>0</v>
      </c>
      <c r="R215" s="161">
        <f>Q215*H215</f>
        <v>0</v>
      </c>
      <c r="S215" s="161">
        <v>0</v>
      </c>
      <c r="T215" s="162">
        <f>S215*H215</f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3" t="s">
        <v>181</v>
      </c>
      <c r="AT215" s="163" t="s">
        <v>177</v>
      </c>
      <c r="AU215" s="163" t="s">
        <v>88</v>
      </c>
      <c r="AY215" s="18" t="s">
        <v>175</v>
      </c>
      <c r="BE215" s="164">
        <f>IF(N215="základná",J215,0)</f>
        <v>0</v>
      </c>
      <c r="BF215" s="164">
        <f>IF(N215="znížená",J215,0)</f>
        <v>0</v>
      </c>
      <c r="BG215" s="164">
        <f>IF(N215="zákl. prenesená",J215,0)</f>
        <v>0</v>
      </c>
      <c r="BH215" s="164">
        <f>IF(N215="zníž. prenesená",J215,0)</f>
        <v>0</v>
      </c>
      <c r="BI215" s="164">
        <f>IF(N215="nulová",J215,0)</f>
        <v>0</v>
      </c>
      <c r="BJ215" s="18" t="s">
        <v>88</v>
      </c>
      <c r="BK215" s="165">
        <f>ROUND(I215*H215,3)</f>
        <v>0</v>
      </c>
      <c r="BL215" s="18" t="s">
        <v>181</v>
      </c>
      <c r="BM215" s="163" t="s">
        <v>326</v>
      </c>
    </row>
    <row r="216" spans="1:65" s="13" customFormat="1">
      <c r="B216" s="166"/>
      <c r="D216" s="167" t="s">
        <v>183</v>
      </c>
      <c r="E216" s="168" t="s">
        <v>1</v>
      </c>
      <c r="F216" s="169" t="s">
        <v>305</v>
      </c>
      <c r="H216" s="170">
        <v>27.01</v>
      </c>
      <c r="I216" s="171"/>
      <c r="L216" s="166"/>
      <c r="M216" s="172"/>
      <c r="N216" s="173"/>
      <c r="O216" s="173"/>
      <c r="P216" s="173"/>
      <c r="Q216" s="173"/>
      <c r="R216" s="173"/>
      <c r="S216" s="173"/>
      <c r="T216" s="174"/>
      <c r="AT216" s="168" t="s">
        <v>183</v>
      </c>
      <c r="AU216" s="168" t="s">
        <v>88</v>
      </c>
      <c r="AV216" s="13" t="s">
        <v>88</v>
      </c>
      <c r="AW216" s="13" t="s">
        <v>30</v>
      </c>
      <c r="AX216" s="13" t="s">
        <v>83</v>
      </c>
      <c r="AY216" s="168" t="s">
        <v>175</v>
      </c>
    </row>
    <row r="217" spans="1:65" s="2" customFormat="1" ht="21.75" customHeight="1">
      <c r="A217" s="33"/>
      <c r="B217" s="151"/>
      <c r="C217" s="152" t="s">
        <v>327</v>
      </c>
      <c r="D217" s="152" t="s">
        <v>177</v>
      </c>
      <c r="E217" s="153" t="s">
        <v>328</v>
      </c>
      <c r="F217" s="154" t="s">
        <v>329</v>
      </c>
      <c r="G217" s="155" t="s">
        <v>203</v>
      </c>
      <c r="H217" s="156">
        <v>71.069999999999993</v>
      </c>
      <c r="I217" s="157"/>
      <c r="J217" s="156">
        <f>ROUND(I217*H217,3)</f>
        <v>0</v>
      </c>
      <c r="K217" s="158"/>
      <c r="L217" s="34"/>
      <c r="M217" s="159" t="s">
        <v>1</v>
      </c>
      <c r="N217" s="160" t="s">
        <v>42</v>
      </c>
      <c r="O217" s="59"/>
      <c r="P217" s="161">
        <f>O217*H217</f>
        <v>0</v>
      </c>
      <c r="Q217" s="161">
        <v>1.92E-3</v>
      </c>
      <c r="R217" s="161">
        <f>Q217*H217</f>
        <v>0.1364544</v>
      </c>
      <c r="S217" s="161">
        <v>0</v>
      </c>
      <c r="T217" s="162">
        <f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3" t="s">
        <v>181</v>
      </c>
      <c r="AT217" s="163" t="s">
        <v>177</v>
      </c>
      <c r="AU217" s="163" t="s">
        <v>88</v>
      </c>
      <c r="AY217" s="18" t="s">
        <v>175</v>
      </c>
      <c r="BE217" s="164">
        <f>IF(N217="základná",J217,0)</f>
        <v>0</v>
      </c>
      <c r="BF217" s="164">
        <f>IF(N217="znížená",J217,0)</f>
        <v>0</v>
      </c>
      <c r="BG217" s="164">
        <f>IF(N217="zákl. prenesená",J217,0)</f>
        <v>0</v>
      </c>
      <c r="BH217" s="164">
        <f>IF(N217="zníž. prenesená",J217,0)</f>
        <v>0</v>
      </c>
      <c r="BI217" s="164">
        <f>IF(N217="nulová",J217,0)</f>
        <v>0</v>
      </c>
      <c r="BJ217" s="18" t="s">
        <v>88</v>
      </c>
      <c r="BK217" s="165">
        <f>ROUND(I217*H217,3)</f>
        <v>0</v>
      </c>
      <c r="BL217" s="18" t="s">
        <v>181</v>
      </c>
      <c r="BM217" s="163" t="s">
        <v>330</v>
      </c>
    </row>
    <row r="218" spans="1:65" s="13" customFormat="1">
      <c r="B218" s="166"/>
      <c r="D218" s="167" t="s">
        <v>183</v>
      </c>
      <c r="E218" s="168" t="s">
        <v>1</v>
      </c>
      <c r="F218" s="169" t="s">
        <v>331</v>
      </c>
      <c r="H218" s="170">
        <v>10.31</v>
      </c>
      <c r="I218" s="171"/>
      <c r="L218" s="166"/>
      <c r="M218" s="172"/>
      <c r="N218" s="173"/>
      <c r="O218" s="173"/>
      <c r="P218" s="173"/>
      <c r="Q218" s="173"/>
      <c r="R218" s="173"/>
      <c r="S218" s="173"/>
      <c r="T218" s="174"/>
      <c r="AT218" s="168" t="s">
        <v>183</v>
      </c>
      <c r="AU218" s="168" t="s">
        <v>88</v>
      </c>
      <c r="AV218" s="13" t="s">
        <v>88</v>
      </c>
      <c r="AW218" s="13" t="s">
        <v>30</v>
      </c>
      <c r="AX218" s="13" t="s">
        <v>76</v>
      </c>
      <c r="AY218" s="168" t="s">
        <v>175</v>
      </c>
    </row>
    <row r="219" spans="1:65" s="13" customFormat="1">
      <c r="B219" s="166"/>
      <c r="D219" s="167" t="s">
        <v>183</v>
      </c>
      <c r="E219" s="168" t="s">
        <v>1</v>
      </c>
      <c r="F219" s="169" t="s">
        <v>332</v>
      </c>
      <c r="H219" s="170">
        <v>3.45</v>
      </c>
      <c r="I219" s="171"/>
      <c r="L219" s="166"/>
      <c r="M219" s="172"/>
      <c r="N219" s="173"/>
      <c r="O219" s="173"/>
      <c r="P219" s="173"/>
      <c r="Q219" s="173"/>
      <c r="R219" s="173"/>
      <c r="S219" s="173"/>
      <c r="T219" s="174"/>
      <c r="AT219" s="168" t="s">
        <v>183</v>
      </c>
      <c r="AU219" s="168" t="s">
        <v>88</v>
      </c>
      <c r="AV219" s="13" t="s">
        <v>88</v>
      </c>
      <c r="AW219" s="13" t="s">
        <v>30</v>
      </c>
      <c r="AX219" s="13" t="s">
        <v>76</v>
      </c>
      <c r="AY219" s="168" t="s">
        <v>175</v>
      </c>
    </row>
    <row r="220" spans="1:65" s="13" customFormat="1">
      <c r="B220" s="166"/>
      <c r="D220" s="167" t="s">
        <v>183</v>
      </c>
      <c r="E220" s="168" t="s">
        <v>1</v>
      </c>
      <c r="F220" s="169" t="s">
        <v>333</v>
      </c>
      <c r="H220" s="170">
        <v>4.45</v>
      </c>
      <c r="I220" s="171"/>
      <c r="L220" s="166"/>
      <c r="M220" s="172"/>
      <c r="N220" s="173"/>
      <c r="O220" s="173"/>
      <c r="P220" s="173"/>
      <c r="Q220" s="173"/>
      <c r="R220" s="173"/>
      <c r="S220" s="173"/>
      <c r="T220" s="174"/>
      <c r="AT220" s="168" t="s">
        <v>183</v>
      </c>
      <c r="AU220" s="168" t="s">
        <v>88</v>
      </c>
      <c r="AV220" s="13" t="s">
        <v>88</v>
      </c>
      <c r="AW220" s="13" t="s">
        <v>30</v>
      </c>
      <c r="AX220" s="13" t="s">
        <v>76</v>
      </c>
      <c r="AY220" s="168" t="s">
        <v>175</v>
      </c>
    </row>
    <row r="221" spans="1:65" s="13" customFormat="1">
      <c r="B221" s="166"/>
      <c r="D221" s="167" t="s">
        <v>183</v>
      </c>
      <c r="E221" s="168" t="s">
        <v>1</v>
      </c>
      <c r="F221" s="169" t="s">
        <v>334</v>
      </c>
      <c r="H221" s="170">
        <v>25.63</v>
      </c>
      <c r="I221" s="171"/>
      <c r="L221" s="166"/>
      <c r="M221" s="172"/>
      <c r="N221" s="173"/>
      <c r="O221" s="173"/>
      <c r="P221" s="173"/>
      <c r="Q221" s="173"/>
      <c r="R221" s="173"/>
      <c r="S221" s="173"/>
      <c r="T221" s="174"/>
      <c r="AT221" s="168" t="s">
        <v>183</v>
      </c>
      <c r="AU221" s="168" t="s">
        <v>88</v>
      </c>
      <c r="AV221" s="13" t="s">
        <v>88</v>
      </c>
      <c r="AW221" s="13" t="s">
        <v>30</v>
      </c>
      <c r="AX221" s="13" t="s">
        <v>76</v>
      </c>
      <c r="AY221" s="168" t="s">
        <v>175</v>
      </c>
    </row>
    <row r="222" spans="1:65" s="13" customFormat="1">
      <c r="B222" s="166"/>
      <c r="D222" s="167" t="s">
        <v>183</v>
      </c>
      <c r="E222" s="168" t="s">
        <v>1</v>
      </c>
      <c r="F222" s="169" t="s">
        <v>335</v>
      </c>
      <c r="H222" s="170">
        <v>18.43</v>
      </c>
      <c r="I222" s="171"/>
      <c r="L222" s="166"/>
      <c r="M222" s="172"/>
      <c r="N222" s="173"/>
      <c r="O222" s="173"/>
      <c r="P222" s="173"/>
      <c r="Q222" s="173"/>
      <c r="R222" s="173"/>
      <c r="S222" s="173"/>
      <c r="T222" s="174"/>
      <c r="AT222" s="168" t="s">
        <v>183</v>
      </c>
      <c r="AU222" s="168" t="s">
        <v>88</v>
      </c>
      <c r="AV222" s="13" t="s">
        <v>88</v>
      </c>
      <c r="AW222" s="13" t="s">
        <v>30</v>
      </c>
      <c r="AX222" s="13" t="s">
        <v>76</v>
      </c>
      <c r="AY222" s="168" t="s">
        <v>175</v>
      </c>
    </row>
    <row r="223" spans="1:65" s="13" customFormat="1">
      <c r="B223" s="166"/>
      <c r="D223" s="167" t="s">
        <v>183</v>
      </c>
      <c r="E223" s="168" t="s">
        <v>1</v>
      </c>
      <c r="F223" s="169" t="s">
        <v>336</v>
      </c>
      <c r="H223" s="170">
        <v>8.8000000000000007</v>
      </c>
      <c r="I223" s="171"/>
      <c r="L223" s="166"/>
      <c r="M223" s="172"/>
      <c r="N223" s="173"/>
      <c r="O223" s="173"/>
      <c r="P223" s="173"/>
      <c r="Q223" s="173"/>
      <c r="R223" s="173"/>
      <c r="S223" s="173"/>
      <c r="T223" s="174"/>
      <c r="AT223" s="168" t="s">
        <v>183</v>
      </c>
      <c r="AU223" s="168" t="s">
        <v>88</v>
      </c>
      <c r="AV223" s="13" t="s">
        <v>88</v>
      </c>
      <c r="AW223" s="13" t="s">
        <v>30</v>
      </c>
      <c r="AX223" s="13" t="s">
        <v>76</v>
      </c>
      <c r="AY223" s="168" t="s">
        <v>175</v>
      </c>
    </row>
    <row r="224" spans="1:65" s="14" customFormat="1">
      <c r="B224" s="175"/>
      <c r="D224" s="167" t="s">
        <v>183</v>
      </c>
      <c r="E224" s="176" t="s">
        <v>1</v>
      </c>
      <c r="F224" s="177" t="s">
        <v>187</v>
      </c>
      <c r="H224" s="178">
        <v>71.069999999999993</v>
      </c>
      <c r="I224" s="179"/>
      <c r="L224" s="175"/>
      <c r="M224" s="180"/>
      <c r="N224" s="181"/>
      <c r="O224" s="181"/>
      <c r="P224" s="181"/>
      <c r="Q224" s="181"/>
      <c r="R224" s="181"/>
      <c r="S224" s="181"/>
      <c r="T224" s="182"/>
      <c r="AT224" s="176" t="s">
        <v>183</v>
      </c>
      <c r="AU224" s="176" t="s">
        <v>88</v>
      </c>
      <c r="AV224" s="14" t="s">
        <v>181</v>
      </c>
      <c r="AW224" s="14" t="s">
        <v>30</v>
      </c>
      <c r="AX224" s="14" t="s">
        <v>83</v>
      </c>
      <c r="AY224" s="176" t="s">
        <v>175</v>
      </c>
    </row>
    <row r="225" spans="1:65" s="2" customFormat="1" ht="16.5" customHeight="1">
      <c r="A225" s="33"/>
      <c r="B225" s="151"/>
      <c r="C225" s="152" t="s">
        <v>337</v>
      </c>
      <c r="D225" s="152" t="s">
        <v>177</v>
      </c>
      <c r="E225" s="153" t="s">
        <v>338</v>
      </c>
      <c r="F225" s="154" t="s">
        <v>339</v>
      </c>
      <c r="G225" s="155" t="s">
        <v>203</v>
      </c>
      <c r="H225" s="156">
        <v>71.069999999999993</v>
      </c>
      <c r="I225" s="157"/>
      <c r="J225" s="156">
        <f>ROUND(I225*H225,3)</f>
        <v>0</v>
      </c>
      <c r="K225" s="158"/>
      <c r="L225" s="34"/>
      <c r="M225" s="159" t="s">
        <v>1</v>
      </c>
      <c r="N225" s="160" t="s">
        <v>42</v>
      </c>
      <c r="O225" s="59"/>
      <c r="P225" s="161">
        <f>O225*H225</f>
        <v>0</v>
      </c>
      <c r="Q225" s="161">
        <v>5.0000000000000002E-5</v>
      </c>
      <c r="R225" s="161">
        <f>Q225*H225</f>
        <v>3.5534999999999998E-3</v>
      </c>
      <c r="S225" s="161">
        <v>0</v>
      </c>
      <c r="T225" s="162">
        <f>S225*H225</f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63" t="s">
        <v>181</v>
      </c>
      <c r="AT225" s="163" t="s">
        <v>177</v>
      </c>
      <c r="AU225" s="163" t="s">
        <v>88</v>
      </c>
      <c r="AY225" s="18" t="s">
        <v>175</v>
      </c>
      <c r="BE225" s="164">
        <f>IF(N225="základná",J225,0)</f>
        <v>0</v>
      </c>
      <c r="BF225" s="164">
        <f>IF(N225="znížená",J225,0)</f>
        <v>0</v>
      </c>
      <c r="BG225" s="164">
        <f>IF(N225="zákl. prenesená",J225,0)</f>
        <v>0</v>
      </c>
      <c r="BH225" s="164">
        <f>IF(N225="zníž. prenesená",J225,0)</f>
        <v>0</v>
      </c>
      <c r="BI225" s="164">
        <f>IF(N225="nulová",J225,0)</f>
        <v>0</v>
      </c>
      <c r="BJ225" s="18" t="s">
        <v>88</v>
      </c>
      <c r="BK225" s="165">
        <f>ROUND(I225*H225,3)</f>
        <v>0</v>
      </c>
      <c r="BL225" s="18" t="s">
        <v>181</v>
      </c>
      <c r="BM225" s="163" t="s">
        <v>340</v>
      </c>
    </row>
    <row r="226" spans="1:65" s="13" customFormat="1">
      <c r="B226" s="166"/>
      <c r="D226" s="167" t="s">
        <v>183</v>
      </c>
      <c r="E226" s="168" t="s">
        <v>1</v>
      </c>
      <c r="F226" s="169" t="s">
        <v>341</v>
      </c>
      <c r="H226" s="170">
        <v>71.069999999999993</v>
      </c>
      <c r="I226" s="171"/>
      <c r="L226" s="166"/>
      <c r="M226" s="172"/>
      <c r="N226" s="173"/>
      <c r="O226" s="173"/>
      <c r="P226" s="173"/>
      <c r="Q226" s="173"/>
      <c r="R226" s="173"/>
      <c r="S226" s="173"/>
      <c r="T226" s="174"/>
      <c r="AT226" s="168" t="s">
        <v>183</v>
      </c>
      <c r="AU226" s="168" t="s">
        <v>88</v>
      </c>
      <c r="AV226" s="13" t="s">
        <v>88</v>
      </c>
      <c r="AW226" s="13" t="s">
        <v>30</v>
      </c>
      <c r="AX226" s="13" t="s">
        <v>83</v>
      </c>
      <c r="AY226" s="168" t="s">
        <v>175</v>
      </c>
    </row>
    <row r="227" spans="1:65" s="2" customFormat="1" ht="33" customHeight="1">
      <c r="A227" s="33"/>
      <c r="B227" s="151"/>
      <c r="C227" s="152" t="s">
        <v>342</v>
      </c>
      <c r="D227" s="152" t="s">
        <v>177</v>
      </c>
      <c r="E227" s="153" t="s">
        <v>343</v>
      </c>
      <c r="F227" s="154" t="s">
        <v>344</v>
      </c>
      <c r="G227" s="155" t="s">
        <v>203</v>
      </c>
      <c r="H227" s="156">
        <v>1.7230000000000001</v>
      </c>
      <c r="I227" s="157"/>
      <c r="J227" s="156">
        <f>ROUND(I227*H227,3)</f>
        <v>0</v>
      </c>
      <c r="K227" s="158"/>
      <c r="L227" s="34"/>
      <c r="M227" s="159" t="s">
        <v>1</v>
      </c>
      <c r="N227" s="160" t="s">
        <v>42</v>
      </c>
      <c r="O227" s="59"/>
      <c r="P227" s="161">
        <f>O227*H227</f>
        <v>0</v>
      </c>
      <c r="Q227" s="161">
        <v>0</v>
      </c>
      <c r="R227" s="161">
        <f>Q227*H227</f>
        <v>0</v>
      </c>
      <c r="S227" s="161">
        <v>0.19600000000000001</v>
      </c>
      <c r="T227" s="162">
        <f>S227*H227</f>
        <v>0.33770800000000001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63" t="s">
        <v>181</v>
      </c>
      <c r="AT227" s="163" t="s">
        <v>177</v>
      </c>
      <c r="AU227" s="163" t="s">
        <v>88</v>
      </c>
      <c r="AY227" s="18" t="s">
        <v>175</v>
      </c>
      <c r="BE227" s="164">
        <f>IF(N227="základná",J227,0)</f>
        <v>0</v>
      </c>
      <c r="BF227" s="164">
        <f>IF(N227="znížená",J227,0)</f>
        <v>0</v>
      </c>
      <c r="BG227" s="164">
        <f>IF(N227="zákl. prenesená",J227,0)</f>
        <v>0</v>
      </c>
      <c r="BH227" s="164">
        <f>IF(N227="zníž. prenesená",J227,0)</f>
        <v>0</v>
      </c>
      <c r="BI227" s="164">
        <f>IF(N227="nulová",J227,0)</f>
        <v>0</v>
      </c>
      <c r="BJ227" s="18" t="s">
        <v>88</v>
      </c>
      <c r="BK227" s="165">
        <f>ROUND(I227*H227,3)</f>
        <v>0</v>
      </c>
      <c r="BL227" s="18" t="s">
        <v>181</v>
      </c>
      <c r="BM227" s="163" t="s">
        <v>345</v>
      </c>
    </row>
    <row r="228" spans="1:65" s="15" customFormat="1">
      <c r="B228" s="193"/>
      <c r="D228" s="167" t="s">
        <v>183</v>
      </c>
      <c r="E228" s="194" t="s">
        <v>1</v>
      </c>
      <c r="F228" s="195" t="s">
        <v>346</v>
      </c>
      <c r="H228" s="194" t="s">
        <v>1</v>
      </c>
      <c r="I228" s="196"/>
      <c r="L228" s="193"/>
      <c r="M228" s="197"/>
      <c r="N228" s="198"/>
      <c r="O228" s="198"/>
      <c r="P228" s="198"/>
      <c r="Q228" s="198"/>
      <c r="R228" s="198"/>
      <c r="S228" s="198"/>
      <c r="T228" s="199"/>
      <c r="AT228" s="194" t="s">
        <v>183</v>
      </c>
      <c r="AU228" s="194" t="s">
        <v>88</v>
      </c>
      <c r="AV228" s="15" t="s">
        <v>83</v>
      </c>
      <c r="AW228" s="15" t="s">
        <v>30</v>
      </c>
      <c r="AX228" s="15" t="s">
        <v>76</v>
      </c>
      <c r="AY228" s="194" t="s">
        <v>175</v>
      </c>
    </row>
    <row r="229" spans="1:65" s="13" customFormat="1">
      <c r="B229" s="166"/>
      <c r="D229" s="167" t="s">
        <v>183</v>
      </c>
      <c r="E229" s="168" t="s">
        <v>1</v>
      </c>
      <c r="F229" s="169" t="s">
        <v>347</v>
      </c>
      <c r="H229" s="170">
        <v>1.476</v>
      </c>
      <c r="I229" s="171"/>
      <c r="L229" s="166"/>
      <c r="M229" s="172"/>
      <c r="N229" s="173"/>
      <c r="O229" s="173"/>
      <c r="P229" s="173"/>
      <c r="Q229" s="173"/>
      <c r="R229" s="173"/>
      <c r="S229" s="173"/>
      <c r="T229" s="174"/>
      <c r="AT229" s="168" t="s">
        <v>183</v>
      </c>
      <c r="AU229" s="168" t="s">
        <v>88</v>
      </c>
      <c r="AV229" s="13" t="s">
        <v>88</v>
      </c>
      <c r="AW229" s="13" t="s">
        <v>30</v>
      </c>
      <c r="AX229" s="13" t="s">
        <v>76</v>
      </c>
      <c r="AY229" s="168" t="s">
        <v>175</v>
      </c>
    </row>
    <row r="230" spans="1:65" s="13" customFormat="1">
      <c r="B230" s="166"/>
      <c r="D230" s="167" t="s">
        <v>183</v>
      </c>
      <c r="E230" s="168" t="s">
        <v>1</v>
      </c>
      <c r="F230" s="169" t="s">
        <v>348</v>
      </c>
      <c r="H230" s="170">
        <v>0.247</v>
      </c>
      <c r="I230" s="171"/>
      <c r="L230" s="166"/>
      <c r="M230" s="172"/>
      <c r="N230" s="173"/>
      <c r="O230" s="173"/>
      <c r="P230" s="173"/>
      <c r="Q230" s="173"/>
      <c r="R230" s="173"/>
      <c r="S230" s="173"/>
      <c r="T230" s="174"/>
      <c r="AT230" s="168" t="s">
        <v>183</v>
      </c>
      <c r="AU230" s="168" t="s">
        <v>88</v>
      </c>
      <c r="AV230" s="13" t="s">
        <v>88</v>
      </c>
      <c r="AW230" s="13" t="s">
        <v>30</v>
      </c>
      <c r="AX230" s="13" t="s">
        <v>76</v>
      </c>
      <c r="AY230" s="168" t="s">
        <v>175</v>
      </c>
    </row>
    <row r="231" spans="1:65" s="14" customFormat="1">
      <c r="B231" s="175"/>
      <c r="D231" s="167" t="s">
        <v>183</v>
      </c>
      <c r="E231" s="176" t="s">
        <v>1</v>
      </c>
      <c r="F231" s="177" t="s">
        <v>187</v>
      </c>
      <c r="H231" s="178">
        <v>1.7230000000000001</v>
      </c>
      <c r="I231" s="179"/>
      <c r="L231" s="175"/>
      <c r="M231" s="180"/>
      <c r="N231" s="181"/>
      <c r="O231" s="181"/>
      <c r="P231" s="181"/>
      <c r="Q231" s="181"/>
      <c r="R231" s="181"/>
      <c r="S231" s="181"/>
      <c r="T231" s="182"/>
      <c r="AT231" s="176" t="s">
        <v>183</v>
      </c>
      <c r="AU231" s="176" t="s">
        <v>88</v>
      </c>
      <c r="AV231" s="14" t="s">
        <v>181</v>
      </c>
      <c r="AW231" s="14" t="s">
        <v>30</v>
      </c>
      <c r="AX231" s="14" t="s">
        <v>83</v>
      </c>
      <c r="AY231" s="176" t="s">
        <v>175</v>
      </c>
    </row>
    <row r="232" spans="1:65" s="2" customFormat="1" ht="21.75" customHeight="1">
      <c r="A232" s="33"/>
      <c r="B232" s="151"/>
      <c r="C232" s="152" t="s">
        <v>349</v>
      </c>
      <c r="D232" s="152" t="s">
        <v>177</v>
      </c>
      <c r="E232" s="153" t="s">
        <v>350</v>
      </c>
      <c r="F232" s="154" t="s">
        <v>351</v>
      </c>
      <c r="G232" s="155" t="s">
        <v>203</v>
      </c>
      <c r="H232" s="156">
        <v>1.8380000000000001</v>
      </c>
      <c r="I232" s="157"/>
      <c r="J232" s="156">
        <f>ROUND(I232*H232,3)</f>
        <v>0</v>
      </c>
      <c r="K232" s="158"/>
      <c r="L232" s="34"/>
      <c r="M232" s="159" t="s">
        <v>1</v>
      </c>
      <c r="N232" s="160" t="s">
        <v>42</v>
      </c>
      <c r="O232" s="59"/>
      <c r="P232" s="161">
        <f>O232*H232</f>
        <v>0</v>
      </c>
      <c r="Q232" s="161">
        <v>0</v>
      </c>
      <c r="R232" s="161">
        <f>Q232*H232</f>
        <v>0</v>
      </c>
      <c r="S232" s="161">
        <v>8.2000000000000003E-2</v>
      </c>
      <c r="T232" s="162">
        <f>S232*H232</f>
        <v>0.15071600000000002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3" t="s">
        <v>181</v>
      </c>
      <c r="AT232" s="163" t="s">
        <v>177</v>
      </c>
      <c r="AU232" s="163" t="s">
        <v>88</v>
      </c>
      <c r="AY232" s="18" t="s">
        <v>175</v>
      </c>
      <c r="BE232" s="164">
        <f>IF(N232="základná",J232,0)</f>
        <v>0</v>
      </c>
      <c r="BF232" s="164">
        <f>IF(N232="znížená",J232,0)</f>
        <v>0</v>
      </c>
      <c r="BG232" s="164">
        <f>IF(N232="zákl. prenesená",J232,0)</f>
        <v>0</v>
      </c>
      <c r="BH232" s="164">
        <f>IF(N232="zníž. prenesená",J232,0)</f>
        <v>0</v>
      </c>
      <c r="BI232" s="164">
        <f>IF(N232="nulová",J232,0)</f>
        <v>0</v>
      </c>
      <c r="BJ232" s="18" t="s">
        <v>88</v>
      </c>
      <c r="BK232" s="165">
        <f>ROUND(I232*H232,3)</f>
        <v>0</v>
      </c>
      <c r="BL232" s="18" t="s">
        <v>181</v>
      </c>
      <c r="BM232" s="163" t="s">
        <v>352</v>
      </c>
    </row>
    <row r="233" spans="1:65" s="15" customFormat="1">
      <c r="B233" s="193"/>
      <c r="D233" s="167" t="s">
        <v>183</v>
      </c>
      <c r="E233" s="194" t="s">
        <v>1</v>
      </c>
      <c r="F233" s="195" t="s">
        <v>353</v>
      </c>
      <c r="H233" s="194" t="s">
        <v>1</v>
      </c>
      <c r="I233" s="196"/>
      <c r="L233" s="193"/>
      <c r="M233" s="197"/>
      <c r="N233" s="198"/>
      <c r="O233" s="198"/>
      <c r="P233" s="198"/>
      <c r="Q233" s="198"/>
      <c r="R233" s="198"/>
      <c r="S233" s="198"/>
      <c r="T233" s="199"/>
      <c r="AT233" s="194" t="s">
        <v>183</v>
      </c>
      <c r="AU233" s="194" t="s">
        <v>88</v>
      </c>
      <c r="AV233" s="15" t="s">
        <v>83</v>
      </c>
      <c r="AW233" s="15" t="s">
        <v>30</v>
      </c>
      <c r="AX233" s="15" t="s">
        <v>76</v>
      </c>
      <c r="AY233" s="194" t="s">
        <v>175</v>
      </c>
    </row>
    <row r="234" spans="1:65" s="13" customFormat="1">
      <c r="B234" s="166"/>
      <c r="D234" s="167" t="s">
        <v>183</v>
      </c>
      <c r="E234" s="168" t="s">
        <v>1</v>
      </c>
      <c r="F234" s="169" t="s">
        <v>354</v>
      </c>
      <c r="H234" s="170">
        <v>1.8380000000000001</v>
      </c>
      <c r="I234" s="171"/>
      <c r="L234" s="166"/>
      <c r="M234" s="172"/>
      <c r="N234" s="173"/>
      <c r="O234" s="173"/>
      <c r="P234" s="173"/>
      <c r="Q234" s="173"/>
      <c r="R234" s="173"/>
      <c r="S234" s="173"/>
      <c r="T234" s="174"/>
      <c r="AT234" s="168" t="s">
        <v>183</v>
      </c>
      <c r="AU234" s="168" t="s">
        <v>88</v>
      </c>
      <c r="AV234" s="13" t="s">
        <v>88</v>
      </c>
      <c r="AW234" s="13" t="s">
        <v>30</v>
      </c>
      <c r="AX234" s="13" t="s">
        <v>83</v>
      </c>
      <c r="AY234" s="168" t="s">
        <v>175</v>
      </c>
    </row>
    <row r="235" spans="1:65" s="2" customFormat="1" ht="33" customHeight="1">
      <c r="A235" s="33"/>
      <c r="B235" s="151"/>
      <c r="C235" s="152" t="s">
        <v>355</v>
      </c>
      <c r="D235" s="152" t="s">
        <v>177</v>
      </c>
      <c r="E235" s="153" t="s">
        <v>356</v>
      </c>
      <c r="F235" s="154" t="s">
        <v>357</v>
      </c>
      <c r="G235" s="155" t="s">
        <v>281</v>
      </c>
      <c r="H235" s="156">
        <v>1.2809999999999999</v>
      </c>
      <c r="I235" s="157"/>
      <c r="J235" s="156">
        <f>ROUND(I235*H235,3)</f>
        <v>0</v>
      </c>
      <c r="K235" s="158"/>
      <c r="L235" s="34"/>
      <c r="M235" s="159" t="s">
        <v>1</v>
      </c>
      <c r="N235" s="160" t="s">
        <v>42</v>
      </c>
      <c r="O235" s="59"/>
      <c r="P235" s="161">
        <f>O235*H235</f>
        <v>0</v>
      </c>
      <c r="Q235" s="161">
        <v>0</v>
      </c>
      <c r="R235" s="161">
        <f>Q235*H235</f>
        <v>0</v>
      </c>
      <c r="S235" s="161">
        <v>2.2000000000000002</v>
      </c>
      <c r="T235" s="162">
        <f>S235*H235</f>
        <v>2.8182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63" t="s">
        <v>181</v>
      </c>
      <c r="AT235" s="163" t="s">
        <v>177</v>
      </c>
      <c r="AU235" s="163" t="s">
        <v>88</v>
      </c>
      <c r="AY235" s="18" t="s">
        <v>175</v>
      </c>
      <c r="BE235" s="164">
        <f>IF(N235="základná",J235,0)</f>
        <v>0</v>
      </c>
      <c r="BF235" s="164">
        <f>IF(N235="znížená",J235,0)</f>
        <v>0</v>
      </c>
      <c r="BG235" s="164">
        <f>IF(N235="zákl. prenesená",J235,0)</f>
        <v>0</v>
      </c>
      <c r="BH235" s="164">
        <f>IF(N235="zníž. prenesená",J235,0)</f>
        <v>0</v>
      </c>
      <c r="BI235" s="164">
        <f>IF(N235="nulová",J235,0)</f>
        <v>0</v>
      </c>
      <c r="BJ235" s="18" t="s">
        <v>88</v>
      </c>
      <c r="BK235" s="165">
        <f>ROUND(I235*H235,3)</f>
        <v>0</v>
      </c>
      <c r="BL235" s="18" t="s">
        <v>181</v>
      </c>
      <c r="BM235" s="163" t="s">
        <v>358</v>
      </c>
    </row>
    <row r="236" spans="1:65" s="15" customFormat="1">
      <c r="B236" s="193"/>
      <c r="D236" s="167" t="s">
        <v>183</v>
      </c>
      <c r="E236" s="194" t="s">
        <v>1</v>
      </c>
      <c r="F236" s="195" t="s">
        <v>359</v>
      </c>
      <c r="H236" s="194" t="s">
        <v>1</v>
      </c>
      <c r="I236" s="196"/>
      <c r="L236" s="193"/>
      <c r="M236" s="197"/>
      <c r="N236" s="198"/>
      <c r="O236" s="198"/>
      <c r="P236" s="198"/>
      <c r="Q236" s="198"/>
      <c r="R236" s="198"/>
      <c r="S236" s="198"/>
      <c r="T236" s="199"/>
      <c r="AT236" s="194" t="s">
        <v>183</v>
      </c>
      <c r="AU236" s="194" t="s">
        <v>88</v>
      </c>
      <c r="AV236" s="15" t="s">
        <v>83</v>
      </c>
      <c r="AW236" s="15" t="s">
        <v>30</v>
      </c>
      <c r="AX236" s="15" t="s">
        <v>76</v>
      </c>
      <c r="AY236" s="194" t="s">
        <v>175</v>
      </c>
    </row>
    <row r="237" spans="1:65" s="13" customFormat="1">
      <c r="B237" s="166"/>
      <c r="D237" s="167" t="s">
        <v>183</v>
      </c>
      <c r="E237" s="168" t="s">
        <v>1</v>
      </c>
      <c r="F237" s="169" t="s">
        <v>360</v>
      </c>
      <c r="H237" s="170">
        <v>1.1870000000000001</v>
      </c>
      <c r="I237" s="171"/>
      <c r="L237" s="166"/>
      <c r="M237" s="172"/>
      <c r="N237" s="173"/>
      <c r="O237" s="173"/>
      <c r="P237" s="173"/>
      <c r="Q237" s="173"/>
      <c r="R237" s="173"/>
      <c r="S237" s="173"/>
      <c r="T237" s="174"/>
      <c r="AT237" s="168" t="s">
        <v>183</v>
      </c>
      <c r="AU237" s="168" t="s">
        <v>88</v>
      </c>
      <c r="AV237" s="13" t="s">
        <v>88</v>
      </c>
      <c r="AW237" s="13" t="s">
        <v>30</v>
      </c>
      <c r="AX237" s="13" t="s">
        <v>76</v>
      </c>
      <c r="AY237" s="168" t="s">
        <v>175</v>
      </c>
    </row>
    <row r="238" spans="1:65" s="13" customFormat="1">
      <c r="B238" s="166"/>
      <c r="D238" s="167" t="s">
        <v>183</v>
      </c>
      <c r="E238" s="168" t="s">
        <v>1</v>
      </c>
      <c r="F238" s="169" t="s">
        <v>361</v>
      </c>
      <c r="H238" s="170">
        <v>4.5999999999999999E-2</v>
      </c>
      <c r="I238" s="171"/>
      <c r="L238" s="166"/>
      <c r="M238" s="172"/>
      <c r="N238" s="173"/>
      <c r="O238" s="173"/>
      <c r="P238" s="173"/>
      <c r="Q238" s="173"/>
      <c r="R238" s="173"/>
      <c r="S238" s="173"/>
      <c r="T238" s="174"/>
      <c r="AT238" s="168" t="s">
        <v>183</v>
      </c>
      <c r="AU238" s="168" t="s">
        <v>88</v>
      </c>
      <c r="AV238" s="13" t="s">
        <v>88</v>
      </c>
      <c r="AW238" s="13" t="s">
        <v>30</v>
      </c>
      <c r="AX238" s="13" t="s">
        <v>76</v>
      </c>
      <c r="AY238" s="168" t="s">
        <v>175</v>
      </c>
    </row>
    <row r="239" spans="1:65" s="13" customFormat="1">
      <c r="B239" s="166"/>
      <c r="D239" s="167" t="s">
        <v>183</v>
      </c>
      <c r="E239" s="168" t="s">
        <v>1</v>
      </c>
      <c r="F239" s="169" t="s">
        <v>362</v>
      </c>
      <c r="H239" s="170">
        <v>4.8000000000000001E-2</v>
      </c>
      <c r="I239" s="171"/>
      <c r="L239" s="166"/>
      <c r="M239" s="172"/>
      <c r="N239" s="173"/>
      <c r="O239" s="173"/>
      <c r="P239" s="173"/>
      <c r="Q239" s="173"/>
      <c r="R239" s="173"/>
      <c r="S239" s="173"/>
      <c r="T239" s="174"/>
      <c r="AT239" s="168" t="s">
        <v>183</v>
      </c>
      <c r="AU239" s="168" t="s">
        <v>88</v>
      </c>
      <c r="AV239" s="13" t="s">
        <v>88</v>
      </c>
      <c r="AW239" s="13" t="s">
        <v>30</v>
      </c>
      <c r="AX239" s="13" t="s">
        <v>76</v>
      </c>
      <c r="AY239" s="168" t="s">
        <v>175</v>
      </c>
    </row>
    <row r="240" spans="1:65" s="14" customFormat="1">
      <c r="B240" s="175"/>
      <c r="D240" s="167" t="s">
        <v>183</v>
      </c>
      <c r="E240" s="176" t="s">
        <v>1</v>
      </c>
      <c r="F240" s="177" t="s">
        <v>187</v>
      </c>
      <c r="H240" s="178">
        <v>1.2809999999999999</v>
      </c>
      <c r="I240" s="179"/>
      <c r="L240" s="175"/>
      <c r="M240" s="180"/>
      <c r="N240" s="181"/>
      <c r="O240" s="181"/>
      <c r="P240" s="181"/>
      <c r="Q240" s="181"/>
      <c r="R240" s="181"/>
      <c r="S240" s="181"/>
      <c r="T240" s="182"/>
      <c r="AT240" s="176" t="s">
        <v>183</v>
      </c>
      <c r="AU240" s="176" t="s">
        <v>88</v>
      </c>
      <c r="AV240" s="14" t="s">
        <v>181</v>
      </c>
      <c r="AW240" s="14" t="s">
        <v>30</v>
      </c>
      <c r="AX240" s="14" t="s">
        <v>83</v>
      </c>
      <c r="AY240" s="176" t="s">
        <v>175</v>
      </c>
    </row>
    <row r="241" spans="1:65" s="2" customFormat="1" ht="21.75" customHeight="1">
      <c r="A241" s="33"/>
      <c r="B241" s="151"/>
      <c r="C241" s="152" t="s">
        <v>363</v>
      </c>
      <c r="D241" s="152" t="s">
        <v>177</v>
      </c>
      <c r="E241" s="153" t="s">
        <v>364</v>
      </c>
      <c r="F241" s="154" t="s">
        <v>365</v>
      </c>
      <c r="G241" s="155" t="s">
        <v>215</v>
      </c>
      <c r="H241" s="156">
        <v>17.635000000000002</v>
      </c>
      <c r="I241" s="157"/>
      <c r="J241" s="156">
        <f>ROUND(I241*H241,3)</f>
        <v>0</v>
      </c>
      <c r="K241" s="158"/>
      <c r="L241" s="34"/>
      <c r="M241" s="159" t="s">
        <v>1</v>
      </c>
      <c r="N241" s="160" t="s">
        <v>42</v>
      </c>
      <c r="O241" s="59"/>
      <c r="P241" s="161">
        <f>O241*H241</f>
        <v>0</v>
      </c>
      <c r="Q241" s="161">
        <v>0</v>
      </c>
      <c r="R241" s="161">
        <f>Q241*H241</f>
        <v>0</v>
      </c>
      <c r="S241" s="161">
        <v>2E-3</v>
      </c>
      <c r="T241" s="162">
        <f>S241*H241</f>
        <v>3.5270000000000003E-2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63" t="s">
        <v>181</v>
      </c>
      <c r="AT241" s="163" t="s">
        <v>177</v>
      </c>
      <c r="AU241" s="163" t="s">
        <v>88</v>
      </c>
      <c r="AY241" s="18" t="s">
        <v>175</v>
      </c>
      <c r="BE241" s="164">
        <f>IF(N241="základná",J241,0)</f>
        <v>0</v>
      </c>
      <c r="BF241" s="164">
        <f>IF(N241="znížená",J241,0)</f>
        <v>0</v>
      </c>
      <c r="BG241" s="164">
        <f>IF(N241="zákl. prenesená",J241,0)</f>
        <v>0</v>
      </c>
      <c r="BH241" s="164">
        <f>IF(N241="zníž. prenesená",J241,0)</f>
        <v>0</v>
      </c>
      <c r="BI241" s="164">
        <f>IF(N241="nulová",J241,0)</f>
        <v>0</v>
      </c>
      <c r="BJ241" s="18" t="s">
        <v>88</v>
      </c>
      <c r="BK241" s="165">
        <f>ROUND(I241*H241,3)</f>
        <v>0</v>
      </c>
      <c r="BL241" s="18" t="s">
        <v>181</v>
      </c>
      <c r="BM241" s="163" t="s">
        <v>366</v>
      </c>
    </row>
    <row r="242" spans="1:65" s="15" customFormat="1">
      <c r="B242" s="193"/>
      <c r="D242" s="167" t="s">
        <v>183</v>
      </c>
      <c r="E242" s="194" t="s">
        <v>1</v>
      </c>
      <c r="F242" s="195" t="s">
        <v>367</v>
      </c>
      <c r="H242" s="194" t="s">
        <v>1</v>
      </c>
      <c r="I242" s="196"/>
      <c r="L242" s="193"/>
      <c r="M242" s="197"/>
      <c r="N242" s="198"/>
      <c r="O242" s="198"/>
      <c r="P242" s="198"/>
      <c r="Q242" s="198"/>
      <c r="R242" s="198"/>
      <c r="S242" s="198"/>
      <c r="T242" s="199"/>
      <c r="AT242" s="194" t="s">
        <v>183</v>
      </c>
      <c r="AU242" s="194" t="s">
        <v>88</v>
      </c>
      <c r="AV242" s="15" t="s">
        <v>83</v>
      </c>
      <c r="AW242" s="15" t="s">
        <v>30</v>
      </c>
      <c r="AX242" s="15" t="s">
        <v>76</v>
      </c>
      <c r="AY242" s="194" t="s">
        <v>175</v>
      </c>
    </row>
    <row r="243" spans="1:65" s="13" customFormat="1">
      <c r="B243" s="166"/>
      <c r="D243" s="167" t="s">
        <v>183</v>
      </c>
      <c r="E243" s="168" t="s">
        <v>1</v>
      </c>
      <c r="F243" s="169" t="s">
        <v>368</v>
      </c>
      <c r="H243" s="170">
        <v>8.1850000000000005</v>
      </c>
      <c r="I243" s="171"/>
      <c r="L243" s="166"/>
      <c r="M243" s="172"/>
      <c r="N243" s="173"/>
      <c r="O243" s="173"/>
      <c r="P243" s="173"/>
      <c r="Q243" s="173"/>
      <c r="R243" s="173"/>
      <c r="S243" s="173"/>
      <c r="T243" s="174"/>
      <c r="AT243" s="168" t="s">
        <v>183</v>
      </c>
      <c r="AU243" s="168" t="s">
        <v>88</v>
      </c>
      <c r="AV243" s="13" t="s">
        <v>88</v>
      </c>
      <c r="AW243" s="13" t="s">
        <v>30</v>
      </c>
      <c r="AX243" s="13" t="s">
        <v>76</v>
      </c>
      <c r="AY243" s="168" t="s">
        <v>175</v>
      </c>
    </row>
    <row r="244" spans="1:65" s="13" customFormat="1">
      <c r="B244" s="166"/>
      <c r="D244" s="167" t="s">
        <v>183</v>
      </c>
      <c r="E244" s="168" t="s">
        <v>1</v>
      </c>
      <c r="F244" s="169" t="s">
        <v>369</v>
      </c>
      <c r="H244" s="170">
        <v>9.4499999999999993</v>
      </c>
      <c r="I244" s="171"/>
      <c r="L244" s="166"/>
      <c r="M244" s="172"/>
      <c r="N244" s="173"/>
      <c r="O244" s="173"/>
      <c r="P244" s="173"/>
      <c r="Q244" s="173"/>
      <c r="R244" s="173"/>
      <c r="S244" s="173"/>
      <c r="T244" s="174"/>
      <c r="AT244" s="168" t="s">
        <v>183</v>
      </c>
      <c r="AU244" s="168" t="s">
        <v>88</v>
      </c>
      <c r="AV244" s="13" t="s">
        <v>88</v>
      </c>
      <c r="AW244" s="13" t="s">
        <v>30</v>
      </c>
      <c r="AX244" s="13" t="s">
        <v>76</v>
      </c>
      <c r="AY244" s="168" t="s">
        <v>175</v>
      </c>
    </row>
    <row r="245" spans="1:65" s="14" customFormat="1">
      <c r="B245" s="175"/>
      <c r="D245" s="167" t="s">
        <v>183</v>
      </c>
      <c r="E245" s="176" t="s">
        <v>1</v>
      </c>
      <c r="F245" s="177" t="s">
        <v>187</v>
      </c>
      <c r="H245" s="178">
        <v>17.635000000000002</v>
      </c>
      <c r="I245" s="179"/>
      <c r="L245" s="175"/>
      <c r="M245" s="180"/>
      <c r="N245" s="181"/>
      <c r="O245" s="181"/>
      <c r="P245" s="181"/>
      <c r="Q245" s="181"/>
      <c r="R245" s="181"/>
      <c r="S245" s="181"/>
      <c r="T245" s="182"/>
      <c r="AT245" s="176" t="s">
        <v>183</v>
      </c>
      <c r="AU245" s="176" t="s">
        <v>88</v>
      </c>
      <c r="AV245" s="14" t="s">
        <v>181</v>
      </c>
      <c r="AW245" s="14" t="s">
        <v>30</v>
      </c>
      <c r="AX245" s="14" t="s">
        <v>83</v>
      </c>
      <c r="AY245" s="176" t="s">
        <v>175</v>
      </c>
    </row>
    <row r="246" spans="1:65" s="2" customFormat="1" ht="33" customHeight="1">
      <c r="A246" s="33"/>
      <c r="B246" s="151"/>
      <c r="C246" s="152" t="s">
        <v>370</v>
      </c>
      <c r="D246" s="152" t="s">
        <v>177</v>
      </c>
      <c r="E246" s="153" t="s">
        <v>371</v>
      </c>
      <c r="F246" s="154" t="s">
        <v>372</v>
      </c>
      <c r="G246" s="155" t="s">
        <v>203</v>
      </c>
      <c r="H246" s="156">
        <v>19.45</v>
      </c>
      <c r="I246" s="157"/>
      <c r="J246" s="156">
        <f>ROUND(I246*H246,3)</f>
        <v>0</v>
      </c>
      <c r="K246" s="158"/>
      <c r="L246" s="34"/>
      <c r="M246" s="159" t="s">
        <v>1</v>
      </c>
      <c r="N246" s="160" t="s">
        <v>42</v>
      </c>
      <c r="O246" s="59"/>
      <c r="P246" s="161">
        <f>O246*H246</f>
        <v>0</v>
      </c>
      <c r="Q246" s="161">
        <v>0</v>
      </c>
      <c r="R246" s="161">
        <f>Q246*H246</f>
        <v>0</v>
      </c>
      <c r="S246" s="161">
        <v>0.02</v>
      </c>
      <c r="T246" s="162">
        <f>S246*H246</f>
        <v>0.38900000000000001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3" t="s">
        <v>181</v>
      </c>
      <c r="AT246" s="163" t="s">
        <v>177</v>
      </c>
      <c r="AU246" s="163" t="s">
        <v>88</v>
      </c>
      <c r="AY246" s="18" t="s">
        <v>175</v>
      </c>
      <c r="BE246" s="164">
        <f>IF(N246="základná",J246,0)</f>
        <v>0</v>
      </c>
      <c r="BF246" s="164">
        <f>IF(N246="znížená",J246,0)</f>
        <v>0</v>
      </c>
      <c r="BG246" s="164">
        <f>IF(N246="zákl. prenesená",J246,0)</f>
        <v>0</v>
      </c>
      <c r="BH246" s="164">
        <f>IF(N246="zníž. prenesená",J246,0)</f>
        <v>0</v>
      </c>
      <c r="BI246" s="164">
        <f>IF(N246="nulová",J246,0)</f>
        <v>0</v>
      </c>
      <c r="BJ246" s="18" t="s">
        <v>88</v>
      </c>
      <c r="BK246" s="165">
        <f>ROUND(I246*H246,3)</f>
        <v>0</v>
      </c>
      <c r="BL246" s="18" t="s">
        <v>181</v>
      </c>
      <c r="BM246" s="163" t="s">
        <v>373</v>
      </c>
    </row>
    <row r="247" spans="1:65" s="15" customFormat="1">
      <c r="B247" s="193"/>
      <c r="D247" s="167" t="s">
        <v>183</v>
      </c>
      <c r="E247" s="194" t="s">
        <v>1</v>
      </c>
      <c r="F247" s="195" t="s">
        <v>367</v>
      </c>
      <c r="H247" s="194" t="s">
        <v>1</v>
      </c>
      <c r="I247" s="196"/>
      <c r="L247" s="193"/>
      <c r="M247" s="197"/>
      <c r="N247" s="198"/>
      <c r="O247" s="198"/>
      <c r="P247" s="198"/>
      <c r="Q247" s="198"/>
      <c r="R247" s="198"/>
      <c r="S247" s="198"/>
      <c r="T247" s="199"/>
      <c r="AT247" s="194" t="s">
        <v>183</v>
      </c>
      <c r="AU247" s="194" t="s">
        <v>88</v>
      </c>
      <c r="AV247" s="15" t="s">
        <v>83</v>
      </c>
      <c r="AW247" s="15" t="s">
        <v>30</v>
      </c>
      <c r="AX247" s="15" t="s">
        <v>76</v>
      </c>
      <c r="AY247" s="194" t="s">
        <v>175</v>
      </c>
    </row>
    <row r="248" spans="1:65" s="13" customFormat="1">
      <c r="B248" s="166"/>
      <c r="D248" s="167" t="s">
        <v>183</v>
      </c>
      <c r="E248" s="168" t="s">
        <v>1</v>
      </c>
      <c r="F248" s="169" t="s">
        <v>331</v>
      </c>
      <c r="H248" s="170">
        <v>10.31</v>
      </c>
      <c r="I248" s="171"/>
      <c r="L248" s="166"/>
      <c r="M248" s="172"/>
      <c r="N248" s="173"/>
      <c r="O248" s="173"/>
      <c r="P248" s="173"/>
      <c r="Q248" s="173"/>
      <c r="R248" s="173"/>
      <c r="S248" s="173"/>
      <c r="T248" s="174"/>
      <c r="AT248" s="168" t="s">
        <v>183</v>
      </c>
      <c r="AU248" s="168" t="s">
        <v>88</v>
      </c>
      <c r="AV248" s="13" t="s">
        <v>88</v>
      </c>
      <c r="AW248" s="13" t="s">
        <v>30</v>
      </c>
      <c r="AX248" s="13" t="s">
        <v>76</v>
      </c>
      <c r="AY248" s="168" t="s">
        <v>175</v>
      </c>
    </row>
    <row r="249" spans="1:65" s="13" customFormat="1">
      <c r="B249" s="166"/>
      <c r="D249" s="167" t="s">
        <v>183</v>
      </c>
      <c r="E249" s="168" t="s">
        <v>1</v>
      </c>
      <c r="F249" s="169" t="s">
        <v>374</v>
      </c>
      <c r="H249" s="170">
        <v>3.05</v>
      </c>
      <c r="I249" s="171"/>
      <c r="L249" s="166"/>
      <c r="M249" s="172"/>
      <c r="N249" s="173"/>
      <c r="O249" s="173"/>
      <c r="P249" s="173"/>
      <c r="Q249" s="173"/>
      <c r="R249" s="173"/>
      <c r="S249" s="173"/>
      <c r="T249" s="174"/>
      <c r="AT249" s="168" t="s">
        <v>183</v>
      </c>
      <c r="AU249" s="168" t="s">
        <v>88</v>
      </c>
      <c r="AV249" s="13" t="s">
        <v>88</v>
      </c>
      <c r="AW249" s="13" t="s">
        <v>30</v>
      </c>
      <c r="AX249" s="13" t="s">
        <v>76</v>
      </c>
      <c r="AY249" s="168" t="s">
        <v>175</v>
      </c>
    </row>
    <row r="250" spans="1:65" s="13" customFormat="1">
      <c r="B250" s="166"/>
      <c r="D250" s="167" t="s">
        <v>183</v>
      </c>
      <c r="E250" s="168" t="s">
        <v>1</v>
      </c>
      <c r="F250" s="169" t="s">
        <v>375</v>
      </c>
      <c r="H250" s="170">
        <v>1.1599999999999999</v>
      </c>
      <c r="I250" s="171"/>
      <c r="L250" s="166"/>
      <c r="M250" s="172"/>
      <c r="N250" s="173"/>
      <c r="O250" s="173"/>
      <c r="P250" s="173"/>
      <c r="Q250" s="173"/>
      <c r="R250" s="173"/>
      <c r="S250" s="173"/>
      <c r="T250" s="174"/>
      <c r="AT250" s="168" t="s">
        <v>183</v>
      </c>
      <c r="AU250" s="168" t="s">
        <v>88</v>
      </c>
      <c r="AV250" s="13" t="s">
        <v>88</v>
      </c>
      <c r="AW250" s="13" t="s">
        <v>30</v>
      </c>
      <c r="AX250" s="13" t="s">
        <v>76</v>
      </c>
      <c r="AY250" s="168" t="s">
        <v>175</v>
      </c>
    </row>
    <row r="251" spans="1:65" s="13" customFormat="1">
      <c r="B251" s="166"/>
      <c r="D251" s="167" t="s">
        <v>183</v>
      </c>
      <c r="E251" s="168" t="s">
        <v>1</v>
      </c>
      <c r="F251" s="169" t="s">
        <v>376</v>
      </c>
      <c r="H251" s="170">
        <v>2.21</v>
      </c>
      <c r="I251" s="171"/>
      <c r="L251" s="166"/>
      <c r="M251" s="172"/>
      <c r="N251" s="173"/>
      <c r="O251" s="173"/>
      <c r="P251" s="173"/>
      <c r="Q251" s="173"/>
      <c r="R251" s="173"/>
      <c r="S251" s="173"/>
      <c r="T251" s="174"/>
      <c r="AT251" s="168" t="s">
        <v>183</v>
      </c>
      <c r="AU251" s="168" t="s">
        <v>88</v>
      </c>
      <c r="AV251" s="13" t="s">
        <v>88</v>
      </c>
      <c r="AW251" s="13" t="s">
        <v>30</v>
      </c>
      <c r="AX251" s="13" t="s">
        <v>76</v>
      </c>
      <c r="AY251" s="168" t="s">
        <v>175</v>
      </c>
    </row>
    <row r="252" spans="1:65" s="13" customFormat="1">
      <c r="B252" s="166"/>
      <c r="D252" s="167" t="s">
        <v>183</v>
      </c>
      <c r="E252" s="168" t="s">
        <v>1</v>
      </c>
      <c r="F252" s="169" t="s">
        <v>377</v>
      </c>
      <c r="H252" s="170">
        <v>2.72</v>
      </c>
      <c r="I252" s="171"/>
      <c r="L252" s="166"/>
      <c r="M252" s="172"/>
      <c r="N252" s="173"/>
      <c r="O252" s="173"/>
      <c r="P252" s="173"/>
      <c r="Q252" s="173"/>
      <c r="R252" s="173"/>
      <c r="S252" s="173"/>
      <c r="T252" s="174"/>
      <c r="AT252" s="168" t="s">
        <v>183</v>
      </c>
      <c r="AU252" s="168" t="s">
        <v>88</v>
      </c>
      <c r="AV252" s="13" t="s">
        <v>88</v>
      </c>
      <c r="AW252" s="13" t="s">
        <v>30</v>
      </c>
      <c r="AX252" s="13" t="s">
        <v>76</v>
      </c>
      <c r="AY252" s="168" t="s">
        <v>175</v>
      </c>
    </row>
    <row r="253" spans="1:65" s="14" customFormat="1">
      <c r="B253" s="175"/>
      <c r="D253" s="167" t="s">
        <v>183</v>
      </c>
      <c r="E253" s="176" t="s">
        <v>1</v>
      </c>
      <c r="F253" s="177" t="s">
        <v>187</v>
      </c>
      <c r="H253" s="178">
        <v>19.45</v>
      </c>
      <c r="I253" s="179"/>
      <c r="L253" s="175"/>
      <c r="M253" s="180"/>
      <c r="N253" s="181"/>
      <c r="O253" s="181"/>
      <c r="P253" s="181"/>
      <c r="Q253" s="181"/>
      <c r="R253" s="181"/>
      <c r="S253" s="181"/>
      <c r="T253" s="182"/>
      <c r="AT253" s="176" t="s">
        <v>183</v>
      </c>
      <c r="AU253" s="176" t="s">
        <v>88</v>
      </c>
      <c r="AV253" s="14" t="s">
        <v>181</v>
      </c>
      <c r="AW253" s="14" t="s">
        <v>30</v>
      </c>
      <c r="AX253" s="14" t="s">
        <v>83</v>
      </c>
      <c r="AY253" s="176" t="s">
        <v>175</v>
      </c>
    </row>
    <row r="254" spans="1:65" s="2" customFormat="1" ht="33" customHeight="1">
      <c r="A254" s="33"/>
      <c r="B254" s="151"/>
      <c r="C254" s="152" t="s">
        <v>378</v>
      </c>
      <c r="D254" s="152" t="s">
        <v>177</v>
      </c>
      <c r="E254" s="153" t="s">
        <v>379</v>
      </c>
      <c r="F254" s="154" t="s">
        <v>380</v>
      </c>
      <c r="G254" s="155" t="s">
        <v>203</v>
      </c>
      <c r="H254" s="156">
        <v>6.99</v>
      </c>
      <c r="I254" s="157"/>
      <c r="J254" s="156">
        <f>ROUND(I254*H254,3)</f>
        <v>0</v>
      </c>
      <c r="K254" s="158"/>
      <c r="L254" s="34"/>
      <c r="M254" s="159" t="s">
        <v>1</v>
      </c>
      <c r="N254" s="160" t="s">
        <v>42</v>
      </c>
      <c r="O254" s="59"/>
      <c r="P254" s="161">
        <f>O254*H254</f>
        <v>0</v>
      </c>
      <c r="Q254" s="161">
        <v>0</v>
      </c>
      <c r="R254" s="161">
        <f>Q254*H254</f>
        <v>0</v>
      </c>
      <c r="S254" s="161">
        <v>5.7000000000000002E-2</v>
      </c>
      <c r="T254" s="162">
        <f>S254*H254</f>
        <v>0.39843000000000001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63" t="s">
        <v>181</v>
      </c>
      <c r="AT254" s="163" t="s">
        <v>177</v>
      </c>
      <c r="AU254" s="163" t="s">
        <v>88</v>
      </c>
      <c r="AY254" s="18" t="s">
        <v>175</v>
      </c>
      <c r="BE254" s="164">
        <f>IF(N254="základná",J254,0)</f>
        <v>0</v>
      </c>
      <c r="BF254" s="164">
        <f>IF(N254="znížená",J254,0)</f>
        <v>0</v>
      </c>
      <c r="BG254" s="164">
        <f>IF(N254="zákl. prenesená",J254,0)</f>
        <v>0</v>
      </c>
      <c r="BH254" s="164">
        <f>IF(N254="zníž. prenesená",J254,0)</f>
        <v>0</v>
      </c>
      <c r="BI254" s="164">
        <f>IF(N254="nulová",J254,0)</f>
        <v>0</v>
      </c>
      <c r="BJ254" s="18" t="s">
        <v>88</v>
      </c>
      <c r="BK254" s="165">
        <f>ROUND(I254*H254,3)</f>
        <v>0</v>
      </c>
      <c r="BL254" s="18" t="s">
        <v>181</v>
      </c>
      <c r="BM254" s="163" t="s">
        <v>381</v>
      </c>
    </row>
    <row r="255" spans="1:65" s="13" customFormat="1">
      <c r="B255" s="166"/>
      <c r="D255" s="167" t="s">
        <v>183</v>
      </c>
      <c r="E255" s="168" t="s">
        <v>1</v>
      </c>
      <c r="F255" s="169" t="s">
        <v>382</v>
      </c>
      <c r="H255" s="170">
        <v>1.8560000000000001</v>
      </c>
      <c r="I255" s="171"/>
      <c r="L255" s="166"/>
      <c r="M255" s="172"/>
      <c r="N255" s="173"/>
      <c r="O255" s="173"/>
      <c r="P255" s="173"/>
      <c r="Q255" s="173"/>
      <c r="R255" s="173"/>
      <c r="S255" s="173"/>
      <c r="T255" s="174"/>
      <c r="AT255" s="168" t="s">
        <v>183</v>
      </c>
      <c r="AU255" s="168" t="s">
        <v>88</v>
      </c>
      <c r="AV255" s="13" t="s">
        <v>88</v>
      </c>
      <c r="AW255" s="13" t="s">
        <v>30</v>
      </c>
      <c r="AX255" s="13" t="s">
        <v>76</v>
      </c>
      <c r="AY255" s="168" t="s">
        <v>175</v>
      </c>
    </row>
    <row r="256" spans="1:65" s="13" customFormat="1">
      <c r="B256" s="166"/>
      <c r="D256" s="167" t="s">
        <v>183</v>
      </c>
      <c r="E256" s="168" t="s">
        <v>1</v>
      </c>
      <c r="F256" s="169" t="s">
        <v>383</v>
      </c>
      <c r="H256" s="170">
        <v>2.1840000000000002</v>
      </c>
      <c r="I256" s="171"/>
      <c r="L256" s="166"/>
      <c r="M256" s="172"/>
      <c r="N256" s="173"/>
      <c r="O256" s="173"/>
      <c r="P256" s="173"/>
      <c r="Q256" s="173"/>
      <c r="R256" s="173"/>
      <c r="S256" s="173"/>
      <c r="T256" s="174"/>
      <c r="AT256" s="168" t="s">
        <v>183</v>
      </c>
      <c r="AU256" s="168" t="s">
        <v>88</v>
      </c>
      <c r="AV256" s="13" t="s">
        <v>88</v>
      </c>
      <c r="AW256" s="13" t="s">
        <v>30</v>
      </c>
      <c r="AX256" s="13" t="s">
        <v>76</v>
      </c>
      <c r="AY256" s="168" t="s">
        <v>175</v>
      </c>
    </row>
    <row r="257" spans="1:65" s="13" customFormat="1">
      <c r="B257" s="166"/>
      <c r="D257" s="167" t="s">
        <v>183</v>
      </c>
      <c r="E257" s="168" t="s">
        <v>1</v>
      </c>
      <c r="F257" s="169" t="s">
        <v>384</v>
      </c>
      <c r="H257" s="170">
        <v>2.95</v>
      </c>
      <c r="I257" s="171"/>
      <c r="L257" s="166"/>
      <c r="M257" s="172"/>
      <c r="N257" s="173"/>
      <c r="O257" s="173"/>
      <c r="P257" s="173"/>
      <c r="Q257" s="173"/>
      <c r="R257" s="173"/>
      <c r="S257" s="173"/>
      <c r="T257" s="174"/>
      <c r="AT257" s="168" t="s">
        <v>183</v>
      </c>
      <c r="AU257" s="168" t="s">
        <v>88</v>
      </c>
      <c r="AV257" s="13" t="s">
        <v>88</v>
      </c>
      <c r="AW257" s="13" t="s">
        <v>30</v>
      </c>
      <c r="AX257" s="13" t="s">
        <v>76</v>
      </c>
      <c r="AY257" s="168" t="s">
        <v>175</v>
      </c>
    </row>
    <row r="258" spans="1:65" s="14" customFormat="1">
      <c r="B258" s="175"/>
      <c r="D258" s="167" t="s">
        <v>183</v>
      </c>
      <c r="E258" s="176" t="s">
        <v>1</v>
      </c>
      <c r="F258" s="177" t="s">
        <v>385</v>
      </c>
      <c r="H258" s="178">
        <v>6.99</v>
      </c>
      <c r="I258" s="179"/>
      <c r="L258" s="175"/>
      <c r="M258" s="180"/>
      <c r="N258" s="181"/>
      <c r="O258" s="181"/>
      <c r="P258" s="181"/>
      <c r="Q258" s="181"/>
      <c r="R258" s="181"/>
      <c r="S258" s="181"/>
      <c r="T258" s="182"/>
      <c r="AT258" s="176" t="s">
        <v>183</v>
      </c>
      <c r="AU258" s="176" t="s">
        <v>88</v>
      </c>
      <c r="AV258" s="14" t="s">
        <v>181</v>
      </c>
      <c r="AW258" s="14" t="s">
        <v>30</v>
      </c>
      <c r="AX258" s="14" t="s">
        <v>83</v>
      </c>
      <c r="AY258" s="176" t="s">
        <v>175</v>
      </c>
    </row>
    <row r="259" spans="1:65" s="2" customFormat="1" ht="21.75" customHeight="1">
      <c r="A259" s="33"/>
      <c r="B259" s="151"/>
      <c r="C259" s="152" t="s">
        <v>386</v>
      </c>
      <c r="D259" s="152" t="s">
        <v>177</v>
      </c>
      <c r="E259" s="153" t="s">
        <v>387</v>
      </c>
      <c r="F259" s="154" t="s">
        <v>388</v>
      </c>
      <c r="G259" s="155" t="s">
        <v>215</v>
      </c>
      <c r="H259" s="156">
        <v>7.16</v>
      </c>
      <c r="I259" s="157"/>
      <c r="J259" s="156">
        <f>ROUND(I259*H259,3)</f>
        <v>0</v>
      </c>
      <c r="K259" s="158"/>
      <c r="L259" s="34"/>
      <c r="M259" s="159" t="s">
        <v>1</v>
      </c>
      <c r="N259" s="160" t="s">
        <v>42</v>
      </c>
      <c r="O259" s="59"/>
      <c r="P259" s="161">
        <f>O259*H259</f>
        <v>0</v>
      </c>
      <c r="Q259" s="161">
        <v>0</v>
      </c>
      <c r="R259" s="161">
        <f>Q259*H259</f>
        <v>0</v>
      </c>
      <c r="S259" s="161">
        <v>8.0000000000000002E-3</v>
      </c>
      <c r="T259" s="162">
        <f>S259*H259</f>
        <v>5.7280000000000005E-2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63" t="s">
        <v>181</v>
      </c>
      <c r="AT259" s="163" t="s">
        <v>177</v>
      </c>
      <c r="AU259" s="163" t="s">
        <v>88</v>
      </c>
      <c r="AY259" s="18" t="s">
        <v>175</v>
      </c>
      <c r="BE259" s="164">
        <f>IF(N259="základná",J259,0)</f>
        <v>0</v>
      </c>
      <c r="BF259" s="164">
        <f>IF(N259="znížená",J259,0)</f>
        <v>0</v>
      </c>
      <c r="BG259" s="164">
        <f>IF(N259="zákl. prenesená",J259,0)</f>
        <v>0</v>
      </c>
      <c r="BH259" s="164">
        <f>IF(N259="zníž. prenesená",J259,0)</f>
        <v>0</v>
      </c>
      <c r="BI259" s="164">
        <f>IF(N259="nulová",J259,0)</f>
        <v>0</v>
      </c>
      <c r="BJ259" s="18" t="s">
        <v>88</v>
      </c>
      <c r="BK259" s="165">
        <f>ROUND(I259*H259,3)</f>
        <v>0</v>
      </c>
      <c r="BL259" s="18" t="s">
        <v>181</v>
      </c>
      <c r="BM259" s="163" t="s">
        <v>389</v>
      </c>
    </row>
    <row r="260" spans="1:65" s="15" customFormat="1">
      <c r="B260" s="193"/>
      <c r="D260" s="167" t="s">
        <v>183</v>
      </c>
      <c r="E260" s="194" t="s">
        <v>1</v>
      </c>
      <c r="F260" s="195" t="s">
        <v>390</v>
      </c>
      <c r="H260" s="194" t="s">
        <v>1</v>
      </c>
      <c r="I260" s="196"/>
      <c r="L260" s="193"/>
      <c r="M260" s="197"/>
      <c r="N260" s="198"/>
      <c r="O260" s="198"/>
      <c r="P260" s="198"/>
      <c r="Q260" s="198"/>
      <c r="R260" s="198"/>
      <c r="S260" s="198"/>
      <c r="T260" s="199"/>
      <c r="AT260" s="194" t="s">
        <v>183</v>
      </c>
      <c r="AU260" s="194" t="s">
        <v>88</v>
      </c>
      <c r="AV260" s="15" t="s">
        <v>83</v>
      </c>
      <c r="AW260" s="15" t="s">
        <v>30</v>
      </c>
      <c r="AX260" s="15" t="s">
        <v>76</v>
      </c>
      <c r="AY260" s="194" t="s">
        <v>175</v>
      </c>
    </row>
    <row r="261" spans="1:65" s="13" customFormat="1">
      <c r="B261" s="166"/>
      <c r="D261" s="167" t="s">
        <v>183</v>
      </c>
      <c r="E261" s="168" t="s">
        <v>1</v>
      </c>
      <c r="F261" s="169" t="s">
        <v>391</v>
      </c>
      <c r="H261" s="170">
        <v>3.6</v>
      </c>
      <c r="I261" s="171"/>
      <c r="L261" s="166"/>
      <c r="M261" s="172"/>
      <c r="N261" s="173"/>
      <c r="O261" s="173"/>
      <c r="P261" s="173"/>
      <c r="Q261" s="173"/>
      <c r="R261" s="173"/>
      <c r="S261" s="173"/>
      <c r="T261" s="174"/>
      <c r="AT261" s="168" t="s">
        <v>183</v>
      </c>
      <c r="AU261" s="168" t="s">
        <v>88</v>
      </c>
      <c r="AV261" s="13" t="s">
        <v>88</v>
      </c>
      <c r="AW261" s="13" t="s">
        <v>30</v>
      </c>
      <c r="AX261" s="13" t="s">
        <v>76</v>
      </c>
      <c r="AY261" s="168" t="s">
        <v>175</v>
      </c>
    </row>
    <row r="262" spans="1:65" s="13" customFormat="1">
      <c r="B262" s="166"/>
      <c r="D262" s="167" t="s">
        <v>183</v>
      </c>
      <c r="E262" s="168" t="s">
        <v>1</v>
      </c>
      <c r="F262" s="169" t="s">
        <v>392</v>
      </c>
      <c r="H262" s="170">
        <v>3.56</v>
      </c>
      <c r="I262" s="171"/>
      <c r="L262" s="166"/>
      <c r="M262" s="172"/>
      <c r="N262" s="173"/>
      <c r="O262" s="173"/>
      <c r="P262" s="173"/>
      <c r="Q262" s="173"/>
      <c r="R262" s="173"/>
      <c r="S262" s="173"/>
      <c r="T262" s="174"/>
      <c r="AT262" s="168" t="s">
        <v>183</v>
      </c>
      <c r="AU262" s="168" t="s">
        <v>88</v>
      </c>
      <c r="AV262" s="13" t="s">
        <v>88</v>
      </c>
      <c r="AW262" s="13" t="s">
        <v>30</v>
      </c>
      <c r="AX262" s="13" t="s">
        <v>76</v>
      </c>
      <c r="AY262" s="168" t="s">
        <v>175</v>
      </c>
    </row>
    <row r="263" spans="1:65" s="14" customFormat="1">
      <c r="B263" s="175"/>
      <c r="D263" s="167" t="s">
        <v>183</v>
      </c>
      <c r="E263" s="176" t="s">
        <v>1</v>
      </c>
      <c r="F263" s="177" t="s">
        <v>187</v>
      </c>
      <c r="H263" s="178">
        <v>7.16</v>
      </c>
      <c r="I263" s="179"/>
      <c r="L263" s="175"/>
      <c r="M263" s="180"/>
      <c r="N263" s="181"/>
      <c r="O263" s="181"/>
      <c r="P263" s="181"/>
      <c r="Q263" s="181"/>
      <c r="R263" s="181"/>
      <c r="S263" s="181"/>
      <c r="T263" s="182"/>
      <c r="AT263" s="176" t="s">
        <v>183</v>
      </c>
      <c r="AU263" s="176" t="s">
        <v>88</v>
      </c>
      <c r="AV263" s="14" t="s">
        <v>181</v>
      </c>
      <c r="AW263" s="14" t="s">
        <v>30</v>
      </c>
      <c r="AX263" s="14" t="s">
        <v>83</v>
      </c>
      <c r="AY263" s="176" t="s">
        <v>175</v>
      </c>
    </row>
    <row r="264" spans="1:65" s="2" customFormat="1" ht="21.75" customHeight="1">
      <c r="A264" s="33"/>
      <c r="B264" s="151"/>
      <c r="C264" s="152" t="s">
        <v>393</v>
      </c>
      <c r="D264" s="152" t="s">
        <v>177</v>
      </c>
      <c r="E264" s="153" t="s">
        <v>394</v>
      </c>
      <c r="F264" s="154" t="s">
        <v>395</v>
      </c>
      <c r="G264" s="155" t="s">
        <v>191</v>
      </c>
      <c r="H264" s="156">
        <v>5</v>
      </c>
      <c r="I264" s="157"/>
      <c r="J264" s="156">
        <f>ROUND(I264*H264,3)</f>
        <v>0</v>
      </c>
      <c r="K264" s="158"/>
      <c r="L264" s="34"/>
      <c r="M264" s="159" t="s">
        <v>1</v>
      </c>
      <c r="N264" s="160" t="s">
        <v>42</v>
      </c>
      <c r="O264" s="59"/>
      <c r="P264" s="161">
        <f>O264*H264</f>
        <v>0</v>
      </c>
      <c r="Q264" s="161">
        <v>0</v>
      </c>
      <c r="R264" s="161">
        <f>Q264*H264</f>
        <v>0</v>
      </c>
      <c r="S264" s="161">
        <v>2.4E-2</v>
      </c>
      <c r="T264" s="162">
        <f>S264*H264</f>
        <v>0.12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63" t="s">
        <v>181</v>
      </c>
      <c r="AT264" s="163" t="s">
        <v>177</v>
      </c>
      <c r="AU264" s="163" t="s">
        <v>88</v>
      </c>
      <c r="AY264" s="18" t="s">
        <v>175</v>
      </c>
      <c r="BE264" s="164">
        <f>IF(N264="základná",J264,0)</f>
        <v>0</v>
      </c>
      <c r="BF264" s="164">
        <f>IF(N264="znížená",J264,0)</f>
        <v>0</v>
      </c>
      <c r="BG264" s="164">
        <f>IF(N264="zákl. prenesená",J264,0)</f>
        <v>0</v>
      </c>
      <c r="BH264" s="164">
        <f>IF(N264="zníž. prenesená",J264,0)</f>
        <v>0</v>
      </c>
      <c r="BI264" s="164">
        <f>IF(N264="nulová",J264,0)</f>
        <v>0</v>
      </c>
      <c r="BJ264" s="18" t="s">
        <v>88</v>
      </c>
      <c r="BK264" s="165">
        <f>ROUND(I264*H264,3)</f>
        <v>0</v>
      </c>
      <c r="BL264" s="18" t="s">
        <v>181</v>
      </c>
      <c r="BM264" s="163" t="s">
        <v>396</v>
      </c>
    </row>
    <row r="265" spans="1:65" s="13" customFormat="1">
      <c r="B265" s="166"/>
      <c r="D265" s="167" t="s">
        <v>183</v>
      </c>
      <c r="E265" s="168" t="s">
        <v>1</v>
      </c>
      <c r="F265" s="169" t="s">
        <v>397</v>
      </c>
      <c r="H265" s="170">
        <v>4</v>
      </c>
      <c r="I265" s="171"/>
      <c r="L265" s="166"/>
      <c r="M265" s="172"/>
      <c r="N265" s="173"/>
      <c r="O265" s="173"/>
      <c r="P265" s="173"/>
      <c r="Q265" s="173"/>
      <c r="R265" s="173"/>
      <c r="S265" s="173"/>
      <c r="T265" s="174"/>
      <c r="AT265" s="168" t="s">
        <v>183</v>
      </c>
      <c r="AU265" s="168" t="s">
        <v>88</v>
      </c>
      <c r="AV265" s="13" t="s">
        <v>88</v>
      </c>
      <c r="AW265" s="13" t="s">
        <v>30</v>
      </c>
      <c r="AX265" s="13" t="s">
        <v>76</v>
      </c>
      <c r="AY265" s="168" t="s">
        <v>175</v>
      </c>
    </row>
    <row r="266" spans="1:65" s="13" customFormat="1">
      <c r="B266" s="166"/>
      <c r="D266" s="167" t="s">
        <v>183</v>
      </c>
      <c r="E266" s="168" t="s">
        <v>1</v>
      </c>
      <c r="F266" s="169" t="s">
        <v>398</v>
      </c>
      <c r="H266" s="170">
        <v>1</v>
      </c>
      <c r="I266" s="171"/>
      <c r="L266" s="166"/>
      <c r="M266" s="172"/>
      <c r="N266" s="173"/>
      <c r="O266" s="173"/>
      <c r="P266" s="173"/>
      <c r="Q266" s="173"/>
      <c r="R266" s="173"/>
      <c r="S266" s="173"/>
      <c r="T266" s="174"/>
      <c r="AT266" s="168" t="s">
        <v>183</v>
      </c>
      <c r="AU266" s="168" t="s">
        <v>88</v>
      </c>
      <c r="AV266" s="13" t="s">
        <v>88</v>
      </c>
      <c r="AW266" s="13" t="s">
        <v>30</v>
      </c>
      <c r="AX266" s="13" t="s">
        <v>76</v>
      </c>
      <c r="AY266" s="168" t="s">
        <v>175</v>
      </c>
    </row>
    <row r="267" spans="1:65" s="14" customFormat="1">
      <c r="B267" s="175"/>
      <c r="D267" s="167" t="s">
        <v>183</v>
      </c>
      <c r="E267" s="176" t="s">
        <v>1</v>
      </c>
      <c r="F267" s="177" t="s">
        <v>187</v>
      </c>
      <c r="H267" s="178">
        <v>5</v>
      </c>
      <c r="I267" s="179"/>
      <c r="L267" s="175"/>
      <c r="M267" s="180"/>
      <c r="N267" s="181"/>
      <c r="O267" s="181"/>
      <c r="P267" s="181"/>
      <c r="Q267" s="181"/>
      <c r="R267" s="181"/>
      <c r="S267" s="181"/>
      <c r="T267" s="182"/>
      <c r="AT267" s="176" t="s">
        <v>183</v>
      </c>
      <c r="AU267" s="176" t="s">
        <v>88</v>
      </c>
      <c r="AV267" s="14" t="s">
        <v>181</v>
      </c>
      <c r="AW267" s="14" t="s">
        <v>30</v>
      </c>
      <c r="AX267" s="14" t="s">
        <v>83</v>
      </c>
      <c r="AY267" s="176" t="s">
        <v>175</v>
      </c>
    </row>
    <row r="268" spans="1:65" s="2" customFormat="1" ht="21.75" customHeight="1">
      <c r="A268" s="33"/>
      <c r="B268" s="151"/>
      <c r="C268" s="152" t="s">
        <v>399</v>
      </c>
      <c r="D268" s="152" t="s">
        <v>177</v>
      </c>
      <c r="E268" s="153" t="s">
        <v>400</v>
      </c>
      <c r="F268" s="154" t="s">
        <v>401</v>
      </c>
      <c r="G268" s="155" t="s">
        <v>191</v>
      </c>
      <c r="H268" s="156">
        <v>1</v>
      </c>
      <c r="I268" s="157"/>
      <c r="J268" s="156">
        <f>ROUND(I268*H268,3)</f>
        <v>0</v>
      </c>
      <c r="K268" s="158"/>
      <c r="L268" s="34"/>
      <c r="M268" s="159" t="s">
        <v>1</v>
      </c>
      <c r="N268" s="160" t="s">
        <v>42</v>
      </c>
      <c r="O268" s="59"/>
      <c r="P268" s="161">
        <f>O268*H268</f>
        <v>0</v>
      </c>
      <c r="Q268" s="161">
        <v>0</v>
      </c>
      <c r="R268" s="161">
        <f>Q268*H268</f>
        <v>0</v>
      </c>
      <c r="S268" s="161">
        <v>2.7E-2</v>
      </c>
      <c r="T268" s="162">
        <f>S268*H268</f>
        <v>2.7E-2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63" t="s">
        <v>181</v>
      </c>
      <c r="AT268" s="163" t="s">
        <v>177</v>
      </c>
      <c r="AU268" s="163" t="s">
        <v>88</v>
      </c>
      <c r="AY268" s="18" t="s">
        <v>175</v>
      </c>
      <c r="BE268" s="164">
        <f>IF(N268="základná",J268,0)</f>
        <v>0</v>
      </c>
      <c r="BF268" s="164">
        <f>IF(N268="znížená",J268,0)</f>
        <v>0</v>
      </c>
      <c r="BG268" s="164">
        <f>IF(N268="zákl. prenesená",J268,0)</f>
        <v>0</v>
      </c>
      <c r="BH268" s="164">
        <f>IF(N268="zníž. prenesená",J268,0)</f>
        <v>0</v>
      </c>
      <c r="BI268" s="164">
        <f>IF(N268="nulová",J268,0)</f>
        <v>0</v>
      </c>
      <c r="BJ268" s="18" t="s">
        <v>88</v>
      </c>
      <c r="BK268" s="165">
        <f>ROUND(I268*H268,3)</f>
        <v>0</v>
      </c>
      <c r="BL268" s="18" t="s">
        <v>181</v>
      </c>
      <c r="BM268" s="163" t="s">
        <v>402</v>
      </c>
    </row>
    <row r="269" spans="1:65" s="13" customFormat="1">
      <c r="B269" s="166"/>
      <c r="D269" s="167" t="s">
        <v>183</v>
      </c>
      <c r="E269" s="168" t="s">
        <v>1</v>
      </c>
      <c r="F269" s="169" t="s">
        <v>403</v>
      </c>
      <c r="H269" s="170">
        <v>1</v>
      </c>
      <c r="I269" s="171"/>
      <c r="L269" s="166"/>
      <c r="M269" s="172"/>
      <c r="N269" s="173"/>
      <c r="O269" s="173"/>
      <c r="P269" s="173"/>
      <c r="Q269" s="173"/>
      <c r="R269" s="173"/>
      <c r="S269" s="173"/>
      <c r="T269" s="174"/>
      <c r="AT269" s="168" t="s">
        <v>183</v>
      </c>
      <c r="AU269" s="168" t="s">
        <v>88</v>
      </c>
      <c r="AV269" s="13" t="s">
        <v>88</v>
      </c>
      <c r="AW269" s="13" t="s">
        <v>30</v>
      </c>
      <c r="AX269" s="13" t="s">
        <v>83</v>
      </c>
      <c r="AY269" s="168" t="s">
        <v>175</v>
      </c>
    </row>
    <row r="270" spans="1:65" s="2" customFormat="1" ht="21.75" customHeight="1">
      <c r="A270" s="33"/>
      <c r="B270" s="151"/>
      <c r="C270" s="152" t="s">
        <v>404</v>
      </c>
      <c r="D270" s="152" t="s">
        <v>177</v>
      </c>
      <c r="E270" s="153" t="s">
        <v>405</v>
      </c>
      <c r="F270" s="154" t="s">
        <v>406</v>
      </c>
      <c r="G270" s="155" t="s">
        <v>203</v>
      </c>
      <c r="H270" s="156">
        <v>2.1659999999999999</v>
      </c>
      <c r="I270" s="157"/>
      <c r="J270" s="156">
        <f>ROUND(I270*H270,3)</f>
        <v>0</v>
      </c>
      <c r="K270" s="158"/>
      <c r="L270" s="34"/>
      <c r="M270" s="159" t="s">
        <v>1</v>
      </c>
      <c r="N270" s="160" t="s">
        <v>42</v>
      </c>
      <c r="O270" s="59"/>
      <c r="P270" s="161">
        <f>O270*H270</f>
        <v>0</v>
      </c>
      <c r="Q270" s="161">
        <v>0</v>
      </c>
      <c r="R270" s="161">
        <f>Q270*H270</f>
        <v>0</v>
      </c>
      <c r="S270" s="161">
        <v>8.7999999999999995E-2</v>
      </c>
      <c r="T270" s="162">
        <f>S270*H270</f>
        <v>0.19060799999999997</v>
      </c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R270" s="163" t="s">
        <v>181</v>
      </c>
      <c r="AT270" s="163" t="s">
        <v>177</v>
      </c>
      <c r="AU270" s="163" t="s">
        <v>88</v>
      </c>
      <c r="AY270" s="18" t="s">
        <v>175</v>
      </c>
      <c r="BE270" s="164">
        <f>IF(N270="základná",J270,0)</f>
        <v>0</v>
      </c>
      <c r="BF270" s="164">
        <f>IF(N270="znížená",J270,0)</f>
        <v>0</v>
      </c>
      <c r="BG270" s="164">
        <f>IF(N270="zákl. prenesená",J270,0)</f>
        <v>0</v>
      </c>
      <c r="BH270" s="164">
        <f>IF(N270="zníž. prenesená",J270,0)</f>
        <v>0</v>
      </c>
      <c r="BI270" s="164">
        <f>IF(N270="nulová",J270,0)</f>
        <v>0</v>
      </c>
      <c r="BJ270" s="18" t="s">
        <v>88</v>
      </c>
      <c r="BK270" s="165">
        <f>ROUND(I270*H270,3)</f>
        <v>0</v>
      </c>
      <c r="BL270" s="18" t="s">
        <v>181</v>
      </c>
      <c r="BM270" s="163" t="s">
        <v>407</v>
      </c>
    </row>
    <row r="271" spans="1:65" s="13" customFormat="1">
      <c r="B271" s="166"/>
      <c r="D271" s="167" t="s">
        <v>183</v>
      </c>
      <c r="E271" s="168" t="s">
        <v>1</v>
      </c>
      <c r="F271" s="169" t="s">
        <v>408</v>
      </c>
      <c r="H271" s="170">
        <v>2.1659999999999999</v>
      </c>
      <c r="I271" s="171"/>
      <c r="L271" s="166"/>
      <c r="M271" s="172"/>
      <c r="N271" s="173"/>
      <c r="O271" s="173"/>
      <c r="P271" s="173"/>
      <c r="Q271" s="173"/>
      <c r="R271" s="173"/>
      <c r="S271" s="173"/>
      <c r="T271" s="174"/>
      <c r="AT271" s="168" t="s">
        <v>183</v>
      </c>
      <c r="AU271" s="168" t="s">
        <v>88</v>
      </c>
      <c r="AV271" s="13" t="s">
        <v>88</v>
      </c>
      <c r="AW271" s="13" t="s">
        <v>30</v>
      </c>
      <c r="AX271" s="13" t="s">
        <v>83</v>
      </c>
      <c r="AY271" s="168" t="s">
        <v>175</v>
      </c>
    </row>
    <row r="272" spans="1:65" s="2" customFormat="1" ht="21.75" customHeight="1">
      <c r="A272" s="33"/>
      <c r="B272" s="151"/>
      <c r="C272" s="152" t="s">
        <v>409</v>
      </c>
      <c r="D272" s="152" t="s">
        <v>177</v>
      </c>
      <c r="E272" s="153" t="s">
        <v>410</v>
      </c>
      <c r="F272" s="154" t="s">
        <v>411</v>
      </c>
      <c r="G272" s="155" t="s">
        <v>203</v>
      </c>
      <c r="H272" s="156">
        <v>5.1219999999999999</v>
      </c>
      <c r="I272" s="157"/>
      <c r="J272" s="156">
        <f>ROUND(I272*H272,3)</f>
        <v>0</v>
      </c>
      <c r="K272" s="158"/>
      <c r="L272" s="34"/>
      <c r="M272" s="159" t="s">
        <v>1</v>
      </c>
      <c r="N272" s="160" t="s">
        <v>42</v>
      </c>
      <c r="O272" s="59"/>
      <c r="P272" s="161">
        <f>O272*H272</f>
        <v>0</v>
      </c>
      <c r="Q272" s="161">
        <v>0</v>
      </c>
      <c r="R272" s="161">
        <f>Q272*H272</f>
        <v>0</v>
      </c>
      <c r="S272" s="161">
        <v>7.5999999999999998E-2</v>
      </c>
      <c r="T272" s="162">
        <f>S272*H272</f>
        <v>0.38927200000000001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163" t="s">
        <v>181</v>
      </c>
      <c r="AT272" s="163" t="s">
        <v>177</v>
      </c>
      <c r="AU272" s="163" t="s">
        <v>88</v>
      </c>
      <c r="AY272" s="18" t="s">
        <v>175</v>
      </c>
      <c r="BE272" s="164">
        <f>IF(N272="základná",J272,0)</f>
        <v>0</v>
      </c>
      <c r="BF272" s="164">
        <f>IF(N272="znížená",J272,0)</f>
        <v>0</v>
      </c>
      <c r="BG272" s="164">
        <f>IF(N272="zákl. prenesená",J272,0)</f>
        <v>0</v>
      </c>
      <c r="BH272" s="164">
        <f>IF(N272="zníž. prenesená",J272,0)</f>
        <v>0</v>
      </c>
      <c r="BI272" s="164">
        <f>IF(N272="nulová",J272,0)</f>
        <v>0</v>
      </c>
      <c r="BJ272" s="18" t="s">
        <v>88</v>
      </c>
      <c r="BK272" s="165">
        <f>ROUND(I272*H272,3)</f>
        <v>0</v>
      </c>
      <c r="BL272" s="18" t="s">
        <v>181</v>
      </c>
      <c r="BM272" s="163" t="s">
        <v>412</v>
      </c>
    </row>
    <row r="273" spans="1:65" s="15" customFormat="1">
      <c r="B273" s="193"/>
      <c r="D273" s="167" t="s">
        <v>183</v>
      </c>
      <c r="E273" s="194" t="s">
        <v>1</v>
      </c>
      <c r="F273" s="195" t="s">
        <v>413</v>
      </c>
      <c r="H273" s="194" t="s">
        <v>1</v>
      </c>
      <c r="I273" s="196"/>
      <c r="L273" s="193"/>
      <c r="M273" s="197"/>
      <c r="N273" s="198"/>
      <c r="O273" s="198"/>
      <c r="P273" s="198"/>
      <c r="Q273" s="198"/>
      <c r="R273" s="198"/>
      <c r="S273" s="198"/>
      <c r="T273" s="199"/>
      <c r="AT273" s="194" t="s">
        <v>183</v>
      </c>
      <c r="AU273" s="194" t="s">
        <v>88</v>
      </c>
      <c r="AV273" s="15" t="s">
        <v>83</v>
      </c>
      <c r="AW273" s="15" t="s">
        <v>30</v>
      </c>
      <c r="AX273" s="15" t="s">
        <v>76</v>
      </c>
      <c r="AY273" s="194" t="s">
        <v>175</v>
      </c>
    </row>
    <row r="274" spans="1:65" s="13" customFormat="1">
      <c r="B274" s="166"/>
      <c r="D274" s="167" t="s">
        <v>183</v>
      </c>
      <c r="E274" s="168" t="s">
        <v>1</v>
      </c>
      <c r="F274" s="169" t="s">
        <v>414</v>
      </c>
      <c r="H274" s="170">
        <v>3.5459999999999998</v>
      </c>
      <c r="I274" s="171"/>
      <c r="L274" s="166"/>
      <c r="M274" s="172"/>
      <c r="N274" s="173"/>
      <c r="O274" s="173"/>
      <c r="P274" s="173"/>
      <c r="Q274" s="173"/>
      <c r="R274" s="173"/>
      <c r="S274" s="173"/>
      <c r="T274" s="174"/>
      <c r="AT274" s="168" t="s">
        <v>183</v>
      </c>
      <c r="AU274" s="168" t="s">
        <v>88</v>
      </c>
      <c r="AV274" s="13" t="s">
        <v>88</v>
      </c>
      <c r="AW274" s="13" t="s">
        <v>30</v>
      </c>
      <c r="AX274" s="13" t="s">
        <v>76</v>
      </c>
      <c r="AY274" s="168" t="s">
        <v>175</v>
      </c>
    </row>
    <row r="275" spans="1:65" s="13" customFormat="1">
      <c r="B275" s="166"/>
      <c r="D275" s="167" t="s">
        <v>183</v>
      </c>
      <c r="E275" s="168" t="s">
        <v>1</v>
      </c>
      <c r="F275" s="169" t="s">
        <v>415</v>
      </c>
      <c r="H275" s="170">
        <v>1.5760000000000001</v>
      </c>
      <c r="I275" s="171"/>
      <c r="L275" s="166"/>
      <c r="M275" s="172"/>
      <c r="N275" s="173"/>
      <c r="O275" s="173"/>
      <c r="P275" s="173"/>
      <c r="Q275" s="173"/>
      <c r="R275" s="173"/>
      <c r="S275" s="173"/>
      <c r="T275" s="174"/>
      <c r="AT275" s="168" t="s">
        <v>183</v>
      </c>
      <c r="AU275" s="168" t="s">
        <v>88</v>
      </c>
      <c r="AV275" s="13" t="s">
        <v>88</v>
      </c>
      <c r="AW275" s="13" t="s">
        <v>30</v>
      </c>
      <c r="AX275" s="13" t="s">
        <v>76</v>
      </c>
      <c r="AY275" s="168" t="s">
        <v>175</v>
      </c>
    </row>
    <row r="276" spans="1:65" s="14" customFormat="1">
      <c r="B276" s="175"/>
      <c r="D276" s="167" t="s">
        <v>183</v>
      </c>
      <c r="E276" s="176" t="s">
        <v>1</v>
      </c>
      <c r="F276" s="177" t="s">
        <v>187</v>
      </c>
      <c r="H276" s="178">
        <v>5.1219999999999999</v>
      </c>
      <c r="I276" s="179"/>
      <c r="L276" s="175"/>
      <c r="M276" s="180"/>
      <c r="N276" s="181"/>
      <c r="O276" s="181"/>
      <c r="P276" s="181"/>
      <c r="Q276" s="181"/>
      <c r="R276" s="181"/>
      <c r="S276" s="181"/>
      <c r="T276" s="182"/>
      <c r="AT276" s="176" t="s">
        <v>183</v>
      </c>
      <c r="AU276" s="176" t="s">
        <v>88</v>
      </c>
      <c r="AV276" s="14" t="s">
        <v>181</v>
      </c>
      <c r="AW276" s="14" t="s">
        <v>30</v>
      </c>
      <c r="AX276" s="14" t="s">
        <v>83</v>
      </c>
      <c r="AY276" s="176" t="s">
        <v>175</v>
      </c>
    </row>
    <row r="277" spans="1:65" s="2" customFormat="1" ht="21.75" customHeight="1">
      <c r="A277" s="33"/>
      <c r="B277" s="151"/>
      <c r="C277" s="152" t="s">
        <v>416</v>
      </c>
      <c r="D277" s="152" t="s">
        <v>177</v>
      </c>
      <c r="E277" s="153" t="s">
        <v>417</v>
      </c>
      <c r="F277" s="154" t="s">
        <v>418</v>
      </c>
      <c r="G277" s="155" t="s">
        <v>281</v>
      </c>
      <c r="H277" s="156">
        <v>0.33600000000000002</v>
      </c>
      <c r="I277" s="157"/>
      <c r="J277" s="156">
        <f>ROUND(I277*H277,3)</f>
        <v>0</v>
      </c>
      <c r="K277" s="158"/>
      <c r="L277" s="34"/>
      <c r="M277" s="159" t="s">
        <v>1</v>
      </c>
      <c r="N277" s="160" t="s">
        <v>42</v>
      </c>
      <c r="O277" s="59"/>
      <c r="P277" s="161">
        <f>O277*H277</f>
        <v>0</v>
      </c>
      <c r="Q277" s="161">
        <v>0</v>
      </c>
      <c r="R277" s="161">
        <f>Q277*H277</f>
        <v>0</v>
      </c>
      <c r="S277" s="161">
        <v>1.875</v>
      </c>
      <c r="T277" s="162">
        <f>S277*H277</f>
        <v>0.63</v>
      </c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R277" s="163" t="s">
        <v>181</v>
      </c>
      <c r="AT277" s="163" t="s">
        <v>177</v>
      </c>
      <c r="AU277" s="163" t="s">
        <v>88</v>
      </c>
      <c r="AY277" s="18" t="s">
        <v>175</v>
      </c>
      <c r="BE277" s="164">
        <f>IF(N277="základná",J277,0)</f>
        <v>0</v>
      </c>
      <c r="BF277" s="164">
        <f>IF(N277="znížená",J277,0)</f>
        <v>0</v>
      </c>
      <c r="BG277" s="164">
        <f>IF(N277="zákl. prenesená",J277,0)</f>
        <v>0</v>
      </c>
      <c r="BH277" s="164">
        <f>IF(N277="zníž. prenesená",J277,0)</f>
        <v>0</v>
      </c>
      <c r="BI277" s="164">
        <f>IF(N277="nulová",J277,0)</f>
        <v>0</v>
      </c>
      <c r="BJ277" s="18" t="s">
        <v>88</v>
      </c>
      <c r="BK277" s="165">
        <f>ROUND(I277*H277,3)</f>
        <v>0</v>
      </c>
      <c r="BL277" s="18" t="s">
        <v>181</v>
      </c>
      <c r="BM277" s="163" t="s">
        <v>419</v>
      </c>
    </row>
    <row r="278" spans="1:65" s="13" customFormat="1">
      <c r="B278" s="166"/>
      <c r="D278" s="167" t="s">
        <v>183</v>
      </c>
      <c r="E278" s="168" t="s">
        <v>1</v>
      </c>
      <c r="F278" s="169" t="s">
        <v>420</v>
      </c>
      <c r="H278" s="170">
        <v>0.23200000000000001</v>
      </c>
      <c r="I278" s="171"/>
      <c r="L278" s="166"/>
      <c r="M278" s="172"/>
      <c r="N278" s="173"/>
      <c r="O278" s="173"/>
      <c r="P278" s="173"/>
      <c r="Q278" s="173"/>
      <c r="R278" s="173"/>
      <c r="S278" s="173"/>
      <c r="T278" s="174"/>
      <c r="AT278" s="168" t="s">
        <v>183</v>
      </c>
      <c r="AU278" s="168" t="s">
        <v>88</v>
      </c>
      <c r="AV278" s="13" t="s">
        <v>88</v>
      </c>
      <c r="AW278" s="13" t="s">
        <v>30</v>
      </c>
      <c r="AX278" s="13" t="s">
        <v>76</v>
      </c>
      <c r="AY278" s="168" t="s">
        <v>175</v>
      </c>
    </row>
    <row r="279" spans="1:65" s="13" customFormat="1">
      <c r="B279" s="166"/>
      <c r="D279" s="167" t="s">
        <v>183</v>
      </c>
      <c r="E279" s="168" t="s">
        <v>1</v>
      </c>
      <c r="F279" s="169" t="s">
        <v>421</v>
      </c>
      <c r="H279" s="170">
        <v>0.104</v>
      </c>
      <c r="I279" s="171"/>
      <c r="L279" s="166"/>
      <c r="M279" s="172"/>
      <c r="N279" s="173"/>
      <c r="O279" s="173"/>
      <c r="P279" s="173"/>
      <c r="Q279" s="173"/>
      <c r="R279" s="173"/>
      <c r="S279" s="173"/>
      <c r="T279" s="174"/>
      <c r="AT279" s="168" t="s">
        <v>183</v>
      </c>
      <c r="AU279" s="168" t="s">
        <v>88</v>
      </c>
      <c r="AV279" s="13" t="s">
        <v>88</v>
      </c>
      <c r="AW279" s="13" t="s">
        <v>30</v>
      </c>
      <c r="AX279" s="13" t="s">
        <v>76</v>
      </c>
      <c r="AY279" s="168" t="s">
        <v>175</v>
      </c>
    </row>
    <row r="280" spans="1:65" s="14" customFormat="1">
      <c r="B280" s="175"/>
      <c r="D280" s="167" t="s">
        <v>183</v>
      </c>
      <c r="E280" s="176" t="s">
        <v>1</v>
      </c>
      <c r="F280" s="177" t="s">
        <v>187</v>
      </c>
      <c r="H280" s="178">
        <v>0.33600000000000002</v>
      </c>
      <c r="I280" s="179"/>
      <c r="L280" s="175"/>
      <c r="M280" s="180"/>
      <c r="N280" s="181"/>
      <c r="O280" s="181"/>
      <c r="P280" s="181"/>
      <c r="Q280" s="181"/>
      <c r="R280" s="181"/>
      <c r="S280" s="181"/>
      <c r="T280" s="182"/>
      <c r="AT280" s="176" t="s">
        <v>183</v>
      </c>
      <c r="AU280" s="176" t="s">
        <v>88</v>
      </c>
      <c r="AV280" s="14" t="s">
        <v>181</v>
      </c>
      <c r="AW280" s="14" t="s">
        <v>30</v>
      </c>
      <c r="AX280" s="14" t="s">
        <v>83</v>
      </c>
      <c r="AY280" s="176" t="s">
        <v>175</v>
      </c>
    </row>
    <row r="281" spans="1:65" s="2" customFormat="1" ht="21.75" customHeight="1">
      <c r="A281" s="33"/>
      <c r="B281" s="151"/>
      <c r="C281" s="152" t="s">
        <v>422</v>
      </c>
      <c r="D281" s="152" t="s">
        <v>177</v>
      </c>
      <c r="E281" s="153" t="s">
        <v>423</v>
      </c>
      <c r="F281" s="154" t="s">
        <v>424</v>
      </c>
      <c r="G281" s="155" t="s">
        <v>281</v>
      </c>
      <c r="H281" s="156">
        <v>0.56999999999999995</v>
      </c>
      <c r="I281" s="157"/>
      <c r="J281" s="156">
        <f>ROUND(I281*H281,3)</f>
        <v>0</v>
      </c>
      <c r="K281" s="158"/>
      <c r="L281" s="34"/>
      <c r="M281" s="159" t="s">
        <v>1</v>
      </c>
      <c r="N281" s="160" t="s">
        <v>42</v>
      </c>
      <c r="O281" s="59"/>
      <c r="P281" s="161">
        <f>O281*H281</f>
        <v>0</v>
      </c>
      <c r="Q281" s="161">
        <v>0</v>
      </c>
      <c r="R281" s="161">
        <f>Q281*H281</f>
        <v>0</v>
      </c>
      <c r="S281" s="161">
        <v>1.875</v>
      </c>
      <c r="T281" s="162">
        <f>S281*H281</f>
        <v>1.0687499999999999</v>
      </c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R281" s="163" t="s">
        <v>181</v>
      </c>
      <c r="AT281" s="163" t="s">
        <v>177</v>
      </c>
      <c r="AU281" s="163" t="s">
        <v>88</v>
      </c>
      <c r="AY281" s="18" t="s">
        <v>175</v>
      </c>
      <c r="BE281" s="164">
        <f>IF(N281="základná",J281,0)</f>
        <v>0</v>
      </c>
      <c r="BF281" s="164">
        <f>IF(N281="znížená",J281,0)</f>
        <v>0</v>
      </c>
      <c r="BG281" s="164">
        <f>IF(N281="zákl. prenesená",J281,0)</f>
        <v>0</v>
      </c>
      <c r="BH281" s="164">
        <f>IF(N281="zníž. prenesená",J281,0)</f>
        <v>0</v>
      </c>
      <c r="BI281" s="164">
        <f>IF(N281="nulová",J281,0)</f>
        <v>0</v>
      </c>
      <c r="BJ281" s="18" t="s">
        <v>88</v>
      </c>
      <c r="BK281" s="165">
        <f>ROUND(I281*H281,3)</f>
        <v>0</v>
      </c>
      <c r="BL281" s="18" t="s">
        <v>181</v>
      </c>
      <c r="BM281" s="163" t="s">
        <v>425</v>
      </c>
    </row>
    <row r="282" spans="1:65" s="13" customFormat="1">
      <c r="B282" s="166"/>
      <c r="D282" s="167" t="s">
        <v>183</v>
      </c>
      <c r="E282" s="168" t="s">
        <v>1</v>
      </c>
      <c r="F282" s="169" t="s">
        <v>426</v>
      </c>
      <c r="H282" s="170">
        <v>0.56999999999999995</v>
      </c>
      <c r="I282" s="171"/>
      <c r="L282" s="166"/>
      <c r="M282" s="172"/>
      <c r="N282" s="173"/>
      <c r="O282" s="173"/>
      <c r="P282" s="173"/>
      <c r="Q282" s="173"/>
      <c r="R282" s="173"/>
      <c r="S282" s="173"/>
      <c r="T282" s="174"/>
      <c r="AT282" s="168" t="s">
        <v>183</v>
      </c>
      <c r="AU282" s="168" t="s">
        <v>88</v>
      </c>
      <c r="AV282" s="13" t="s">
        <v>88</v>
      </c>
      <c r="AW282" s="13" t="s">
        <v>30</v>
      </c>
      <c r="AX282" s="13" t="s">
        <v>83</v>
      </c>
      <c r="AY282" s="168" t="s">
        <v>175</v>
      </c>
    </row>
    <row r="283" spans="1:65" s="2" customFormat="1" ht="33" customHeight="1">
      <c r="A283" s="33"/>
      <c r="B283" s="151"/>
      <c r="C283" s="152" t="s">
        <v>427</v>
      </c>
      <c r="D283" s="152" t="s">
        <v>177</v>
      </c>
      <c r="E283" s="153" t="s">
        <v>428</v>
      </c>
      <c r="F283" s="154" t="s">
        <v>429</v>
      </c>
      <c r="G283" s="155" t="s">
        <v>215</v>
      </c>
      <c r="H283" s="156">
        <v>2.7</v>
      </c>
      <c r="I283" s="157"/>
      <c r="J283" s="156">
        <f>ROUND(I283*H283,3)</f>
        <v>0</v>
      </c>
      <c r="K283" s="158"/>
      <c r="L283" s="34"/>
      <c r="M283" s="159" t="s">
        <v>1</v>
      </c>
      <c r="N283" s="160" t="s">
        <v>42</v>
      </c>
      <c r="O283" s="59"/>
      <c r="P283" s="161">
        <f>O283*H283</f>
        <v>0</v>
      </c>
      <c r="Q283" s="161">
        <v>0</v>
      </c>
      <c r="R283" s="161">
        <f>Q283*H283</f>
        <v>0</v>
      </c>
      <c r="S283" s="161">
        <v>2.7E-2</v>
      </c>
      <c r="T283" s="162">
        <f>S283*H283</f>
        <v>7.2900000000000006E-2</v>
      </c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R283" s="163" t="s">
        <v>181</v>
      </c>
      <c r="AT283" s="163" t="s">
        <v>177</v>
      </c>
      <c r="AU283" s="163" t="s">
        <v>88</v>
      </c>
      <c r="AY283" s="18" t="s">
        <v>175</v>
      </c>
      <c r="BE283" s="164">
        <f>IF(N283="základná",J283,0)</f>
        <v>0</v>
      </c>
      <c r="BF283" s="164">
        <f>IF(N283="znížená",J283,0)</f>
        <v>0</v>
      </c>
      <c r="BG283" s="164">
        <f>IF(N283="zákl. prenesená",J283,0)</f>
        <v>0</v>
      </c>
      <c r="BH283" s="164">
        <f>IF(N283="zníž. prenesená",J283,0)</f>
        <v>0</v>
      </c>
      <c r="BI283" s="164">
        <f>IF(N283="nulová",J283,0)</f>
        <v>0</v>
      </c>
      <c r="BJ283" s="18" t="s">
        <v>88</v>
      </c>
      <c r="BK283" s="165">
        <f>ROUND(I283*H283,3)</f>
        <v>0</v>
      </c>
      <c r="BL283" s="18" t="s">
        <v>181</v>
      </c>
      <c r="BM283" s="163" t="s">
        <v>430</v>
      </c>
    </row>
    <row r="284" spans="1:65" s="13" customFormat="1">
      <c r="B284" s="166"/>
      <c r="D284" s="167" t="s">
        <v>183</v>
      </c>
      <c r="E284" s="168" t="s">
        <v>1</v>
      </c>
      <c r="F284" s="169" t="s">
        <v>431</v>
      </c>
      <c r="H284" s="170">
        <v>1.3</v>
      </c>
      <c r="I284" s="171"/>
      <c r="L284" s="166"/>
      <c r="M284" s="172"/>
      <c r="N284" s="173"/>
      <c r="O284" s="173"/>
      <c r="P284" s="173"/>
      <c r="Q284" s="173"/>
      <c r="R284" s="173"/>
      <c r="S284" s="173"/>
      <c r="T284" s="174"/>
      <c r="AT284" s="168" t="s">
        <v>183</v>
      </c>
      <c r="AU284" s="168" t="s">
        <v>88</v>
      </c>
      <c r="AV284" s="13" t="s">
        <v>88</v>
      </c>
      <c r="AW284" s="13" t="s">
        <v>30</v>
      </c>
      <c r="AX284" s="13" t="s">
        <v>76</v>
      </c>
      <c r="AY284" s="168" t="s">
        <v>175</v>
      </c>
    </row>
    <row r="285" spans="1:65" s="13" customFormat="1">
      <c r="B285" s="166"/>
      <c r="D285" s="167" t="s">
        <v>183</v>
      </c>
      <c r="E285" s="168" t="s">
        <v>1</v>
      </c>
      <c r="F285" s="169" t="s">
        <v>432</v>
      </c>
      <c r="H285" s="170">
        <v>1.4</v>
      </c>
      <c r="I285" s="171"/>
      <c r="L285" s="166"/>
      <c r="M285" s="172"/>
      <c r="N285" s="173"/>
      <c r="O285" s="173"/>
      <c r="P285" s="173"/>
      <c r="Q285" s="173"/>
      <c r="R285" s="173"/>
      <c r="S285" s="173"/>
      <c r="T285" s="174"/>
      <c r="AT285" s="168" t="s">
        <v>183</v>
      </c>
      <c r="AU285" s="168" t="s">
        <v>88</v>
      </c>
      <c r="AV285" s="13" t="s">
        <v>88</v>
      </c>
      <c r="AW285" s="13" t="s">
        <v>30</v>
      </c>
      <c r="AX285" s="13" t="s">
        <v>76</v>
      </c>
      <c r="AY285" s="168" t="s">
        <v>175</v>
      </c>
    </row>
    <row r="286" spans="1:65" s="14" customFormat="1">
      <c r="B286" s="175"/>
      <c r="D286" s="167" t="s">
        <v>183</v>
      </c>
      <c r="E286" s="176" t="s">
        <v>1</v>
      </c>
      <c r="F286" s="177" t="s">
        <v>187</v>
      </c>
      <c r="H286" s="178">
        <v>2.7</v>
      </c>
      <c r="I286" s="179"/>
      <c r="L286" s="175"/>
      <c r="M286" s="180"/>
      <c r="N286" s="181"/>
      <c r="O286" s="181"/>
      <c r="P286" s="181"/>
      <c r="Q286" s="181"/>
      <c r="R286" s="181"/>
      <c r="S286" s="181"/>
      <c r="T286" s="182"/>
      <c r="AT286" s="176" t="s">
        <v>183</v>
      </c>
      <c r="AU286" s="176" t="s">
        <v>88</v>
      </c>
      <c r="AV286" s="14" t="s">
        <v>181</v>
      </c>
      <c r="AW286" s="14" t="s">
        <v>30</v>
      </c>
      <c r="AX286" s="14" t="s">
        <v>83</v>
      </c>
      <c r="AY286" s="176" t="s">
        <v>175</v>
      </c>
    </row>
    <row r="287" spans="1:65" s="2" customFormat="1" ht="33" customHeight="1">
      <c r="A287" s="33"/>
      <c r="B287" s="151"/>
      <c r="C287" s="152" t="s">
        <v>433</v>
      </c>
      <c r="D287" s="152" t="s">
        <v>177</v>
      </c>
      <c r="E287" s="153" t="s">
        <v>434</v>
      </c>
      <c r="F287" s="154" t="s">
        <v>435</v>
      </c>
      <c r="G287" s="155" t="s">
        <v>203</v>
      </c>
      <c r="H287" s="156">
        <v>303.49400000000003</v>
      </c>
      <c r="I287" s="157"/>
      <c r="J287" s="156">
        <f>ROUND(I287*H287,3)</f>
        <v>0</v>
      </c>
      <c r="K287" s="158"/>
      <c r="L287" s="34"/>
      <c r="M287" s="159" t="s">
        <v>1</v>
      </c>
      <c r="N287" s="160" t="s">
        <v>42</v>
      </c>
      <c r="O287" s="59"/>
      <c r="P287" s="161">
        <f>O287*H287</f>
        <v>0</v>
      </c>
      <c r="Q287" s="161">
        <v>0</v>
      </c>
      <c r="R287" s="161">
        <f>Q287*H287</f>
        <v>0</v>
      </c>
      <c r="S287" s="161">
        <v>0.02</v>
      </c>
      <c r="T287" s="162">
        <f>S287*H287</f>
        <v>6.0698800000000004</v>
      </c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R287" s="163" t="s">
        <v>181</v>
      </c>
      <c r="AT287" s="163" t="s">
        <v>177</v>
      </c>
      <c r="AU287" s="163" t="s">
        <v>88</v>
      </c>
      <c r="AY287" s="18" t="s">
        <v>175</v>
      </c>
      <c r="BE287" s="164">
        <f>IF(N287="základná",J287,0)</f>
        <v>0</v>
      </c>
      <c r="BF287" s="164">
        <f>IF(N287="znížená",J287,0)</f>
        <v>0</v>
      </c>
      <c r="BG287" s="164">
        <f>IF(N287="zákl. prenesená",J287,0)</f>
        <v>0</v>
      </c>
      <c r="BH287" s="164">
        <f>IF(N287="zníž. prenesená",J287,0)</f>
        <v>0</v>
      </c>
      <c r="BI287" s="164">
        <f>IF(N287="nulová",J287,0)</f>
        <v>0</v>
      </c>
      <c r="BJ287" s="18" t="s">
        <v>88</v>
      </c>
      <c r="BK287" s="165">
        <f>ROUND(I287*H287,3)</f>
        <v>0</v>
      </c>
      <c r="BL287" s="18" t="s">
        <v>181</v>
      </c>
      <c r="BM287" s="163" t="s">
        <v>436</v>
      </c>
    </row>
    <row r="288" spans="1:65" s="15" customFormat="1">
      <c r="B288" s="193"/>
      <c r="D288" s="167" t="s">
        <v>183</v>
      </c>
      <c r="E288" s="194" t="s">
        <v>1</v>
      </c>
      <c r="F288" s="195" t="s">
        <v>437</v>
      </c>
      <c r="H288" s="194" t="s">
        <v>1</v>
      </c>
      <c r="I288" s="196"/>
      <c r="L288" s="193"/>
      <c r="M288" s="197"/>
      <c r="N288" s="198"/>
      <c r="O288" s="198"/>
      <c r="P288" s="198"/>
      <c r="Q288" s="198"/>
      <c r="R288" s="198"/>
      <c r="S288" s="198"/>
      <c r="T288" s="199"/>
      <c r="AT288" s="194" t="s">
        <v>183</v>
      </c>
      <c r="AU288" s="194" t="s">
        <v>88</v>
      </c>
      <c r="AV288" s="15" t="s">
        <v>83</v>
      </c>
      <c r="AW288" s="15" t="s">
        <v>30</v>
      </c>
      <c r="AX288" s="15" t="s">
        <v>76</v>
      </c>
      <c r="AY288" s="194" t="s">
        <v>175</v>
      </c>
    </row>
    <row r="289" spans="2:51" s="15" customFormat="1">
      <c r="B289" s="193"/>
      <c r="D289" s="167" t="s">
        <v>183</v>
      </c>
      <c r="E289" s="194" t="s">
        <v>1</v>
      </c>
      <c r="F289" s="195" t="s">
        <v>438</v>
      </c>
      <c r="H289" s="194" t="s">
        <v>1</v>
      </c>
      <c r="I289" s="196"/>
      <c r="L289" s="193"/>
      <c r="M289" s="197"/>
      <c r="N289" s="198"/>
      <c r="O289" s="198"/>
      <c r="P289" s="198"/>
      <c r="Q289" s="198"/>
      <c r="R289" s="198"/>
      <c r="S289" s="198"/>
      <c r="T289" s="199"/>
      <c r="AT289" s="194" t="s">
        <v>183</v>
      </c>
      <c r="AU289" s="194" t="s">
        <v>88</v>
      </c>
      <c r="AV289" s="15" t="s">
        <v>83</v>
      </c>
      <c r="AW289" s="15" t="s">
        <v>30</v>
      </c>
      <c r="AX289" s="15" t="s">
        <v>76</v>
      </c>
      <c r="AY289" s="194" t="s">
        <v>175</v>
      </c>
    </row>
    <row r="290" spans="2:51" s="13" customFormat="1">
      <c r="B290" s="166"/>
      <c r="D290" s="167" t="s">
        <v>183</v>
      </c>
      <c r="E290" s="168" t="s">
        <v>1</v>
      </c>
      <c r="F290" s="169" t="s">
        <v>439</v>
      </c>
      <c r="H290" s="170">
        <v>57.124000000000002</v>
      </c>
      <c r="I290" s="171"/>
      <c r="L290" s="166"/>
      <c r="M290" s="172"/>
      <c r="N290" s="173"/>
      <c r="O290" s="173"/>
      <c r="P290" s="173"/>
      <c r="Q290" s="173"/>
      <c r="R290" s="173"/>
      <c r="S290" s="173"/>
      <c r="T290" s="174"/>
      <c r="AT290" s="168" t="s">
        <v>183</v>
      </c>
      <c r="AU290" s="168" t="s">
        <v>88</v>
      </c>
      <c r="AV290" s="13" t="s">
        <v>88</v>
      </c>
      <c r="AW290" s="13" t="s">
        <v>30</v>
      </c>
      <c r="AX290" s="13" t="s">
        <v>76</v>
      </c>
      <c r="AY290" s="168" t="s">
        <v>175</v>
      </c>
    </row>
    <row r="291" spans="2:51" s="13" customFormat="1">
      <c r="B291" s="166"/>
      <c r="D291" s="167" t="s">
        <v>183</v>
      </c>
      <c r="E291" s="168" t="s">
        <v>1</v>
      </c>
      <c r="F291" s="169" t="s">
        <v>440</v>
      </c>
      <c r="H291" s="170">
        <v>-7.7960000000000003</v>
      </c>
      <c r="I291" s="171"/>
      <c r="L291" s="166"/>
      <c r="M291" s="172"/>
      <c r="N291" s="173"/>
      <c r="O291" s="173"/>
      <c r="P291" s="173"/>
      <c r="Q291" s="173"/>
      <c r="R291" s="173"/>
      <c r="S291" s="173"/>
      <c r="T291" s="174"/>
      <c r="AT291" s="168" t="s">
        <v>183</v>
      </c>
      <c r="AU291" s="168" t="s">
        <v>88</v>
      </c>
      <c r="AV291" s="13" t="s">
        <v>88</v>
      </c>
      <c r="AW291" s="13" t="s">
        <v>30</v>
      </c>
      <c r="AX291" s="13" t="s">
        <v>76</v>
      </c>
      <c r="AY291" s="168" t="s">
        <v>175</v>
      </c>
    </row>
    <row r="292" spans="2:51" s="13" customFormat="1">
      <c r="B292" s="166"/>
      <c r="D292" s="167" t="s">
        <v>183</v>
      </c>
      <c r="E292" s="168" t="s">
        <v>1</v>
      </c>
      <c r="F292" s="169" t="s">
        <v>441</v>
      </c>
      <c r="H292" s="170">
        <v>-1.35</v>
      </c>
      <c r="I292" s="171"/>
      <c r="L292" s="166"/>
      <c r="M292" s="172"/>
      <c r="N292" s="173"/>
      <c r="O292" s="173"/>
      <c r="P292" s="173"/>
      <c r="Q292" s="173"/>
      <c r="R292" s="173"/>
      <c r="S292" s="173"/>
      <c r="T292" s="174"/>
      <c r="AT292" s="168" t="s">
        <v>183</v>
      </c>
      <c r="AU292" s="168" t="s">
        <v>88</v>
      </c>
      <c r="AV292" s="13" t="s">
        <v>88</v>
      </c>
      <c r="AW292" s="13" t="s">
        <v>30</v>
      </c>
      <c r="AX292" s="13" t="s">
        <v>76</v>
      </c>
      <c r="AY292" s="168" t="s">
        <v>175</v>
      </c>
    </row>
    <row r="293" spans="2:51" s="13" customFormat="1">
      <c r="B293" s="166"/>
      <c r="D293" s="167" t="s">
        <v>183</v>
      </c>
      <c r="E293" s="168" t="s">
        <v>1</v>
      </c>
      <c r="F293" s="169" t="s">
        <v>442</v>
      </c>
      <c r="H293" s="170">
        <v>2.8039999999999998</v>
      </c>
      <c r="I293" s="171"/>
      <c r="L293" s="166"/>
      <c r="M293" s="172"/>
      <c r="N293" s="173"/>
      <c r="O293" s="173"/>
      <c r="P293" s="173"/>
      <c r="Q293" s="173"/>
      <c r="R293" s="173"/>
      <c r="S293" s="173"/>
      <c r="T293" s="174"/>
      <c r="AT293" s="168" t="s">
        <v>183</v>
      </c>
      <c r="AU293" s="168" t="s">
        <v>88</v>
      </c>
      <c r="AV293" s="13" t="s">
        <v>88</v>
      </c>
      <c r="AW293" s="13" t="s">
        <v>30</v>
      </c>
      <c r="AX293" s="13" t="s">
        <v>76</v>
      </c>
      <c r="AY293" s="168" t="s">
        <v>175</v>
      </c>
    </row>
    <row r="294" spans="2:51" s="13" customFormat="1">
      <c r="B294" s="166"/>
      <c r="D294" s="167" t="s">
        <v>183</v>
      </c>
      <c r="E294" s="168" t="s">
        <v>1</v>
      </c>
      <c r="F294" s="169" t="s">
        <v>443</v>
      </c>
      <c r="H294" s="170">
        <v>-2.097</v>
      </c>
      <c r="I294" s="171"/>
      <c r="L294" s="166"/>
      <c r="M294" s="172"/>
      <c r="N294" s="173"/>
      <c r="O294" s="173"/>
      <c r="P294" s="173"/>
      <c r="Q294" s="173"/>
      <c r="R294" s="173"/>
      <c r="S294" s="173"/>
      <c r="T294" s="174"/>
      <c r="AT294" s="168" t="s">
        <v>183</v>
      </c>
      <c r="AU294" s="168" t="s">
        <v>88</v>
      </c>
      <c r="AV294" s="13" t="s">
        <v>88</v>
      </c>
      <c r="AW294" s="13" t="s">
        <v>30</v>
      </c>
      <c r="AX294" s="13" t="s">
        <v>76</v>
      </c>
      <c r="AY294" s="168" t="s">
        <v>175</v>
      </c>
    </row>
    <row r="295" spans="2:51" s="15" customFormat="1">
      <c r="B295" s="193"/>
      <c r="D295" s="167" t="s">
        <v>183</v>
      </c>
      <c r="E295" s="194" t="s">
        <v>1</v>
      </c>
      <c r="F295" s="195" t="s">
        <v>444</v>
      </c>
      <c r="H295" s="194" t="s">
        <v>1</v>
      </c>
      <c r="I295" s="196"/>
      <c r="L295" s="193"/>
      <c r="M295" s="197"/>
      <c r="N295" s="198"/>
      <c r="O295" s="198"/>
      <c r="P295" s="198"/>
      <c r="Q295" s="198"/>
      <c r="R295" s="198"/>
      <c r="S295" s="198"/>
      <c r="T295" s="199"/>
      <c r="AT295" s="194" t="s">
        <v>183</v>
      </c>
      <c r="AU295" s="194" t="s">
        <v>88</v>
      </c>
      <c r="AV295" s="15" t="s">
        <v>83</v>
      </c>
      <c r="AW295" s="15" t="s">
        <v>30</v>
      </c>
      <c r="AX295" s="15" t="s">
        <v>76</v>
      </c>
      <c r="AY295" s="194" t="s">
        <v>175</v>
      </c>
    </row>
    <row r="296" spans="2:51" s="13" customFormat="1">
      <c r="B296" s="166"/>
      <c r="D296" s="167" t="s">
        <v>183</v>
      </c>
      <c r="E296" s="168" t="s">
        <v>1</v>
      </c>
      <c r="F296" s="169" t="s">
        <v>445</v>
      </c>
      <c r="H296" s="170">
        <v>73.888000000000005</v>
      </c>
      <c r="I296" s="171"/>
      <c r="L296" s="166"/>
      <c r="M296" s="172"/>
      <c r="N296" s="173"/>
      <c r="O296" s="173"/>
      <c r="P296" s="173"/>
      <c r="Q296" s="173"/>
      <c r="R296" s="173"/>
      <c r="S296" s="173"/>
      <c r="T296" s="174"/>
      <c r="AT296" s="168" t="s">
        <v>183</v>
      </c>
      <c r="AU296" s="168" t="s">
        <v>88</v>
      </c>
      <c r="AV296" s="13" t="s">
        <v>88</v>
      </c>
      <c r="AW296" s="13" t="s">
        <v>30</v>
      </c>
      <c r="AX296" s="13" t="s">
        <v>76</v>
      </c>
      <c r="AY296" s="168" t="s">
        <v>175</v>
      </c>
    </row>
    <row r="297" spans="2:51" s="13" customFormat="1">
      <c r="B297" s="166"/>
      <c r="D297" s="167" t="s">
        <v>183</v>
      </c>
      <c r="E297" s="168" t="s">
        <v>1</v>
      </c>
      <c r="F297" s="169" t="s">
        <v>446</v>
      </c>
      <c r="H297" s="170">
        <v>-1.7</v>
      </c>
      <c r="I297" s="171"/>
      <c r="L297" s="166"/>
      <c r="M297" s="172"/>
      <c r="N297" s="173"/>
      <c r="O297" s="173"/>
      <c r="P297" s="173"/>
      <c r="Q297" s="173"/>
      <c r="R297" s="173"/>
      <c r="S297" s="173"/>
      <c r="T297" s="174"/>
      <c r="AT297" s="168" t="s">
        <v>183</v>
      </c>
      <c r="AU297" s="168" t="s">
        <v>88</v>
      </c>
      <c r="AV297" s="13" t="s">
        <v>88</v>
      </c>
      <c r="AW297" s="13" t="s">
        <v>30</v>
      </c>
      <c r="AX297" s="13" t="s">
        <v>76</v>
      </c>
      <c r="AY297" s="168" t="s">
        <v>175</v>
      </c>
    </row>
    <row r="298" spans="2:51" s="13" customFormat="1">
      <c r="B298" s="166"/>
      <c r="D298" s="167" t="s">
        <v>183</v>
      </c>
      <c r="E298" s="168" t="s">
        <v>1</v>
      </c>
      <c r="F298" s="169" t="s">
        <v>447</v>
      </c>
      <c r="H298" s="170">
        <v>-2.8559999999999999</v>
      </c>
      <c r="I298" s="171"/>
      <c r="L298" s="166"/>
      <c r="M298" s="172"/>
      <c r="N298" s="173"/>
      <c r="O298" s="173"/>
      <c r="P298" s="173"/>
      <c r="Q298" s="173"/>
      <c r="R298" s="173"/>
      <c r="S298" s="173"/>
      <c r="T298" s="174"/>
      <c r="AT298" s="168" t="s">
        <v>183</v>
      </c>
      <c r="AU298" s="168" t="s">
        <v>88</v>
      </c>
      <c r="AV298" s="13" t="s">
        <v>88</v>
      </c>
      <c r="AW298" s="13" t="s">
        <v>30</v>
      </c>
      <c r="AX298" s="13" t="s">
        <v>76</v>
      </c>
      <c r="AY298" s="168" t="s">
        <v>175</v>
      </c>
    </row>
    <row r="299" spans="2:51" s="13" customFormat="1">
      <c r="B299" s="166"/>
      <c r="D299" s="167" t="s">
        <v>183</v>
      </c>
      <c r="E299" s="168" t="s">
        <v>1</v>
      </c>
      <c r="F299" s="169" t="s">
        <v>448</v>
      </c>
      <c r="H299" s="170">
        <v>1.532</v>
      </c>
      <c r="I299" s="171"/>
      <c r="L299" s="166"/>
      <c r="M299" s="172"/>
      <c r="N299" s="173"/>
      <c r="O299" s="173"/>
      <c r="P299" s="173"/>
      <c r="Q299" s="173"/>
      <c r="R299" s="173"/>
      <c r="S299" s="173"/>
      <c r="T299" s="174"/>
      <c r="AT299" s="168" t="s">
        <v>183</v>
      </c>
      <c r="AU299" s="168" t="s">
        <v>88</v>
      </c>
      <c r="AV299" s="13" t="s">
        <v>88</v>
      </c>
      <c r="AW299" s="13" t="s">
        <v>30</v>
      </c>
      <c r="AX299" s="13" t="s">
        <v>76</v>
      </c>
      <c r="AY299" s="168" t="s">
        <v>175</v>
      </c>
    </row>
    <row r="300" spans="2:51" s="15" customFormat="1">
      <c r="B300" s="193"/>
      <c r="D300" s="167" t="s">
        <v>183</v>
      </c>
      <c r="E300" s="194" t="s">
        <v>1</v>
      </c>
      <c r="F300" s="195" t="s">
        <v>449</v>
      </c>
      <c r="H300" s="194" t="s">
        <v>1</v>
      </c>
      <c r="I300" s="196"/>
      <c r="L300" s="193"/>
      <c r="M300" s="197"/>
      <c r="N300" s="198"/>
      <c r="O300" s="198"/>
      <c r="P300" s="198"/>
      <c r="Q300" s="198"/>
      <c r="R300" s="198"/>
      <c r="S300" s="198"/>
      <c r="T300" s="199"/>
      <c r="AT300" s="194" t="s">
        <v>183</v>
      </c>
      <c r="AU300" s="194" t="s">
        <v>88</v>
      </c>
      <c r="AV300" s="15" t="s">
        <v>83</v>
      </c>
      <c r="AW300" s="15" t="s">
        <v>30</v>
      </c>
      <c r="AX300" s="15" t="s">
        <v>76</v>
      </c>
      <c r="AY300" s="194" t="s">
        <v>175</v>
      </c>
    </row>
    <row r="301" spans="2:51" s="13" customFormat="1">
      <c r="B301" s="166"/>
      <c r="D301" s="167" t="s">
        <v>183</v>
      </c>
      <c r="E301" s="168" t="s">
        <v>1</v>
      </c>
      <c r="F301" s="169" t="s">
        <v>450</v>
      </c>
      <c r="H301" s="170">
        <v>82.972999999999999</v>
      </c>
      <c r="I301" s="171"/>
      <c r="L301" s="166"/>
      <c r="M301" s="172"/>
      <c r="N301" s="173"/>
      <c r="O301" s="173"/>
      <c r="P301" s="173"/>
      <c r="Q301" s="173"/>
      <c r="R301" s="173"/>
      <c r="S301" s="173"/>
      <c r="T301" s="174"/>
      <c r="AT301" s="168" t="s">
        <v>183</v>
      </c>
      <c r="AU301" s="168" t="s">
        <v>88</v>
      </c>
      <c r="AV301" s="13" t="s">
        <v>88</v>
      </c>
      <c r="AW301" s="13" t="s">
        <v>30</v>
      </c>
      <c r="AX301" s="13" t="s">
        <v>76</v>
      </c>
      <c r="AY301" s="168" t="s">
        <v>175</v>
      </c>
    </row>
    <row r="302" spans="2:51" s="13" customFormat="1">
      <c r="B302" s="166"/>
      <c r="D302" s="167" t="s">
        <v>183</v>
      </c>
      <c r="E302" s="168" t="s">
        <v>1</v>
      </c>
      <c r="F302" s="169" t="s">
        <v>446</v>
      </c>
      <c r="H302" s="170">
        <v>-1.7</v>
      </c>
      <c r="I302" s="171"/>
      <c r="L302" s="166"/>
      <c r="M302" s="172"/>
      <c r="N302" s="173"/>
      <c r="O302" s="173"/>
      <c r="P302" s="173"/>
      <c r="Q302" s="173"/>
      <c r="R302" s="173"/>
      <c r="S302" s="173"/>
      <c r="T302" s="174"/>
      <c r="AT302" s="168" t="s">
        <v>183</v>
      </c>
      <c r="AU302" s="168" t="s">
        <v>88</v>
      </c>
      <c r="AV302" s="13" t="s">
        <v>88</v>
      </c>
      <c r="AW302" s="13" t="s">
        <v>30</v>
      </c>
      <c r="AX302" s="13" t="s">
        <v>76</v>
      </c>
      <c r="AY302" s="168" t="s">
        <v>175</v>
      </c>
    </row>
    <row r="303" spans="2:51" s="13" customFormat="1">
      <c r="B303" s="166"/>
      <c r="D303" s="167" t="s">
        <v>183</v>
      </c>
      <c r="E303" s="168" t="s">
        <v>1</v>
      </c>
      <c r="F303" s="169" t="s">
        <v>451</v>
      </c>
      <c r="H303" s="170">
        <v>-3.3130000000000002</v>
      </c>
      <c r="I303" s="171"/>
      <c r="L303" s="166"/>
      <c r="M303" s="172"/>
      <c r="N303" s="173"/>
      <c r="O303" s="173"/>
      <c r="P303" s="173"/>
      <c r="Q303" s="173"/>
      <c r="R303" s="173"/>
      <c r="S303" s="173"/>
      <c r="T303" s="174"/>
      <c r="AT303" s="168" t="s">
        <v>183</v>
      </c>
      <c r="AU303" s="168" t="s">
        <v>88</v>
      </c>
      <c r="AV303" s="13" t="s">
        <v>88</v>
      </c>
      <c r="AW303" s="13" t="s">
        <v>30</v>
      </c>
      <c r="AX303" s="13" t="s">
        <v>76</v>
      </c>
      <c r="AY303" s="168" t="s">
        <v>175</v>
      </c>
    </row>
    <row r="304" spans="2:51" s="13" customFormat="1">
      <c r="B304" s="166"/>
      <c r="D304" s="167" t="s">
        <v>183</v>
      </c>
      <c r="E304" s="168" t="s">
        <v>1</v>
      </c>
      <c r="F304" s="169" t="s">
        <v>452</v>
      </c>
      <c r="H304" s="170">
        <v>-3.4750000000000001</v>
      </c>
      <c r="I304" s="171"/>
      <c r="L304" s="166"/>
      <c r="M304" s="172"/>
      <c r="N304" s="173"/>
      <c r="O304" s="173"/>
      <c r="P304" s="173"/>
      <c r="Q304" s="173"/>
      <c r="R304" s="173"/>
      <c r="S304" s="173"/>
      <c r="T304" s="174"/>
      <c r="AT304" s="168" t="s">
        <v>183</v>
      </c>
      <c r="AU304" s="168" t="s">
        <v>88</v>
      </c>
      <c r="AV304" s="13" t="s">
        <v>88</v>
      </c>
      <c r="AW304" s="13" t="s">
        <v>30</v>
      </c>
      <c r="AX304" s="13" t="s">
        <v>76</v>
      </c>
      <c r="AY304" s="168" t="s">
        <v>175</v>
      </c>
    </row>
    <row r="305" spans="2:51" s="13" customFormat="1">
      <c r="B305" s="166"/>
      <c r="D305" s="167" t="s">
        <v>183</v>
      </c>
      <c r="E305" s="168" t="s">
        <v>1</v>
      </c>
      <c r="F305" s="169" t="s">
        <v>453</v>
      </c>
      <c r="H305" s="170">
        <v>1.6519999999999999</v>
      </c>
      <c r="I305" s="171"/>
      <c r="L305" s="166"/>
      <c r="M305" s="172"/>
      <c r="N305" s="173"/>
      <c r="O305" s="173"/>
      <c r="P305" s="173"/>
      <c r="Q305" s="173"/>
      <c r="R305" s="173"/>
      <c r="S305" s="173"/>
      <c r="T305" s="174"/>
      <c r="AT305" s="168" t="s">
        <v>183</v>
      </c>
      <c r="AU305" s="168" t="s">
        <v>88</v>
      </c>
      <c r="AV305" s="13" t="s">
        <v>88</v>
      </c>
      <c r="AW305" s="13" t="s">
        <v>30</v>
      </c>
      <c r="AX305" s="13" t="s">
        <v>76</v>
      </c>
      <c r="AY305" s="168" t="s">
        <v>175</v>
      </c>
    </row>
    <row r="306" spans="2:51" s="15" customFormat="1">
      <c r="B306" s="193"/>
      <c r="D306" s="167" t="s">
        <v>183</v>
      </c>
      <c r="E306" s="194" t="s">
        <v>1</v>
      </c>
      <c r="F306" s="195" t="s">
        <v>454</v>
      </c>
      <c r="H306" s="194" t="s">
        <v>1</v>
      </c>
      <c r="I306" s="196"/>
      <c r="L306" s="193"/>
      <c r="M306" s="197"/>
      <c r="N306" s="198"/>
      <c r="O306" s="198"/>
      <c r="P306" s="198"/>
      <c r="Q306" s="198"/>
      <c r="R306" s="198"/>
      <c r="S306" s="198"/>
      <c r="T306" s="199"/>
      <c r="AT306" s="194" t="s">
        <v>183</v>
      </c>
      <c r="AU306" s="194" t="s">
        <v>88</v>
      </c>
      <c r="AV306" s="15" t="s">
        <v>83</v>
      </c>
      <c r="AW306" s="15" t="s">
        <v>30</v>
      </c>
      <c r="AX306" s="15" t="s">
        <v>76</v>
      </c>
      <c r="AY306" s="194" t="s">
        <v>175</v>
      </c>
    </row>
    <row r="307" spans="2:51" s="13" customFormat="1">
      <c r="B307" s="166"/>
      <c r="D307" s="167" t="s">
        <v>183</v>
      </c>
      <c r="E307" s="168" t="s">
        <v>1</v>
      </c>
      <c r="F307" s="169" t="s">
        <v>455</v>
      </c>
      <c r="H307" s="170">
        <v>53.064</v>
      </c>
      <c r="I307" s="171"/>
      <c r="L307" s="166"/>
      <c r="M307" s="172"/>
      <c r="N307" s="173"/>
      <c r="O307" s="173"/>
      <c r="P307" s="173"/>
      <c r="Q307" s="173"/>
      <c r="R307" s="173"/>
      <c r="S307" s="173"/>
      <c r="T307" s="174"/>
      <c r="AT307" s="168" t="s">
        <v>183</v>
      </c>
      <c r="AU307" s="168" t="s">
        <v>88</v>
      </c>
      <c r="AV307" s="13" t="s">
        <v>88</v>
      </c>
      <c r="AW307" s="13" t="s">
        <v>30</v>
      </c>
      <c r="AX307" s="13" t="s">
        <v>76</v>
      </c>
      <c r="AY307" s="168" t="s">
        <v>175</v>
      </c>
    </row>
    <row r="308" spans="2:51" s="13" customFormat="1">
      <c r="B308" s="166"/>
      <c r="D308" s="167" t="s">
        <v>183</v>
      </c>
      <c r="E308" s="168" t="s">
        <v>1</v>
      </c>
      <c r="F308" s="169" t="s">
        <v>451</v>
      </c>
      <c r="H308" s="170">
        <v>-3.3130000000000002</v>
      </c>
      <c r="I308" s="171"/>
      <c r="L308" s="166"/>
      <c r="M308" s="172"/>
      <c r="N308" s="173"/>
      <c r="O308" s="173"/>
      <c r="P308" s="173"/>
      <c r="Q308" s="173"/>
      <c r="R308" s="173"/>
      <c r="S308" s="173"/>
      <c r="T308" s="174"/>
      <c r="AT308" s="168" t="s">
        <v>183</v>
      </c>
      <c r="AU308" s="168" t="s">
        <v>88</v>
      </c>
      <c r="AV308" s="13" t="s">
        <v>88</v>
      </c>
      <c r="AW308" s="13" t="s">
        <v>30</v>
      </c>
      <c r="AX308" s="13" t="s">
        <v>76</v>
      </c>
      <c r="AY308" s="168" t="s">
        <v>175</v>
      </c>
    </row>
    <row r="309" spans="2:51" s="13" customFormat="1">
      <c r="B309" s="166"/>
      <c r="D309" s="167" t="s">
        <v>183</v>
      </c>
      <c r="E309" s="168" t="s">
        <v>1</v>
      </c>
      <c r="F309" s="169" t="s">
        <v>456</v>
      </c>
      <c r="H309" s="170">
        <v>-3.42</v>
      </c>
      <c r="I309" s="171"/>
      <c r="L309" s="166"/>
      <c r="M309" s="172"/>
      <c r="N309" s="173"/>
      <c r="O309" s="173"/>
      <c r="P309" s="173"/>
      <c r="Q309" s="173"/>
      <c r="R309" s="173"/>
      <c r="S309" s="173"/>
      <c r="T309" s="174"/>
      <c r="AT309" s="168" t="s">
        <v>183</v>
      </c>
      <c r="AU309" s="168" t="s">
        <v>88</v>
      </c>
      <c r="AV309" s="13" t="s">
        <v>88</v>
      </c>
      <c r="AW309" s="13" t="s">
        <v>30</v>
      </c>
      <c r="AX309" s="13" t="s">
        <v>76</v>
      </c>
      <c r="AY309" s="168" t="s">
        <v>175</v>
      </c>
    </row>
    <row r="310" spans="2:51" s="13" customFormat="1">
      <c r="B310" s="166"/>
      <c r="D310" s="167" t="s">
        <v>183</v>
      </c>
      <c r="E310" s="168" t="s">
        <v>1</v>
      </c>
      <c r="F310" s="169" t="s">
        <v>443</v>
      </c>
      <c r="H310" s="170">
        <v>-2.097</v>
      </c>
      <c r="I310" s="171"/>
      <c r="L310" s="166"/>
      <c r="M310" s="172"/>
      <c r="N310" s="173"/>
      <c r="O310" s="173"/>
      <c r="P310" s="173"/>
      <c r="Q310" s="173"/>
      <c r="R310" s="173"/>
      <c r="S310" s="173"/>
      <c r="T310" s="174"/>
      <c r="AT310" s="168" t="s">
        <v>183</v>
      </c>
      <c r="AU310" s="168" t="s">
        <v>88</v>
      </c>
      <c r="AV310" s="13" t="s">
        <v>88</v>
      </c>
      <c r="AW310" s="13" t="s">
        <v>30</v>
      </c>
      <c r="AX310" s="13" t="s">
        <v>76</v>
      </c>
      <c r="AY310" s="168" t="s">
        <v>175</v>
      </c>
    </row>
    <row r="311" spans="2:51" s="13" customFormat="1">
      <c r="B311" s="166"/>
      <c r="D311" s="167" t="s">
        <v>183</v>
      </c>
      <c r="E311" s="168" t="s">
        <v>1</v>
      </c>
      <c r="F311" s="169" t="s">
        <v>457</v>
      </c>
      <c r="H311" s="170">
        <v>-3.1920000000000002</v>
      </c>
      <c r="I311" s="171"/>
      <c r="L311" s="166"/>
      <c r="M311" s="172"/>
      <c r="N311" s="173"/>
      <c r="O311" s="173"/>
      <c r="P311" s="173"/>
      <c r="Q311" s="173"/>
      <c r="R311" s="173"/>
      <c r="S311" s="173"/>
      <c r="T311" s="174"/>
      <c r="AT311" s="168" t="s">
        <v>183</v>
      </c>
      <c r="AU311" s="168" t="s">
        <v>88</v>
      </c>
      <c r="AV311" s="13" t="s">
        <v>88</v>
      </c>
      <c r="AW311" s="13" t="s">
        <v>30</v>
      </c>
      <c r="AX311" s="13" t="s">
        <v>76</v>
      </c>
      <c r="AY311" s="168" t="s">
        <v>175</v>
      </c>
    </row>
    <row r="312" spans="2:51" s="13" customFormat="1">
      <c r="B312" s="166"/>
      <c r="D312" s="167" t="s">
        <v>183</v>
      </c>
      <c r="E312" s="168" t="s">
        <v>1</v>
      </c>
      <c r="F312" s="169" t="s">
        <v>458</v>
      </c>
      <c r="H312" s="170">
        <v>1.845</v>
      </c>
      <c r="I312" s="171"/>
      <c r="L312" s="166"/>
      <c r="M312" s="172"/>
      <c r="N312" s="173"/>
      <c r="O312" s="173"/>
      <c r="P312" s="173"/>
      <c r="Q312" s="173"/>
      <c r="R312" s="173"/>
      <c r="S312" s="173"/>
      <c r="T312" s="174"/>
      <c r="AT312" s="168" t="s">
        <v>183</v>
      </c>
      <c r="AU312" s="168" t="s">
        <v>88</v>
      </c>
      <c r="AV312" s="13" t="s">
        <v>88</v>
      </c>
      <c r="AW312" s="13" t="s">
        <v>30</v>
      </c>
      <c r="AX312" s="13" t="s">
        <v>76</v>
      </c>
      <c r="AY312" s="168" t="s">
        <v>175</v>
      </c>
    </row>
    <row r="313" spans="2:51" s="13" customFormat="1">
      <c r="B313" s="166"/>
      <c r="D313" s="167" t="s">
        <v>183</v>
      </c>
      <c r="E313" s="168" t="s">
        <v>1</v>
      </c>
      <c r="F313" s="169" t="s">
        <v>459</v>
      </c>
      <c r="H313" s="170">
        <v>1.81</v>
      </c>
      <c r="I313" s="171"/>
      <c r="L313" s="166"/>
      <c r="M313" s="172"/>
      <c r="N313" s="173"/>
      <c r="O313" s="173"/>
      <c r="P313" s="173"/>
      <c r="Q313" s="173"/>
      <c r="R313" s="173"/>
      <c r="S313" s="173"/>
      <c r="T313" s="174"/>
      <c r="AT313" s="168" t="s">
        <v>183</v>
      </c>
      <c r="AU313" s="168" t="s">
        <v>88</v>
      </c>
      <c r="AV313" s="13" t="s">
        <v>88</v>
      </c>
      <c r="AW313" s="13" t="s">
        <v>30</v>
      </c>
      <c r="AX313" s="13" t="s">
        <v>76</v>
      </c>
      <c r="AY313" s="168" t="s">
        <v>175</v>
      </c>
    </row>
    <row r="314" spans="2:51" s="15" customFormat="1">
      <c r="B314" s="193"/>
      <c r="D314" s="167" t="s">
        <v>183</v>
      </c>
      <c r="E314" s="194" t="s">
        <v>1</v>
      </c>
      <c r="F314" s="195" t="s">
        <v>460</v>
      </c>
      <c r="H314" s="194" t="s">
        <v>1</v>
      </c>
      <c r="I314" s="196"/>
      <c r="L314" s="193"/>
      <c r="M314" s="197"/>
      <c r="N314" s="198"/>
      <c r="O314" s="198"/>
      <c r="P314" s="198"/>
      <c r="Q314" s="198"/>
      <c r="R314" s="198"/>
      <c r="S314" s="198"/>
      <c r="T314" s="199"/>
      <c r="AT314" s="194" t="s">
        <v>183</v>
      </c>
      <c r="AU314" s="194" t="s">
        <v>88</v>
      </c>
      <c r="AV314" s="15" t="s">
        <v>83</v>
      </c>
      <c r="AW314" s="15" t="s">
        <v>30</v>
      </c>
      <c r="AX314" s="15" t="s">
        <v>76</v>
      </c>
      <c r="AY314" s="194" t="s">
        <v>175</v>
      </c>
    </row>
    <row r="315" spans="2:51" s="13" customFormat="1">
      <c r="B315" s="166"/>
      <c r="D315" s="167" t="s">
        <v>183</v>
      </c>
      <c r="E315" s="168" t="s">
        <v>1</v>
      </c>
      <c r="F315" s="169" t="s">
        <v>461</v>
      </c>
      <c r="H315" s="170">
        <v>30.19</v>
      </c>
      <c r="I315" s="171"/>
      <c r="L315" s="166"/>
      <c r="M315" s="172"/>
      <c r="N315" s="173"/>
      <c r="O315" s="173"/>
      <c r="P315" s="173"/>
      <c r="Q315" s="173"/>
      <c r="R315" s="173"/>
      <c r="S315" s="173"/>
      <c r="T315" s="174"/>
      <c r="AT315" s="168" t="s">
        <v>183</v>
      </c>
      <c r="AU315" s="168" t="s">
        <v>88</v>
      </c>
      <c r="AV315" s="13" t="s">
        <v>88</v>
      </c>
      <c r="AW315" s="13" t="s">
        <v>30</v>
      </c>
      <c r="AX315" s="13" t="s">
        <v>76</v>
      </c>
      <c r="AY315" s="168" t="s">
        <v>175</v>
      </c>
    </row>
    <row r="316" spans="2:51" s="13" customFormat="1">
      <c r="B316" s="166"/>
      <c r="D316" s="167" t="s">
        <v>183</v>
      </c>
      <c r="E316" s="168" t="s">
        <v>1</v>
      </c>
      <c r="F316" s="169" t="s">
        <v>462</v>
      </c>
      <c r="H316" s="170">
        <v>-1.95</v>
      </c>
      <c r="I316" s="171"/>
      <c r="L316" s="166"/>
      <c r="M316" s="172"/>
      <c r="N316" s="173"/>
      <c r="O316" s="173"/>
      <c r="P316" s="173"/>
      <c r="Q316" s="173"/>
      <c r="R316" s="173"/>
      <c r="S316" s="173"/>
      <c r="T316" s="174"/>
      <c r="AT316" s="168" t="s">
        <v>183</v>
      </c>
      <c r="AU316" s="168" t="s">
        <v>88</v>
      </c>
      <c r="AV316" s="13" t="s">
        <v>88</v>
      </c>
      <c r="AW316" s="13" t="s">
        <v>30</v>
      </c>
      <c r="AX316" s="13" t="s">
        <v>76</v>
      </c>
      <c r="AY316" s="168" t="s">
        <v>175</v>
      </c>
    </row>
    <row r="317" spans="2:51" s="13" customFormat="1">
      <c r="B317" s="166"/>
      <c r="D317" s="167" t="s">
        <v>183</v>
      </c>
      <c r="E317" s="168" t="s">
        <v>1</v>
      </c>
      <c r="F317" s="169" t="s">
        <v>463</v>
      </c>
      <c r="H317" s="170">
        <v>-1.5960000000000001</v>
      </c>
      <c r="I317" s="171"/>
      <c r="L317" s="166"/>
      <c r="M317" s="172"/>
      <c r="N317" s="173"/>
      <c r="O317" s="173"/>
      <c r="P317" s="173"/>
      <c r="Q317" s="173"/>
      <c r="R317" s="173"/>
      <c r="S317" s="173"/>
      <c r="T317" s="174"/>
      <c r="AT317" s="168" t="s">
        <v>183</v>
      </c>
      <c r="AU317" s="168" t="s">
        <v>88</v>
      </c>
      <c r="AV317" s="13" t="s">
        <v>88</v>
      </c>
      <c r="AW317" s="13" t="s">
        <v>30</v>
      </c>
      <c r="AX317" s="13" t="s">
        <v>76</v>
      </c>
      <c r="AY317" s="168" t="s">
        <v>175</v>
      </c>
    </row>
    <row r="318" spans="2:51" s="13" customFormat="1">
      <c r="B318" s="166"/>
      <c r="D318" s="167" t="s">
        <v>183</v>
      </c>
      <c r="E318" s="168" t="s">
        <v>1</v>
      </c>
      <c r="F318" s="169" t="s">
        <v>464</v>
      </c>
      <c r="H318" s="170">
        <v>0.7</v>
      </c>
      <c r="I318" s="171"/>
      <c r="L318" s="166"/>
      <c r="M318" s="172"/>
      <c r="N318" s="173"/>
      <c r="O318" s="173"/>
      <c r="P318" s="173"/>
      <c r="Q318" s="173"/>
      <c r="R318" s="173"/>
      <c r="S318" s="173"/>
      <c r="T318" s="174"/>
      <c r="AT318" s="168" t="s">
        <v>183</v>
      </c>
      <c r="AU318" s="168" t="s">
        <v>88</v>
      </c>
      <c r="AV318" s="13" t="s">
        <v>88</v>
      </c>
      <c r="AW318" s="13" t="s">
        <v>30</v>
      </c>
      <c r="AX318" s="13" t="s">
        <v>76</v>
      </c>
      <c r="AY318" s="168" t="s">
        <v>175</v>
      </c>
    </row>
    <row r="319" spans="2:51" s="15" customFormat="1">
      <c r="B319" s="193"/>
      <c r="D319" s="167" t="s">
        <v>183</v>
      </c>
      <c r="E319" s="194" t="s">
        <v>1</v>
      </c>
      <c r="F319" s="195" t="s">
        <v>465</v>
      </c>
      <c r="H319" s="194" t="s">
        <v>1</v>
      </c>
      <c r="I319" s="196"/>
      <c r="L319" s="193"/>
      <c r="M319" s="197"/>
      <c r="N319" s="198"/>
      <c r="O319" s="198"/>
      <c r="P319" s="198"/>
      <c r="Q319" s="198"/>
      <c r="R319" s="198"/>
      <c r="S319" s="198"/>
      <c r="T319" s="199"/>
      <c r="AT319" s="194" t="s">
        <v>183</v>
      </c>
      <c r="AU319" s="194" t="s">
        <v>88</v>
      </c>
      <c r="AV319" s="15" t="s">
        <v>83</v>
      </c>
      <c r="AW319" s="15" t="s">
        <v>30</v>
      </c>
      <c r="AX319" s="15" t="s">
        <v>76</v>
      </c>
      <c r="AY319" s="194" t="s">
        <v>175</v>
      </c>
    </row>
    <row r="320" spans="2:51" s="13" customFormat="1">
      <c r="B320" s="166"/>
      <c r="D320" s="167" t="s">
        <v>183</v>
      </c>
      <c r="E320" s="168" t="s">
        <v>1</v>
      </c>
      <c r="F320" s="169" t="s">
        <v>466</v>
      </c>
      <c r="H320" s="170">
        <v>16.478999999999999</v>
      </c>
      <c r="I320" s="171"/>
      <c r="L320" s="166"/>
      <c r="M320" s="172"/>
      <c r="N320" s="173"/>
      <c r="O320" s="173"/>
      <c r="P320" s="173"/>
      <c r="Q320" s="173"/>
      <c r="R320" s="173"/>
      <c r="S320" s="173"/>
      <c r="T320" s="174"/>
      <c r="AT320" s="168" t="s">
        <v>183</v>
      </c>
      <c r="AU320" s="168" t="s">
        <v>88</v>
      </c>
      <c r="AV320" s="13" t="s">
        <v>88</v>
      </c>
      <c r="AW320" s="13" t="s">
        <v>30</v>
      </c>
      <c r="AX320" s="13" t="s">
        <v>76</v>
      </c>
      <c r="AY320" s="168" t="s">
        <v>175</v>
      </c>
    </row>
    <row r="321" spans="1:65" s="13" customFormat="1">
      <c r="B321" s="166"/>
      <c r="D321" s="167" t="s">
        <v>183</v>
      </c>
      <c r="E321" s="168" t="s">
        <v>1</v>
      </c>
      <c r="F321" s="169" t="s">
        <v>467</v>
      </c>
      <c r="H321" s="170">
        <v>-0.80100000000000005</v>
      </c>
      <c r="I321" s="171"/>
      <c r="L321" s="166"/>
      <c r="M321" s="172"/>
      <c r="N321" s="173"/>
      <c r="O321" s="173"/>
      <c r="P321" s="173"/>
      <c r="Q321" s="173"/>
      <c r="R321" s="173"/>
      <c r="S321" s="173"/>
      <c r="T321" s="174"/>
      <c r="AT321" s="168" t="s">
        <v>183</v>
      </c>
      <c r="AU321" s="168" t="s">
        <v>88</v>
      </c>
      <c r="AV321" s="13" t="s">
        <v>88</v>
      </c>
      <c r="AW321" s="13" t="s">
        <v>30</v>
      </c>
      <c r="AX321" s="13" t="s">
        <v>76</v>
      </c>
      <c r="AY321" s="168" t="s">
        <v>175</v>
      </c>
    </row>
    <row r="322" spans="1:65" s="14" customFormat="1">
      <c r="B322" s="175"/>
      <c r="D322" s="167" t="s">
        <v>183</v>
      </c>
      <c r="E322" s="176" t="s">
        <v>108</v>
      </c>
      <c r="F322" s="177" t="s">
        <v>187</v>
      </c>
      <c r="H322" s="178">
        <v>283.40499999999997</v>
      </c>
      <c r="I322" s="179"/>
      <c r="L322" s="175"/>
      <c r="M322" s="180"/>
      <c r="N322" s="181"/>
      <c r="O322" s="181"/>
      <c r="P322" s="181"/>
      <c r="Q322" s="181"/>
      <c r="R322" s="181"/>
      <c r="S322" s="181"/>
      <c r="T322" s="182"/>
      <c r="AT322" s="176" t="s">
        <v>183</v>
      </c>
      <c r="AU322" s="176" t="s">
        <v>88</v>
      </c>
      <c r="AV322" s="14" t="s">
        <v>181</v>
      </c>
      <c r="AW322" s="14" t="s">
        <v>30</v>
      </c>
      <c r="AX322" s="14" t="s">
        <v>76</v>
      </c>
      <c r="AY322" s="176" t="s">
        <v>175</v>
      </c>
    </row>
    <row r="323" spans="1:65" s="13" customFormat="1">
      <c r="B323" s="166"/>
      <c r="D323" s="167" t="s">
        <v>183</v>
      </c>
      <c r="E323" s="168" t="s">
        <v>1</v>
      </c>
      <c r="F323" s="169" t="s">
        <v>224</v>
      </c>
      <c r="H323" s="170">
        <v>303.49400000000003</v>
      </c>
      <c r="I323" s="171"/>
      <c r="L323" s="166"/>
      <c r="M323" s="172"/>
      <c r="N323" s="173"/>
      <c r="O323" s="173"/>
      <c r="P323" s="173"/>
      <c r="Q323" s="173"/>
      <c r="R323" s="173"/>
      <c r="S323" s="173"/>
      <c r="T323" s="174"/>
      <c r="AT323" s="168" t="s">
        <v>183</v>
      </c>
      <c r="AU323" s="168" t="s">
        <v>88</v>
      </c>
      <c r="AV323" s="13" t="s">
        <v>88</v>
      </c>
      <c r="AW323" s="13" t="s">
        <v>30</v>
      </c>
      <c r="AX323" s="13" t="s">
        <v>83</v>
      </c>
      <c r="AY323" s="168" t="s">
        <v>175</v>
      </c>
    </row>
    <row r="324" spans="1:65" s="2" customFormat="1" ht="33" customHeight="1">
      <c r="A324" s="33"/>
      <c r="B324" s="151"/>
      <c r="C324" s="152" t="s">
        <v>468</v>
      </c>
      <c r="D324" s="152" t="s">
        <v>177</v>
      </c>
      <c r="E324" s="153" t="s">
        <v>469</v>
      </c>
      <c r="F324" s="154" t="s">
        <v>470</v>
      </c>
      <c r="G324" s="155" t="s">
        <v>203</v>
      </c>
      <c r="H324" s="156">
        <v>13.510999999999999</v>
      </c>
      <c r="I324" s="157"/>
      <c r="J324" s="156">
        <f>ROUND(I324*H324,3)</f>
        <v>0</v>
      </c>
      <c r="K324" s="158"/>
      <c r="L324" s="34"/>
      <c r="M324" s="159" t="s">
        <v>1</v>
      </c>
      <c r="N324" s="160" t="s">
        <v>42</v>
      </c>
      <c r="O324" s="59"/>
      <c r="P324" s="161">
        <f>O324*H324</f>
        <v>0</v>
      </c>
      <c r="Q324" s="161">
        <v>0</v>
      </c>
      <c r="R324" s="161">
        <f>Q324*H324</f>
        <v>0</v>
      </c>
      <c r="S324" s="161">
        <v>0.01</v>
      </c>
      <c r="T324" s="162">
        <f>S324*H324</f>
        <v>0.13511000000000001</v>
      </c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R324" s="163" t="s">
        <v>181</v>
      </c>
      <c r="AT324" s="163" t="s">
        <v>177</v>
      </c>
      <c r="AU324" s="163" t="s">
        <v>88</v>
      </c>
      <c r="AY324" s="18" t="s">
        <v>175</v>
      </c>
      <c r="BE324" s="164">
        <f>IF(N324="základná",J324,0)</f>
        <v>0</v>
      </c>
      <c r="BF324" s="164">
        <f>IF(N324="znížená",J324,0)</f>
        <v>0</v>
      </c>
      <c r="BG324" s="164">
        <f>IF(N324="zákl. prenesená",J324,0)</f>
        <v>0</v>
      </c>
      <c r="BH324" s="164">
        <f>IF(N324="zníž. prenesená",J324,0)</f>
        <v>0</v>
      </c>
      <c r="BI324" s="164">
        <f>IF(N324="nulová",J324,0)</f>
        <v>0</v>
      </c>
      <c r="BJ324" s="18" t="s">
        <v>88</v>
      </c>
      <c r="BK324" s="165">
        <f>ROUND(I324*H324,3)</f>
        <v>0</v>
      </c>
      <c r="BL324" s="18" t="s">
        <v>181</v>
      </c>
      <c r="BM324" s="163" t="s">
        <v>471</v>
      </c>
    </row>
    <row r="325" spans="1:65" s="15" customFormat="1">
      <c r="B325" s="193"/>
      <c r="D325" s="167" t="s">
        <v>183</v>
      </c>
      <c r="E325" s="194" t="s">
        <v>1</v>
      </c>
      <c r="F325" s="195" t="s">
        <v>472</v>
      </c>
      <c r="H325" s="194" t="s">
        <v>1</v>
      </c>
      <c r="I325" s="196"/>
      <c r="L325" s="193"/>
      <c r="M325" s="197"/>
      <c r="N325" s="198"/>
      <c r="O325" s="198"/>
      <c r="P325" s="198"/>
      <c r="Q325" s="198"/>
      <c r="R325" s="198"/>
      <c r="S325" s="198"/>
      <c r="T325" s="199"/>
      <c r="AT325" s="194" t="s">
        <v>183</v>
      </c>
      <c r="AU325" s="194" t="s">
        <v>88</v>
      </c>
      <c r="AV325" s="15" t="s">
        <v>83</v>
      </c>
      <c r="AW325" s="15" t="s">
        <v>30</v>
      </c>
      <c r="AX325" s="15" t="s">
        <v>76</v>
      </c>
      <c r="AY325" s="194" t="s">
        <v>175</v>
      </c>
    </row>
    <row r="326" spans="1:65" s="13" customFormat="1">
      <c r="B326" s="166"/>
      <c r="D326" s="167" t="s">
        <v>183</v>
      </c>
      <c r="E326" s="168" t="s">
        <v>1</v>
      </c>
      <c r="F326" s="169" t="s">
        <v>473</v>
      </c>
      <c r="H326" s="170">
        <v>11.231999999999999</v>
      </c>
      <c r="I326" s="171"/>
      <c r="L326" s="166"/>
      <c r="M326" s="172"/>
      <c r="N326" s="173"/>
      <c r="O326" s="173"/>
      <c r="P326" s="173"/>
      <c r="Q326" s="173"/>
      <c r="R326" s="173"/>
      <c r="S326" s="173"/>
      <c r="T326" s="174"/>
      <c r="AT326" s="168" t="s">
        <v>183</v>
      </c>
      <c r="AU326" s="168" t="s">
        <v>88</v>
      </c>
      <c r="AV326" s="13" t="s">
        <v>88</v>
      </c>
      <c r="AW326" s="13" t="s">
        <v>30</v>
      </c>
      <c r="AX326" s="13" t="s">
        <v>76</v>
      </c>
      <c r="AY326" s="168" t="s">
        <v>175</v>
      </c>
    </row>
    <row r="327" spans="1:65" s="13" customFormat="1">
      <c r="B327" s="166"/>
      <c r="D327" s="167" t="s">
        <v>183</v>
      </c>
      <c r="E327" s="168" t="s">
        <v>1</v>
      </c>
      <c r="F327" s="169" t="s">
        <v>474</v>
      </c>
      <c r="H327" s="170">
        <v>0.98</v>
      </c>
      <c r="I327" s="171"/>
      <c r="L327" s="166"/>
      <c r="M327" s="172"/>
      <c r="N327" s="173"/>
      <c r="O327" s="173"/>
      <c r="P327" s="173"/>
      <c r="Q327" s="173"/>
      <c r="R327" s="173"/>
      <c r="S327" s="173"/>
      <c r="T327" s="174"/>
      <c r="AT327" s="168" t="s">
        <v>183</v>
      </c>
      <c r="AU327" s="168" t="s">
        <v>88</v>
      </c>
      <c r="AV327" s="13" t="s">
        <v>88</v>
      </c>
      <c r="AW327" s="13" t="s">
        <v>30</v>
      </c>
      <c r="AX327" s="13" t="s">
        <v>76</v>
      </c>
      <c r="AY327" s="168" t="s">
        <v>175</v>
      </c>
    </row>
    <row r="328" spans="1:65" s="13" customFormat="1">
      <c r="B328" s="166"/>
      <c r="D328" s="167" t="s">
        <v>183</v>
      </c>
      <c r="E328" s="168" t="s">
        <v>1</v>
      </c>
      <c r="F328" s="169" t="s">
        <v>475</v>
      </c>
      <c r="H328" s="170">
        <v>0.89800000000000002</v>
      </c>
      <c r="I328" s="171"/>
      <c r="L328" s="166"/>
      <c r="M328" s="172"/>
      <c r="N328" s="173"/>
      <c r="O328" s="173"/>
      <c r="P328" s="173"/>
      <c r="Q328" s="173"/>
      <c r="R328" s="173"/>
      <c r="S328" s="173"/>
      <c r="T328" s="174"/>
      <c r="AT328" s="168" t="s">
        <v>183</v>
      </c>
      <c r="AU328" s="168" t="s">
        <v>88</v>
      </c>
      <c r="AV328" s="13" t="s">
        <v>88</v>
      </c>
      <c r="AW328" s="13" t="s">
        <v>30</v>
      </c>
      <c r="AX328" s="13" t="s">
        <v>76</v>
      </c>
      <c r="AY328" s="168" t="s">
        <v>175</v>
      </c>
    </row>
    <row r="329" spans="1:65" s="13" customFormat="1">
      <c r="B329" s="166"/>
      <c r="D329" s="167" t="s">
        <v>183</v>
      </c>
      <c r="E329" s="168" t="s">
        <v>1</v>
      </c>
      <c r="F329" s="169" t="s">
        <v>476</v>
      </c>
      <c r="H329" s="170">
        <v>0.40100000000000002</v>
      </c>
      <c r="I329" s="171"/>
      <c r="L329" s="166"/>
      <c r="M329" s="172"/>
      <c r="N329" s="173"/>
      <c r="O329" s="173"/>
      <c r="P329" s="173"/>
      <c r="Q329" s="173"/>
      <c r="R329" s="173"/>
      <c r="S329" s="173"/>
      <c r="T329" s="174"/>
      <c r="AT329" s="168" t="s">
        <v>183</v>
      </c>
      <c r="AU329" s="168" t="s">
        <v>88</v>
      </c>
      <c r="AV329" s="13" t="s">
        <v>88</v>
      </c>
      <c r="AW329" s="13" t="s">
        <v>30</v>
      </c>
      <c r="AX329" s="13" t="s">
        <v>76</v>
      </c>
      <c r="AY329" s="168" t="s">
        <v>175</v>
      </c>
    </row>
    <row r="330" spans="1:65" s="14" customFormat="1">
      <c r="B330" s="175"/>
      <c r="D330" s="167" t="s">
        <v>183</v>
      </c>
      <c r="E330" s="176" t="s">
        <v>117</v>
      </c>
      <c r="F330" s="177" t="s">
        <v>187</v>
      </c>
      <c r="H330" s="178">
        <v>13.510999999999999</v>
      </c>
      <c r="I330" s="179"/>
      <c r="L330" s="175"/>
      <c r="M330" s="180"/>
      <c r="N330" s="181"/>
      <c r="O330" s="181"/>
      <c r="P330" s="181"/>
      <c r="Q330" s="181"/>
      <c r="R330" s="181"/>
      <c r="S330" s="181"/>
      <c r="T330" s="182"/>
      <c r="AT330" s="176" t="s">
        <v>183</v>
      </c>
      <c r="AU330" s="176" t="s">
        <v>88</v>
      </c>
      <c r="AV330" s="14" t="s">
        <v>181</v>
      </c>
      <c r="AW330" s="14" t="s">
        <v>30</v>
      </c>
      <c r="AX330" s="14" t="s">
        <v>83</v>
      </c>
      <c r="AY330" s="176" t="s">
        <v>175</v>
      </c>
    </row>
    <row r="331" spans="1:65" s="2" customFormat="1" ht="33" customHeight="1">
      <c r="A331" s="33"/>
      <c r="B331" s="151"/>
      <c r="C331" s="152" t="s">
        <v>477</v>
      </c>
      <c r="D331" s="152" t="s">
        <v>177</v>
      </c>
      <c r="E331" s="153" t="s">
        <v>478</v>
      </c>
      <c r="F331" s="154" t="s">
        <v>479</v>
      </c>
      <c r="G331" s="155" t="s">
        <v>203</v>
      </c>
      <c r="H331" s="156">
        <v>22.405999999999999</v>
      </c>
      <c r="I331" s="157"/>
      <c r="J331" s="156">
        <f>ROUND(I331*H331,3)</f>
        <v>0</v>
      </c>
      <c r="K331" s="158"/>
      <c r="L331" s="34"/>
      <c r="M331" s="159" t="s">
        <v>1</v>
      </c>
      <c r="N331" s="160" t="s">
        <v>42</v>
      </c>
      <c r="O331" s="59"/>
      <c r="P331" s="161">
        <f>O331*H331</f>
        <v>0</v>
      </c>
      <c r="Q331" s="161">
        <v>0</v>
      </c>
      <c r="R331" s="161">
        <f>Q331*H331</f>
        <v>0</v>
      </c>
      <c r="S331" s="161">
        <v>6.8000000000000005E-2</v>
      </c>
      <c r="T331" s="162">
        <f>S331*H331</f>
        <v>1.5236080000000001</v>
      </c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R331" s="163" t="s">
        <v>181</v>
      </c>
      <c r="AT331" s="163" t="s">
        <v>177</v>
      </c>
      <c r="AU331" s="163" t="s">
        <v>88</v>
      </c>
      <c r="AY331" s="18" t="s">
        <v>175</v>
      </c>
      <c r="BE331" s="164">
        <f>IF(N331="základná",J331,0)</f>
        <v>0</v>
      </c>
      <c r="BF331" s="164">
        <f>IF(N331="znížená",J331,0)</f>
        <v>0</v>
      </c>
      <c r="BG331" s="164">
        <f>IF(N331="zákl. prenesená",J331,0)</f>
        <v>0</v>
      </c>
      <c r="BH331" s="164">
        <f>IF(N331="zníž. prenesená",J331,0)</f>
        <v>0</v>
      </c>
      <c r="BI331" s="164">
        <f>IF(N331="nulová",J331,0)</f>
        <v>0</v>
      </c>
      <c r="BJ331" s="18" t="s">
        <v>88</v>
      </c>
      <c r="BK331" s="165">
        <f>ROUND(I331*H331,3)</f>
        <v>0</v>
      </c>
      <c r="BL331" s="18" t="s">
        <v>181</v>
      </c>
      <c r="BM331" s="163" t="s">
        <v>480</v>
      </c>
    </row>
    <row r="332" spans="1:65" s="15" customFormat="1">
      <c r="B332" s="193"/>
      <c r="D332" s="167" t="s">
        <v>183</v>
      </c>
      <c r="E332" s="194" t="s">
        <v>1</v>
      </c>
      <c r="F332" s="195" t="s">
        <v>481</v>
      </c>
      <c r="H332" s="194" t="s">
        <v>1</v>
      </c>
      <c r="I332" s="196"/>
      <c r="L332" s="193"/>
      <c r="M332" s="197"/>
      <c r="N332" s="198"/>
      <c r="O332" s="198"/>
      <c r="P332" s="198"/>
      <c r="Q332" s="198"/>
      <c r="R332" s="198"/>
      <c r="S332" s="198"/>
      <c r="T332" s="199"/>
      <c r="AT332" s="194" t="s">
        <v>183</v>
      </c>
      <c r="AU332" s="194" t="s">
        <v>88</v>
      </c>
      <c r="AV332" s="15" t="s">
        <v>83</v>
      </c>
      <c r="AW332" s="15" t="s">
        <v>30</v>
      </c>
      <c r="AX332" s="15" t="s">
        <v>76</v>
      </c>
      <c r="AY332" s="194" t="s">
        <v>175</v>
      </c>
    </row>
    <row r="333" spans="1:65" s="13" customFormat="1">
      <c r="B333" s="166"/>
      <c r="D333" s="167" t="s">
        <v>183</v>
      </c>
      <c r="E333" s="168" t="s">
        <v>1</v>
      </c>
      <c r="F333" s="169" t="s">
        <v>482</v>
      </c>
      <c r="H333" s="170">
        <v>6.4880000000000004</v>
      </c>
      <c r="I333" s="171"/>
      <c r="L333" s="166"/>
      <c r="M333" s="172"/>
      <c r="N333" s="173"/>
      <c r="O333" s="173"/>
      <c r="P333" s="173"/>
      <c r="Q333" s="173"/>
      <c r="R333" s="173"/>
      <c r="S333" s="173"/>
      <c r="T333" s="174"/>
      <c r="AT333" s="168" t="s">
        <v>183</v>
      </c>
      <c r="AU333" s="168" t="s">
        <v>88</v>
      </c>
      <c r="AV333" s="13" t="s">
        <v>88</v>
      </c>
      <c r="AW333" s="13" t="s">
        <v>30</v>
      </c>
      <c r="AX333" s="13" t="s">
        <v>76</v>
      </c>
      <c r="AY333" s="168" t="s">
        <v>175</v>
      </c>
    </row>
    <row r="334" spans="1:65" s="13" customFormat="1">
      <c r="B334" s="166"/>
      <c r="D334" s="167" t="s">
        <v>183</v>
      </c>
      <c r="E334" s="168" t="s">
        <v>1</v>
      </c>
      <c r="F334" s="169" t="s">
        <v>483</v>
      </c>
      <c r="H334" s="170">
        <v>15.917999999999999</v>
      </c>
      <c r="I334" s="171"/>
      <c r="L334" s="166"/>
      <c r="M334" s="172"/>
      <c r="N334" s="173"/>
      <c r="O334" s="173"/>
      <c r="P334" s="173"/>
      <c r="Q334" s="173"/>
      <c r="R334" s="173"/>
      <c r="S334" s="173"/>
      <c r="T334" s="174"/>
      <c r="AT334" s="168" t="s">
        <v>183</v>
      </c>
      <c r="AU334" s="168" t="s">
        <v>88</v>
      </c>
      <c r="AV334" s="13" t="s">
        <v>88</v>
      </c>
      <c r="AW334" s="13" t="s">
        <v>30</v>
      </c>
      <c r="AX334" s="13" t="s">
        <v>76</v>
      </c>
      <c r="AY334" s="168" t="s">
        <v>175</v>
      </c>
    </row>
    <row r="335" spans="1:65" s="14" customFormat="1">
      <c r="B335" s="175"/>
      <c r="D335" s="167" t="s">
        <v>183</v>
      </c>
      <c r="E335" s="176" t="s">
        <v>1</v>
      </c>
      <c r="F335" s="177" t="s">
        <v>187</v>
      </c>
      <c r="H335" s="178">
        <v>22.405999999999999</v>
      </c>
      <c r="I335" s="179"/>
      <c r="L335" s="175"/>
      <c r="M335" s="180"/>
      <c r="N335" s="181"/>
      <c r="O335" s="181"/>
      <c r="P335" s="181"/>
      <c r="Q335" s="181"/>
      <c r="R335" s="181"/>
      <c r="S335" s="181"/>
      <c r="T335" s="182"/>
      <c r="AT335" s="176" t="s">
        <v>183</v>
      </c>
      <c r="AU335" s="176" t="s">
        <v>88</v>
      </c>
      <c r="AV335" s="14" t="s">
        <v>181</v>
      </c>
      <c r="AW335" s="14" t="s">
        <v>30</v>
      </c>
      <c r="AX335" s="14" t="s">
        <v>83</v>
      </c>
      <c r="AY335" s="176" t="s">
        <v>175</v>
      </c>
    </row>
    <row r="336" spans="1:65" s="2" customFormat="1" ht="21.75" customHeight="1">
      <c r="A336" s="33"/>
      <c r="B336" s="151"/>
      <c r="C336" s="152" t="s">
        <v>484</v>
      </c>
      <c r="D336" s="152" t="s">
        <v>177</v>
      </c>
      <c r="E336" s="153" t="s">
        <v>485</v>
      </c>
      <c r="F336" s="154" t="s">
        <v>486</v>
      </c>
      <c r="G336" s="155" t="s">
        <v>180</v>
      </c>
      <c r="H336" s="156">
        <v>15.082000000000001</v>
      </c>
      <c r="I336" s="157"/>
      <c r="J336" s="156">
        <f>ROUND(I336*H336,3)</f>
        <v>0</v>
      </c>
      <c r="K336" s="158"/>
      <c r="L336" s="34"/>
      <c r="M336" s="159" t="s">
        <v>1</v>
      </c>
      <c r="N336" s="160" t="s">
        <v>42</v>
      </c>
      <c r="O336" s="59"/>
      <c r="P336" s="161">
        <f>O336*H336</f>
        <v>0</v>
      </c>
      <c r="Q336" s="161">
        <v>0</v>
      </c>
      <c r="R336" s="161">
        <f>Q336*H336</f>
        <v>0</v>
      </c>
      <c r="S336" s="161">
        <v>0</v>
      </c>
      <c r="T336" s="162">
        <f>S336*H336</f>
        <v>0</v>
      </c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R336" s="163" t="s">
        <v>181</v>
      </c>
      <c r="AT336" s="163" t="s">
        <v>177</v>
      </c>
      <c r="AU336" s="163" t="s">
        <v>88</v>
      </c>
      <c r="AY336" s="18" t="s">
        <v>175</v>
      </c>
      <c r="BE336" s="164">
        <f>IF(N336="základná",J336,0)</f>
        <v>0</v>
      </c>
      <c r="BF336" s="164">
        <f>IF(N336="znížená",J336,0)</f>
        <v>0</v>
      </c>
      <c r="BG336" s="164">
        <f>IF(N336="zákl. prenesená",J336,0)</f>
        <v>0</v>
      </c>
      <c r="BH336" s="164">
        <f>IF(N336="zníž. prenesená",J336,0)</f>
        <v>0</v>
      </c>
      <c r="BI336" s="164">
        <f>IF(N336="nulová",J336,0)</f>
        <v>0</v>
      </c>
      <c r="BJ336" s="18" t="s">
        <v>88</v>
      </c>
      <c r="BK336" s="165">
        <f>ROUND(I336*H336,3)</f>
        <v>0</v>
      </c>
      <c r="BL336" s="18" t="s">
        <v>181</v>
      </c>
      <c r="BM336" s="163" t="s">
        <v>487</v>
      </c>
    </row>
    <row r="337" spans="1:65" s="2" customFormat="1" ht="21.75" customHeight="1">
      <c r="A337" s="33"/>
      <c r="B337" s="151"/>
      <c r="C337" s="152" t="s">
        <v>488</v>
      </c>
      <c r="D337" s="152" t="s">
        <v>177</v>
      </c>
      <c r="E337" s="153" t="s">
        <v>489</v>
      </c>
      <c r="F337" s="154" t="s">
        <v>490</v>
      </c>
      <c r="G337" s="155" t="s">
        <v>180</v>
      </c>
      <c r="H337" s="156">
        <v>15.082000000000001</v>
      </c>
      <c r="I337" s="157"/>
      <c r="J337" s="156">
        <f>ROUND(I337*H337,3)</f>
        <v>0</v>
      </c>
      <c r="K337" s="158"/>
      <c r="L337" s="34"/>
      <c r="M337" s="159" t="s">
        <v>1</v>
      </c>
      <c r="N337" s="160" t="s">
        <v>42</v>
      </c>
      <c r="O337" s="59"/>
      <c r="P337" s="161">
        <f>O337*H337</f>
        <v>0</v>
      </c>
      <c r="Q337" s="161">
        <v>0</v>
      </c>
      <c r="R337" s="161">
        <f>Q337*H337</f>
        <v>0</v>
      </c>
      <c r="S337" s="161">
        <v>0</v>
      </c>
      <c r="T337" s="162">
        <f>S337*H337</f>
        <v>0</v>
      </c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R337" s="163" t="s">
        <v>181</v>
      </c>
      <c r="AT337" s="163" t="s">
        <v>177</v>
      </c>
      <c r="AU337" s="163" t="s">
        <v>88</v>
      </c>
      <c r="AY337" s="18" t="s">
        <v>175</v>
      </c>
      <c r="BE337" s="164">
        <f>IF(N337="základná",J337,0)</f>
        <v>0</v>
      </c>
      <c r="BF337" s="164">
        <f>IF(N337="znížená",J337,0)</f>
        <v>0</v>
      </c>
      <c r="BG337" s="164">
        <f>IF(N337="zákl. prenesená",J337,0)</f>
        <v>0</v>
      </c>
      <c r="BH337" s="164">
        <f>IF(N337="zníž. prenesená",J337,0)</f>
        <v>0</v>
      </c>
      <c r="BI337" s="164">
        <f>IF(N337="nulová",J337,0)</f>
        <v>0</v>
      </c>
      <c r="BJ337" s="18" t="s">
        <v>88</v>
      </c>
      <c r="BK337" s="165">
        <f>ROUND(I337*H337,3)</f>
        <v>0</v>
      </c>
      <c r="BL337" s="18" t="s">
        <v>181</v>
      </c>
      <c r="BM337" s="163" t="s">
        <v>491</v>
      </c>
    </row>
    <row r="338" spans="1:65" s="2" customFormat="1" ht="21.75" customHeight="1">
      <c r="A338" s="33"/>
      <c r="B338" s="151"/>
      <c r="C338" s="152" t="s">
        <v>492</v>
      </c>
      <c r="D338" s="152" t="s">
        <v>177</v>
      </c>
      <c r="E338" s="153" t="s">
        <v>493</v>
      </c>
      <c r="F338" s="154" t="s">
        <v>494</v>
      </c>
      <c r="G338" s="155" t="s">
        <v>180</v>
      </c>
      <c r="H338" s="156">
        <v>135.738</v>
      </c>
      <c r="I338" s="157"/>
      <c r="J338" s="156">
        <f>ROUND(I338*H338,3)</f>
        <v>0</v>
      </c>
      <c r="K338" s="158"/>
      <c r="L338" s="34"/>
      <c r="M338" s="159" t="s">
        <v>1</v>
      </c>
      <c r="N338" s="160" t="s">
        <v>42</v>
      </c>
      <c r="O338" s="59"/>
      <c r="P338" s="161">
        <f>O338*H338</f>
        <v>0</v>
      </c>
      <c r="Q338" s="161">
        <v>0</v>
      </c>
      <c r="R338" s="161">
        <f>Q338*H338</f>
        <v>0</v>
      </c>
      <c r="S338" s="161">
        <v>0</v>
      </c>
      <c r="T338" s="162">
        <f>S338*H338</f>
        <v>0</v>
      </c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R338" s="163" t="s">
        <v>181</v>
      </c>
      <c r="AT338" s="163" t="s">
        <v>177</v>
      </c>
      <c r="AU338" s="163" t="s">
        <v>88</v>
      </c>
      <c r="AY338" s="18" t="s">
        <v>175</v>
      </c>
      <c r="BE338" s="164">
        <f>IF(N338="základná",J338,0)</f>
        <v>0</v>
      </c>
      <c r="BF338" s="164">
        <f>IF(N338="znížená",J338,0)</f>
        <v>0</v>
      </c>
      <c r="BG338" s="164">
        <f>IF(N338="zákl. prenesená",J338,0)</f>
        <v>0</v>
      </c>
      <c r="BH338" s="164">
        <f>IF(N338="zníž. prenesená",J338,0)</f>
        <v>0</v>
      </c>
      <c r="BI338" s="164">
        <f>IF(N338="nulová",J338,0)</f>
        <v>0</v>
      </c>
      <c r="BJ338" s="18" t="s">
        <v>88</v>
      </c>
      <c r="BK338" s="165">
        <f>ROUND(I338*H338,3)</f>
        <v>0</v>
      </c>
      <c r="BL338" s="18" t="s">
        <v>181</v>
      </c>
      <c r="BM338" s="163" t="s">
        <v>495</v>
      </c>
    </row>
    <row r="339" spans="1:65" s="13" customFormat="1">
      <c r="B339" s="166"/>
      <c r="D339" s="167" t="s">
        <v>183</v>
      </c>
      <c r="F339" s="169" t="s">
        <v>496</v>
      </c>
      <c r="H339" s="170">
        <v>135.738</v>
      </c>
      <c r="I339" s="171"/>
      <c r="L339" s="166"/>
      <c r="M339" s="172"/>
      <c r="N339" s="173"/>
      <c r="O339" s="173"/>
      <c r="P339" s="173"/>
      <c r="Q339" s="173"/>
      <c r="R339" s="173"/>
      <c r="S339" s="173"/>
      <c r="T339" s="174"/>
      <c r="AT339" s="168" t="s">
        <v>183</v>
      </c>
      <c r="AU339" s="168" t="s">
        <v>88</v>
      </c>
      <c r="AV339" s="13" t="s">
        <v>88</v>
      </c>
      <c r="AW339" s="13" t="s">
        <v>3</v>
      </c>
      <c r="AX339" s="13" t="s">
        <v>83</v>
      </c>
      <c r="AY339" s="168" t="s">
        <v>175</v>
      </c>
    </row>
    <row r="340" spans="1:65" s="2" customFormat="1" ht="21.75" customHeight="1">
      <c r="A340" s="33"/>
      <c r="B340" s="151"/>
      <c r="C340" s="152" t="s">
        <v>497</v>
      </c>
      <c r="D340" s="152" t="s">
        <v>177</v>
      </c>
      <c r="E340" s="153" t="s">
        <v>498</v>
      </c>
      <c r="F340" s="154" t="s">
        <v>499</v>
      </c>
      <c r="G340" s="155" t="s">
        <v>180</v>
      </c>
      <c r="H340" s="156">
        <v>15.082000000000001</v>
      </c>
      <c r="I340" s="157"/>
      <c r="J340" s="156">
        <f>ROUND(I340*H340,3)</f>
        <v>0</v>
      </c>
      <c r="K340" s="158"/>
      <c r="L340" s="34"/>
      <c r="M340" s="159" t="s">
        <v>1</v>
      </c>
      <c r="N340" s="160" t="s">
        <v>42</v>
      </c>
      <c r="O340" s="59"/>
      <c r="P340" s="161">
        <f>O340*H340</f>
        <v>0</v>
      </c>
      <c r="Q340" s="161">
        <v>0</v>
      </c>
      <c r="R340" s="161">
        <f>Q340*H340</f>
        <v>0</v>
      </c>
      <c r="S340" s="161">
        <v>0</v>
      </c>
      <c r="T340" s="162">
        <f>S340*H340</f>
        <v>0</v>
      </c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R340" s="163" t="s">
        <v>181</v>
      </c>
      <c r="AT340" s="163" t="s">
        <v>177</v>
      </c>
      <c r="AU340" s="163" t="s">
        <v>88</v>
      </c>
      <c r="AY340" s="18" t="s">
        <v>175</v>
      </c>
      <c r="BE340" s="164">
        <f>IF(N340="základná",J340,0)</f>
        <v>0</v>
      </c>
      <c r="BF340" s="164">
        <f>IF(N340="znížená",J340,0)</f>
        <v>0</v>
      </c>
      <c r="BG340" s="164">
        <f>IF(N340="zákl. prenesená",J340,0)</f>
        <v>0</v>
      </c>
      <c r="BH340" s="164">
        <f>IF(N340="zníž. prenesená",J340,0)</f>
        <v>0</v>
      </c>
      <c r="BI340" s="164">
        <f>IF(N340="nulová",J340,0)</f>
        <v>0</v>
      </c>
      <c r="BJ340" s="18" t="s">
        <v>88</v>
      </c>
      <c r="BK340" s="165">
        <f>ROUND(I340*H340,3)</f>
        <v>0</v>
      </c>
      <c r="BL340" s="18" t="s">
        <v>181</v>
      </c>
      <c r="BM340" s="163" t="s">
        <v>500</v>
      </c>
    </row>
    <row r="341" spans="1:65" s="2" customFormat="1" ht="21.75" customHeight="1">
      <c r="A341" s="33"/>
      <c r="B341" s="151"/>
      <c r="C341" s="152" t="s">
        <v>501</v>
      </c>
      <c r="D341" s="152" t="s">
        <v>177</v>
      </c>
      <c r="E341" s="153" t="s">
        <v>502</v>
      </c>
      <c r="F341" s="154" t="s">
        <v>503</v>
      </c>
      <c r="G341" s="155" t="s">
        <v>180</v>
      </c>
      <c r="H341" s="156">
        <v>60.328000000000003</v>
      </c>
      <c r="I341" s="157"/>
      <c r="J341" s="156">
        <f>ROUND(I341*H341,3)</f>
        <v>0</v>
      </c>
      <c r="K341" s="158"/>
      <c r="L341" s="34"/>
      <c r="M341" s="159" t="s">
        <v>1</v>
      </c>
      <c r="N341" s="160" t="s">
        <v>42</v>
      </c>
      <c r="O341" s="59"/>
      <c r="P341" s="161">
        <f>O341*H341</f>
        <v>0</v>
      </c>
      <c r="Q341" s="161">
        <v>0</v>
      </c>
      <c r="R341" s="161">
        <f>Q341*H341</f>
        <v>0</v>
      </c>
      <c r="S341" s="161">
        <v>0</v>
      </c>
      <c r="T341" s="162">
        <f>S341*H341</f>
        <v>0</v>
      </c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R341" s="163" t="s">
        <v>181</v>
      </c>
      <c r="AT341" s="163" t="s">
        <v>177</v>
      </c>
      <c r="AU341" s="163" t="s">
        <v>88</v>
      </c>
      <c r="AY341" s="18" t="s">
        <v>175</v>
      </c>
      <c r="BE341" s="164">
        <f>IF(N341="základná",J341,0)</f>
        <v>0</v>
      </c>
      <c r="BF341" s="164">
        <f>IF(N341="znížená",J341,0)</f>
        <v>0</v>
      </c>
      <c r="BG341" s="164">
        <f>IF(N341="zákl. prenesená",J341,0)</f>
        <v>0</v>
      </c>
      <c r="BH341" s="164">
        <f>IF(N341="zníž. prenesená",J341,0)</f>
        <v>0</v>
      </c>
      <c r="BI341" s="164">
        <f>IF(N341="nulová",J341,0)</f>
        <v>0</v>
      </c>
      <c r="BJ341" s="18" t="s">
        <v>88</v>
      </c>
      <c r="BK341" s="165">
        <f>ROUND(I341*H341,3)</f>
        <v>0</v>
      </c>
      <c r="BL341" s="18" t="s">
        <v>181</v>
      </c>
      <c r="BM341" s="163" t="s">
        <v>504</v>
      </c>
    </row>
    <row r="342" spans="1:65" s="13" customFormat="1">
      <c r="B342" s="166"/>
      <c r="D342" s="167" t="s">
        <v>183</v>
      </c>
      <c r="F342" s="169" t="s">
        <v>505</v>
      </c>
      <c r="H342" s="170">
        <v>60.328000000000003</v>
      </c>
      <c r="I342" s="171"/>
      <c r="L342" s="166"/>
      <c r="M342" s="172"/>
      <c r="N342" s="173"/>
      <c r="O342" s="173"/>
      <c r="P342" s="173"/>
      <c r="Q342" s="173"/>
      <c r="R342" s="173"/>
      <c r="S342" s="173"/>
      <c r="T342" s="174"/>
      <c r="AT342" s="168" t="s">
        <v>183</v>
      </c>
      <c r="AU342" s="168" t="s">
        <v>88</v>
      </c>
      <c r="AV342" s="13" t="s">
        <v>88</v>
      </c>
      <c r="AW342" s="13" t="s">
        <v>3</v>
      </c>
      <c r="AX342" s="13" t="s">
        <v>83</v>
      </c>
      <c r="AY342" s="168" t="s">
        <v>175</v>
      </c>
    </row>
    <row r="343" spans="1:65" s="2" customFormat="1" ht="16.5" customHeight="1">
      <c r="A343" s="33"/>
      <c r="B343" s="151"/>
      <c r="C343" s="152" t="s">
        <v>506</v>
      </c>
      <c r="D343" s="152" t="s">
        <v>177</v>
      </c>
      <c r="E343" s="153" t="s">
        <v>507</v>
      </c>
      <c r="F343" s="154" t="s">
        <v>508</v>
      </c>
      <c r="G343" s="155" t="s">
        <v>180</v>
      </c>
      <c r="H343" s="156">
        <v>15.082000000000001</v>
      </c>
      <c r="I343" s="157"/>
      <c r="J343" s="156">
        <f>ROUND(I343*H343,3)</f>
        <v>0</v>
      </c>
      <c r="K343" s="158"/>
      <c r="L343" s="34"/>
      <c r="M343" s="159" t="s">
        <v>1</v>
      </c>
      <c r="N343" s="160" t="s">
        <v>42</v>
      </c>
      <c r="O343" s="59"/>
      <c r="P343" s="161">
        <f>O343*H343</f>
        <v>0</v>
      </c>
      <c r="Q343" s="161">
        <v>0</v>
      </c>
      <c r="R343" s="161">
        <f>Q343*H343</f>
        <v>0</v>
      </c>
      <c r="S343" s="161">
        <v>0</v>
      </c>
      <c r="T343" s="162">
        <f>S343*H343</f>
        <v>0</v>
      </c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R343" s="163" t="s">
        <v>181</v>
      </c>
      <c r="AT343" s="163" t="s">
        <v>177</v>
      </c>
      <c r="AU343" s="163" t="s">
        <v>88</v>
      </c>
      <c r="AY343" s="18" t="s">
        <v>175</v>
      </c>
      <c r="BE343" s="164">
        <f>IF(N343="základná",J343,0)</f>
        <v>0</v>
      </c>
      <c r="BF343" s="164">
        <f>IF(N343="znížená",J343,0)</f>
        <v>0</v>
      </c>
      <c r="BG343" s="164">
        <f>IF(N343="zákl. prenesená",J343,0)</f>
        <v>0</v>
      </c>
      <c r="BH343" s="164">
        <f>IF(N343="zníž. prenesená",J343,0)</f>
        <v>0</v>
      </c>
      <c r="BI343" s="164">
        <f>IF(N343="nulová",J343,0)</f>
        <v>0</v>
      </c>
      <c r="BJ343" s="18" t="s">
        <v>88</v>
      </c>
      <c r="BK343" s="165">
        <f>ROUND(I343*H343,3)</f>
        <v>0</v>
      </c>
      <c r="BL343" s="18" t="s">
        <v>181</v>
      </c>
      <c r="BM343" s="163" t="s">
        <v>509</v>
      </c>
    </row>
    <row r="344" spans="1:65" s="12" customFormat="1" ht="22.9" customHeight="1">
      <c r="B344" s="138"/>
      <c r="D344" s="139" t="s">
        <v>75</v>
      </c>
      <c r="E344" s="149" t="s">
        <v>510</v>
      </c>
      <c r="F344" s="149" t="s">
        <v>511</v>
      </c>
      <c r="I344" s="141"/>
      <c r="J344" s="150">
        <f>BK344</f>
        <v>0</v>
      </c>
      <c r="L344" s="138"/>
      <c r="M344" s="143"/>
      <c r="N344" s="144"/>
      <c r="O344" s="144"/>
      <c r="P344" s="145">
        <f>P345</f>
        <v>0</v>
      </c>
      <c r="Q344" s="144"/>
      <c r="R344" s="145">
        <f>R345</f>
        <v>0</v>
      </c>
      <c r="S344" s="144"/>
      <c r="T344" s="146">
        <f>T345</f>
        <v>0</v>
      </c>
      <c r="AR344" s="139" t="s">
        <v>83</v>
      </c>
      <c r="AT344" s="147" t="s">
        <v>75</v>
      </c>
      <c r="AU344" s="147" t="s">
        <v>83</v>
      </c>
      <c r="AY344" s="139" t="s">
        <v>175</v>
      </c>
      <c r="BK344" s="148">
        <f>BK345</f>
        <v>0</v>
      </c>
    </row>
    <row r="345" spans="1:65" s="2" customFormat="1" ht="21.75" customHeight="1">
      <c r="A345" s="33"/>
      <c r="B345" s="151"/>
      <c r="C345" s="152" t="s">
        <v>512</v>
      </c>
      <c r="D345" s="152" t="s">
        <v>177</v>
      </c>
      <c r="E345" s="153" t="s">
        <v>513</v>
      </c>
      <c r="F345" s="154" t="s">
        <v>514</v>
      </c>
      <c r="G345" s="155" t="s">
        <v>180</v>
      </c>
      <c r="H345" s="156">
        <v>12.201000000000001</v>
      </c>
      <c r="I345" s="157"/>
      <c r="J345" s="156">
        <f>ROUND(I345*H345,3)</f>
        <v>0</v>
      </c>
      <c r="K345" s="158"/>
      <c r="L345" s="34"/>
      <c r="M345" s="159" t="s">
        <v>1</v>
      </c>
      <c r="N345" s="160" t="s">
        <v>42</v>
      </c>
      <c r="O345" s="59"/>
      <c r="P345" s="161">
        <f>O345*H345</f>
        <v>0</v>
      </c>
      <c r="Q345" s="161">
        <v>0</v>
      </c>
      <c r="R345" s="161">
        <f>Q345*H345</f>
        <v>0</v>
      </c>
      <c r="S345" s="161">
        <v>0</v>
      </c>
      <c r="T345" s="162">
        <f>S345*H345</f>
        <v>0</v>
      </c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R345" s="163" t="s">
        <v>181</v>
      </c>
      <c r="AT345" s="163" t="s">
        <v>177</v>
      </c>
      <c r="AU345" s="163" t="s">
        <v>88</v>
      </c>
      <c r="AY345" s="18" t="s">
        <v>175</v>
      </c>
      <c r="BE345" s="164">
        <f>IF(N345="základná",J345,0)</f>
        <v>0</v>
      </c>
      <c r="BF345" s="164">
        <f>IF(N345="znížená",J345,0)</f>
        <v>0</v>
      </c>
      <c r="BG345" s="164">
        <f>IF(N345="zákl. prenesená",J345,0)</f>
        <v>0</v>
      </c>
      <c r="BH345" s="164">
        <f>IF(N345="zníž. prenesená",J345,0)</f>
        <v>0</v>
      </c>
      <c r="BI345" s="164">
        <f>IF(N345="nulová",J345,0)</f>
        <v>0</v>
      </c>
      <c r="BJ345" s="18" t="s">
        <v>88</v>
      </c>
      <c r="BK345" s="165">
        <f>ROUND(I345*H345,3)</f>
        <v>0</v>
      </c>
      <c r="BL345" s="18" t="s">
        <v>181</v>
      </c>
      <c r="BM345" s="163" t="s">
        <v>515</v>
      </c>
    </row>
    <row r="346" spans="1:65" s="12" customFormat="1" ht="25.9" customHeight="1">
      <c r="B346" s="138"/>
      <c r="D346" s="139" t="s">
        <v>75</v>
      </c>
      <c r="E346" s="140" t="s">
        <v>516</v>
      </c>
      <c r="F346" s="140" t="s">
        <v>517</v>
      </c>
      <c r="I346" s="141"/>
      <c r="J346" s="142">
        <f>BK346</f>
        <v>0</v>
      </c>
      <c r="L346" s="138"/>
      <c r="M346" s="143"/>
      <c r="N346" s="144"/>
      <c r="O346" s="144"/>
      <c r="P346" s="145">
        <f>P347+P351+P367+P406+P413+P432+P475+P479+P500+P514</f>
        <v>0</v>
      </c>
      <c r="Q346" s="144"/>
      <c r="R346" s="145">
        <f>R347+R351+R367+R406+R413+R432+R475+R479+R500+R514</f>
        <v>2.5380490199999999</v>
      </c>
      <c r="S346" s="144"/>
      <c r="T346" s="146">
        <f>T347+T351+T367+T406+T413+T432+T475+T479+T500+T514</f>
        <v>0.66808237000000004</v>
      </c>
      <c r="AR346" s="139" t="s">
        <v>88</v>
      </c>
      <c r="AT346" s="147" t="s">
        <v>75</v>
      </c>
      <c r="AU346" s="147" t="s">
        <v>76</v>
      </c>
      <c r="AY346" s="139" t="s">
        <v>175</v>
      </c>
      <c r="BK346" s="148">
        <f>BK347+BK351+BK367+BK406+BK413+BK432+BK475+BK479+BK500+BK514</f>
        <v>0</v>
      </c>
    </row>
    <row r="347" spans="1:65" s="12" customFormat="1" ht="22.9" customHeight="1">
      <c r="B347" s="138"/>
      <c r="D347" s="139" t="s">
        <v>75</v>
      </c>
      <c r="E347" s="149" t="s">
        <v>518</v>
      </c>
      <c r="F347" s="149" t="s">
        <v>519</v>
      </c>
      <c r="I347" s="141"/>
      <c r="J347" s="150">
        <f>BK347</f>
        <v>0</v>
      </c>
      <c r="L347" s="138"/>
      <c r="M347" s="143"/>
      <c r="N347" s="144"/>
      <c r="O347" s="144"/>
      <c r="P347" s="145">
        <f>SUM(P348:P350)</f>
        <v>0</v>
      </c>
      <c r="Q347" s="144"/>
      <c r="R347" s="145">
        <f>SUM(R348:R350)</f>
        <v>2.1319999999999999E-2</v>
      </c>
      <c r="S347" s="144"/>
      <c r="T347" s="146">
        <f>SUM(T348:T350)</f>
        <v>0</v>
      </c>
      <c r="AR347" s="139" t="s">
        <v>88</v>
      </c>
      <c r="AT347" s="147" t="s">
        <v>75</v>
      </c>
      <c r="AU347" s="147" t="s">
        <v>83</v>
      </c>
      <c r="AY347" s="139" t="s">
        <v>175</v>
      </c>
      <c r="BK347" s="148">
        <f>SUM(BK348:BK350)</f>
        <v>0</v>
      </c>
    </row>
    <row r="348" spans="1:65" s="2" customFormat="1" ht="16.5" customHeight="1">
      <c r="A348" s="33"/>
      <c r="B348" s="151"/>
      <c r="C348" s="152" t="s">
        <v>520</v>
      </c>
      <c r="D348" s="152" t="s">
        <v>177</v>
      </c>
      <c r="E348" s="153" t="s">
        <v>521</v>
      </c>
      <c r="F348" s="154" t="s">
        <v>522</v>
      </c>
      <c r="G348" s="155" t="s">
        <v>191</v>
      </c>
      <c r="H348" s="156">
        <v>1</v>
      </c>
      <c r="I348" s="157"/>
      <c r="J348" s="156">
        <f>ROUND(I348*H348,3)</f>
        <v>0</v>
      </c>
      <c r="K348" s="158"/>
      <c r="L348" s="34"/>
      <c r="M348" s="159" t="s">
        <v>1</v>
      </c>
      <c r="N348" s="160" t="s">
        <v>42</v>
      </c>
      <c r="O348" s="59"/>
      <c r="P348" s="161">
        <f>O348*H348</f>
        <v>0</v>
      </c>
      <c r="Q348" s="161">
        <v>0</v>
      </c>
      <c r="R348" s="161">
        <f>Q348*H348</f>
        <v>0</v>
      </c>
      <c r="S348" s="161">
        <v>0</v>
      </c>
      <c r="T348" s="162">
        <f>S348*H348</f>
        <v>0</v>
      </c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R348" s="163" t="s">
        <v>266</v>
      </c>
      <c r="AT348" s="163" t="s">
        <v>177</v>
      </c>
      <c r="AU348" s="163" t="s">
        <v>88</v>
      </c>
      <c r="AY348" s="18" t="s">
        <v>175</v>
      </c>
      <c r="BE348" s="164">
        <f>IF(N348="základná",J348,0)</f>
        <v>0</v>
      </c>
      <c r="BF348" s="164">
        <f>IF(N348="znížená",J348,0)</f>
        <v>0</v>
      </c>
      <c r="BG348" s="164">
        <f>IF(N348="zákl. prenesená",J348,0)</f>
        <v>0</v>
      </c>
      <c r="BH348" s="164">
        <f>IF(N348="zníž. prenesená",J348,0)</f>
        <v>0</v>
      </c>
      <c r="BI348" s="164">
        <f>IF(N348="nulová",J348,0)</f>
        <v>0</v>
      </c>
      <c r="BJ348" s="18" t="s">
        <v>88</v>
      </c>
      <c r="BK348" s="165">
        <f>ROUND(I348*H348,3)</f>
        <v>0</v>
      </c>
      <c r="BL348" s="18" t="s">
        <v>266</v>
      </c>
      <c r="BM348" s="163" t="s">
        <v>523</v>
      </c>
    </row>
    <row r="349" spans="1:65" s="2" customFormat="1" ht="21.75" customHeight="1">
      <c r="A349" s="33"/>
      <c r="B349" s="151"/>
      <c r="C349" s="183" t="s">
        <v>524</v>
      </c>
      <c r="D349" s="183" t="s">
        <v>188</v>
      </c>
      <c r="E349" s="184" t="s">
        <v>525</v>
      </c>
      <c r="F349" s="185" t="s">
        <v>526</v>
      </c>
      <c r="G349" s="186" t="s">
        <v>191</v>
      </c>
      <c r="H349" s="187">
        <v>1</v>
      </c>
      <c r="I349" s="188"/>
      <c r="J349" s="187">
        <f>ROUND(I349*H349,3)</f>
        <v>0</v>
      </c>
      <c r="K349" s="189"/>
      <c r="L349" s="190"/>
      <c r="M349" s="191" t="s">
        <v>1</v>
      </c>
      <c r="N349" s="192" t="s">
        <v>42</v>
      </c>
      <c r="O349" s="59"/>
      <c r="P349" s="161">
        <f>O349*H349</f>
        <v>0</v>
      </c>
      <c r="Q349" s="161">
        <v>2.1319999999999999E-2</v>
      </c>
      <c r="R349" s="161">
        <f>Q349*H349</f>
        <v>2.1319999999999999E-2</v>
      </c>
      <c r="S349" s="161">
        <v>0</v>
      </c>
      <c r="T349" s="162">
        <f>S349*H349</f>
        <v>0</v>
      </c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R349" s="163" t="s">
        <v>349</v>
      </c>
      <c r="AT349" s="163" t="s">
        <v>188</v>
      </c>
      <c r="AU349" s="163" t="s">
        <v>88</v>
      </c>
      <c r="AY349" s="18" t="s">
        <v>175</v>
      </c>
      <c r="BE349" s="164">
        <f>IF(N349="základná",J349,0)</f>
        <v>0</v>
      </c>
      <c r="BF349" s="164">
        <f>IF(N349="znížená",J349,0)</f>
        <v>0</v>
      </c>
      <c r="BG349" s="164">
        <f>IF(N349="zákl. prenesená",J349,0)</f>
        <v>0</v>
      </c>
      <c r="BH349" s="164">
        <f>IF(N349="zníž. prenesená",J349,0)</f>
        <v>0</v>
      </c>
      <c r="BI349" s="164">
        <f>IF(N349="nulová",J349,0)</f>
        <v>0</v>
      </c>
      <c r="BJ349" s="18" t="s">
        <v>88</v>
      </c>
      <c r="BK349" s="165">
        <f>ROUND(I349*H349,3)</f>
        <v>0</v>
      </c>
      <c r="BL349" s="18" t="s">
        <v>266</v>
      </c>
      <c r="BM349" s="163" t="s">
        <v>527</v>
      </c>
    </row>
    <row r="350" spans="1:65" s="2" customFormat="1" ht="21.75" customHeight="1">
      <c r="A350" s="33"/>
      <c r="B350" s="151"/>
      <c r="C350" s="152" t="s">
        <v>528</v>
      </c>
      <c r="D350" s="152" t="s">
        <v>177</v>
      </c>
      <c r="E350" s="153" t="s">
        <v>529</v>
      </c>
      <c r="F350" s="154" t="s">
        <v>530</v>
      </c>
      <c r="G350" s="155" t="s">
        <v>531</v>
      </c>
      <c r="H350" s="157"/>
      <c r="I350" s="157"/>
      <c r="J350" s="156">
        <f>ROUND(I350*H350,3)</f>
        <v>0</v>
      </c>
      <c r="K350" s="158"/>
      <c r="L350" s="34"/>
      <c r="M350" s="159" t="s">
        <v>1</v>
      </c>
      <c r="N350" s="160" t="s">
        <v>42</v>
      </c>
      <c r="O350" s="59"/>
      <c r="P350" s="161">
        <f>O350*H350</f>
        <v>0</v>
      </c>
      <c r="Q350" s="161">
        <v>0</v>
      </c>
      <c r="R350" s="161">
        <f>Q350*H350</f>
        <v>0</v>
      </c>
      <c r="S350" s="161">
        <v>0</v>
      </c>
      <c r="T350" s="162">
        <f>S350*H350</f>
        <v>0</v>
      </c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R350" s="163" t="s">
        <v>266</v>
      </c>
      <c r="AT350" s="163" t="s">
        <v>177</v>
      </c>
      <c r="AU350" s="163" t="s">
        <v>88</v>
      </c>
      <c r="AY350" s="18" t="s">
        <v>175</v>
      </c>
      <c r="BE350" s="164">
        <f>IF(N350="základná",J350,0)</f>
        <v>0</v>
      </c>
      <c r="BF350" s="164">
        <f>IF(N350="znížená",J350,0)</f>
        <v>0</v>
      </c>
      <c r="BG350" s="164">
        <f>IF(N350="zákl. prenesená",J350,0)</f>
        <v>0</v>
      </c>
      <c r="BH350" s="164">
        <f>IF(N350="zníž. prenesená",J350,0)</f>
        <v>0</v>
      </c>
      <c r="BI350" s="164">
        <f>IF(N350="nulová",J350,0)</f>
        <v>0</v>
      </c>
      <c r="BJ350" s="18" t="s">
        <v>88</v>
      </c>
      <c r="BK350" s="165">
        <f>ROUND(I350*H350,3)</f>
        <v>0</v>
      </c>
      <c r="BL350" s="18" t="s">
        <v>266</v>
      </c>
      <c r="BM350" s="163" t="s">
        <v>532</v>
      </c>
    </row>
    <row r="351" spans="1:65" s="12" customFormat="1" ht="22.9" customHeight="1">
      <c r="B351" s="138"/>
      <c r="D351" s="139" t="s">
        <v>75</v>
      </c>
      <c r="E351" s="149" t="s">
        <v>533</v>
      </c>
      <c r="F351" s="149" t="s">
        <v>534</v>
      </c>
      <c r="I351" s="141"/>
      <c r="J351" s="150">
        <f>BK351</f>
        <v>0</v>
      </c>
      <c r="L351" s="138"/>
      <c r="M351" s="143"/>
      <c r="N351" s="144"/>
      <c r="O351" s="144"/>
      <c r="P351" s="145">
        <f>SUM(P352:P366)</f>
        <v>0</v>
      </c>
      <c r="Q351" s="144"/>
      <c r="R351" s="145">
        <f>SUM(R352:R366)</f>
        <v>1.0689267</v>
      </c>
      <c r="S351" s="144"/>
      <c r="T351" s="146">
        <f>SUM(T352:T366)</f>
        <v>0</v>
      </c>
      <c r="AR351" s="139" t="s">
        <v>88</v>
      </c>
      <c r="AT351" s="147" t="s">
        <v>75</v>
      </c>
      <c r="AU351" s="147" t="s">
        <v>83</v>
      </c>
      <c r="AY351" s="139" t="s">
        <v>175</v>
      </c>
      <c r="BK351" s="148">
        <f>SUM(BK352:BK366)</f>
        <v>0</v>
      </c>
    </row>
    <row r="352" spans="1:65" s="2" customFormat="1" ht="44.25" customHeight="1">
      <c r="A352" s="33"/>
      <c r="B352" s="151"/>
      <c r="C352" s="152" t="s">
        <v>535</v>
      </c>
      <c r="D352" s="152" t="s">
        <v>177</v>
      </c>
      <c r="E352" s="153" t="s">
        <v>536</v>
      </c>
      <c r="F352" s="154" t="s">
        <v>537</v>
      </c>
      <c r="G352" s="155" t="s">
        <v>203</v>
      </c>
      <c r="H352" s="156">
        <v>66.62</v>
      </c>
      <c r="I352" s="157"/>
      <c r="J352" s="156">
        <f>ROUND(I352*H352,3)</f>
        <v>0</v>
      </c>
      <c r="K352" s="158"/>
      <c r="L352" s="34"/>
      <c r="M352" s="159" t="s">
        <v>1</v>
      </c>
      <c r="N352" s="160" t="s">
        <v>42</v>
      </c>
      <c r="O352" s="59"/>
      <c r="P352" s="161">
        <f>O352*H352</f>
        <v>0</v>
      </c>
      <c r="Q352" s="161">
        <v>1.4760000000000001E-2</v>
      </c>
      <c r="R352" s="161">
        <f>Q352*H352</f>
        <v>0.98331120000000005</v>
      </c>
      <c r="S352" s="161">
        <v>0</v>
      </c>
      <c r="T352" s="162">
        <f>S352*H352</f>
        <v>0</v>
      </c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R352" s="163" t="s">
        <v>266</v>
      </c>
      <c r="AT352" s="163" t="s">
        <v>177</v>
      </c>
      <c r="AU352" s="163" t="s">
        <v>88</v>
      </c>
      <c r="AY352" s="18" t="s">
        <v>175</v>
      </c>
      <c r="BE352" s="164">
        <f>IF(N352="základná",J352,0)</f>
        <v>0</v>
      </c>
      <c r="BF352" s="164">
        <f>IF(N352="znížená",J352,0)</f>
        <v>0</v>
      </c>
      <c r="BG352" s="164">
        <f>IF(N352="zákl. prenesená",J352,0)</f>
        <v>0</v>
      </c>
      <c r="BH352" s="164">
        <f>IF(N352="zníž. prenesená",J352,0)</f>
        <v>0</v>
      </c>
      <c r="BI352" s="164">
        <f>IF(N352="nulová",J352,0)</f>
        <v>0</v>
      </c>
      <c r="BJ352" s="18" t="s">
        <v>88</v>
      </c>
      <c r="BK352" s="165">
        <f>ROUND(I352*H352,3)</f>
        <v>0</v>
      </c>
      <c r="BL352" s="18" t="s">
        <v>266</v>
      </c>
      <c r="BM352" s="163" t="s">
        <v>538</v>
      </c>
    </row>
    <row r="353" spans="1:65" s="15" customFormat="1">
      <c r="B353" s="193"/>
      <c r="D353" s="167" t="s">
        <v>183</v>
      </c>
      <c r="E353" s="194" t="s">
        <v>1</v>
      </c>
      <c r="F353" s="195" t="s">
        <v>539</v>
      </c>
      <c r="H353" s="194" t="s">
        <v>1</v>
      </c>
      <c r="I353" s="196"/>
      <c r="L353" s="193"/>
      <c r="M353" s="197"/>
      <c r="N353" s="198"/>
      <c r="O353" s="198"/>
      <c r="P353" s="198"/>
      <c r="Q353" s="198"/>
      <c r="R353" s="198"/>
      <c r="S353" s="198"/>
      <c r="T353" s="199"/>
      <c r="AT353" s="194" t="s">
        <v>183</v>
      </c>
      <c r="AU353" s="194" t="s">
        <v>88</v>
      </c>
      <c r="AV353" s="15" t="s">
        <v>83</v>
      </c>
      <c r="AW353" s="15" t="s">
        <v>30</v>
      </c>
      <c r="AX353" s="15" t="s">
        <v>76</v>
      </c>
      <c r="AY353" s="194" t="s">
        <v>175</v>
      </c>
    </row>
    <row r="354" spans="1:65" s="13" customFormat="1">
      <c r="B354" s="166"/>
      <c r="D354" s="167" t="s">
        <v>183</v>
      </c>
      <c r="E354" s="168" t="s">
        <v>1</v>
      </c>
      <c r="F354" s="169" t="s">
        <v>331</v>
      </c>
      <c r="H354" s="170">
        <v>10.31</v>
      </c>
      <c r="I354" s="171"/>
      <c r="L354" s="166"/>
      <c r="M354" s="172"/>
      <c r="N354" s="173"/>
      <c r="O354" s="173"/>
      <c r="P354" s="173"/>
      <c r="Q354" s="173"/>
      <c r="R354" s="173"/>
      <c r="S354" s="173"/>
      <c r="T354" s="174"/>
      <c r="AT354" s="168" t="s">
        <v>183</v>
      </c>
      <c r="AU354" s="168" t="s">
        <v>88</v>
      </c>
      <c r="AV354" s="13" t="s">
        <v>88</v>
      </c>
      <c r="AW354" s="13" t="s">
        <v>30</v>
      </c>
      <c r="AX354" s="13" t="s">
        <v>76</v>
      </c>
      <c r="AY354" s="168" t="s">
        <v>175</v>
      </c>
    </row>
    <row r="355" spans="1:65" s="13" customFormat="1">
      <c r="B355" s="166"/>
      <c r="D355" s="167" t="s">
        <v>183</v>
      </c>
      <c r="E355" s="168" t="s">
        <v>1</v>
      </c>
      <c r="F355" s="169" t="s">
        <v>332</v>
      </c>
      <c r="H355" s="170">
        <v>3.45</v>
      </c>
      <c r="I355" s="171"/>
      <c r="L355" s="166"/>
      <c r="M355" s="172"/>
      <c r="N355" s="173"/>
      <c r="O355" s="173"/>
      <c r="P355" s="173"/>
      <c r="Q355" s="173"/>
      <c r="R355" s="173"/>
      <c r="S355" s="173"/>
      <c r="T355" s="174"/>
      <c r="AT355" s="168" t="s">
        <v>183</v>
      </c>
      <c r="AU355" s="168" t="s">
        <v>88</v>
      </c>
      <c r="AV355" s="13" t="s">
        <v>88</v>
      </c>
      <c r="AW355" s="13" t="s">
        <v>30</v>
      </c>
      <c r="AX355" s="13" t="s">
        <v>76</v>
      </c>
      <c r="AY355" s="168" t="s">
        <v>175</v>
      </c>
    </row>
    <row r="356" spans="1:65" s="13" customFormat="1">
      <c r="B356" s="166"/>
      <c r="D356" s="167" t="s">
        <v>183</v>
      </c>
      <c r="E356" s="168" t="s">
        <v>1</v>
      </c>
      <c r="F356" s="169" t="s">
        <v>334</v>
      </c>
      <c r="H356" s="170">
        <v>25.63</v>
      </c>
      <c r="I356" s="171"/>
      <c r="L356" s="166"/>
      <c r="M356" s="172"/>
      <c r="N356" s="173"/>
      <c r="O356" s="173"/>
      <c r="P356" s="173"/>
      <c r="Q356" s="173"/>
      <c r="R356" s="173"/>
      <c r="S356" s="173"/>
      <c r="T356" s="174"/>
      <c r="AT356" s="168" t="s">
        <v>183</v>
      </c>
      <c r="AU356" s="168" t="s">
        <v>88</v>
      </c>
      <c r="AV356" s="13" t="s">
        <v>88</v>
      </c>
      <c r="AW356" s="13" t="s">
        <v>30</v>
      </c>
      <c r="AX356" s="13" t="s">
        <v>76</v>
      </c>
      <c r="AY356" s="168" t="s">
        <v>175</v>
      </c>
    </row>
    <row r="357" spans="1:65" s="13" customFormat="1">
      <c r="B357" s="166"/>
      <c r="D357" s="167" t="s">
        <v>183</v>
      </c>
      <c r="E357" s="168" t="s">
        <v>1</v>
      </c>
      <c r="F357" s="169" t="s">
        <v>335</v>
      </c>
      <c r="H357" s="170">
        <v>18.43</v>
      </c>
      <c r="I357" s="171"/>
      <c r="L357" s="166"/>
      <c r="M357" s="172"/>
      <c r="N357" s="173"/>
      <c r="O357" s="173"/>
      <c r="P357" s="173"/>
      <c r="Q357" s="173"/>
      <c r="R357" s="173"/>
      <c r="S357" s="173"/>
      <c r="T357" s="174"/>
      <c r="AT357" s="168" t="s">
        <v>183</v>
      </c>
      <c r="AU357" s="168" t="s">
        <v>88</v>
      </c>
      <c r="AV357" s="13" t="s">
        <v>88</v>
      </c>
      <c r="AW357" s="13" t="s">
        <v>30</v>
      </c>
      <c r="AX357" s="13" t="s">
        <v>76</v>
      </c>
      <c r="AY357" s="168" t="s">
        <v>175</v>
      </c>
    </row>
    <row r="358" spans="1:65" s="13" customFormat="1">
      <c r="B358" s="166"/>
      <c r="D358" s="167" t="s">
        <v>183</v>
      </c>
      <c r="E358" s="168" t="s">
        <v>1</v>
      </c>
      <c r="F358" s="169" t="s">
        <v>336</v>
      </c>
      <c r="H358" s="170">
        <v>8.8000000000000007</v>
      </c>
      <c r="I358" s="171"/>
      <c r="L358" s="166"/>
      <c r="M358" s="172"/>
      <c r="N358" s="173"/>
      <c r="O358" s="173"/>
      <c r="P358" s="173"/>
      <c r="Q358" s="173"/>
      <c r="R358" s="173"/>
      <c r="S358" s="173"/>
      <c r="T358" s="174"/>
      <c r="AT358" s="168" t="s">
        <v>183</v>
      </c>
      <c r="AU358" s="168" t="s">
        <v>88</v>
      </c>
      <c r="AV358" s="13" t="s">
        <v>88</v>
      </c>
      <c r="AW358" s="13" t="s">
        <v>30</v>
      </c>
      <c r="AX358" s="13" t="s">
        <v>76</v>
      </c>
      <c r="AY358" s="168" t="s">
        <v>175</v>
      </c>
    </row>
    <row r="359" spans="1:65" s="14" customFormat="1">
      <c r="B359" s="175"/>
      <c r="D359" s="167" t="s">
        <v>183</v>
      </c>
      <c r="E359" s="176" t="s">
        <v>119</v>
      </c>
      <c r="F359" s="177" t="s">
        <v>187</v>
      </c>
      <c r="H359" s="178">
        <v>66.62</v>
      </c>
      <c r="I359" s="179"/>
      <c r="L359" s="175"/>
      <c r="M359" s="180"/>
      <c r="N359" s="181"/>
      <c r="O359" s="181"/>
      <c r="P359" s="181"/>
      <c r="Q359" s="181"/>
      <c r="R359" s="181"/>
      <c r="S359" s="181"/>
      <c r="T359" s="182"/>
      <c r="AT359" s="176" t="s">
        <v>183</v>
      </c>
      <c r="AU359" s="176" t="s">
        <v>88</v>
      </c>
      <c r="AV359" s="14" t="s">
        <v>181</v>
      </c>
      <c r="AW359" s="14" t="s">
        <v>30</v>
      </c>
      <c r="AX359" s="14" t="s">
        <v>83</v>
      </c>
      <c r="AY359" s="176" t="s">
        <v>175</v>
      </c>
    </row>
    <row r="360" spans="1:65" s="2" customFormat="1" ht="44.25" customHeight="1">
      <c r="A360" s="33"/>
      <c r="B360" s="151"/>
      <c r="C360" s="152" t="s">
        <v>540</v>
      </c>
      <c r="D360" s="152" t="s">
        <v>177</v>
      </c>
      <c r="E360" s="153" t="s">
        <v>541</v>
      </c>
      <c r="F360" s="154" t="s">
        <v>542</v>
      </c>
      <c r="G360" s="155" t="s">
        <v>203</v>
      </c>
      <c r="H360" s="156">
        <v>4.45</v>
      </c>
      <c r="I360" s="157"/>
      <c r="J360" s="156">
        <f>ROUND(I360*H360,3)</f>
        <v>0</v>
      </c>
      <c r="K360" s="158"/>
      <c r="L360" s="34"/>
      <c r="M360" s="159" t="s">
        <v>1</v>
      </c>
      <c r="N360" s="160" t="s">
        <v>42</v>
      </c>
      <c r="O360" s="59"/>
      <c r="P360" s="161">
        <f>O360*H360</f>
        <v>0</v>
      </c>
      <c r="Q360" s="161">
        <v>1.7389999999999999E-2</v>
      </c>
      <c r="R360" s="161">
        <f>Q360*H360</f>
        <v>7.7385499999999996E-2</v>
      </c>
      <c r="S360" s="161">
        <v>0</v>
      </c>
      <c r="T360" s="162">
        <f>S360*H360</f>
        <v>0</v>
      </c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R360" s="163" t="s">
        <v>266</v>
      </c>
      <c r="AT360" s="163" t="s">
        <v>177</v>
      </c>
      <c r="AU360" s="163" t="s">
        <v>88</v>
      </c>
      <c r="AY360" s="18" t="s">
        <v>175</v>
      </c>
      <c r="BE360" s="164">
        <f>IF(N360="základná",J360,0)</f>
        <v>0</v>
      </c>
      <c r="BF360" s="164">
        <f>IF(N360="znížená",J360,0)</f>
        <v>0</v>
      </c>
      <c r="BG360" s="164">
        <f>IF(N360="zákl. prenesená",J360,0)</f>
        <v>0</v>
      </c>
      <c r="BH360" s="164">
        <f>IF(N360="zníž. prenesená",J360,0)</f>
        <v>0</v>
      </c>
      <c r="BI360" s="164">
        <f>IF(N360="nulová",J360,0)</f>
        <v>0</v>
      </c>
      <c r="BJ360" s="18" t="s">
        <v>88</v>
      </c>
      <c r="BK360" s="165">
        <f>ROUND(I360*H360,3)</f>
        <v>0</v>
      </c>
      <c r="BL360" s="18" t="s">
        <v>266</v>
      </c>
      <c r="BM360" s="163" t="s">
        <v>543</v>
      </c>
    </row>
    <row r="361" spans="1:65" s="15" customFormat="1">
      <c r="B361" s="193"/>
      <c r="D361" s="167" t="s">
        <v>183</v>
      </c>
      <c r="E361" s="194" t="s">
        <v>1</v>
      </c>
      <c r="F361" s="195" t="s">
        <v>539</v>
      </c>
      <c r="H361" s="194" t="s">
        <v>1</v>
      </c>
      <c r="I361" s="196"/>
      <c r="L361" s="193"/>
      <c r="M361" s="197"/>
      <c r="N361" s="198"/>
      <c r="O361" s="198"/>
      <c r="P361" s="198"/>
      <c r="Q361" s="198"/>
      <c r="R361" s="198"/>
      <c r="S361" s="198"/>
      <c r="T361" s="199"/>
      <c r="AT361" s="194" t="s">
        <v>183</v>
      </c>
      <c r="AU361" s="194" t="s">
        <v>88</v>
      </c>
      <c r="AV361" s="15" t="s">
        <v>83</v>
      </c>
      <c r="AW361" s="15" t="s">
        <v>30</v>
      </c>
      <c r="AX361" s="15" t="s">
        <v>76</v>
      </c>
      <c r="AY361" s="194" t="s">
        <v>175</v>
      </c>
    </row>
    <row r="362" spans="1:65" s="13" customFormat="1">
      <c r="B362" s="166"/>
      <c r="D362" s="167" t="s">
        <v>183</v>
      </c>
      <c r="E362" s="168" t="s">
        <v>1</v>
      </c>
      <c r="F362" s="169" t="s">
        <v>333</v>
      </c>
      <c r="H362" s="170">
        <v>4.45</v>
      </c>
      <c r="I362" s="171"/>
      <c r="L362" s="166"/>
      <c r="M362" s="172"/>
      <c r="N362" s="173"/>
      <c r="O362" s="173"/>
      <c r="P362" s="173"/>
      <c r="Q362" s="173"/>
      <c r="R362" s="173"/>
      <c r="S362" s="173"/>
      <c r="T362" s="174"/>
      <c r="AT362" s="168" t="s">
        <v>183</v>
      </c>
      <c r="AU362" s="168" t="s">
        <v>88</v>
      </c>
      <c r="AV362" s="13" t="s">
        <v>88</v>
      </c>
      <c r="AW362" s="13" t="s">
        <v>30</v>
      </c>
      <c r="AX362" s="13" t="s">
        <v>76</v>
      </c>
      <c r="AY362" s="168" t="s">
        <v>175</v>
      </c>
    </row>
    <row r="363" spans="1:65" s="14" customFormat="1">
      <c r="B363" s="175"/>
      <c r="D363" s="167" t="s">
        <v>183</v>
      </c>
      <c r="E363" s="176" t="s">
        <v>122</v>
      </c>
      <c r="F363" s="177" t="s">
        <v>187</v>
      </c>
      <c r="H363" s="178">
        <v>4.45</v>
      </c>
      <c r="I363" s="179"/>
      <c r="L363" s="175"/>
      <c r="M363" s="180"/>
      <c r="N363" s="181"/>
      <c r="O363" s="181"/>
      <c r="P363" s="181"/>
      <c r="Q363" s="181"/>
      <c r="R363" s="181"/>
      <c r="S363" s="181"/>
      <c r="T363" s="182"/>
      <c r="AT363" s="176" t="s">
        <v>183</v>
      </c>
      <c r="AU363" s="176" t="s">
        <v>88</v>
      </c>
      <c r="AV363" s="14" t="s">
        <v>181</v>
      </c>
      <c r="AW363" s="14" t="s">
        <v>30</v>
      </c>
      <c r="AX363" s="14" t="s">
        <v>83</v>
      </c>
      <c r="AY363" s="176" t="s">
        <v>175</v>
      </c>
    </row>
    <row r="364" spans="1:65" s="2" customFormat="1" ht="21.75" customHeight="1">
      <c r="A364" s="33"/>
      <c r="B364" s="151"/>
      <c r="C364" s="152" t="s">
        <v>544</v>
      </c>
      <c r="D364" s="152" t="s">
        <v>177</v>
      </c>
      <c r="E364" s="153" t="s">
        <v>545</v>
      </c>
      <c r="F364" s="154" t="s">
        <v>546</v>
      </c>
      <c r="G364" s="155" t="s">
        <v>191</v>
      </c>
      <c r="H364" s="156">
        <v>1</v>
      </c>
      <c r="I364" s="157"/>
      <c r="J364" s="156">
        <f>ROUND(I364*H364,3)</f>
        <v>0</v>
      </c>
      <c r="K364" s="158"/>
      <c r="L364" s="34"/>
      <c r="M364" s="159" t="s">
        <v>1</v>
      </c>
      <c r="N364" s="160" t="s">
        <v>42</v>
      </c>
      <c r="O364" s="59"/>
      <c r="P364" s="161">
        <f>O364*H364</f>
        <v>0</v>
      </c>
      <c r="Q364" s="161">
        <v>2.3000000000000001E-4</v>
      </c>
      <c r="R364" s="161">
        <f>Q364*H364</f>
        <v>2.3000000000000001E-4</v>
      </c>
      <c r="S364" s="161">
        <v>0</v>
      </c>
      <c r="T364" s="162">
        <f>S364*H364</f>
        <v>0</v>
      </c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R364" s="163" t="s">
        <v>266</v>
      </c>
      <c r="AT364" s="163" t="s">
        <v>177</v>
      </c>
      <c r="AU364" s="163" t="s">
        <v>88</v>
      </c>
      <c r="AY364" s="18" t="s">
        <v>175</v>
      </c>
      <c r="BE364" s="164">
        <f>IF(N364="základná",J364,0)</f>
        <v>0</v>
      </c>
      <c r="BF364" s="164">
        <f>IF(N364="znížená",J364,0)</f>
        <v>0</v>
      </c>
      <c r="BG364" s="164">
        <f>IF(N364="zákl. prenesená",J364,0)</f>
        <v>0</v>
      </c>
      <c r="BH364" s="164">
        <f>IF(N364="zníž. prenesená",J364,0)</f>
        <v>0</v>
      </c>
      <c r="BI364" s="164">
        <f>IF(N364="nulová",J364,0)</f>
        <v>0</v>
      </c>
      <c r="BJ364" s="18" t="s">
        <v>88</v>
      </c>
      <c r="BK364" s="165">
        <f>ROUND(I364*H364,3)</f>
        <v>0</v>
      </c>
      <c r="BL364" s="18" t="s">
        <v>266</v>
      </c>
      <c r="BM364" s="163" t="s">
        <v>547</v>
      </c>
    </row>
    <row r="365" spans="1:65" s="2" customFormat="1" ht="33" customHeight="1">
      <c r="A365" s="33"/>
      <c r="B365" s="151"/>
      <c r="C365" s="183" t="s">
        <v>548</v>
      </c>
      <c r="D365" s="183" t="s">
        <v>188</v>
      </c>
      <c r="E365" s="184" t="s">
        <v>549</v>
      </c>
      <c r="F365" s="185" t="s">
        <v>550</v>
      </c>
      <c r="G365" s="186" t="s">
        <v>191</v>
      </c>
      <c r="H365" s="187">
        <v>1</v>
      </c>
      <c r="I365" s="188"/>
      <c r="J365" s="187">
        <f>ROUND(I365*H365,3)</f>
        <v>0</v>
      </c>
      <c r="K365" s="189"/>
      <c r="L365" s="190"/>
      <c r="M365" s="191" t="s">
        <v>1</v>
      </c>
      <c r="N365" s="192" t="s">
        <v>42</v>
      </c>
      <c r="O365" s="59"/>
      <c r="P365" s="161">
        <f>O365*H365</f>
        <v>0</v>
      </c>
      <c r="Q365" s="161">
        <v>8.0000000000000002E-3</v>
      </c>
      <c r="R365" s="161">
        <f>Q365*H365</f>
        <v>8.0000000000000002E-3</v>
      </c>
      <c r="S365" s="161">
        <v>0</v>
      </c>
      <c r="T365" s="162">
        <f>S365*H365</f>
        <v>0</v>
      </c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R365" s="163" t="s">
        <v>349</v>
      </c>
      <c r="AT365" s="163" t="s">
        <v>188</v>
      </c>
      <c r="AU365" s="163" t="s">
        <v>88</v>
      </c>
      <c r="AY365" s="18" t="s">
        <v>175</v>
      </c>
      <c r="BE365" s="164">
        <f>IF(N365="základná",J365,0)</f>
        <v>0</v>
      </c>
      <c r="BF365" s="164">
        <f>IF(N365="znížená",J365,0)</f>
        <v>0</v>
      </c>
      <c r="BG365" s="164">
        <f>IF(N365="zákl. prenesená",J365,0)</f>
        <v>0</v>
      </c>
      <c r="BH365" s="164">
        <f>IF(N365="zníž. prenesená",J365,0)</f>
        <v>0</v>
      </c>
      <c r="BI365" s="164">
        <f>IF(N365="nulová",J365,0)</f>
        <v>0</v>
      </c>
      <c r="BJ365" s="18" t="s">
        <v>88</v>
      </c>
      <c r="BK365" s="165">
        <f>ROUND(I365*H365,3)</f>
        <v>0</v>
      </c>
      <c r="BL365" s="18" t="s">
        <v>266</v>
      </c>
      <c r="BM365" s="163" t="s">
        <v>551</v>
      </c>
    </row>
    <row r="366" spans="1:65" s="2" customFormat="1" ht="21.75" customHeight="1">
      <c r="A366" s="33"/>
      <c r="B366" s="151"/>
      <c r="C366" s="152" t="s">
        <v>552</v>
      </c>
      <c r="D366" s="152" t="s">
        <v>177</v>
      </c>
      <c r="E366" s="153" t="s">
        <v>553</v>
      </c>
      <c r="F366" s="154" t="s">
        <v>554</v>
      </c>
      <c r="G366" s="155" t="s">
        <v>531</v>
      </c>
      <c r="H366" s="157"/>
      <c r="I366" s="157"/>
      <c r="J366" s="156">
        <f>ROUND(I366*H366,3)</f>
        <v>0</v>
      </c>
      <c r="K366" s="158"/>
      <c r="L366" s="34"/>
      <c r="M366" s="159" t="s">
        <v>1</v>
      </c>
      <c r="N366" s="160" t="s">
        <v>42</v>
      </c>
      <c r="O366" s="59"/>
      <c r="P366" s="161">
        <f>O366*H366</f>
        <v>0</v>
      </c>
      <c r="Q366" s="161">
        <v>0</v>
      </c>
      <c r="R366" s="161">
        <f>Q366*H366</f>
        <v>0</v>
      </c>
      <c r="S366" s="161">
        <v>0</v>
      </c>
      <c r="T366" s="162">
        <f>S366*H366</f>
        <v>0</v>
      </c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R366" s="163" t="s">
        <v>266</v>
      </c>
      <c r="AT366" s="163" t="s">
        <v>177</v>
      </c>
      <c r="AU366" s="163" t="s">
        <v>88</v>
      </c>
      <c r="AY366" s="18" t="s">
        <v>175</v>
      </c>
      <c r="BE366" s="164">
        <f>IF(N366="základná",J366,0)</f>
        <v>0</v>
      </c>
      <c r="BF366" s="164">
        <f>IF(N366="znížená",J366,0)</f>
        <v>0</v>
      </c>
      <c r="BG366" s="164">
        <f>IF(N366="zákl. prenesená",J366,0)</f>
        <v>0</v>
      </c>
      <c r="BH366" s="164">
        <f>IF(N366="zníž. prenesená",J366,0)</f>
        <v>0</v>
      </c>
      <c r="BI366" s="164">
        <f>IF(N366="nulová",J366,0)</f>
        <v>0</v>
      </c>
      <c r="BJ366" s="18" t="s">
        <v>88</v>
      </c>
      <c r="BK366" s="165">
        <f>ROUND(I366*H366,3)</f>
        <v>0</v>
      </c>
      <c r="BL366" s="18" t="s">
        <v>266</v>
      </c>
      <c r="BM366" s="163" t="s">
        <v>555</v>
      </c>
    </row>
    <row r="367" spans="1:65" s="12" customFormat="1" ht="22.9" customHeight="1">
      <c r="B367" s="138"/>
      <c r="D367" s="139" t="s">
        <v>75</v>
      </c>
      <c r="E367" s="149" t="s">
        <v>556</v>
      </c>
      <c r="F367" s="149" t="s">
        <v>557</v>
      </c>
      <c r="I367" s="141"/>
      <c r="J367" s="150">
        <f>BK367</f>
        <v>0</v>
      </c>
      <c r="L367" s="138"/>
      <c r="M367" s="143"/>
      <c r="N367" s="144"/>
      <c r="O367" s="144"/>
      <c r="P367" s="145">
        <f>SUM(P368:P405)</f>
        <v>0</v>
      </c>
      <c r="Q367" s="144"/>
      <c r="R367" s="145">
        <f>SUM(R368:R405)</f>
        <v>9.9804999999999998E-3</v>
      </c>
      <c r="S367" s="144"/>
      <c r="T367" s="146">
        <f>SUM(T368:T405)</f>
        <v>0.28821237</v>
      </c>
      <c r="AR367" s="139" t="s">
        <v>88</v>
      </c>
      <c r="AT367" s="147" t="s">
        <v>75</v>
      </c>
      <c r="AU367" s="147" t="s">
        <v>83</v>
      </c>
      <c r="AY367" s="139" t="s">
        <v>175</v>
      </c>
      <c r="BK367" s="148">
        <f>SUM(BK368:BK405)</f>
        <v>0</v>
      </c>
    </row>
    <row r="368" spans="1:65" s="2" customFormat="1" ht="16.5" customHeight="1">
      <c r="A368" s="33"/>
      <c r="B368" s="151"/>
      <c r="C368" s="152" t="s">
        <v>558</v>
      </c>
      <c r="D368" s="152" t="s">
        <v>177</v>
      </c>
      <c r="E368" s="153" t="s">
        <v>559</v>
      </c>
      <c r="F368" s="154" t="s">
        <v>560</v>
      </c>
      <c r="G368" s="155" t="s">
        <v>203</v>
      </c>
      <c r="H368" s="156">
        <v>6.5629999999999997</v>
      </c>
      <c r="I368" s="157"/>
      <c r="J368" s="156">
        <f>ROUND(I368*H368,3)</f>
        <v>0</v>
      </c>
      <c r="K368" s="158"/>
      <c r="L368" s="34"/>
      <c r="M368" s="159" t="s">
        <v>1</v>
      </c>
      <c r="N368" s="160" t="s">
        <v>42</v>
      </c>
      <c r="O368" s="59"/>
      <c r="P368" s="161">
        <f>O368*H368</f>
        <v>0</v>
      </c>
      <c r="Q368" s="161">
        <v>0</v>
      </c>
      <c r="R368" s="161">
        <f>Q368*H368</f>
        <v>0</v>
      </c>
      <c r="S368" s="161">
        <v>1.695E-2</v>
      </c>
      <c r="T368" s="162">
        <f>S368*H368</f>
        <v>0.11124284999999999</v>
      </c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R368" s="163" t="s">
        <v>266</v>
      </c>
      <c r="AT368" s="163" t="s">
        <v>177</v>
      </c>
      <c r="AU368" s="163" t="s">
        <v>88</v>
      </c>
      <c r="AY368" s="18" t="s">
        <v>175</v>
      </c>
      <c r="BE368" s="164">
        <f>IF(N368="základná",J368,0)</f>
        <v>0</v>
      </c>
      <c r="BF368" s="164">
        <f>IF(N368="znížená",J368,0)</f>
        <v>0</v>
      </c>
      <c r="BG368" s="164">
        <f>IF(N368="zákl. prenesená",J368,0)</f>
        <v>0</v>
      </c>
      <c r="BH368" s="164">
        <f>IF(N368="zníž. prenesená",J368,0)</f>
        <v>0</v>
      </c>
      <c r="BI368" s="164">
        <f>IF(N368="nulová",J368,0)</f>
        <v>0</v>
      </c>
      <c r="BJ368" s="18" t="s">
        <v>88</v>
      </c>
      <c r="BK368" s="165">
        <f>ROUND(I368*H368,3)</f>
        <v>0</v>
      </c>
      <c r="BL368" s="18" t="s">
        <v>266</v>
      </c>
      <c r="BM368" s="163" t="s">
        <v>561</v>
      </c>
    </row>
    <row r="369" spans="1:65" s="15" customFormat="1">
      <c r="B369" s="193"/>
      <c r="D369" s="167" t="s">
        <v>183</v>
      </c>
      <c r="E369" s="194" t="s">
        <v>1</v>
      </c>
      <c r="F369" s="195" t="s">
        <v>562</v>
      </c>
      <c r="H369" s="194" t="s">
        <v>1</v>
      </c>
      <c r="I369" s="196"/>
      <c r="L369" s="193"/>
      <c r="M369" s="197"/>
      <c r="N369" s="198"/>
      <c r="O369" s="198"/>
      <c r="P369" s="198"/>
      <c r="Q369" s="198"/>
      <c r="R369" s="198"/>
      <c r="S369" s="198"/>
      <c r="T369" s="199"/>
      <c r="AT369" s="194" t="s">
        <v>183</v>
      </c>
      <c r="AU369" s="194" t="s">
        <v>88</v>
      </c>
      <c r="AV369" s="15" t="s">
        <v>83</v>
      </c>
      <c r="AW369" s="15" t="s">
        <v>30</v>
      </c>
      <c r="AX369" s="15" t="s">
        <v>76</v>
      </c>
      <c r="AY369" s="194" t="s">
        <v>175</v>
      </c>
    </row>
    <row r="370" spans="1:65" s="13" customFormat="1">
      <c r="B370" s="166"/>
      <c r="D370" s="167" t="s">
        <v>183</v>
      </c>
      <c r="E370" s="168" t="s">
        <v>1</v>
      </c>
      <c r="F370" s="169" t="s">
        <v>563</v>
      </c>
      <c r="H370" s="170">
        <v>6.5629999999999997</v>
      </c>
      <c r="I370" s="171"/>
      <c r="L370" s="166"/>
      <c r="M370" s="172"/>
      <c r="N370" s="173"/>
      <c r="O370" s="173"/>
      <c r="P370" s="173"/>
      <c r="Q370" s="173"/>
      <c r="R370" s="173"/>
      <c r="S370" s="173"/>
      <c r="T370" s="174"/>
      <c r="AT370" s="168" t="s">
        <v>183</v>
      </c>
      <c r="AU370" s="168" t="s">
        <v>88</v>
      </c>
      <c r="AV370" s="13" t="s">
        <v>88</v>
      </c>
      <c r="AW370" s="13" t="s">
        <v>30</v>
      </c>
      <c r="AX370" s="13" t="s">
        <v>83</v>
      </c>
      <c r="AY370" s="168" t="s">
        <v>175</v>
      </c>
    </row>
    <row r="371" spans="1:65" s="2" customFormat="1" ht="21.75" customHeight="1">
      <c r="A371" s="33"/>
      <c r="B371" s="151"/>
      <c r="C371" s="152" t="s">
        <v>564</v>
      </c>
      <c r="D371" s="152" t="s">
        <v>177</v>
      </c>
      <c r="E371" s="153" t="s">
        <v>565</v>
      </c>
      <c r="F371" s="154" t="s">
        <v>566</v>
      </c>
      <c r="G371" s="155" t="s">
        <v>203</v>
      </c>
      <c r="H371" s="156">
        <v>9.3239999999999998</v>
      </c>
      <c r="I371" s="157"/>
      <c r="J371" s="156">
        <f>ROUND(I371*H371,3)</f>
        <v>0</v>
      </c>
      <c r="K371" s="158"/>
      <c r="L371" s="34"/>
      <c r="M371" s="159" t="s">
        <v>1</v>
      </c>
      <c r="N371" s="160" t="s">
        <v>42</v>
      </c>
      <c r="O371" s="59"/>
      <c r="P371" s="161">
        <f>O371*H371</f>
        <v>0</v>
      </c>
      <c r="Q371" s="161">
        <v>0</v>
      </c>
      <c r="R371" s="161">
        <f>Q371*H371</f>
        <v>0</v>
      </c>
      <c r="S371" s="161">
        <v>1.098E-2</v>
      </c>
      <c r="T371" s="162">
        <f>S371*H371</f>
        <v>0.10237752</v>
      </c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R371" s="163" t="s">
        <v>266</v>
      </c>
      <c r="AT371" s="163" t="s">
        <v>177</v>
      </c>
      <c r="AU371" s="163" t="s">
        <v>88</v>
      </c>
      <c r="AY371" s="18" t="s">
        <v>175</v>
      </c>
      <c r="BE371" s="164">
        <f>IF(N371="základná",J371,0)</f>
        <v>0</v>
      </c>
      <c r="BF371" s="164">
        <f>IF(N371="znížená",J371,0)</f>
        <v>0</v>
      </c>
      <c r="BG371" s="164">
        <f>IF(N371="zákl. prenesená",J371,0)</f>
        <v>0</v>
      </c>
      <c r="BH371" s="164">
        <f>IF(N371="zníž. prenesená",J371,0)</f>
        <v>0</v>
      </c>
      <c r="BI371" s="164">
        <f>IF(N371="nulová",J371,0)</f>
        <v>0</v>
      </c>
      <c r="BJ371" s="18" t="s">
        <v>88</v>
      </c>
      <c r="BK371" s="165">
        <f>ROUND(I371*H371,3)</f>
        <v>0</v>
      </c>
      <c r="BL371" s="18" t="s">
        <v>266</v>
      </c>
      <c r="BM371" s="163" t="s">
        <v>567</v>
      </c>
    </row>
    <row r="372" spans="1:65" s="15" customFormat="1">
      <c r="B372" s="193"/>
      <c r="D372" s="167" t="s">
        <v>183</v>
      </c>
      <c r="E372" s="194" t="s">
        <v>1</v>
      </c>
      <c r="F372" s="195" t="s">
        <v>568</v>
      </c>
      <c r="H372" s="194" t="s">
        <v>1</v>
      </c>
      <c r="I372" s="196"/>
      <c r="L372" s="193"/>
      <c r="M372" s="197"/>
      <c r="N372" s="198"/>
      <c r="O372" s="198"/>
      <c r="P372" s="198"/>
      <c r="Q372" s="198"/>
      <c r="R372" s="198"/>
      <c r="S372" s="198"/>
      <c r="T372" s="199"/>
      <c r="AT372" s="194" t="s">
        <v>183</v>
      </c>
      <c r="AU372" s="194" t="s">
        <v>88</v>
      </c>
      <c r="AV372" s="15" t="s">
        <v>83</v>
      </c>
      <c r="AW372" s="15" t="s">
        <v>30</v>
      </c>
      <c r="AX372" s="15" t="s">
        <v>76</v>
      </c>
      <c r="AY372" s="194" t="s">
        <v>175</v>
      </c>
    </row>
    <row r="373" spans="1:65" s="13" customFormat="1">
      <c r="B373" s="166"/>
      <c r="D373" s="167" t="s">
        <v>183</v>
      </c>
      <c r="E373" s="168" t="s">
        <v>1</v>
      </c>
      <c r="F373" s="169" t="s">
        <v>569</v>
      </c>
      <c r="H373" s="170">
        <v>9.3239999999999998</v>
      </c>
      <c r="I373" s="171"/>
      <c r="L373" s="166"/>
      <c r="M373" s="172"/>
      <c r="N373" s="173"/>
      <c r="O373" s="173"/>
      <c r="P373" s="173"/>
      <c r="Q373" s="173"/>
      <c r="R373" s="173"/>
      <c r="S373" s="173"/>
      <c r="T373" s="174"/>
      <c r="AT373" s="168" t="s">
        <v>183</v>
      </c>
      <c r="AU373" s="168" t="s">
        <v>88</v>
      </c>
      <c r="AV373" s="13" t="s">
        <v>88</v>
      </c>
      <c r="AW373" s="13" t="s">
        <v>30</v>
      </c>
      <c r="AX373" s="13" t="s">
        <v>83</v>
      </c>
      <c r="AY373" s="168" t="s">
        <v>175</v>
      </c>
    </row>
    <row r="374" spans="1:65" s="2" customFormat="1" ht="21.75" customHeight="1">
      <c r="A374" s="33"/>
      <c r="B374" s="151"/>
      <c r="C374" s="152" t="s">
        <v>570</v>
      </c>
      <c r="D374" s="152" t="s">
        <v>177</v>
      </c>
      <c r="E374" s="153" t="s">
        <v>571</v>
      </c>
      <c r="F374" s="154" t="s">
        <v>572</v>
      </c>
      <c r="G374" s="155" t="s">
        <v>203</v>
      </c>
      <c r="H374" s="156">
        <v>9.3239999999999998</v>
      </c>
      <c r="I374" s="157"/>
      <c r="J374" s="156">
        <f>ROUND(I374*H374,3)</f>
        <v>0</v>
      </c>
      <c r="K374" s="158"/>
      <c r="L374" s="34"/>
      <c r="M374" s="159" t="s">
        <v>1</v>
      </c>
      <c r="N374" s="160" t="s">
        <v>42</v>
      </c>
      <c r="O374" s="59"/>
      <c r="P374" s="161">
        <f>O374*H374</f>
        <v>0</v>
      </c>
      <c r="Q374" s="161">
        <v>0</v>
      </c>
      <c r="R374" s="161">
        <f>Q374*H374</f>
        <v>0</v>
      </c>
      <c r="S374" s="161">
        <v>8.0000000000000002E-3</v>
      </c>
      <c r="T374" s="162">
        <f>S374*H374</f>
        <v>7.4592000000000006E-2</v>
      </c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R374" s="163" t="s">
        <v>266</v>
      </c>
      <c r="AT374" s="163" t="s">
        <v>177</v>
      </c>
      <c r="AU374" s="163" t="s">
        <v>88</v>
      </c>
      <c r="AY374" s="18" t="s">
        <v>175</v>
      </c>
      <c r="BE374" s="164">
        <f>IF(N374="základná",J374,0)</f>
        <v>0</v>
      </c>
      <c r="BF374" s="164">
        <f>IF(N374="znížená",J374,0)</f>
        <v>0</v>
      </c>
      <c r="BG374" s="164">
        <f>IF(N374="zákl. prenesená",J374,0)</f>
        <v>0</v>
      </c>
      <c r="BH374" s="164">
        <f>IF(N374="zníž. prenesená",J374,0)</f>
        <v>0</v>
      </c>
      <c r="BI374" s="164">
        <f>IF(N374="nulová",J374,0)</f>
        <v>0</v>
      </c>
      <c r="BJ374" s="18" t="s">
        <v>88</v>
      </c>
      <c r="BK374" s="165">
        <f>ROUND(I374*H374,3)</f>
        <v>0</v>
      </c>
      <c r="BL374" s="18" t="s">
        <v>266</v>
      </c>
      <c r="BM374" s="163" t="s">
        <v>573</v>
      </c>
    </row>
    <row r="375" spans="1:65" s="15" customFormat="1">
      <c r="B375" s="193"/>
      <c r="D375" s="167" t="s">
        <v>183</v>
      </c>
      <c r="E375" s="194" t="s">
        <v>1</v>
      </c>
      <c r="F375" s="195" t="s">
        <v>568</v>
      </c>
      <c r="H375" s="194" t="s">
        <v>1</v>
      </c>
      <c r="I375" s="196"/>
      <c r="L375" s="193"/>
      <c r="M375" s="197"/>
      <c r="N375" s="198"/>
      <c r="O375" s="198"/>
      <c r="P375" s="198"/>
      <c r="Q375" s="198"/>
      <c r="R375" s="198"/>
      <c r="S375" s="198"/>
      <c r="T375" s="199"/>
      <c r="AT375" s="194" t="s">
        <v>183</v>
      </c>
      <c r="AU375" s="194" t="s">
        <v>88</v>
      </c>
      <c r="AV375" s="15" t="s">
        <v>83</v>
      </c>
      <c r="AW375" s="15" t="s">
        <v>30</v>
      </c>
      <c r="AX375" s="15" t="s">
        <v>76</v>
      </c>
      <c r="AY375" s="194" t="s">
        <v>175</v>
      </c>
    </row>
    <row r="376" spans="1:65" s="13" customFormat="1">
      <c r="B376" s="166"/>
      <c r="D376" s="167" t="s">
        <v>183</v>
      </c>
      <c r="E376" s="168" t="s">
        <v>1</v>
      </c>
      <c r="F376" s="169" t="s">
        <v>569</v>
      </c>
      <c r="H376" s="170">
        <v>9.3239999999999998</v>
      </c>
      <c r="I376" s="171"/>
      <c r="L376" s="166"/>
      <c r="M376" s="172"/>
      <c r="N376" s="173"/>
      <c r="O376" s="173"/>
      <c r="P376" s="173"/>
      <c r="Q376" s="173"/>
      <c r="R376" s="173"/>
      <c r="S376" s="173"/>
      <c r="T376" s="174"/>
      <c r="AT376" s="168" t="s">
        <v>183</v>
      </c>
      <c r="AU376" s="168" t="s">
        <v>88</v>
      </c>
      <c r="AV376" s="13" t="s">
        <v>88</v>
      </c>
      <c r="AW376" s="13" t="s">
        <v>30</v>
      </c>
      <c r="AX376" s="13" t="s">
        <v>83</v>
      </c>
      <c r="AY376" s="168" t="s">
        <v>175</v>
      </c>
    </row>
    <row r="377" spans="1:65" s="2" customFormat="1" ht="55.5" customHeight="1">
      <c r="A377" s="33"/>
      <c r="B377" s="151"/>
      <c r="C377" s="152" t="s">
        <v>574</v>
      </c>
      <c r="D377" s="152" t="s">
        <v>177</v>
      </c>
      <c r="E377" s="153" t="s">
        <v>575</v>
      </c>
      <c r="F377" s="154" t="s">
        <v>576</v>
      </c>
      <c r="G377" s="155" t="s">
        <v>203</v>
      </c>
      <c r="H377" s="156">
        <v>3.5649999999999999</v>
      </c>
      <c r="I377" s="157"/>
      <c r="J377" s="156">
        <f>ROUND(I377*H377,3)</f>
        <v>0</v>
      </c>
      <c r="K377" s="158"/>
      <c r="L377" s="34"/>
      <c r="M377" s="159" t="s">
        <v>1</v>
      </c>
      <c r="N377" s="160" t="s">
        <v>42</v>
      </c>
      <c r="O377" s="59"/>
      <c r="P377" s="161">
        <f>O377*H377</f>
        <v>0</v>
      </c>
      <c r="Q377" s="161">
        <v>6.0000000000000002E-5</v>
      </c>
      <c r="R377" s="161">
        <f>Q377*H377</f>
        <v>2.139E-4</v>
      </c>
      <c r="S377" s="161">
        <v>0</v>
      </c>
      <c r="T377" s="162">
        <f>S377*H377</f>
        <v>0</v>
      </c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R377" s="163" t="s">
        <v>266</v>
      </c>
      <c r="AT377" s="163" t="s">
        <v>177</v>
      </c>
      <c r="AU377" s="163" t="s">
        <v>88</v>
      </c>
      <c r="AY377" s="18" t="s">
        <v>175</v>
      </c>
      <c r="BE377" s="164">
        <f>IF(N377="základná",J377,0)</f>
        <v>0</v>
      </c>
      <c r="BF377" s="164">
        <f>IF(N377="znížená",J377,0)</f>
        <v>0</v>
      </c>
      <c r="BG377" s="164">
        <f>IF(N377="zákl. prenesená",J377,0)</f>
        <v>0</v>
      </c>
      <c r="BH377" s="164">
        <f>IF(N377="zníž. prenesená",J377,0)</f>
        <v>0</v>
      </c>
      <c r="BI377" s="164">
        <f>IF(N377="nulová",J377,0)</f>
        <v>0</v>
      </c>
      <c r="BJ377" s="18" t="s">
        <v>88</v>
      </c>
      <c r="BK377" s="165">
        <f>ROUND(I377*H377,3)</f>
        <v>0</v>
      </c>
      <c r="BL377" s="18" t="s">
        <v>266</v>
      </c>
      <c r="BM377" s="163" t="s">
        <v>577</v>
      </c>
    </row>
    <row r="378" spans="1:65" s="13" customFormat="1">
      <c r="B378" s="166"/>
      <c r="D378" s="167" t="s">
        <v>183</v>
      </c>
      <c r="E378" s="168" t="s">
        <v>1</v>
      </c>
      <c r="F378" s="169" t="s">
        <v>578</v>
      </c>
      <c r="H378" s="170">
        <v>3.5649999999999999</v>
      </c>
      <c r="I378" s="171"/>
      <c r="L378" s="166"/>
      <c r="M378" s="172"/>
      <c r="N378" s="173"/>
      <c r="O378" s="173"/>
      <c r="P378" s="173"/>
      <c r="Q378" s="173"/>
      <c r="R378" s="173"/>
      <c r="S378" s="173"/>
      <c r="T378" s="174"/>
      <c r="AT378" s="168" t="s">
        <v>183</v>
      </c>
      <c r="AU378" s="168" t="s">
        <v>88</v>
      </c>
      <c r="AV378" s="13" t="s">
        <v>88</v>
      </c>
      <c r="AW378" s="13" t="s">
        <v>30</v>
      </c>
      <c r="AX378" s="13" t="s">
        <v>83</v>
      </c>
      <c r="AY378" s="168" t="s">
        <v>175</v>
      </c>
    </row>
    <row r="379" spans="1:65" s="2" customFormat="1" ht="16.5" customHeight="1">
      <c r="A379" s="33"/>
      <c r="B379" s="151"/>
      <c r="C379" s="152" t="s">
        <v>579</v>
      </c>
      <c r="D379" s="152" t="s">
        <v>177</v>
      </c>
      <c r="E379" s="153" t="s">
        <v>580</v>
      </c>
      <c r="F379" s="154" t="s">
        <v>581</v>
      </c>
      <c r="G379" s="155" t="s">
        <v>215</v>
      </c>
      <c r="H379" s="156">
        <v>9.4600000000000009</v>
      </c>
      <c r="I379" s="157"/>
      <c r="J379" s="156">
        <f>ROUND(I379*H379,3)</f>
        <v>0</v>
      </c>
      <c r="K379" s="158"/>
      <c r="L379" s="34"/>
      <c r="M379" s="159" t="s">
        <v>1</v>
      </c>
      <c r="N379" s="160" t="s">
        <v>42</v>
      </c>
      <c r="O379" s="59"/>
      <c r="P379" s="161">
        <f>O379*H379</f>
        <v>0</v>
      </c>
      <c r="Q379" s="161">
        <v>2.1000000000000001E-4</v>
      </c>
      <c r="R379" s="161">
        <f>Q379*H379</f>
        <v>1.9866000000000003E-3</v>
      </c>
      <c r="S379" s="161">
        <v>0</v>
      </c>
      <c r="T379" s="162">
        <f>S379*H379</f>
        <v>0</v>
      </c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R379" s="163" t="s">
        <v>266</v>
      </c>
      <c r="AT379" s="163" t="s">
        <v>177</v>
      </c>
      <c r="AU379" s="163" t="s">
        <v>88</v>
      </c>
      <c r="AY379" s="18" t="s">
        <v>175</v>
      </c>
      <c r="BE379" s="164">
        <f>IF(N379="základná",J379,0)</f>
        <v>0</v>
      </c>
      <c r="BF379" s="164">
        <f>IF(N379="znížená",J379,0)</f>
        <v>0</v>
      </c>
      <c r="BG379" s="164">
        <f>IF(N379="zákl. prenesená",J379,0)</f>
        <v>0</v>
      </c>
      <c r="BH379" s="164">
        <f>IF(N379="zníž. prenesená",J379,0)</f>
        <v>0</v>
      </c>
      <c r="BI379" s="164">
        <f>IF(N379="nulová",J379,0)</f>
        <v>0</v>
      </c>
      <c r="BJ379" s="18" t="s">
        <v>88</v>
      </c>
      <c r="BK379" s="165">
        <f>ROUND(I379*H379,3)</f>
        <v>0</v>
      </c>
      <c r="BL379" s="18" t="s">
        <v>266</v>
      </c>
      <c r="BM379" s="163" t="s">
        <v>582</v>
      </c>
    </row>
    <row r="380" spans="1:65" s="13" customFormat="1">
      <c r="B380" s="166"/>
      <c r="D380" s="167" t="s">
        <v>183</v>
      </c>
      <c r="E380" s="168" t="s">
        <v>1</v>
      </c>
      <c r="F380" s="169" t="s">
        <v>583</v>
      </c>
      <c r="H380" s="170">
        <v>5.9</v>
      </c>
      <c r="I380" s="171"/>
      <c r="L380" s="166"/>
      <c r="M380" s="172"/>
      <c r="N380" s="173"/>
      <c r="O380" s="173"/>
      <c r="P380" s="173"/>
      <c r="Q380" s="173"/>
      <c r="R380" s="173"/>
      <c r="S380" s="173"/>
      <c r="T380" s="174"/>
      <c r="AT380" s="168" t="s">
        <v>183</v>
      </c>
      <c r="AU380" s="168" t="s">
        <v>88</v>
      </c>
      <c r="AV380" s="13" t="s">
        <v>88</v>
      </c>
      <c r="AW380" s="13" t="s">
        <v>30</v>
      </c>
      <c r="AX380" s="13" t="s">
        <v>76</v>
      </c>
      <c r="AY380" s="168" t="s">
        <v>175</v>
      </c>
    </row>
    <row r="381" spans="1:65" s="13" customFormat="1">
      <c r="B381" s="166"/>
      <c r="D381" s="167" t="s">
        <v>183</v>
      </c>
      <c r="E381" s="168" t="s">
        <v>1</v>
      </c>
      <c r="F381" s="169" t="s">
        <v>584</v>
      </c>
      <c r="H381" s="170">
        <v>3.56</v>
      </c>
      <c r="I381" s="171"/>
      <c r="L381" s="166"/>
      <c r="M381" s="172"/>
      <c r="N381" s="173"/>
      <c r="O381" s="173"/>
      <c r="P381" s="173"/>
      <c r="Q381" s="173"/>
      <c r="R381" s="173"/>
      <c r="S381" s="173"/>
      <c r="T381" s="174"/>
      <c r="AT381" s="168" t="s">
        <v>183</v>
      </c>
      <c r="AU381" s="168" t="s">
        <v>88</v>
      </c>
      <c r="AV381" s="13" t="s">
        <v>88</v>
      </c>
      <c r="AW381" s="13" t="s">
        <v>30</v>
      </c>
      <c r="AX381" s="13" t="s">
        <v>76</v>
      </c>
      <c r="AY381" s="168" t="s">
        <v>175</v>
      </c>
    </row>
    <row r="382" spans="1:65" s="14" customFormat="1">
      <c r="B382" s="175"/>
      <c r="D382" s="167" t="s">
        <v>183</v>
      </c>
      <c r="E382" s="176" t="s">
        <v>1</v>
      </c>
      <c r="F382" s="177" t="s">
        <v>187</v>
      </c>
      <c r="H382" s="178">
        <v>9.4600000000000009</v>
      </c>
      <c r="I382" s="179"/>
      <c r="L382" s="175"/>
      <c r="M382" s="180"/>
      <c r="N382" s="181"/>
      <c r="O382" s="181"/>
      <c r="P382" s="181"/>
      <c r="Q382" s="181"/>
      <c r="R382" s="181"/>
      <c r="S382" s="181"/>
      <c r="T382" s="182"/>
      <c r="AT382" s="176" t="s">
        <v>183</v>
      </c>
      <c r="AU382" s="176" t="s">
        <v>88</v>
      </c>
      <c r="AV382" s="14" t="s">
        <v>181</v>
      </c>
      <c r="AW382" s="14" t="s">
        <v>30</v>
      </c>
      <c r="AX382" s="14" t="s">
        <v>83</v>
      </c>
      <c r="AY382" s="176" t="s">
        <v>175</v>
      </c>
    </row>
    <row r="383" spans="1:65" s="2" customFormat="1" ht="55.5" customHeight="1">
      <c r="A383" s="33"/>
      <c r="B383" s="151"/>
      <c r="C383" s="183" t="s">
        <v>585</v>
      </c>
      <c r="D383" s="183" t="s">
        <v>188</v>
      </c>
      <c r="E383" s="184" t="s">
        <v>586</v>
      </c>
      <c r="F383" s="185" t="s">
        <v>587</v>
      </c>
      <c r="G383" s="186" t="s">
        <v>191</v>
      </c>
      <c r="H383" s="187">
        <v>1</v>
      </c>
      <c r="I383" s="188"/>
      <c r="J383" s="187">
        <f>ROUND(I383*H383,3)</f>
        <v>0</v>
      </c>
      <c r="K383" s="189"/>
      <c r="L383" s="190"/>
      <c r="M383" s="191" t="s">
        <v>1</v>
      </c>
      <c r="N383" s="192" t="s">
        <v>42</v>
      </c>
      <c r="O383" s="59"/>
      <c r="P383" s="161">
        <f>O383*H383</f>
        <v>0</v>
      </c>
      <c r="Q383" s="161">
        <v>0</v>
      </c>
      <c r="R383" s="161">
        <f>Q383*H383</f>
        <v>0</v>
      </c>
      <c r="S383" s="161">
        <v>0</v>
      </c>
      <c r="T383" s="162">
        <f>S383*H383</f>
        <v>0</v>
      </c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R383" s="163" t="s">
        <v>349</v>
      </c>
      <c r="AT383" s="163" t="s">
        <v>188</v>
      </c>
      <c r="AU383" s="163" t="s">
        <v>88</v>
      </c>
      <c r="AY383" s="18" t="s">
        <v>175</v>
      </c>
      <c r="BE383" s="164">
        <f>IF(N383="základná",J383,0)</f>
        <v>0</v>
      </c>
      <c r="BF383" s="164">
        <f>IF(N383="znížená",J383,0)</f>
        <v>0</v>
      </c>
      <c r="BG383" s="164">
        <f>IF(N383="zákl. prenesená",J383,0)</f>
        <v>0</v>
      </c>
      <c r="BH383" s="164">
        <f>IF(N383="zníž. prenesená",J383,0)</f>
        <v>0</v>
      </c>
      <c r="BI383" s="164">
        <f>IF(N383="nulová",J383,0)</f>
        <v>0</v>
      </c>
      <c r="BJ383" s="18" t="s">
        <v>88</v>
      </c>
      <c r="BK383" s="165">
        <f>ROUND(I383*H383,3)</f>
        <v>0</v>
      </c>
      <c r="BL383" s="18" t="s">
        <v>266</v>
      </c>
      <c r="BM383" s="163" t="s">
        <v>588</v>
      </c>
    </row>
    <row r="384" spans="1:65" s="13" customFormat="1">
      <c r="B384" s="166"/>
      <c r="D384" s="167" t="s">
        <v>183</v>
      </c>
      <c r="E384" s="168" t="s">
        <v>1</v>
      </c>
      <c r="F384" s="169" t="s">
        <v>83</v>
      </c>
      <c r="H384" s="170">
        <v>1</v>
      </c>
      <c r="I384" s="171"/>
      <c r="L384" s="166"/>
      <c r="M384" s="172"/>
      <c r="N384" s="173"/>
      <c r="O384" s="173"/>
      <c r="P384" s="173"/>
      <c r="Q384" s="173"/>
      <c r="R384" s="173"/>
      <c r="S384" s="173"/>
      <c r="T384" s="174"/>
      <c r="AT384" s="168" t="s">
        <v>183</v>
      </c>
      <c r="AU384" s="168" t="s">
        <v>88</v>
      </c>
      <c r="AV384" s="13" t="s">
        <v>88</v>
      </c>
      <c r="AW384" s="13" t="s">
        <v>30</v>
      </c>
      <c r="AX384" s="13" t="s">
        <v>83</v>
      </c>
      <c r="AY384" s="168" t="s">
        <v>175</v>
      </c>
    </row>
    <row r="385" spans="1:65" s="2" customFormat="1" ht="33" customHeight="1">
      <c r="A385" s="33"/>
      <c r="B385" s="151"/>
      <c r="C385" s="183" t="s">
        <v>589</v>
      </c>
      <c r="D385" s="183" t="s">
        <v>188</v>
      </c>
      <c r="E385" s="184" t="s">
        <v>590</v>
      </c>
      <c r="F385" s="185" t="s">
        <v>591</v>
      </c>
      <c r="G385" s="186" t="s">
        <v>191</v>
      </c>
      <c r="H385" s="187">
        <v>1</v>
      </c>
      <c r="I385" s="188"/>
      <c r="J385" s="187">
        <f>ROUND(I385*H385,3)</f>
        <v>0</v>
      </c>
      <c r="K385" s="189"/>
      <c r="L385" s="190"/>
      <c r="M385" s="191" t="s">
        <v>1</v>
      </c>
      <c r="N385" s="192" t="s">
        <v>42</v>
      </c>
      <c r="O385" s="59"/>
      <c r="P385" s="161">
        <f>O385*H385</f>
        <v>0</v>
      </c>
      <c r="Q385" s="161">
        <v>0</v>
      </c>
      <c r="R385" s="161">
        <f>Q385*H385</f>
        <v>0</v>
      </c>
      <c r="S385" s="161">
        <v>0</v>
      </c>
      <c r="T385" s="162">
        <f>S385*H385</f>
        <v>0</v>
      </c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R385" s="163" t="s">
        <v>349</v>
      </c>
      <c r="AT385" s="163" t="s">
        <v>188</v>
      </c>
      <c r="AU385" s="163" t="s">
        <v>88</v>
      </c>
      <c r="AY385" s="18" t="s">
        <v>175</v>
      </c>
      <c r="BE385" s="164">
        <f>IF(N385="základná",J385,0)</f>
        <v>0</v>
      </c>
      <c r="BF385" s="164">
        <f>IF(N385="znížená",J385,0)</f>
        <v>0</v>
      </c>
      <c r="BG385" s="164">
        <f>IF(N385="zákl. prenesená",J385,0)</f>
        <v>0</v>
      </c>
      <c r="BH385" s="164">
        <f>IF(N385="zníž. prenesená",J385,0)</f>
        <v>0</v>
      </c>
      <c r="BI385" s="164">
        <f>IF(N385="nulová",J385,0)</f>
        <v>0</v>
      </c>
      <c r="BJ385" s="18" t="s">
        <v>88</v>
      </c>
      <c r="BK385" s="165">
        <f>ROUND(I385*H385,3)</f>
        <v>0</v>
      </c>
      <c r="BL385" s="18" t="s">
        <v>266</v>
      </c>
      <c r="BM385" s="163" t="s">
        <v>592</v>
      </c>
    </row>
    <row r="386" spans="1:65" s="13" customFormat="1">
      <c r="B386" s="166"/>
      <c r="D386" s="167" t="s">
        <v>183</v>
      </c>
      <c r="E386" s="168" t="s">
        <v>1</v>
      </c>
      <c r="F386" s="169" t="s">
        <v>83</v>
      </c>
      <c r="H386" s="170">
        <v>1</v>
      </c>
      <c r="I386" s="171"/>
      <c r="L386" s="166"/>
      <c r="M386" s="172"/>
      <c r="N386" s="173"/>
      <c r="O386" s="173"/>
      <c r="P386" s="173"/>
      <c r="Q386" s="173"/>
      <c r="R386" s="173"/>
      <c r="S386" s="173"/>
      <c r="T386" s="174"/>
      <c r="AT386" s="168" t="s">
        <v>183</v>
      </c>
      <c r="AU386" s="168" t="s">
        <v>88</v>
      </c>
      <c r="AV386" s="13" t="s">
        <v>88</v>
      </c>
      <c r="AW386" s="13" t="s">
        <v>30</v>
      </c>
      <c r="AX386" s="13" t="s">
        <v>83</v>
      </c>
      <c r="AY386" s="168" t="s">
        <v>175</v>
      </c>
    </row>
    <row r="387" spans="1:65" s="2" customFormat="1" ht="21.75" customHeight="1">
      <c r="A387" s="33"/>
      <c r="B387" s="151"/>
      <c r="C387" s="152" t="s">
        <v>593</v>
      </c>
      <c r="D387" s="152" t="s">
        <v>177</v>
      </c>
      <c r="E387" s="153" t="s">
        <v>594</v>
      </c>
      <c r="F387" s="154" t="s">
        <v>595</v>
      </c>
      <c r="G387" s="155" t="s">
        <v>191</v>
      </c>
      <c r="H387" s="156">
        <v>4</v>
      </c>
      <c r="I387" s="157"/>
      <c r="J387" s="156">
        <f>ROUND(I387*H387,3)</f>
        <v>0</v>
      </c>
      <c r="K387" s="158"/>
      <c r="L387" s="34"/>
      <c r="M387" s="159" t="s">
        <v>1</v>
      </c>
      <c r="N387" s="160" t="s">
        <v>42</v>
      </c>
      <c r="O387" s="59"/>
      <c r="P387" s="161">
        <f>O387*H387</f>
        <v>0</v>
      </c>
      <c r="Q387" s="161">
        <v>0</v>
      </c>
      <c r="R387" s="161">
        <f>Q387*H387</f>
        <v>0</v>
      </c>
      <c r="S387" s="161">
        <v>0</v>
      </c>
      <c r="T387" s="162">
        <f>S387*H387</f>
        <v>0</v>
      </c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R387" s="163" t="s">
        <v>266</v>
      </c>
      <c r="AT387" s="163" t="s">
        <v>177</v>
      </c>
      <c r="AU387" s="163" t="s">
        <v>88</v>
      </c>
      <c r="AY387" s="18" t="s">
        <v>175</v>
      </c>
      <c r="BE387" s="164">
        <f>IF(N387="základná",J387,0)</f>
        <v>0</v>
      </c>
      <c r="BF387" s="164">
        <f>IF(N387="znížená",J387,0)</f>
        <v>0</v>
      </c>
      <c r="BG387" s="164">
        <f>IF(N387="zákl. prenesená",J387,0)</f>
        <v>0</v>
      </c>
      <c r="BH387" s="164">
        <f>IF(N387="zníž. prenesená",J387,0)</f>
        <v>0</v>
      </c>
      <c r="BI387" s="164">
        <f>IF(N387="nulová",J387,0)</f>
        <v>0</v>
      </c>
      <c r="BJ387" s="18" t="s">
        <v>88</v>
      </c>
      <c r="BK387" s="165">
        <f>ROUND(I387*H387,3)</f>
        <v>0</v>
      </c>
      <c r="BL387" s="18" t="s">
        <v>266</v>
      </c>
      <c r="BM387" s="163" t="s">
        <v>596</v>
      </c>
    </row>
    <row r="388" spans="1:65" s="13" customFormat="1">
      <c r="B388" s="166"/>
      <c r="D388" s="167" t="s">
        <v>183</v>
      </c>
      <c r="E388" s="168" t="s">
        <v>1</v>
      </c>
      <c r="F388" s="169" t="s">
        <v>597</v>
      </c>
      <c r="H388" s="170">
        <v>4</v>
      </c>
      <c r="I388" s="171"/>
      <c r="L388" s="166"/>
      <c r="M388" s="172"/>
      <c r="N388" s="173"/>
      <c r="O388" s="173"/>
      <c r="P388" s="173"/>
      <c r="Q388" s="173"/>
      <c r="R388" s="173"/>
      <c r="S388" s="173"/>
      <c r="T388" s="174"/>
      <c r="AT388" s="168" t="s">
        <v>183</v>
      </c>
      <c r="AU388" s="168" t="s">
        <v>88</v>
      </c>
      <c r="AV388" s="13" t="s">
        <v>88</v>
      </c>
      <c r="AW388" s="13" t="s">
        <v>30</v>
      </c>
      <c r="AX388" s="13" t="s">
        <v>83</v>
      </c>
      <c r="AY388" s="168" t="s">
        <v>175</v>
      </c>
    </row>
    <row r="389" spans="1:65" s="2" customFormat="1" ht="55.5" customHeight="1">
      <c r="A389" s="33"/>
      <c r="B389" s="151"/>
      <c r="C389" s="183" t="s">
        <v>598</v>
      </c>
      <c r="D389" s="183" t="s">
        <v>188</v>
      </c>
      <c r="E389" s="184" t="s">
        <v>599</v>
      </c>
      <c r="F389" s="185" t="s">
        <v>600</v>
      </c>
      <c r="G389" s="186" t="s">
        <v>191</v>
      </c>
      <c r="H389" s="187">
        <v>2</v>
      </c>
      <c r="I389" s="188"/>
      <c r="J389" s="187">
        <f>ROUND(I389*H389,3)</f>
        <v>0</v>
      </c>
      <c r="K389" s="189"/>
      <c r="L389" s="190"/>
      <c r="M389" s="191" t="s">
        <v>1</v>
      </c>
      <c r="N389" s="192" t="s">
        <v>42</v>
      </c>
      <c r="O389" s="59"/>
      <c r="P389" s="161">
        <f>O389*H389</f>
        <v>0</v>
      </c>
      <c r="Q389" s="161">
        <v>0</v>
      </c>
      <c r="R389" s="161">
        <f>Q389*H389</f>
        <v>0</v>
      </c>
      <c r="S389" s="161">
        <v>0</v>
      </c>
      <c r="T389" s="162">
        <f>S389*H389</f>
        <v>0</v>
      </c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R389" s="163" t="s">
        <v>349</v>
      </c>
      <c r="AT389" s="163" t="s">
        <v>188</v>
      </c>
      <c r="AU389" s="163" t="s">
        <v>88</v>
      </c>
      <c r="AY389" s="18" t="s">
        <v>175</v>
      </c>
      <c r="BE389" s="164">
        <f>IF(N389="základná",J389,0)</f>
        <v>0</v>
      </c>
      <c r="BF389" s="164">
        <f>IF(N389="znížená",J389,0)</f>
        <v>0</v>
      </c>
      <c r="BG389" s="164">
        <f>IF(N389="zákl. prenesená",J389,0)</f>
        <v>0</v>
      </c>
      <c r="BH389" s="164">
        <f>IF(N389="zníž. prenesená",J389,0)</f>
        <v>0</v>
      </c>
      <c r="BI389" s="164">
        <f>IF(N389="nulová",J389,0)</f>
        <v>0</v>
      </c>
      <c r="BJ389" s="18" t="s">
        <v>88</v>
      </c>
      <c r="BK389" s="165">
        <f>ROUND(I389*H389,3)</f>
        <v>0</v>
      </c>
      <c r="BL389" s="18" t="s">
        <v>266</v>
      </c>
      <c r="BM389" s="163" t="s">
        <v>601</v>
      </c>
    </row>
    <row r="390" spans="1:65" s="13" customFormat="1">
      <c r="B390" s="166"/>
      <c r="D390" s="167" t="s">
        <v>183</v>
      </c>
      <c r="E390" s="168" t="s">
        <v>1</v>
      </c>
      <c r="F390" s="169" t="s">
        <v>88</v>
      </c>
      <c r="H390" s="170">
        <v>2</v>
      </c>
      <c r="I390" s="171"/>
      <c r="L390" s="166"/>
      <c r="M390" s="172"/>
      <c r="N390" s="173"/>
      <c r="O390" s="173"/>
      <c r="P390" s="173"/>
      <c r="Q390" s="173"/>
      <c r="R390" s="173"/>
      <c r="S390" s="173"/>
      <c r="T390" s="174"/>
      <c r="AT390" s="168" t="s">
        <v>183</v>
      </c>
      <c r="AU390" s="168" t="s">
        <v>88</v>
      </c>
      <c r="AV390" s="13" t="s">
        <v>88</v>
      </c>
      <c r="AW390" s="13" t="s">
        <v>30</v>
      </c>
      <c r="AX390" s="13" t="s">
        <v>83</v>
      </c>
      <c r="AY390" s="168" t="s">
        <v>175</v>
      </c>
    </row>
    <row r="391" spans="1:65" s="2" customFormat="1" ht="55.5" customHeight="1">
      <c r="A391" s="33"/>
      <c r="B391" s="151"/>
      <c r="C391" s="183" t="s">
        <v>602</v>
      </c>
      <c r="D391" s="183" t="s">
        <v>188</v>
      </c>
      <c r="E391" s="184" t="s">
        <v>603</v>
      </c>
      <c r="F391" s="185" t="s">
        <v>604</v>
      </c>
      <c r="G391" s="186" t="s">
        <v>191</v>
      </c>
      <c r="H391" s="187">
        <v>1</v>
      </c>
      <c r="I391" s="188"/>
      <c r="J391" s="187">
        <f>ROUND(I391*H391,3)</f>
        <v>0</v>
      </c>
      <c r="K391" s="189"/>
      <c r="L391" s="190"/>
      <c r="M391" s="191" t="s">
        <v>1</v>
      </c>
      <c r="N391" s="192" t="s">
        <v>42</v>
      </c>
      <c r="O391" s="59"/>
      <c r="P391" s="161">
        <f>O391*H391</f>
        <v>0</v>
      </c>
      <c r="Q391" s="161">
        <v>0</v>
      </c>
      <c r="R391" s="161">
        <f>Q391*H391</f>
        <v>0</v>
      </c>
      <c r="S391" s="161">
        <v>0</v>
      </c>
      <c r="T391" s="162">
        <f>S391*H391</f>
        <v>0</v>
      </c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R391" s="163" t="s">
        <v>349</v>
      </c>
      <c r="AT391" s="163" t="s">
        <v>188</v>
      </c>
      <c r="AU391" s="163" t="s">
        <v>88</v>
      </c>
      <c r="AY391" s="18" t="s">
        <v>175</v>
      </c>
      <c r="BE391" s="164">
        <f>IF(N391="základná",J391,0)</f>
        <v>0</v>
      </c>
      <c r="BF391" s="164">
        <f>IF(N391="znížená",J391,0)</f>
        <v>0</v>
      </c>
      <c r="BG391" s="164">
        <f>IF(N391="zákl. prenesená",J391,0)</f>
        <v>0</v>
      </c>
      <c r="BH391" s="164">
        <f>IF(N391="zníž. prenesená",J391,0)</f>
        <v>0</v>
      </c>
      <c r="BI391" s="164">
        <f>IF(N391="nulová",J391,0)</f>
        <v>0</v>
      </c>
      <c r="BJ391" s="18" t="s">
        <v>88</v>
      </c>
      <c r="BK391" s="165">
        <f>ROUND(I391*H391,3)</f>
        <v>0</v>
      </c>
      <c r="BL391" s="18" t="s">
        <v>266</v>
      </c>
      <c r="BM391" s="163" t="s">
        <v>605</v>
      </c>
    </row>
    <row r="392" spans="1:65" s="13" customFormat="1">
      <c r="B392" s="166"/>
      <c r="D392" s="167" t="s">
        <v>183</v>
      </c>
      <c r="E392" s="168" t="s">
        <v>1</v>
      </c>
      <c r="F392" s="169" t="s">
        <v>83</v>
      </c>
      <c r="H392" s="170">
        <v>1</v>
      </c>
      <c r="I392" s="171"/>
      <c r="L392" s="166"/>
      <c r="M392" s="172"/>
      <c r="N392" s="173"/>
      <c r="O392" s="173"/>
      <c r="P392" s="173"/>
      <c r="Q392" s="173"/>
      <c r="R392" s="173"/>
      <c r="S392" s="173"/>
      <c r="T392" s="174"/>
      <c r="AT392" s="168" t="s">
        <v>183</v>
      </c>
      <c r="AU392" s="168" t="s">
        <v>88</v>
      </c>
      <c r="AV392" s="13" t="s">
        <v>88</v>
      </c>
      <c r="AW392" s="13" t="s">
        <v>30</v>
      </c>
      <c r="AX392" s="13" t="s">
        <v>83</v>
      </c>
      <c r="AY392" s="168" t="s">
        <v>175</v>
      </c>
    </row>
    <row r="393" spans="1:65" s="2" customFormat="1" ht="55.5" customHeight="1">
      <c r="A393" s="33"/>
      <c r="B393" s="151"/>
      <c r="C393" s="183" t="s">
        <v>606</v>
      </c>
      <c r="D393" s="183" t="s">
        <v>188</v>
      </c>
      <c r="E393" s="184" t="s">
        <v>607</v>
      </c>
      <c r="F393" s="185" t="s">
        <v>608</v>
      </c>
      <c r="G393" s="186" t="s">
        <v>191</v>
      </c>
      <c r="H393" s="187">
        <v>1</v>
      </c>
      <c r="I393" s="188"/>
      <c r="J393" s="187">
        <f>ROUND(I393*H393,3)</f>
        <v>0</v>
      </c>
      <c r="K393" s="189"/>
      <c r="L393" s="190"/>
      <c r="M393" s="191" t="s">
        <v>1</v>
      </c>
      <c r="N393" s="192" t="s">
        <v>42</v>
      </c>
      <c r="O393" s="59"/>
      <c r="P393" s="161">
        <f>O393*H393</f>
        <v>0</v>
      </c>
      <c r="Q393" s="161">
        <v>0</v>
      </c>
      <c r="R393" s="161">
        <f>Q393*H393</f>
        <v>0</v>
      </c>
      <c r="S393" s="161">
        <v>0</v>
      </c>
      <c r="T393" s="162">
        <f>S393*H393</f>
        <v>0</v>
      </c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R393" s="163" t="s">
        <v>349</v>
      </c>
      <c r="AT393" s="163" t="s">
        <v>188</v>
      </c>
      <c r="AU393" s="163" t="s">
        <v>88</v>
      </c>
      <c r="AY393" s="18" t="s">
        <v>175</v>
      </c>
      <c r="BE393" s="164">
        <f>IF(N393="základná",J393,0)</f>
        <v>0</v>
      </c>
      <c r="BF393" s="164">
        <f>IF(N393="znížená",J393,0)</f>
        <v>0</v>
      </c>
      <c r="BG393" s="164">
        <f>IF(N393="zákl. prenesená",J393,0)</f>
        <v>0</v>
      </c>
      <c r="BH393" s="164">
        <f>IF(N393="zníž. prenesená",J393,0)</f>
        <v>0</v>
      </c>
      <c r="BI393" s="164">
        <f>IF(N393="nulová",J393,0)</f>
        <v>0</v>
      </c>
      <c r="BJ393" s="18" t="s">
        <v>88</v>
      </c>
      <c r="BK393" s="165">
        <f>ROUND(I393*H393,3)</f>
        <v>0</v>
      </c>
      <c r="BL393" s="18" t="s">
        <v>266</v>
      </c>
      <c r="BM393" s="163" t="s">
        <v>609</v>
      </c>
    </row>
    <row r="394" spans="1:65" s="13" customFormat="1">
      <c r="B394" s="166"/>
      <c r="D394" s="167" t="s">
        <v>183</v>
      </c>
      <c r="E394" s="168" t="s">
        <v>1</v>
      </c>
      <c r="F394" s="169" t="s">
        <v>83</v>
      </c>
      <c r="H394" s="170">
        <v>1</v>
      </c>
      <c r="I394" s="171"/>
      <c r="L394" s="166"/>
      <c r="M394" s="172"/>
      <c r="N394" s="173"/>
      <c r="O394" s="173"/>
      <c r="P394" s="173"/>
      <c r="Q394" s="173"/>
      <c r="R394" s="173"/>
      <c r="S394" s="173"/>
      <c r="T394" s="174"/>
      <c r="AT394" s="168" t="s">
        <v>183</v>
      </c>
      <c r="AU394" s="168" t="s">
        <v>88</v>
      </c>
      <c r="AV394" s="13" t="s">
        <v>88</v>
      </c>
      <c r="AW394" s="13" t="s">
        <v>30</v>
      </c>
      <c r="AX394" s="13" t="s">
        <v>83</v>
      </c>
      <c r="AY394" s="168" t="s">
        <v>175</v>
      </c>
    </row>
    <row r="395" spans="1:65" s="2" customFormat="1" ht="33" customHeight="1">
      <c r="A395" s="33"/>
      <c r="B395" s="151"/>
      <c r="C395" s="152" t="s">
        <v>610</v>
      </c>
      <c r="D395" s="152" t="s">
        <v>177</v>
      </c>
      <c r="E395" s="153" t="s">
        <v>611</v>
      </c>
      <c r="F395" s="154" t="s">
        <v>612</v>
      </c>
      <c r="G395" s="155" t="s">
        <v>191</v>
      </c>
      <c r="H395" s="156">
        <v>1</v>
      </c>
      <c r="I395" s="157"/>
      <c r="J395" s="156">
        <f>ROUND(I395*H395,3)</f>
        <v>0</v>
      </c>
      <c r="K395" s="158"/>
      <c r="L395" s="34"/>
      <c r="M395" s="159" t="s">
        <v>1</v>
      </c>
      <c r="N395" s="160" t="s">
        <v>42</v>
      </c>
      <c r="O395" s="59"/>
      <c r="P395" s="161">
        <f>O395*H395</f>
        <v>0</v>
      </c>
      <c r="Q395" s="161">
        <v>0</v>
      </c>
      <c r="R395" s="161">
        <f>Q395*H395</f>
        <v>0</v>
      </c>
      <c r="S395" s="161">
        <v>0</v>
      </c>
      <c r="T395" s="162">
        <f>S395*H395</f>
        <v>0</v>
      </c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R395" s="163" t="s">
        <v>266</v>
      </c>
      <c r="AT395" s="163" t="s">
        <v>177</v>
      </c>
      <c r="AU395" s="163" t="s">
        <v>88</v>
      </c>
      <c r="AY395" s="18" t="s">
        <v>175</v>
      </c>
      <c r="BE395" s="164">
        <f>IF(N395="základná",J395,0)</f>
        <v>0</v>
      </c>
      <c r="BF395" s="164">
        <f>IF(N395="znížená",J395,0)</f>
        <v>0</v>
      </c>
      <c r="BG395" s="164">
        <f>IF(N395="zákl. prenesená",J395,0)</f>
        <v>0</v>
      </c>
      <c r="BH395" s="164">
        <f>IF(N395="zníž. prenesená",J395,0)</f>
        <v>0</v>
      </c>
      <c r="BI395" s="164">
        <f>IF(N395="nulová",J395,0)</f>
        <v>0</v>
      </c>
      <c r="BJ395" s="18" t="s">
        <v>88</v>
      </c>
      <c r="BK395" s="165">
        <f>ROUND(I395*H395,3)</f>
        <v>0</v>
      </c>
      <c r="BL395" s="18" t="s">
        <v>266</v>
      </c>
      <c r="BM395" s="163" t="s">
        <v>613</v>
      </c>
    </row>
    <row r="396" spans="1:65" s="13" customFormat="1">
      <c r="B396" s="166"/>
      <c r="D396" s="167" t="s">
        <v>183</v>
      </c>
      <c r="E396" s="168" t="s">
        <v>1</v>
      </c>
      <c r="F396" s="169" t="s">
        <v>614</v>
      </c>
      <c r="H396" s="170">
        <v>1</v>
      </c>
      <c r="I396" s="171"/>
      <c r="L396" s="166"/>
      <c r="M396" s="172"/>
      <c r="N396" s="173"/>
      <c r="O396" s="173"/>
      <c r="P396" s="173"/>
      <c r="Q396" s="173"/>
      <c r="R396" s="173"/>
      <c r="S396" s="173"/>
      <c r="T396" s="174"/>
      <c r="AT396" s="168" t="s">
        <v>183</v>
      </c>
      <c r="AU396" s="168" t="s">
        <v>88</v>
      </c>
      <c r="AV396" s="13" t="s">
        <v>88</v>
      </c>
      <c r="AW396" s="13" t="s">
        <v>30</v>
      </c>
      <c r="AX396" s="13" t="s">
        <v>83</v>
      </c>
      <c r="AY396" s="168" t="s">
        <v>175</v>
      </c>
    </row>
    <row r="397" spans="1:65" s="2" customFormat="1" ht="21.75" customHeight="1">
      <c r="A397" s="33"/>
      <c r="B397" s="151"/>
      <c r="C397" s="152" t="s">
        <v>615</v>
      </c>
      <c r="D397" s="152" t="s">
        <v>177</v>
      </c>
      <c r="E397" s="153" t="s">
        <v>616</v>
      </c>
      <c r="F397" s="154" t="s">
        <v>617</v>
      </c>
      <c r="G397" s="155" t="s">
        <v>203</v>
      </c>
      <c r="H397" s="156">
        <v>3.3130000000000002</v>
      </c>
      <c r="I397" s="157"/>
      <c r="J397" s="156">
        <f>ROUND(I397*H397,3)</f>
        <v>0</v>
      </c>
      <c r="K397" s="158"/>
      <c r="L397" s="34"/>
      <c r="M397" s="159" t="s">
        <v>1</v>
      </c>
      <c r="N397" s="160" t="s">
        <v>42</v>
      </c>
      <c r="O397" s="59"/>
      <c r="P397" s="161">
        <f>O397*H397</f>
        <v>0</v>
      </c>
      <c r="Q397" s="161">
        <v>0</v>
      </c>
      <c r="R397" s="161">
        <f>Q397*H397</f>
        <v>0</v>
      </c>
      <c r="S397" s="161">
        <v>0</v>
      </c>
      <c r="T397" s="162">
        <f>S397*H397</f>
        <v>0</v>
      </c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R397" s="163" t="s">
        <v>266</v>
      </c>
      <c r="AT397" s="163" t="s">
        <v>177</v>
      </c>
      <c r="AU397" s="163" t="s">
        <v>88</v>
      </c>
      <c r="AY397" s="18" t="s">
        <v>175</v>
      </c>
      <c r="BE397" s="164">
        <f>IF(N397="základná",J397,0)</f>
        <v>0</v>
      </c>
      <c r="BF397" s="164">
        <f>IF(N397="znížená",J397,0)</f>
        <v>0</v>
      </c>
      <c r="BG397" s="164">
        <f>IF(N397="zákl. prenesená",J397,0)</f>
        <v>0</v>
      </c>
      <c r="BH397" s="164">
        <f>IF(N397="zníž. prenesená",J397,0)</f>
        <v>0</v>
      </c>
      <c r="BI397" s="164">
        <f>IF(N397="nulová",J397,0)</f>
        <v>0</v>
      </c>
      <c r="BJ397" s="18" t="s">
        <v>88</v>
      </c>
      <c r="BK397" s="165">
        <f>ROUND(I397*H397,3)</f>
        <v>0</v>
      </c>
      <c r="BL397" s="18" t="s">
        <v>266</v>
      </c>
      <c r="BM397" s="163" t="s">
        <v>618</v>
      </c>
    </row>
    <row r="398" spans="1:65" s="13" customFormat="1">
      <c r="B398" s="166"/>
      <c r="D398" s="167" t="s">
        <v>183</v>
      </c>
      <c r="E398" s="168" t="s">
        <v>1</v>
      </c>
      <c r="F398" s="169" t="s">
        <v>619</v>
      </c>
      <c r="H398" s="170">
        <v>3.3130000000000002</v>
      </c>
      <c r="I398" s="171"/>
      <c r="L398" s="166"/>
      <c r="M398" s="172"/>
      <c r="N398" s="173"/>
      <c r="O398" s="173"/>
      <c r="P398" s="173"/>
      <c r="Q398" s="173"/>
      <c r="R398" s="173"/>
      <c r="S398" s="173"/>
      <c r="T398" s="174"/>
      <c r="AT398" s="168" t="s">
        <v>183</v>
      </c>
      <c r="AU398" s="168" t="s">
        <v>88</v>
      </c>
      <c r="AV398" s="13" t="s">
        <v>88</v>
      </c>
      <c r="AW398" s="13" t="s">
        <v>30</v>
      </c>
      <c r="AX398" s="13" t="s">
        <v>83</v>
      </c>
      <c r="AY398" s="168" t="s">
        <v>175</v>
      </c>
    </row>
    <row r="399" spans="1:65" s="2" customFormat="1" ht="33" customHeight="1">
      <c r="A399" s="33"/>
      <c r="B399" s="151"/>
      <c r="C399" s="183" t="s">
        <v>620</v>
      </c>
      <c r="D399" s="183" t="s">
        <v>188</v>
      </c>
      <c r="E399" s="184" t="s">
        <v>621</v>
      </c>
      <c r="F399" s="185" t="s">
        <v>622</v>
      </c>
      <c r="G399" s="186" t="s">
        <v>191</v>
      </c>
      <c r="H399" s="187">
        <v>2</v>
      </c>
      <c r="I399" s="188"/>
      <c r="J399" s="187">
        <f>ROUND(I399*H399,3)</f>
        <v>0</v>
      </c>
      <c r="K399" s="189"/>
      <c r="L399" s="190"/>
      <c r="M399" s="191" t="s">
        <v>1</v>
      </c>
      <c r="N399" s="192" t="s">
        <v>42</v>
      </c>
      <c r="O399" s="59"/>
      <c r="P399" s="161">
        <f>O399*H399</f>
        <v>0</v>
      </c>
      <c r="Q399" s="161">
        <v>2.3000000000000001E-4</v>
      </c>
      <c r="R399" s="161">
        <f>Q399*H399</f>
        <v>4.6000000000000001E-4</v>
      </c>
      <c r="S399" s="161">
        <v>0</v>
      </c>
      <c r="T399" s="162">
        <f>S399*H399</f>
        <v>0</v>
      </c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R399" s="163" t="s">
        <v>349</v>
      </c>
      <c r="AT399" s="163" t="s">
        <v>188</v>
      </c>
      <c r="AU399" s="163" t="s">
        <v>88</v>
      </c>
      <c r="AY399" s="18" t="s">
        <v>175</v>
      </c>
      <c r="BE399" s="164">
        <f>IF(N399="základná",J399,0)</f>
        <v>0</v>
      </c>
      <c r="BF399" s="164">
        <f>IF(N399="znížená",J399,0)</f>
        <v>0</v>
      </c>
      <c r="BG399" s="164">
        <f>IF(N399="zákl. prenesená",J399,0)</f>
        <v>0</v>
      </c>
      <c r="BH399" s="164">
        <f>IF(N399="zníž. prenesená",J399,0)</f>
        <v>0</v>
      </c>
      <c r="BI399" s="164">
        <f>IF(N399="nulová",J399,0)</f>
        <v>0</v>
      </c>
      <c r="BJ399" s="18" t="s">
        <v>88</v>
      </c>
      <c r="BK399" s="165">
        <f>ROUND(I399*H399,3)</f>
        <v>0</v>
      </c>
      <c r="BL399" s="18" t="s">
        <v>266</v>
      </c>
      <c r="BM399" s="163" t="s">
        <v>623</v>
      </c>
    </row>
    <row r="400" spans="1:65" s="2" customFormat="1" ht="21.75" customHeight="1">
      <c r="A400" s="33"/>
      <c r="B400" s="151"/>
      <c r="C400" s="152" t="s">
        <v>624</v>
      </c>
      <c r="D400" s="152" t="s">
        <v>177</v>
      </c>
      <c r="E400" s="153" t="s">
        <v>625</v>
      </c>
      <c r="F400" s="154" t="s">
        <v>626</v>
      </c>
      <c r="G400" s="155" t="s">
        <v>215</v>
      </c>
      <c r="H400" s="156">
        <v>4.2</v>
      </c>
      <c r="I400" s="157"/>
      <c r="J400" s="156">
        <f>ROUND(I400*H400,3)</f>
        <v>0</v>
      </c>
      <c r="K400" s="158"/>
      <c r="L400" s="34"/>
      <c r="M400" s="159" t="s">
        <v>1</v>
      </c>
      <c r="N400" s="160" t="s">
        <v>42</v>
      </c>
      <c r="O400" s="59"/>
      <c r="P400" s="161">
        <f>O400*H400</f>
        <v>0</v>
      </c>
      <c r="Q400" s="161">
        <v>1.5E-3</v>
      </c>
      <c r="R400" s="161">
        <f>Q400*H400</f>
        <v>6.3E-3</v>
      </c>
      <c r="S400" s="161">
        <v>0</v>
      </c>
      <c r="T400" s="162">
        <f>S400*H400</f>
        <v>0</v>
      </c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R400" s="163" t="s">
        <v>266</v>
      </c>
      <c r="AT400" s="163" t="s">
        <v>177</v>
      </c>
      <c r="AU400" s="163" t="s">
        <v>88</v>
      </c>
      <c r="AY400" s="18" t="s">
        <v>175</v>
      </c>
      <c r="BE400" s="164">
        <f>IF(N400="základná",J400,0)</f>
        <v>0</v>
      </c>
      <c r="BF400" s="164">
        <f>IF(N400="znížená",J400,0)</f>
        <v>0</v>
      </c>
      <c r="BG400" s="164">
        <f>IF(N400="zákl. prenesená",J400,0)</f>
        <v>0</v>
      </c>
      <c r="BH400" s="164">
        <f>IF(N400="zníž. prenesená",J400,0)</f>
        <v>0</v>
      </c>
      <c r="BI400" s="164">
        <f>IF(N400="nulová",J400,0)</f>
        <v>0</v>
      </c>
      <c r="BJ400" s="18" t="s">
        <v>88</v>
      </c>
      <c r="BK400" s="165">
        <f>ROUND(I400*H400,3)</f>
        <v>0</v>
      </c>
      <c r="BL400" s="18" t="s">
        <v>266</v>
      </c>
      <c r="BM400" s="163" t="s">
        <v>627</v>
      </c>
    </row>
    <row r="401" spans="1:65" s="13" customFormat="1">
      <c r="B401" s="166"/>
      <c r="D401" s="167" t="s">
        <v>183</v>
      </c>
      <c r="E401" s="168" t="s">
        <v>1</v>
      </c>
      <c r="F401" s="169" t="s">
        <v>628</v>
      </c>
      <c r="H401" s="170">
        <v>4.2</v>
      </c>
      <c r="I401" s="171"/>
      <c r="L401" s="166"/>
      <c r="M401" s="172"/>
      <c r="N401" s="173"/>
      <c r="O401" s="173"/>
      <c r="P401" s="173"/>
      <c r="Q401" s="173"/>
      <c r="R401" s="173"/>
      <c r="S401" s="173"/>
      <c r="T401" s="174"/>
      <c r="AT401" s="168" t="s">
        <v>183</v>
      </c>
      <c r="AU401" s="168" t="s">
        <v>88</v>
      </c>
      <c r="AV401" s="13" t="s">
        <v>88</v>
      </c>
      <c r="AW401" s="13" t="s">
        <v>30</v>
      </c>
      <c r="AX401" s="13" t="s">
        <v>83</v>
      </c>
      <c r="AY401" s="168" t="s">
        <v>175</v>
      </c>
    </row>
    <row r="402" spans="1:65" s="2" customFormat="1" ht="16.5" customHeight="1">
      <c r="A402" s="33"/>
      <c r="B402" s="151"/>
      <c r="C402" s="152" t="s">
        <v>629</v>
      </c>
      <c r="D402" s="152" t="s">
        <v>177</v>
      </c>
      <c r="E402" s="153" t="s">
        <v>630</v>
      </c>
      <c r="F402" s="154" t="s">
        <v>631</v>
      </c>
      <c r="G402" s="155" t="s">
        <v>191</v>
      </c>
      <c r="H402" s="156">
        <v>1</v>
      </c>
      <c r="I402" s="157"/>
      <c r="J402" s="156">
        <f>ROUND(I402*H402,3)</f>
        <v>0</v>
      </c>
      <c r="K402" s="158"/>
      <c r="L402" s="34"/>
      <c r="M402" s="159" t="s">
        <v>1</v>
      </c>
      <c r="N402" s="160" t="s">
        <v>42</v>
      </c>
      <c r="O402" s="59"/>
      <c r="P402" s="161">
        <f>O402*H402</f>
        <v>0</v>
      </c>
      <c r="Q402" s="161">
        <v>6.0000000000000002E-5</v>
      </c>
      <c r="R402" s="161">
        <f>Q402*H402</f>
        <v>6.0000000000000002E-5</v>
      </c>
      <c r="S402" s="161">
        <v>0</v>
      </c>
      <c r="T402" s="162">
        <f>S402*H402</f>
        <v>0</v>
      </c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R402" s="163" t="s">
        <v>266</v>
      </c>
      <c r="AT402" s="163" t="s">
        <v>177</v>
      </c>
      <c r="AU402" s="163" t="s">
        <v>88</v>
      </c>
      <c r="AY402" s="18" t="s">
        <v>175</v>
      </c>
      <c r="BE402" s="164">
        <f>IF(N402="základná",J402,0)</f>
        <v>0</v>
      </c>
      <c r="BF402" s="164">
        <f>IF(N402="znížená",J402,0)</f>
        <v>0</v>
      </c>
      <c r="BG402" s="164">
        <f>IF(N402="zákl. prenesená",J402,0)</f>
        <v>0</v>
      </c>
      <c r="BH402" s="164">
        <f>IF(N402="zníž. prenesená",J402,0)</f>
        <v>0</v>
      </c>
      <c r="BI402" s="164">
        <f>IF(N402="nulová",J402,0)</f>
        <v>0</v>
      </c>
      <c r="BJ402" s="18" t="s">
        <v>88</v>
      </c>
      <c r="BK402" s="165">
        <f>ROUND(I402*H402,3)</f>
        <v>0</v>
      </c>
      <c r="BL402" s="18" t="s">
        <v>266</v>
      </c>
      <c r="BM402" s="163" t="s">
        <v>632</v>
      </c>
    </row>
    <row r="403" spans="1:65" s="2" customFormat="1" ht="21.75" customHeight="1">
      <c r="A403" s="33"/>
      <c r="B403" s="151"/>
      <c r="C403" s="183" t="s">
        <v>633</v>
      </c>
      <c r="D403" s="183" t="s">
        <v>188</v>
      </c>
      <c r="E403" s="184" t="s">
        <v>634</v>
      </c>
      <c r="F403" s="185" t="s">
        <v>635</v>
      </c>
      <c r="G403" s="186" t="s">
        <v>191</v>
      </c>
      <c r="H403" s="187">
        <v>1</v>
      </c>
      <c r="I403" s="188"/>
      <c r="J403" s="187">
        <f>ROUND(I403*H403,3)</f>
        <v>0</v>
      </c>
      <c r="K403" s="189"/>
      <c r="L403" s="190"/>
      <c r="M403" s="191" t="s">
        <v>1</v>
      </c>
      <c r="N403" s="192" t="s">
        <v>42</v>
      </c>
      <c r="O403" s="59"/>
      <c r="P403" s="161">
        <f>O403*H403</f>
        <v>0</v>
      </c>
      <c r="Q403" s="161">
        <v>9.6000000000000002E-4</v>
      </c>
      <c r="R403" s="161">
        <f>Q403*H403</f>
        <v>9.6000000000000002E-4</v>
      </c>
      <c r="S403" s="161">
        <v>0</v>
      </c>
      <c r="T403" s="162">
        <f>S403*H403</f>
        <v>0</v>
      </c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R403" s="163" t="s">
        <v>349</v>
      </c>
      <c r="AT403" s="163" t="s">
        <v>188</v>
      </c>
      <c r="AU403" s="163" t="s">
        <v>88</v>
      </c>
      <c r="AY403" s="18" t="s">
        <v>175</v>
      </c>
      <c r="BE403" s="164">
        <f>IF(N403="základná",J403,0)</f>
        <v>0</v>
      </c>
      <c r="BF403" s="164">
        <f>IF(N403="znížená",J403,0)</f>
        <v>0</v>
      </c>
      <c r="BG403" s="164">
        <f>IF(N403="zákl. prenesená",J403,0)</f>
        <v>0</v>
      </c>
      <c r="BH403" s="164">
        <f>IF(N403="zníž. prenesená",J403,0)</f>
        <v>0</v>
      </c>
      <c r="BI403" s="164">
        <f>IF(N403="nulová",J403,0)</f>
        <v>0</v>
      </c>
      <c r="BJ403" s="18" t="s">
        <v>88</v>
      </c>
      <c r="BK403" s="165">
        <f>ROUND(I403*H403,3)</f>
        <v>0</v>
      </c>
      <c r="BL403" s="18" t="s">
        <v>266</v>
      </c>
      <c r="BM403" s="163" t="s">
        <v>636</v>
      </c>
    </row>
    <row r="404" spans="1:65" s="13" customFormat="1">
      <c r="B404" s="166"/>
      <c r="D404" s="167" t="s">
        <v>183</v>
      </c>
      <c r="E404" s="168" t="s">
        <v>1</v>
      </c>
      <c r="F404" s="169" t="s">
        <v>83</v>
      </c>
      <c r="H404" s="170">
        <v>1</v>
      </c>
      <c r="I404" s="171"/>
      <c r="L404" s="166"/>
      <c r="M404" s="172"/>
      <c r="N404" s="173"/>
      <c r="O404" s="173"/>
      <c r="P404" s="173"/>
      <c r="Q404" s="173"/>
      <c r="R404" s="173"/>
      <c r="S404" s="173"/>
      <c r="T404" s="174"/>
      <c r="AT404" s="168" t="s">
        <v>183</v>
      </c>
      <c r="AU404" s="168" t="s">
        <v>88</v>
      </c>
      <c r="AV404" s="13" t="s">
        <v>88</v>
      </c>
      <c r="AW404" s="13" t="s">
        <v>30</v>
      </c>
      <c r="AX404" s="13" t="s">
        <v>83</v>
      </c>
      <c r="AY404" s="168" t="s">
        <v>175</v>
      </c>
    </row>
    <row r="405" spans="1:65" s="2" customFormat="1" ht="21.75" customHeight="1">
      <c r="A405" s="33"/>
      <c r="B405" s="151"/>
      <c r="C405" s="152" t="s">
        <v>637</v>
      </c>
      <c r="D405" s="152" t="s">
        <v>177</v>
      </c>
      <c r="E405" s="153" t="s">
        <v>638</v>
      </c>
      <c r="F405" s="154" t="s">
        <v>639</v>
      </c>
      <c r="G405" s="155" t="s">
        <v>531</v>
      </c>
      <c r="H405" s="157"/>
      <c r="I405" s="157"/>
      <c r="J405" s="156">
        <f>ROUND(I405*H405,3)</f>
        <v>0</v>
      </c>
      <c r="K405" s="158"/>
      <c r="L405" s="34"/>
      <c r="M405" s="159" t="s">
        <v>1</v>
      </c>
      <c r="N405" s="160" t="s">
        <v>42</v>
      </c>
      <c r="O405" s="59"/>
      <c r="P405" s="161">
        <f>O405*H405</f>
        <v>0</v>
      </c>
      <c r="Q405" s="161">
        <v>0</v>
      </c>
      <c r="R405" s="161">
        <f>Q405*H405</f>
        <v>0</v>
      </c>
      <c r="S405" s="161">
        <v>0</v>
      </c>
      <c r="T405" s="162">
        <f>S405*H405</f>
        <v>0</v>
      </c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R405" s="163" t="s">
        <v>266</v>
      </c>
      <c r="AT405" s="163" t="s">
        <v>177</v>
      </c>
      <c r="AU405" s="163" t="s">
        <v>88</v>
      </c>
      <c r="AY405" s="18" t="s">
        <v>175</v>
      </c>
      <c r="BE405" s="164">
        <f>IF(N405="základná",J405,0)</f>
        <v>0</v>
      </c>
      <c r="BF405" s="164">
        <f>IF(N405="znížená",J405,0)</f>
        <v>0</v>
      </c>
      <c r="BG405" s="164">
        <f>IF(N405="zákl. prenesená",J405,0)</f>
        <v>0</v>
      </c>
      <c r="BH405" s="164">
        <f>IF(N405="zníž. prenesená",J405,0)</f>
        <v>0</v>
      </c>
      <c r="BI405" s="164">
        <f>IF(N405="nulová",J405,0)</f>
        <v>0</v>
      </c>
      <c r="BJ405" s="18" t="s">
        <v>88</v>
      </c>
      <c r="BK405" s="165">
        <f>ROUND(I405*H405,3)</f>
        <v>0</v>
      </c>
      <c r="BL405" s="18" t="s">
        <v>266</v>
      </c>
      <c r="BM405" s="163" t="s">
        <v>640</v>
      </c>
    </row>
    <row r="406" spans="1:65" s="12" customFormat="1" ht="22.9" customHeight="1">
      <c r="B406" s="138"/>
      <c r="D406" s="139" t="s">
        <v>75</v>
      </c>
      <c r="E406" s="149" t="s">
        <v>641</v>
      </c>
      <c r="F406" s="149" t="s">
        <v>642</v>
      </c>
      <c r="I406" s="141"/>
      <c r="J406" s="150">
        <f>BK406</f>
        <v>0</v>
      </c>
      <c r="L406" s="138"/>
      <c r="M406" s="143"/>
      <c r="N406" s="144"/>
      <c r="O406" s="144"/>
      <c r="P406" s="145">
        <f>SUM(P407:P412)</f>
        <v>0</v>
      </c>
      <c r="Q406" s="144"/>
      <c r="R406" s="145">
        <f>SUM(R407:R412)</f>
        <v>3.9499999999999998E-5</v>
      </c>
      <c r="S406" s="144"/>
      <c r="T406" s="146">
        <f>SUM(T407:T412)</f>
        <v>0.01</v>
      </c>
      <c r="AR406" s="139" t="s">
        <v>88</v>
      </c>
      <c r="AT406" s="147" t="s">
        <v>75</v>
      </c>
      <c r="AU406" s="147" t="s">
        <v>83</v>
      </c>
      <c r="AY406" s="139" t="s">
        <v>175</v>
      </c>
      <c r="BK406" s="148">
        <f>SUM(BK407:BK412)</f>
        <v>0</v>
      </c>
    </row>
    <row r="407" spans="1:65" s="2" customFormat="1" ht="21.75" customHeight="1">
      <c r="A407" s="33"/>
      <c r="B407" s="151"/>
      <c r="C407" s="152" t="s">
        <v>643</v>
      </c>
      <c r="D407" s="152" t="s">
        <v>177</v>
      </c>
      <c r="E407" s="153" t="s">
        <v>644</v>
      </c>
      <c r="F407" s="154" t="s">
        <v>645</v>
      </c>
      <c r="G407" s="155" t="s">
        <v>646</v>
      </c>
      <c r="H407" s="156">
        <v>2</v>
      </c>
      <c r="I407" s="157"/>
      <c r="J407" s="156">
        <f>ROUND(I407*H407,3)</f>
        <v>0</v>
      </c>
      <c r="K407" s="158"/>
      <c r="L407" s="34"/>
      <c r="M407" s="159" t="s">
        <v>1</v>
      </c>
      <c r="N407" s="160" t="s">
        <v>42</v>
      </c>
      <c r="O407" s="59"/>
      <c r="P407" s="161">
        <f>O407*H407</f>
        <v>0</v>
      </c>
      <c r="Q407" s="161">
        <v>1.0000000000000001E-5</v>
      </c>
      <c r="R407" s="161">
        <f>Q407*H407</f>
        <v>2.0000000000000002E-5</v>
      </c>
      <c r="S407" s="161">
        <v>5.0000000000000001E-3</v>
      </c>
      <c r="T407" s="162">
        <f>S407*H407</f>
        <v>0.01</v>
      </c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R407" s="163" t="s">
        <v>266</v>
      </c>
      <c r="AT407" s="163" t="s">
        <v>177</v>
      </c>
      <c r="AU407" s="163" t="s">
        <v>88</v>
      </c>
      <c r="AY407" s="18" t="s">
        <v>175</v>
      </c>
      <c r="BE407" s="164">
        <f>IF(N407="základná",J407,0)</f>
        <v>0</v>
      </c>
      <c r="BF407" s="164">
        <f>IF(N407="znížená",J407,0)</f>
        <v>0</v>
      </c>
      <c r="BG407" s="164">
        <f>IF(N407="zákl. prenesená",J407,0)</f>
        <v>0</v>
      </c>
      <c r="BH407" s="164">
        <f>IF(N407="zníž. prenesená",J407,0)</f>
        <v>0</v>
      </c>
      <c r="BI407" s="164">
        <f>IF(N407="nulová",J407,0)</f>
        <v>0</v>
      </c>
      <c r="BJ407" s="18" t="s">
        <v>88</v>
      </c>
      <c r="BK407" s="165">
        <f>ROUND(I407*H407,3)</f>
        <v>0</v>
      </c>
      <c r="BL407" s="18" t="s">
        <v>266</v>
      </c>
      <c r="BM407" s="163" t="s">
        <v>647</v>
      </c>
    </row>
    <row r="408" spans="1:65" s="2" customFormat="1" ht="16.5" customHeight="1">
      <c r="A408" s="33"/>
      <c r="B408" s="151"/>
      <c r="C408" s="152" t="s">
        <v>648</v>
      </c>
      <c r="D408" s="152" t="s">
        <v>177</v>
      </c>
      <c r="E408" s="153" t="s">
        <v>649</v>
      </c>
      <c r="F408" s="154" t="s">
        <v>650</v>
      </c>
      <c r="G408" s="155" t="s">
        <v>203</v>
      </c>
      <c r="H408" s="156">
        <v>1.95</v>
      </c>
      <c r="I408" s="157"/>
      <c r="J408" s="156">
        <f>ROUND(I408*H408,3)</f>
        <v>0</v>
      </c>
      <c r="K408" s="158"/>
      <c r="L408" s="34"/>
      <c r="M408" s="159" t="s">
        <v>1</v>
      </c>
      <c r="N408" s="160" t="s">
        <v>42</v>
      </c>
      <c r="O408" s="59"/>
      <c r="P408" s="161">
        <f>O408*H408</f>
        <v>0</v>
      </c>
      <c r="Q408" s="161">
        <v>1.0000000000000001E-5</v>
      </c>
      <c r="R408" s="161">
        <f>Q408*H408</f>
        <v>1.95E-5</v>
      </c>
      <c r="S408" s="161">
        <v>0</v>
      </c>
      <c r="T408" s="162">
        <f>S408*H408</f>
        <v>0</v>
      </c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R408" s="163" t="s">
        <v>266</v>
      </c>
      <c r="AT408" s="163" t="s">
        <v>177</v>
      </c>
      <c r="AU408" s="163" t="s">
        <v>88</v>
      </c>
      <c r="AY408" s="18" t="s">
        <v>175</v>
      </c>
      <c r="BE408" s="164">
        <f>IF(N408="základná",J408,0)</f>
        <v>0</v>
      </c>
      <c r="BF408" s="164">
        <f>IF(N408="znížená",J408,0)</f>
        <v>0</v>
      </c>
      <c r="BG408" s="164">
        <f>IF(N408="zákl. prenesená",J408,0)</f>
        <v>0</v>
      </c>
      <c r="BH408" s="164">
        <f>IF(N408="zníž. prenesená",J408,0)</f>
        <v>0</v>
      </c>
      <c r="BI408" s="164">
        <f>IF(N408="nulová",J408,0)</f>
        <v>0</v>
      </c>
      <c r="BJ408" s="18" t="s">
        <v>88</v>
      </c>
      <c r="BK408" s="165">
        <f>ROUND(I408*H408,3)</f>
        <v>0</v>
      </c>
      <c r="BL408" s="18" t="s">
        <v>266</v>
      </c>
      <c r="BM408" s="163" t="s">
        <v>651</v>
      </c>
    </row>
    <row r="409" spans="1:65" s="13" customFormat="1">
      <c r="B409" s="166"/>
      <c r="D409" s="167" t="s">
        <v>183</v>
      </c>
      <c r="E409" s="168" t="s">
        <v>1</v>
      </c>
      <c r="F409" s="169" t="s">
        <v>652</v>
      </c>
      <c r="H409" s="170">
        <v>1.95</v>
      </c>
      <c r="I409" s="171"/>
      <c r="L409" s="166"/>
      <c r="M409" s="172"/>
      <c r="N409" s="173"/>
      <c r="O409" s="173"/>
      <c r="P409" s="173"/>
      <c r="Q409" s="173"/>
      <c r="R409" s="173"/>
      <c r="S409" s="173"/>
      <c r="T409" s="174"/>
      <c r="AT409" s="168" t="s">
        <v>183</v>
      </c>
      <c r="AU409" s="168" t="s">
        <v>88</v>
      </c>
      <c r="AV409" s="13" t="s">
        <v>88</v>
      </c>
      <c r="AW409" s="13" t="s">
        <v>30</v>
      </c>
      <c r="AX409" s="13" t="s">
        <v>83</v>
      </c>
      <c r="AY409" s="168" t="s">
        <v>175</v>
      </c>
    </row>
    <row r="410" spans="1:65" s="2" customFormat="1" ht="21.75" customHeight="1">
      <c r="A410" s="33"/>
      <c r="B410" s="151"/>
      <c r="C410" s="183" t="s">
        <v>653</v>
      </c>
      <c r="D410" s="183" t="s">
        <v>188</v>
      </c>
      <c r="E410" s="184" t="s">
        <v>654</v>
      </c>
      <c r="F410" s="185" t="s">
        <v>655</v>
      </c>
      <c r="G410" s="186" t="s">
        <v>191</v>
      </c>
      <c r="H410" s="187">
        <v>1</v>
      </c>
      <c r="I410" s="188"/>
      <c r="J410" s="187">
        <f>ROUND(I410*H410,3)</f>
        <v>0</v>
      </c>
      <c r="K410" s="189"/>
      <c r="L410" s="190"/>
      <c r="M410" s="191" t="s">
        <v>1</v>
      </c>
      <c r="N410" s="192" t="s">
        <v>42</v>
      </c>
      <c r="O410" s="59"/>
      <c r="P410" s="161">
        <f>O410*H410</f>
        <v>0</v>
      </c>
      <c r="Q410" s="161">
        <v>0</v>
      </c>
      <c r="R410" s="161">
        <f>Q410*H410</f>
        <v>0</v>
      </c>
      <c r="S410" s="161">
        <v>0</v>
      </c>
      <c r="T410" s="162">
        <f>S410*H410</f>
        <v>0</v>
      </c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R410" s="163" t="s">
        <v>349</v>
      </c>
      <c r="AT410" s="163" t="s">
        <v>188</v>
      </c>
      <c r="AU410" s="163" t="s">
        <v>88</v>
      </c>
      <c r="AY410" s="18" t="s">
        <v>175</v>
      </c>
      <c r="BE410" s="164">
        <f>IF(N410="základná",J410,0)</f>
        <v>0</v>
      </c>
      <c r="BF410" s="164">
        <f>IF(N410="znížená",J410,0)</f>
        <v>0</v>
      </c>
      <c r="BG410" s="164">
        <f>IF(N410="zákl. prenesená",J410,0)</f>
        <v>0</v>
      </c>
      <c r="BH410" s="164">
        <f>IF(N410="zníž. prenesená",J410,0)</f>
        <v>0</v>
      </c>
      <c r="BI410" s="164">
        <f>IF(N410="nulová",J410,0)</f>
        <v>0</v>
      </c>
      <c r="BJ410" s="18" t="s">
        <v>88</v>
      </c>
      <c r="BK410" s="165">
        <f>ROUND(I410*H410,3)</f>
        <v>0</v>
      </c>
      <c r="BL410" s="18" t="s">
        <v>266</v>
      </c>
      <c r="BM410" s="163" t="s">
        <v>656</v>
      </c>
    </row>
    <row r="411" spans="1:65" s="13" customFormat="1">
      <c r="B411" s="166"/>
      <c r="D411" s="167" t="s">
        <v>183</v>
      </c>
      <c r="E411" s="168" t="s">
        <v>1</v>
      </c>
      <c r="F411" s="169" t="s">
        <v>83</v>
      </c>
      <c r="H411" s="170">
        <v>1</v>
      </c>
      <c r="I411" s="171"/>
      <c r="L411" s="166"/>
      <c r="M411" s="172"/>
      <c r="N411" s="173"/>
      <c r="O411" s="173"/>
      <c r="P411" s="173"/>
      <c r="Q411" s="173"/>
      <c r="R411" s="173"/>
      <c r="S411" s="173"/>
      <c r="T411" s="174"/>
      <c r="AT411" s="168" t="s">
        <v>183</v>
      </c>
      <c r="AU411" s="168" t="s">
        <v>88</v>
      </c>
      <c r="AV411" s="13" t="s">
        <v>88</v>
      </c>
      <c r="AW411" s="13" t="s">
        <v>30</v>
      </c>
      <c r="AX411" s="13" t="s">
        <v>83</v>
      </c>
      <c r="AY411" s="168" t="s">
        <v>175</v>
      </c>
    </row>
    <row r="412" spans="1:65" s="2" customFormat="1" ht="21.75" customHeight="1">
      <c r="A412" s="33"/>
      <c r="B412" s="151"/>
      <c r="C412" s="152" t="s">
        <v>657</v>
      </c>
      <c r="D412" s="152" t="s">
        <v>177</v>
      </c>
      <c r="E412" s="153" t="s">
        <v>658</v>
      </c>
      <c r="F412" s="154" t="s">
        <v>659</v>
      </c>
      <c r="G412" s="155" t="s">
        <v>531</v>
      </c>
      <c r="H412" s="157"/>
      <c r="I412" s="157"/>
      <c r="J412" s="156">
        <f>ROUND(I412*H412,3)</f>
        <v>0</v>
      </c>
      <c r="K412" s="158"/>
      <c r="L412" s="34"/>
      <c r="M412" s="159" t="s">
        <v>1</v>
      </c>
      <c r="N412" s="160" t="s">
        <v>42</v>
      </c>
      <c r="O412" s="59"/>
      <c r="P412" s="161">
        <f>O412*H412</f>
        <v>0</v>
      </c>
      <c r="Q412" s="161">
        <v>0</v>
      </c>
      <c r="R412" s="161">
        <f>Q412*H412</f>
        <v>0</v>
      </c>
      <c r="S412" s="161">
        <v>0</v>
      </c>
      <c r="T412" s="162">
        <f>S412*H412</f>
        <v>0</v>
      </c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R412" s="163" t="s">
        <v>266</v>
      </c>
      <c r="AT412" s="163" t="s">
        <v>177</v>
      </c>
      <c r="AU412" s="163" t="s">
        <v>88</v>
      </c>
      <c r="AY412" s="18" t="s">
        <v>175</v>
      </c>
      <c r="BE412" s="164">
        <f>IF(N412="základná",J412,0)</f>
        <v>0</v>
      </c>
      <c r="BF412" s="164">
        <f>IF(N412="znížená",J412,0)</f>
        <v>0</v>
      </c>
      <c r="BG412" s="164">
        <f>IF(N412="zákl. prenesená",J412,0)</f>
        <v>0</v>
      </c>
      <c r="BH412" s="164">
        <f>IF(N412="zníž. prenesená",J412,0)</f>
        <v>0</v>
      </c>
      <c r="BI412" s="164">
        <f>IF(N412="nulová",J412,0)</f>
        <v>0</v>
      </c>
      <c r="BJ412" s="18" t="s">
        <v>88</v>
      </c>
      <c r="BK412" s="165">
        <f>ROUND(I412*H412,3)</f>
        <v>0</v>
      </c>
      <c r="BL412" s="18" t="s">
        <v>266</v>
      </c>
      <c r="BM412" s="163" t="s">
        <v>660</v>
      </c>
    </row>
    <row r="413" spans="1:65" s="12" customFormat="1" ht="22.9" customHeight="1">
      <c r="B413" s="138"/>
      <c r="D413" s="139" t="s">
        <v>75</v>
      </c>
      <c r="E413" s="149" t="s">
        <v>661</v>
      </c>
      <c r="F413" s="149" t="s">
        <v>662</v>
      </c>
      <c r="I413" s="141"/>
      <c r="J413" s="150">
        <f>BK413</f>
        <v>0</v>
      </c>
      <c r="L413" s="138"/>
      <c r="M413" s="143"/>
      <c r="N413" s="144"/>
      <c r="O413" s="144"/>
      <c r="P413" s="145">
        <f>SUM(P414:P431)</f>
        <v>0</v>
      </c>
      <c r="Q413" s="144"/>
      <c r="R413" s="145">
        <f>SUM(R414:R431)</f>
        <v>0.53083930000000001</v>
      </c>
      <c r="S413" s="144"/>
      <c r="T413" s="146">
        <f>SUM(T414:T431)</f>
        <v>0</v>
      </c>
      <c r="AR413" s="139" t="s">
        <v>88</v>
      </c>
      <c r="AT413" s="147" t="s">
        <v>75</v>
      </c>
      <c r="AU413" s="147" t="s">
        <v>83</v>
      </c>
      <c r="AY413" s="139" t="s">
        <v>175</v>
      </c>
      <c r="BK413" s="148">
        <f>SUM(BK414:BK431)</f>
        <v>0</v>
      </c>
    </row>
    <row r="414" spans="1:65" s="2" customFormat="1" ht="21.75" customHeight="1">
      <c r="A414" s="33"/>
      <c r="B414" s="151"/>
      <c r="C414" s="152" t="s">
        <v>663</v>
      </c>
      <c r="D414" s="152" t="s">
        <v>177</v>
      </c>
      <c r="E414" s="153" t="s">
        <v>664</v>
      </c>
      <c r="F414" s="154" t="s">
        <v>665</v>
      </c>
      <c r="G414" s="155" t="s">
        <v>215</v>
      </c>
      <c r="H414" s="156">
        <v>16.36</v>
      </c>
      <c r="I414" s="157"/>
      <c r="J414" s="156">
        <f>ROUND(I414*H414,3)</f>
        <v>0</v>
      </c>
      <c r="K414" s="158"/>
      <c r="L414" s="34"/>
      <c r="M414" s="159" t="s">
        <v>1</v>
      </c>
      <c r="N414" s="160" t="s">
        <v>42</v>
      </c>
      <c r="O414" s="59"/>
      <c r="P414" s="161">
        <f>O414*H414</f>
        <v>0</v>
      </c>
      <c r="Q414" s="161">
        <v>7.1000000000000002E-4</v>
      </c>
      <c r="R414" s="161">
        <f>Q414*H414</f>
        <v>1.16156E-2</v>
      </c>
      <c r="S414" s="161">
        <v>0</v>
      </c>
      <c r="T414" s="162">
        <f>S414*H414</f>
        <v>0</v>
      </c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R414" s="163" t="s">
        <v>266</v>
      </c>
      <c r="AT414" s="163" t="s">
        <v>177</v>
      </c>
      <c r="AU414" s="163" t="s">
        <v>88</v>
      </c>
      <c r="AY414" s="18" t="s">
        <v>175</v>
      </c>
      <c r="BE414" s="164">
        <f>IF(N414="základná",J414,0)</f>
        <v>0</v>
      </c>
      <c r="BF414" s="164">
        <f>IF(N414="znížená",J414,0)</f>
        <v>0</v>
      </c>
      <c r="BG414" s="164">
        <f>IF(N414="zákl. prenesená",J414,0)</f>
        <v>0</v>
      </c>
      <c r="BH414" s="164">
        <f>IF(N414="zníž. prenesená",J414,0)</f>
        <v>0</v>
      </c>
      <c r="BI414" s="164">
        <f>IF(N414="nulová",J414,0)</f>
        <v>0</v>
      </c>
      <c r="BJ414" s="18" t="s">
        <v>88</v>
      </c>
      <c r="BK414" s="165">
        <f>ROUND(I414*H414,3)</f>
        <v>0</v>
      </c>
      <c r="BL414" s="18" t="s">
        <v>266</v>
      </c>
      <c r="BM414" s="163" t="s">
        <v>666</v>
      </c>
    </row>
    <row r="415" spans="1:65" s="13" customFormat="1">
      <c r="B415" s="166"/>
      <c r="D415" s="167" t="s">
        <v>183</v>
      </c>
      <c r="E415" s="168" t="s">
        <v>1</v>
      </c>
      <c r="F415" s="169" t="s">
        <v>667</v>
      </c>
      <c r="H415" s="170">
        <v>6.81</v>
      </c>
      <c r="I415" s="171"/>
      <c r="L415" s="166"/>
      <c r="M415" s="172"/>
      <c r="N415" s="173"/>
      <c r="O415" s="173"/>
      <c r="P415" s="173"/>
      <c r="Q415" s="173"/>
      <c r="R415" s="173"/>
      <c r="S415" s="173"/>
      <c r="T415" s="174"/>
      <c r="AT415" s="168" t="s">
        <v>183</v>
      </c>
      <c r="AU415" s="168" t="s">
        <v>88</v>
      </c>
      <c r="AV415" s="13" t="s">
        <v>88</v>
      </c>
      <c r="AW415" s="13" t="s">
        <v>30</v>
      </c>
      <c r="AX415" s="13" t="s">
        <v>76</v>
      </c>
      <c r="AY415" s="168" t="s">
        <v>175</v>
      </c>
    </row>
    <row r="416" spans="1:65" s="13" customFormat="1">
      <c r="B416" s="166"/>
      <c r="D416" s="167" t="s">
        <v>183</v>
      </c>
      <c r="E416" s="168" t="s">
        <v>1</v>
      </c>
      <c r="F416" s="169" t="s">
        <v>668</v>
      </c>
      <c r="H416" s="170">
        <v>9.5500000000000007</v>
      </c>
      <c r="I416" s="171"/>
      <c r="L416" s="166"/>
      <c r="M416" s="172"/>
      <c r="N416" s="173"/>
      <c r="O416" s="173"/>
      <c r="P416" s="173"/>
      <c r="Q416" s="173"/>
      <c r="R416" s="173"/>
      <c r="S416" s="173"/>
      <c r="T416" s="174"/>
      <c r="AT416" s="168" t="s">
        <v>183</v>
      </c>
      <c r="AU416" s="168" t="s">
        <v>88</v>
      </c>
      <c r="AV416" s="13" t="s">
        <v>88</v>
      </c>
      <c r="AW416" s="13" t="s">
        <v>30</v>
      </c>
      <c r="AX416" s="13" t="s">
        <v>76</v>
      </c>
      <c r="AY416" s="168" t="s">
        <v>175</v>
      </c>
    </row>
    <row r="417" spans="1:65" s="14" customFormat="1">
      <c r="B417" s="175"/>
      <c r="D417" s="167" t="s">
        <v>183</v>
      </c>
      <c r="E417" s="176" t="s">
        <v>1</v>
      </c>
      <c r="F417" s="177" t="s">
        <v>187</v>
      </c>
      <c r="H417" s="178">
        <v>16.36</v>
      </c>
      <c r="I417" s="179"/>
      <c r="L417" s="175"/>
      <c r="M417" s="180"/>
      <c r="N417" s="181"/>
      <c r="O417" s="181"/>
      <c r="P417" s="181"/>
      <c r="Q417" s="181"/>
      <c r="R417" s="181"/>
      <c r="S417" s="181"/>
      <c r="T417" s="182"/>
      <c r="AT417" s="176" t="s">
        <v>183</v>
      </c>
      <c r="AU417" s="176" t="s">
        <v>88</v>
      </c>
      <c r="AV417" s="14" t="s">
        <v>181</v>
      </c>
      <c r="AW417" s="14" t="s">
        <v>30</v>
      </c>
      <c r="AX417" s="14" t="s">
        <v>83</v>
      </c>
      <c r="AY417" s="176" t="s">
        <v>175</v>
      </c>
    </row>
    <row r="418" spans="1:65" s="2" customFormat="1" ht="16.5" customHeight="1">
      <c r="A418" s="33"/>
      <c r="B418" s="151"/>
      <c r="C418" s="183" t="s">
        <v>669</v>
      </c>
      <c r="D418" s="183" t="s">
        <v>188</v>
      </c>
      <c r="E418" s="184" t="s">
        <v>670</v>
      </c>
      <c r="F418" s="185" t="s">
        <v>671</v>
      </c>
      <c r="G418" s="186" t="s">
        <v>215</v>
      </c>
      <c r="H418" s="187">
        <v>16.36</v>
      </c>
      <c r="I418" s="188"/>
      <c r="J418" s="187">
        <f>ROUND(I418*H418,3)</f>
        <v>0</v>
      </c>
      <c r="K418" s="189"/>
      <c r="L418" s="190"/>
      <c r="M418" s="191" t="s">
        <v>1</v>
      </c>
      <c r="N418" s="192" t="s">
        <v>42</v>
      </c>
      <c r="O418" s="59"/>
      <c r="P418" s="161">
        <f>O418*H418</f>
        <v>0</v>
      </c>
      <c r="Q418" s="161">
        <v>1.0500000000000001E-2</v>
      </c>
      <c r="R418" s="161">
        <f>Q418*H418</f>
        <v>0.17178000000000002</v>
      </c>
      <c r="S418" s="161">
        <v>0</v>
      </c>
      <c r="T418" s="162">
        <f>S418*H418</f>
        <v>0</v>
      </c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R418" s="163" t="s">
        <v>349</v>
      </c>
      <c r="AT418" s="163" t="s">
        <v>188</v>
      </c>
      <c r="AU418" s="163" t="s">
        <v>88</v>
      </c>
      <c r="AY418" s="18" t="s">
        <v>175</v>
      </c>
      <c r="BE418" s="164">
        <f>IF(N418="základná",J418,0)</f>
        <v>0</v>
      </c>
      <c r="BF418" s="164">
        <f>IF(N418="znížená",J418,0)</f>
        <v>0</v>
      </c>
      <c r="BG418" s="164">
        <f>IF(N418="zákl. prenesená",J418,0)</f>
        <v>0</v>
      </c>
      <c r="BH418" s="164">
        <f>IF(N418="zníž. prenesená",J418,0)</f>
        <v>0</v>
      </c>
      <c r="BI418" s="164">
        <f>IF(N418="nulová",J418,0)</f>
        <v>0</v>
      </c>
      <c r="BJ418" s="18" t="s">
        <v>88</v>
      </c>
      <c r="BK418" s="165">
        <f>ROUND(I418*H418,3)</f>
        <v>0</v>
      </c>
      <c r="BL418" s="18" t="s">
        <v>266</v>
      </c>
      <c r="BM418" s="163" t="s">
        <v>672</v>
      </c>
    </row>
    <row r="419" spans="1:65" s="13" customFormat="1">
      <c r="B419" s="166"/>
      <c r="D419" s="167" t="s">
        <v>183</v>
      </c>
      <c r="E419" s="168" t="s">
        <v>1</v>
      </c>
      <c r="F419" s="169" t="s">
        <v>673</v>
      </c>
      <c r="H419" s="170">
        <v>16.36</v>
      </c>
      <c r="I419" s="171"/>
      <c r="L419" s="166"/>
      <c r="M419" s="172"/>
      <c r="N419" s="173"/>
      <c r="O419" s="173"/>
      <c r="P419" s="173"/>
      <c r="Q419" s="173"/>
      <c r="R419" s="173"/>
      <c r="S419" s="173"/>
      <c r="T419" s="174"/>
      <c r="AT419" s="168" t="s">
        <v>183</v>
      </c>
      <c r="AU419" s="168" t="s">
        <v>88</v>
      </c>
      <c r="AV419" s="13" t="s">
        <v>88</v>
      </c>
      <c r="AW419" s="13" t="s">
        <v>30</v>
      </c>
      <c r="AX419" s="13" t="s">
        <v>83</v>
      </c>
      <c r="AY419" s="168" t="s">
        <v>175</v>
      </c>
    </row>
    <row r="420" spans="1:65" s="2" customFormat="1" ht="21.75" customHeight="1">
      <c r="A420" s="33"/>
      <c r="B420" s="151"/>
      <c r="C420" s="152" t="s">
        <v>674</v>
      </c>
      <c r="D420" s="152" t="s">
        <v>177</v>
      </c>
      <c r="E420" s="153" t="s">
        <v>675</v>
      </c>
      <c r="F420" s="154" t="s">
        <v>676</v>
      </c>
      <c r="G420" s="155" t="s">
        <v>203</v>
      </c>
      <c r="H420" s="156">
        <v>18.21</v>
      </c>
      <c r="I420" s="157"/>
      <c r="J420" s="156">
        <f>ROUND(I420*H420,3)</f>
        <v>0</v>
      </c>
      <c r="K420" s="158"/>
      <c r="L420" s="34"/>
      <c r="M420" s="159" t="s">
        <v>1</v>
      </c>
      <c r="N420" s="160" t="s">
        <v>42</v>
      </c>
      <c r="O420" s="59"/>
      <c r="P420" s="161">
        <f>O420*H420</f>
        <v>0</v>
      </c>
      <c r="Q420" s="161">
        <v>3.2699999999999999E-3</v>
      </c>
      <c r="R420" s="161">
        <f>Q420*H420</f>
        <v>5.9546700000000001E-2</v>
      </c>
      <c r="S420" s="161">
        <v>0</v>
      </c>
      <c r="T420" s="162">
        <f>S420*H420</f>
        <v>0</v>
      </c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R420" s="163" t="s">
        <v>266</v>
      </c>
      <c r="AT420" s="163" t="s">
        <v>177</v>
      </c>
      <c r="AU420" s="163" t="s">
        <v>88</v>
      </c>
      <c r="AY420" s="18" t="s">
        <v>175</v>
      </c>
      <c r="BE420" s="164">
        <f>IF(N420="základná",J420,0)</f>
        <v>0</v>
      </c>
      <c r="BF420" s="164">
        <f>IF(N420="znížená",J420,0)</f>
        <v>0</v>
      </c>
      <c r="BG420" s="164">
        <f>IF(N420="zákl. prenesená",J420,0)</f>
        <v>0</v>
      </c>
      <c r="BH420" s="164">
        <f>IF(N420="zníž. prenesená",J420,0)</f>
        <v>0</v>
      </c>
      <c r="BI420" s="164">
        <f>IF(N420="nulová",J420,0)</f>
        <v>0</v>
      </c>
      <c r="BJ420" s="18" t="s">
        <v>88</v>
      </c>
      <c r="BK420" s="165">
        <f>ROUND(I420*H420,3)</f>
        <v>0</v>
      </c>
      <c r="BL420" s="18" t="s">
        <v>266</v>
      </c>
      <c r="BM420" s="163" t="s">
        <v>677</v>
      </c>
    </row>
    <row r="421" spans="1:65" s="15" customFormat="1">
      <c r="B421" s="193"/>
      <c r="D421" s="167" t="s">
        <v>183</v>
      </c>
      <c r="E421" s="194" t="s">
        <v>1</v>
      </c>
      <c r="F421" s="195" t="s">
        <v>678</v>
      </c>
      <c r="H421" s="194" t="s">
        <v>1</v>
      </c>
      <c r="I421" s="196"/>
      <c r="L421" s="193"/>
      <c r="M421" s="197"/>
      <c r="N421" s="198"/>
      <c r="O421" s="198"/>
      <c r="P421" s="198"/>
      <c r="Q421" s="198"/>
      <c r="R421" s="198"/>
      <c r="S421" s="198"/>
      <c r="T421" s="199"/>
      <c r="AT421" s="194" t="s">
        <v>183</v>
      </c>
      <c r="AU421" s="194" t="s">
        <v>88</v>
      </c>
      <c r="AV421" s="15" t="s">
        <v>83</v>
      </c>
      <c r="AW421" s="15" t="s">
        <v>30</v>
      </c>
      <c r="AX421" s="15" t="s">
        <v>76</v>
      </c>
      <c r="AY421" s="194" t="s">
        <v>175</v>
      </c>
    </row>
    <row r="422" spans="1:65" s="13" customFormat="1">
      <c r="B422" s="166"/>
      <c r="D422" s="167" t="s">
        <v>183</v>
      </c>
      <c r="E422" s="168" t="s">
        <v>1</v>
      </c>
      <c r="F422" s="169" t="s">
        <v>332</v>
      </c>
      <c r="H422" s="170">
        <v>3.45</v>
      </c>
      <c r="I422" s="171"/>
      <c r="L422" s="166"/>
      <c r="M422" s="172"/>
      <c r="N422" s="173"/>
      <c r="O422" s="173"/>
      <c r="P422" s="173"/>
      <c r="Q422" s="173"/>
      <c r="R422" s="173"/>
      <c r="S422" s="173"/>
      <c r="T422" s="174"/>
      <c r="AT422" s="168" t="s">
        <v>183</v>
      </c>
      <c r="AU422" s="168" t="s">
        <v>88</v>
      </c>
      <c r="AV422" s="13" t="s">
        <v>88</v>
      </c>
      <c r="AW422" s="13" t="s">
        <v>30</v>
      </c>
      <c r="AX422" s="13" t="s">
        <v>76</v>
      </c>
      <c r="AY422" s="168" t="s">
        <v>175</v>
      </c>
    </row>
    <row r="423" spans="1:65" s="13" customFormat="1">
      <c r="B423" s="166"/>
      <c r="D423" s="167" t="s">
        <v>183</v>
      </c>
      <c r="E423" s="168" t="s">
        <v>1</v>
      </c>
      <c r="F423" s="169" t="s">
        <v>333</v>
      </c>
      <c r="H423" s="170">
        <v>4.45</v>
      </c>
      <c r="I423" s="171"/>
      <c r="L423" s="166"/>
      <c r="M423" s="172"/>
      <c r="N423" s="173"/>
      <c r="O423" s="173"/>
      <c r="P423" s="173"/>
      <c r="Q423" s="173"/>
      <c r="R423" s="173"/>
      <c r="S423" s="173"/>
      <c r="T423" s="174"/>
      <c r="AT423" s="168" t="s">
        <v>183</v>
      </c>
      <c r="AU423" s="168" t="s">
        <v>88</v>
      </c>
      <c r="AV423" s="13" t="s">
        <v>88</v>
      </c>
      <c r="AW423" s="13" t="s">
        <v>30</v>
      </c>
      <c r="AX423" s="13" t="s">
        <v>76</v>
      </c>
      <c r="AY423" s="168" t="s">
        <v>175</v>
      </c>
    </row>
    <row r="424" spans="1:65" s="16" customFormat="1">
      <c r="B424" s="200"/>
      <c r="D424" s="167" t="s">
        <v>183</v>
      </c>
      <c r="E424" s="201" t="s">
        <v>131</v>
      </c>
      <c r="F424" s="202" t="s">
        <v>679</v>
      </c>
      <c r="H424" s="203">
        <v>7.9</v>
      </c>
      <c r="I424" s="204"/>
      <c r="L424" s="200"/>
      <c r="M424" s="205"/>
      <c r="N424" s="206"/>
      <c r="O424" s="206"/>
      <c r="P424" s="206"/>
      <c r="Q424" s="206"/>
      <c r="R424" s="206"/>
      <c r="S424" s="206"/>
      <c r="T424" s="207"/>
      <c r="AT424" s="201" t="s">
        <v>183</v>
      </c>
      <c r="AU424" s="201" t="s">
        <v>88</v>
      </c>
      <c r="AV424" s="16" t="s">
        <v>94</v>
      </c>
      <c r="AW424" s="16" t="s">
        <v>30</v>
      </c>
      <c r="AX424" s="16" t="s">
        <v>76</v>
      </c>
      <c r="AY424" s="201" t="s">
        <v>175</v>
      </c>
    </row>
    <row r="425" spans="1:65" s="15" customFormat="1">
      <c r="B425" s="193"/>
      <c r="D425" s="167" t="s">
        <v>183</v>
      </c>
      <c r="E425" s="194" t="s">
        <v>1</v>
      </c>
      <c r="F425" s="195" t="s">
        <v>680</v>
      </c>
      <c r="H425" s="194" t="s">
        <v>1</v>
      </c>
      <c r="I425" s="196"/>
      <c r="L425" s="193"/>
      <c r="M425" s="197"/>
      <c r="N425" s="198"/>
      <c r="O425" s="198"/>
      <c r="P425" s="198"/>
      <c r="Q425" s="198"/>
      <c r="R425" s="198"/>
      <c r="S425" s="198"/>
      <c r="T425" s="199"/>
      <c r="AT425" s="194" t="s">
        <v>183</v>
      </c>
      <c r="AU425" s="194" t="s">
        <v>88</v>
      </c>
      <c r="AV425" s="15" t="s">
        <v>83</v>
      </c>
      <c r="AW425" s="15" t="s">
        <v>30</v>
      </c>
      <c r="AX425" s="15" t="s">
        <v>76</v>
      </c>
      <c r="AY425" s="194" t="s">
        <v>175</v>
      </c>
    </row>
    <row r="426" spans="1:65" s="13" customFormat="1">
      <c r="B426" s="166"/>
      <c r="D426" s="167" t="s">
        <v>183</v>
      </c>
      <c r="E426" s="168" t="s">
        <v>1</v>
      </c>
      <c r="F426" s="169" t="s">
        <v>331</v>
      </c>
      <c r="H426" s="170">
        <v>10.31</v>
      </c>
      <c r="I426" s="171"/>
      <c r="L426" s="166"/>
      <c r="M426" s="172"/>
      <c r="N426" s="173"/>
      <c r="O426" s="173"/>
      <c r="P426" s="173"/>
      <c r="Q426" s="173"/>
      <c r="R426" s="173"/>
      <c r="S426" s="173"/>
      <c r="T426" s="174"/>
      <c r="AT426" s="168" t="s">
        <v>183</v>
      </c>
      <c r="AU426" s="168" t="s">
        <v>88</v>
      </c>
      <c r="AV426" s="13" t="s">
        <v>88</v>
      </c>
      <c r="AW426" s="13" t="s">
        <v>30</v>
      </c>
      <c r="AX426" s="13" t="s">
        <v>76</v>
      </c>
      <c r="AY426" s="168" t="s">
        <v>175</v>
      </c>
    </row>
    <row r="427" spans="1:65" s="16" customFormat="1">
      <c r="B427" s="200"/>
      <c r="D427" s="167" t="s">
        <v>183</v>
      </c>
      <c r="E427" s="201" t="s">
        <v>133</v>
      </c>
      <c r="F427" s="202" t="s">
        <v>679</v>
      </c>
      <c r="H427" s="203">
        <v>10.31</v>
      </c>
      <c r="I427" s="204"/>
      <c r="L427" s="200"/>
      <c r="M427" s="205"/>
      <c r="N427" s="206"/>
      <c r="O427" s="206"/>
      <c r="P427" s="206"/>
      <c r="Q427" s="206"/>
      <c r="R427" s="206"/>
      <c r="S427" s="206"/>
      <c r="T427" s="207"/>
      <c r="AT427" s="201" t="s">
        <v>183</v>
      </c>
      <c r="AU427" s="201" t="s">
        <v>88</v>
      </c>
      <c r="AV427" s="16" t="s">
        <v>94</v>
      </c>
      <c r="AW427" s="16" t="s">
        <v>30</v>
      </c>
      <c r="AX427" s="16" t="s">
        <v>76</v>
      </c>
      <c r="AY427" s="201" t="s">
        <v>175</v>
      </c>
    </row>
    <row r="428" spans="1:65" s="14" customFormat="1">
      <c r="B428" s="175"/>
      <c r="D428" s="167" t="s">
        <v>183</v>
      </c>
      <c r="E428" s="176" t="s">
        <v>1</v>
      </c>
      <c r="F428" s="177" t="s">
        <v>187</v>
      </c>
      <c r="H428" s="178">
        <v>18.21</v>
      </c>
      <c r="I428" s="179"/>
      <c r="L428" s="175"/>
      <c r="M428" s="180"/>
      <c r="N428" s="181"/>
      <c r="O428" s="181"/>
      <c r="P428" s="181"/>
      <c r="Q428" s="181"/>
      <c r="R428" s="181"/>
      <c r="S428" s="181"/>
      <c r="T428" s="182"/>
      <c r="AT428" s="176" t="s">
        <v>183</v>
      </c>
      <c r="AU428" s="176" t="s">
        <v>88</v>
      </c>
      <c r="AV428" s="14" t="s">
        <v>181</v>
      </c>
      <c r="AW428" s="14" t="s">
        <v>30</v>
      </c>
      <c r="AX428" s="14" t="s">
        <v>83</v>
      </c>
      <c r="AY428" s="176" t="s">
        <v>175</v>
      </c>
    </row>
    <row r="429" spans="1:65" s="2" customFormat="1" ht="21.75" customHeight="1">
      <c r="A429" s="33"/>
      <c r="B429" s="151"/>
      <c r="C429" s="183" t="s">
        <v>681</v>
      </c>
      <c r="D429" s="183" t="s">
        <v>188</v>
      </c>
      <c r="E429" s="184" t="s">
        <v>682</v>
      </c>
      <c r="F429" s="185" t="s">
        <v>683</v>
      </c>
      <c r="G429" s="186" t="s">
        <v>203</v>
      </c>
      <c r="H429" s="187">
        <v>18.574000000000002</v>
      </c>
      <c r="I429" s="188"/>
      <c r="J429" s="187">
        <f>ROUND(I429*H429,3)</f>
        <v>0</v>
      </c>
      <c r="K429" s="189"/>
      <c r="L429" s="190"/>
      <c r="M429" s="191" t="s">
        <v>1</v>
      </c>
      <c r="N429" s="192" t="s">
        <v>42</v>
      </c>
      <c r="O429" s="59"/>
      <c r="P429" s="161">
        <f>O429*H429</f>
        <v>0</v>
      </c>
      <c r="Q429" s="161">
        <v>1.55E-2</v>
      </c>
      <c r="R429" s="161">
        <f>Q429*H429</f>
        <v>0.28789700000000001</v>
      </c>
      <c r="S429" s="161">
        <v>0</v>
      </c>
      <c r="T429" s="162">
        <f>S429*H429</f>
        <v>0</v>
      </c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R429" s="163" t="s">
        <v>349</v>
      </c>
      <c r="AT429" s="163" t="s">
        <v>188</v>
      </c>
      <c r="AU429" s="163" t="s">
        <v>88</v>
      </c>
      <c r="AY429" s="18" t="s">
        <v>175</v>
      </c>
      <c r="BE429" s="164">
        <f>IF(N429="základná",J429,0)</f>
        <v>0</v>
      </c>
      <c r="BF429" s="164">
        <f>IF(N429="znížená",J429,0)</f>
        <v>0</v>
      </c>
      <c r="BG429" s="164">
        <f>IF(N429="zákl. prenesená",J429,0)</f>
        <v>0</v>
      </c>
      <c r="BH429" s="164">
        <f>IF(N429="zníž. prenesená",J429,0)</f>
        <v>0</v>
      </c>
      <c r="BI429" s="164">
        <f>IF(N429="nulová",J429,0)</f>
        <v>0</v>
      </c>
      <c r="BJ429" s="18" t="s">
        <v>88</v>
      </c>
      <c r="BK429" s="165">
        <f>ROUND(I429*H429,3)</f>
        <v>0</v>
      </c>
      <c r="BL429" s="18" t="s">
        <v>266</v>
      </c>
      <c r="BM429" s="163" t="s">
        <v>684</v>
      </c>
    </row>
    <row r="430" spans="1:65" s="13" customFormat="1">
      <c r="B430" s="166"/>
      <c r="D430" s="167" t="s">
        <v>183</v>
      </c>
      <c r="E430" s="168" t="s">
        <v>1</v>
      </c>
      <c r="F430" s="169" t="s">
        <v>685</v>
      </c>
      <c r="H430" s="170">
        <v>18.574000000000002</v>
      </c>
      <c r="I430" s="171"/>
      <c r="L430" s="166"/>
      <c r="M430" s="172"/>
      <c r="N430" s="173"/>
      <c r="O430" s="173"/>
      <c r="P430" s="173"/>
      <c r="Q430" s="173"/>
      <c r="R430" s="173"/>
      <c r="S430" s="173"/>
      <c r="T430" s="174"/>
      <c r="AT430" s="168" t="s">
        <v>183</v>
      </c>
      <c r="AU430" s="168" t="s">
        <v>88</v>
      </c>
      <c r="AV430" s="13" t="s">
        <v>88</v>
      </c>
      <c r="AW430" s="13" t="s">
        <v>30</v>
      </c>
      <c r="AX430" s="13" t="s">
        <v>83</v>
      </c>
      <c r="AY430" s="168" t="s">
        <v>175</v>
      </c>
    </row>
    <row r="431" spans="1:65" s="2" customFormat="1" ht="21.75" customHeight="1">
      <c r="A431" s="33"/>
      <c r="B431" s="151"/>
      <c r="C431" s="152" t="s">
        <v>686</v>
      </c>
      <c r="D431" s="152" t="s">
        <v>177</v>
      </c>
      <c r="E431" s="153" t="s">
        <v>687</v>
      </c>
      <c r="F431" s="154" t="s">
        <v>688</v>
      </c>
      <c r="G431" s="155" t="s">
        <v>531</v>
      </c>
      <c r="H431" s="157"/>
      <c r="I431" s="157"/>
      <c r="J431" s="156">
        <f>ROUND(I431*H431,3)</f>
        <v>0</v>
      </c>
      <c r="K431" s="158"/>
      <c r="L431" s="34"/>
      <c r="M431" s="159" t="s">
        <v>1</v>
      </c>
      <c r="N431" s="160" t="s">
        <v>42</v>
      </c>
      <c r="O431" s="59"/>
      <c r="P431" s="161">
        <f>O431*H431</f>
        <v>0</v>
      </c>
      <c r="Q431" s="161">
        <v>0</v>
      </c>
      <c r="R431" s="161">
        <f>Q431*H431</f>
        <v>0</v>
      </c>
      <c r="S431" s="161">
        <v>0</v>
      </c>
      <c r="T431" s="162">
        <f>S431*H431</f>
        <v>0</v>
      </c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R431" s="163" t="s">
        <v>266</v>
      </c>
      <c r="AT431" s="163" t="s">
        <v>177</v>
      </c>
      <c r="AU431" s="163" t="s">
        <v>88</v>
      </c>
      <c r="AY431" s="18" t="s">
        <v>175</v>
      </c>
      <c r="BE431" s="164">
        <f>IF(N431="základná",J431,0)</f>
        <v>0</v>
      </c>
      <c r="BF431" s="164">
        <f>IF(N431="znížená",J431,0)</f>
        <v>0</v>
      </c>
      <c r="BG431" s="164">
        <f>IF(N431="zákl. prenesená",J431,0)</f>
        <v>0</v>
      </c>
      <c r="BH431" s="164">
        <f>IF(N431="zníž. prenesená",J431,0)</f>
        <v>0</v>
      </c>
      <c r="BI431" s="164">
        <f>IF(N431="nulová",J431,0)</f>
        <v>0</v>
      </c>
      <c r="BJ431" s="18" t="s">
        <v>88</v>
      </c>
      <c r="BK431" s="165">
        <f>ROUND(I431*H431,3)</f>
        <v>0</v>
      </c>
      <c r="BL431" s="18" t="s">
        <v>266</v>
      </c>
      <c r="BM431" s="163" t="s">
        <v>689</v>
      </c>
    </row>
    <row r="432" spans="1:65" s="12" customFormat="1" ht="22.9" customHeight="1">
      <c r="B432" s="138"/>
      <c r="D432" s="139" t="s">
        <v>75</v>
      </c>
      <c r="E432" s="149" t="s">
        <v>690</v>
      </c>
      <c r="F432" s="149" t="s">
        <v>691</v>
      </c>
      <c r="I432" s="141"/>
      <c r="J432" s="150">
        <f>BK432</f>
        <v>0</v>
      </c>
      <c r="L432" s="138"/>
      <c r="M432" s="143"/>
      <c r="N432" s="144"/>
      <c r="O432" s="144"/>
      <c r="P432" s="145">
        <f>SUM(P433:P474)</f>
        <v>0</v>
      </c>
      <c r="Q432" s="144"/>
      <c r="R432" s="145">
        <f>SUM(R433:R474)</f>
        <v>0.42030186999999997</v>
      </c>
      <c r="S432" s="144"/>
      <c r="T432" s="146">
        <f>SUM(T433:T474)</f>
        <v>0.36642000000000002</v>
      </c>
      <c r="AR432" s="139" t="s">
        <v>88</v>
      </c>
      <c r="AT432" s="147" t="s">
        <v>75</v>
      </c>
      <c r="AU432" s="147" t="s">
        <v>83</v>
      </c>
      <c r="AY432" s="139" t="s">
        <v>175</v>
      </c>
      <c r="BK432" s="148">
        <f>SUM(BK433:BK474)</f>
        <v>0</v>
      </c>
    </row>
    <row r="433" spans="1:65" s="2" customFormat="1" ht="21.75" customHeight="1">
      <c r="A433" s="33"/>
      <c r="B433" s="151"/>
      <c r="C433" s="152" t="s">
        <v>692</v>
      </c>
      <c r="D433" s="152" t="s">
        <v>177</v>
      </c>
      <c r="E433" s="153" t="s">
        <v>693</v>
      </c>
      <c r="F433" s="154" t="s">
        <v>694</v>
      </c>
      <c r="G433" s="155" t="s">
        <v>215</v>
      </c>
      <c r="H433" s="156">
        <v>35.97</v>
      </c>
      <c r="I433" s="157"/>
      <c r="J433" s="156">
        <f>ROUND(I433*H433,3)</f>
        <v>0</v>
      </c>
      <c r="K433" s="158"/>
      <c r="L433" s="34"/>
      <c r="M433" s="159" t="s">
        <v>1</v>
      </c>
      <c r="N433" s="160" t="s">
        <v>42</v>
      </c>
      <c r="O433" s="59"/>
      <c r="P433" s="161">
        <f>O433*H433</f>
        <v>0</v>
      </c>
      <c r="Q433" s="161">
        <v>0</v>
      </c>
      <c r="R433" s="161">
        <f>Q433*H433</f>
        <v>0</v>
      </c>
      <c r="S433" s="161">
        <v>1E-3</v>
      </c>
      <c r="T433" s="162">
        <f>S433*H433</f>
        <v>3.5970000000000002E-2</v>
      </c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R433" s="163" t="s">
        <v>266</v>
      </c>
      <c r="AT433" s="163" t="s">
        <v>177</v>
      </c>
      <c r="AU433" s="163" t="s">
        <v>88</v>
      </c>
      <c r="AY433" s="18" t="s">
        <v>175</v>
      </c>
      <c r="BE433" s="164">
        <f>IF(N433="základná",J433,0)</f>
        <v>0</v>
      </c>
      <c r="BF433" s="164">
        <f>IF(N433="znížená",J433,0)</f>
        <v>0</v>
      </c>
      <c r="BG433" s="164">
        <f>IF(N433="zákl. prenesená",J433,0)</f>
        <v>0</v>
      </c>
      <c r="BH433" s="164">
        <f>IF(N433="zníž. prenesená",J433,0)</f>
        <v>0</v>
      </c>
      <c r="BI433" s="164">
        <f>IF(N433="nulová",J433,0)</f>
        <v>0</v>
      </c>
      <c r="BJ433" s="18" t="s">
        <v>88</v>
      </c>
      <c r="BK433" s="165">
        <f>ROUND(I433*H433,3)</f>
        <v>0</v>
      </c>
      <c r="BL433" s="18" t="s">
        <v>266</v>
      </c>
      <c r="BM433" s="163" t="s">
        <v>695</v>
      </c>
    </row>
    <row r="434" spans="1:65" s="13" customFormat="1">
      <c r="B434" s="166"/>
      <c r="D434" s="167" t="s">
        <v>183</v>
      </c>
      <c r="E434" s="168" t="s">
        <v>1</v>
      </c>
      <c r="F434" s="169" t="s">
        <v>696</v>
      </c>
      <c r="H434" s="170">
        <v>18.440000000000001</v>
      </c>
      <c r="I434" s="171"/>
      <c r="L434" s="166"/>
      <c r="M434" s="172"/>
      <c r="N434" s="173"/>
      <c r="O434" s="173"/>
      <c r="P434" s="173"/>
      <c r="Q434" s="173"/>
      <c r="R434" s="173"/>
      <c r="S434" s="173"/>
      <c r="T434" s="174"/>
      <c r="AT434" s="168" t="s">
        <v>183</v>
      </c>
      <c r="AU434" s="168" t="s">
        <v>88</v>
      </c>
      <c r="AV434" s="13" t="s">
        <v>88</v>
      </c>
      <c r="AW434" s="13" t="s">
        <v>30</v>
      </c>
      <c r="AX434" s="13" t="s">
        <v>76</v>
      </c>
      <c r="AY434" s="168" t="s">
        <v>175</v>
      </c>
    </row>
    <row r="435" spans="1:65" s="13" customFormat="1">
      <c r="B435" s="166"/>
      <c r="D435" s="167" t="s">
        <v>183</v>
      </c>
      <c r="E435" s="168" t="s">
        <v>1</v>
      </c>
      <c r="F435" s="169" t="s">
        <v>697</v>
      </c>
      <c r="H435" s="170">
        <v>17.53</v>
      </c>
      <c r="I435" s="171"/>
      <c r="L435" s="166"/>
      <c r="M435" s="172"/>
      <c r="N435" s="173"/>
      <c r="O435" s="173"/>
      <c r="P435" s="173"/>
      <c r="Q435" s="173"/>
      <c r="R435" s="173"/>
      <c r="S435" s="173"/>
      <c r="T435" s="174"/>
      <c r="AT435" s="168" t="s">
        <v>183</v>
      </c>
      <c r="AU435" s="168" t="s">
        <v>88</v>
      </c>
      <c r="AV435" s="13" t="s">
        <v>88</v>
      </c>
      <c r="AW435" s="13" t="s">
        <v>30</v>
      </c>
      <c r="AX435" s="13" t="s">
        <v>76</v>
      </c>
      <c r="AY435" s="168" t="s">
        <v>175</v>
      </c>
    </row>
    <row r="436" spans="1:65" s="14" customFormat="1">
      <c r="B436" s="175"/>
      <c r="D436" s="167" t="s">
        <v>183</v>
      </c>
      <c r="E436" s="176" t="s">
        <v>1</v>
      </c>
      <c r="F436" s="177" t="s">
        <v>187</v>
      </c>
      <c r="H436" s="178">
        <v>35.97</v>
      </c>
      <c r="I436" s="179"/>
      <c r="L436" s="175"/>
      <c r="M436" s="180"/>
      <c r="N436" s="181"/>
      <c r="O436" s="181"/>
      <c r="P436" s="181"/>
      <c r="Q436" s="181"/>
      <c r="R436" s="181"/>
      <c r="S436" s="181"/>
      <c r="T436" s="182"/>
      <c r="AT436" s="176" t="s">
        <v>183</v>
      </c>
      <c r="AU436" s="176" t="s">
        <v>88</v>
      </c>
      <c r="AV436" s="14" t="s">
        <v>181</v>
      </c>
      <c r="AW436" s="14" t="s">
        <v>30</v>
      </c>
      <c r="AX436" s="14" t="s">
        <v>83</v>
      </c>
      <c r="AY436" s="176" t="s">
        <v>175</v>
      </c>
    </row>
    <row r="437" spans="1:65" s="2" customFormat="1" ht="21.75" customHeight="1">
      <c r="A437" s="33"/>
      <c r="B437" s="151"/>
      <c r="C437" s="152" t="s">
        <v>698</v>
      </c>
      <c r="D437" s="152" t="s">
        <v>177</v>
      </c>
      <c r="E437" s="153" t="s">
        <v>699</v>
      </c>
      <c r="F437" s="154" t="s">
        <v>700</v>
      </c>
      <c r="G437" s="155" t="s">
        <v>215</v>
      </c>
      <c r="H437" s="156">
        <v>49.28</v>
      </c>
      <c r="I437" s="157"/>
      <c r="J437" s="156">
        <f>ROUND(I437*H437,3)</f>
        <v>0</v>
      </c>
      <c r="K437" s="158"/>
      <c r="L437" s="34"/>
      <c r="M437" s="159" t="s">
        <v>1</v>
      </c>
      <c r="N437" s="160" t="s">
        <v>42</v>
      </c>
      <c r="O437" s="59"/>
      <c r="P437" s="161">
        <f>O437*H437</f>
        <v>0</v>
      </c>
      <c r="Q437" s="161">
        <v>1.0000000000000001E-5</v>
      </c>
      <c r="R437" s="161">
        <f>Q437*H437</f>
        <v>4.9280000000000005E-4</v>
      </c>
      <c r="S437" s="161">
        <v>0</v>
      </c>
      <c r="T437" s="162">
        <f>S437*H437</f>
        <v>0</v>
      </c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R437" s="163" t="s">
        <v>266</v>
      </c>
      <c r="AT437" s="163" t="s">
        <v>177</v>
      </c>
      <c r="AU437" s="163" t="s">
        <v>88</v>
      </c>
      <c r="AY437" s="18" t="s">
        <v>175</v>
      </c>
      <c r="BE437" s="164">
        <f>IF(N437="základná",J437,0)</f>
        <v>0</v>
      </c>
      <c r="BF437" s="164">
        <f>IF(N437="znížená",J437,0)</f>
        <v>0</v>
      </c>
      <c r="BG437" s="164">
        <f>IF(N437="zákl. prenesená",J437,0)</f>
        <v>0</v>
      </c>
      <c r="BH437" s="164">
        <f>IF(N437="zníž. prenesená",J437,0)</f>
        <v>0</v>
      </c>
      <c r="BI437" s="164">
        <f>IF(N437="nulová",J437,0)</f>
        <v>0</v>
      </c>
      <c r="BJ437" s="18" t="s">
        <v>88</v>
      </c>
      <c r="BK437" s="165">
        <f>ROUND(I437*H437,3)</f>
        <v>0</v>
      </c>
      <c r="BL437" s="18" t="s">
        <v>266</v>
      </c>
      <c r="BM437" s="163" t="s">
        <v>701</v>
      </c>
    </row>
    <row r="438" spans="1:65" s="13" customFormat="1">
      <c r="B438" s="166"/>
      <c r="D438" s="167" t="s">
        <v>183</v>
      </c>
      <c r="E438" s="168" t="s">
        <v>1</v>
      </c>
      <c r="F438" s="169" t="s">
        <v>702</v>
      </c>
      <c r="H438" s="170">
        <v>18.440000000000001</v>
      </c>
      <c r="I438" s="171"/>
      <c r="L438" s="166"/>
      <c r="M438" s="172"/>
      <c r="N438" s="173"/>
      <c r="O438" s="173"/>
      <c r="P438" s="173"/>
      <c r="Q438" s="173"/>
      <c r="R438" s="173"/>
      <c r="S438" s="173"/>
      <c r="T438" s="174"/>
      <c r="AT438" s="168" t="s">
        <v>183</v>
      </c>
      <c r="AU438" s="168" t="s">
        <v>88</v>
      </c>
      <c r="AV438" s="13" t="s">
        <v>88</v>
      </c>
      <c r="AW438" s="13" t="s">
        <v>30</v>
      </c>
      <c r="AX438" s="13" t="s">
        <v>76</v>
      </c>
      <c r="AY438" s="168" t="s">
        <v>175</v>
      </c>
    </row>
    <row r="439" spans="1:65" s="13" customFormat="1">
      <c r="B439" s="166"/>
      <c r="D439" s="167" t="s">
        <v>183</v>
      </c>
      <c r="E439" s="168" t="s">
        <v>1</v>
      </c>
      <c r="F439" s="169" t="s">
        <v>697</v>
      </c>
      <c r="H439" s="170">
        <v>17.53</v>
      </c>
      <c r="I439" s="171"/>
      <c r="L439" s="166"/>
      <c r="M439" s="172"/>
      <c r="N439" s="173"/>
      <c r="O439" s="173"/>
      <c r="P439" s="173"/>
      <c r="Q439" s="173"/>
      <c r="R439" s="173"/>
      <c r="S439" s="173"/>
      <c r="T439" s="174"/>
      <c r="AT439" s="168" t="s">
        <v>183</v>
      </c>
      <c r="AU439" s="168" t="s">
        <v>88</v>
      </c>
      <c r="AV439" s="13" t="s">
        <v>88</v>
      </c>
      <c r="AW439" s="13" t="s">
        <v>30</v>
      </c>
      <c r="AX439" s="13" t="s">
        <v>76</v>
      </c>
      <c r="AY439" s="168" t="s">
        <v>175</v>
      </c>
    </row>
    <row r="440" spans="1:65" s="13" customFormat="1">
      <c r="B440" s="166"/>
      <c r="D440" s="167" t="s">
        <v>183</v>
      </c>
      <c r="E440" s="168" t="s">
        <v>1</v>
      </c>
      <c r="F440" s="169" t="s">
        <v>703</v>
      </c>
      <c r="H440" s="170">
        <v>13.31</v>
      </c>
      <c r="I440" s="171"/>
      <c r="L440" s="166"/>
      <c r="M440" s="172"/>
      <c r="N440" s="173"/>
      <c r="O440" s="173"/>
      <c r="P440" s="173"/>
      <c r="Q440" s="173"/>
      <c r="R440" s="173"/>
      <c r="S440" s="173"/>
      <c r="T440" s="174"/>
      <c r="AT440" s="168" t="s">
        <v>183</v>
      </c>
      <c r="AU440" s="168" t="s">
        <v>88</v>
      </c>
      <c r="AV440" s="13" t="s">
        <v>88</v>
      </c>
      <c r="AW440" s="13" t="s">
        <v>30</v>
      </c>
      <c r="AX440" s="13" t="s">
        <v>76</v>
      </c>
      <c r="AY440" s="168" t="s">
        <v>175</v>
      </c>
    </row>
    <row r="441" spans="1:65" s="14" customFormat="1">
      <c r="B441" s="175"/>
      <c r="D441" s="167" t="s">
        <v>183</v>
      </c>
      <c r="E441" s="176" t="s">
        <v>1</v>
      </c>
      <c r="F441" s="177" t="s">
        <v>187</v>
      </c>
      <c r="H441" s="178">
        <v>49.28</v>
      </c>
      <c r="I441" s="179"/>
      <c r="L441" s="175"/>
      <c r="M441" s="180"/>
      <c r="N441" s="181"/>
      <c r="O441" s="181"/>
      <c r="P441" s="181"/>
      <c r="Q441" s="181"/>
      <c r="R441" s="181"/>
      <c r="S441" s="181"/>
      <c r="T441" s="182"/>
      <c r="AT441" s="176" t="s">
        <v>183</v>
      </c>
      <c r="AU441" s="176" t="s">
        <v>88</v>
      </c>
      <c r="AV441" s="14" t="s">
        <v>181</v>
      </c>
      <c r="AW441" s="14" t="s">
        <v>30</v>
      </c>
      <c r="AX441" s="14" t="s">
        <v>83</v>
      </c>
      <c r="AY441" s="176" t="s">
        <v>175</v>
      </c>
    </row>
    <row r="442" spans="1:65" s="2" customFormat="1" ht="16.5" customHeight="1">
      <c r="A442" s="33"/>
      <c r="B442" s="151"/>
      <c r="C442" s="183" t="s">
        <v>704</v>
      </c>
      <c r="D442" s="183" t="s">
        <v>188</v>
      </c>
      <c r="E442" s="184" t="s">
        <v>705</v>
      </c>
      <c r="F442" s="185" t="s">
        <v>706</v>
      </c>
      <c r="G442" s="186" t="s">
        <v>215</v>
      </c>
      <c r="H442" s="187">
        <v>49.773000000000003</v>
      </c>
      <c r="I442" s="188"/>
      <c r="J442" s="187">
        <f>ROUND(I442*H442,3)</f>
        <v>0</v>
      </c>
      <c r="K442" s="189"/>
      <c r="L442" s="190"/>
      <c r="M442" s="191" t="s">
        <v>1</v>
      </c>
      <c r="N442" s="192" t="s">
        <v>42</v>
      </c>
      <c r="O442" s="59"/>
      <c r="P442" s="161">
        <f>O442*H442</f>
        <v>0</v>
      </c>
      <c r="Q442" s="161">
        <v>5.0000000000000001E-4</v>
      </c>
      <c r="R442" s="161">
        <f>Q442*H442</f>
        <v>2.4886500000000002E-2</v>
      </c>
      <c r="S442" s="161">
        <v>0</v>
      </c>
      <c r="T442" s="162">
        <f>S442*H442</f>
        <v>0</v>
      </c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R442" s="163" t="s">
        <v>349</v>
      </c>
      <c r="AT442" s="163" t="s">
        <v>188</v>
      </c>
      <c r="AU442" s="163" t="s">
        <v>88</v>
      </c>
      <c r="AY442" s="18" t="s">
        <v>175</v>
      </c>
      <c r="BE442" s="164">
        <f>IF(N442="základná",J442,0)</f>
        <v>0</v>
      </c>
      <c r="BF442" s="164">
        <f>IF(N442="znížená",J442,0)</f>
        <v>0</v>
      </c>
      <c r="BG442" s="164">
        <f>IF(N442="zákl. prenesená",J442,0)</f>
        <v>0</v>
      </c>
      <c r="BH442" s="164">
        <f>IF(N442="zníž. prenesená",J442,0)</f>
        <v>0</v>
      </c>
      <c r="BI442" s="164">
        <f>IF(N442="nulová",J442,0)</f>
        <v>0</v>
      </c>
      <c r="BJ442" s="18" t="s">
        <v>88</v>
      </c>
      <c r="BK442" s="165">
        <f>ROUND(I442*H442,3)</f>
        <v>0</v>
      </c>
      <c r="BL442" s="18" t="s">
        <v>266</v>
      </c>
      <c r="BM442" s="163" t="s">
        <v>707</v>
      </c>
    </row>
    <row r="443" spans="1:65" s="13" customFormat="1">
      <c r="B443" s="166"/>
      <c r="D443" s="167" t="s">
        <v>183</v>
      </c>
      <c r="E443" s="168" t="s">
        <v>1</v>
      </c>
      <c r="F443" s="169" t="s">
        <v>708</v>
      </c>
      <c r="H443" s="170">
        <v>49.28</v>
      </c>
      <c r="I443" s="171"/>
      <c r="L443" s="166"/>
      <c r="M443" s="172"/>
      <c r="N443" s="173"/>
      <c r="O443" s="173"/>
      <c r="P443" s="173"/>
      <c r="Q443" s="173"/>
      <c r="R443" s="173"/>
      <c r="S443" s="173"/>
      <c r="T443" s="174"/>
      <c r="AT443" s="168" t="s">
        <v>183</v>
      </c>
      <c r="AU443" s="168" t="s">
        <v>88</v>
      </c>
      <c r="AV443" s="13" t="s">
        <v>88</v>
      </c>
      <c r="AW443" s="13" t="s">
        <v>30</v>
      </c>
      <c r="AX443" s="13" t="s">
        <v>83</v>
      </c>
      <c r="AY443" s="168" t="s">
        <v>175</v>
      </c>
    </row>
    <row r="444" spans="1:65" s="13" customFormat="1">
      <c r="B444" s="166"/>
      <c r="D444" s="167" t="s">
        <v>183</v>
      </c>
      <c r="F444" s="169" t="s">
        <v>709</v>
      </c>
      <c r="H444" s="170">
        <v>49.773000000000003</v>
      </c>
      <c r="I444" s="171"/>
      <c r="L444" s="166"/>
      <c r="M444" s="172"/>
      <c r="N444" s="173"/>
      <c r="O444" s="173"/>
      <c r="P444" s="173"/>
      <c r="Q444" s="173"/>
      <c r="R444" s="173"/>
      <c r="S444" s="173"/>
      <c r="T444" s="174"/>
      <c r="AT444" s="168" t="s">
        <v>183</v>
      </c>
      <c r="AU444" s="168" t="s">
        <v>88</v>
      </c>
      <c r="AV444" s="13" t="s">
        <v>88</v>
      </c>
      <c r="AW444" s="13" t="s">
        <v>3</v>
      </c>
      <c r="AX444" s="13" t="s">
        <v>83</v>
      </c>
      <c r="AY444" s="168" t="s">
        <v>175</v>
      </c>
    </row>
    <row r="445" spans="1:65" s="2" customFormat="1" ht="16.5" customHeight="1">
      <c r="A445" s="33"/>
      <c r="B445" s="151"/>
      <c r="C445" s="152" t="s">
        <v>710</v>
      </c>
      <c r="D445" s="152" t="s">
        <v>177</v>
      </c>
      <c r="E445" s="153" t="s">
        <v>711</v>
      </c>
      <c r="F445" s="154" t="s">
        <v>712</v>
      </c>
      <c r="G445" s="155" t="s">
        <v>215</v>
      </c>
      <c r="H445" s="156">
        <v>4.25</v>
      </c>
      <c r="I445" s="157"/>
      <c r="J445" s="156">
        <f>ROUND(I445*H445,3)</f>
        <v>0</v>
      </c>
      <c r="K445" s="158"/>
      <c r="L445" s="34"/>
      <c r="M445" s="159" t="s">
        <v>1</v>
      </c>
      <c r="N445" s="160" t="s">
        <v>42</v>
      </c>
      <c r="O445" s="59"/>
      <c r="P445" s="161">
        <f>O445*H445</f>
        <v>0</v>
      </c>
      <c r="Q445" s="161">
        <v>1.0000000000000001E-5</v>
      </c>
      <c r="R445" s="161">
        <f>Q445*H445</f>
        <v>4.2500000000000003E-5</v>
      </c>
      <c r="S445" s="161">
        <v>0</v>
      </c>
      <c r="T445" s="162">
        <f>S445*H445</f>
        <v>0</v>
      </c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R445" s="163" t="s">
        <v>266</v>
      </c>
      <c r="AT445" s="163" t="s">
        <v>177</v>
      </c>
      <c r="AU445" s="163" t="s">
        <v>88</v>
      </c>
      <c r="AY445" s="18" t="s">
        <v>175</v>
      </c>
      <c r="BE445" s="164">
        <f>IF(N445="základná",J445,0)</f>
        <v>0</v>
      </c>
      <c r="BF445" s="164">
        <f>IF(N445="znížená",J445,0)</f>
        <v>0</v>
      </c>
      <c r="BG445" s="164">
        <f>IF(N445="zákl. prenesená",J445,0)</f>
        <v>0</v>
      </c>
      <c r="BH445" s="164">
        <f>IF(N445="zníž. prenesená",J445,0)</f>
        <v>0</v>
      </c>
      <c r="BI445" s="164">
        <f>IF(N445="nulová",J445,0)</f>
        <v>0</v>
      </c>
      <c r="BJ445" s="18" t="s">
        <v>88</v>
      </c>
      <c r="BK445" s="165">
        <f>ROUND(I445*H445,3)</f>
        <v>0</v>
      </c>
      <c r="BL445" s="18" t="s">
        <v>266</v>
      </c>
      <c r="BM445" s="163" t="s">
        <v>713</v>
      </c>
    </row>
    <row r="446" spans="1:65" s="13" customFormat="1">
      <c r="B446" s="166"/>
      <c r="D446" s="167" t="s">
        <v>183</v>
      </c>
      <c r="E446" s="168" t="s">
        <v>1</v>
      </c>
      <c r="F446" s="169" t="s">
        <v>714</v>
      </c>
      <c r="H446" s="170">
        <v>4.25</v>
      </c>
      <c r="I446" s="171"/>
      <c r="L446" s="166"/>
      <c r="M446" s="172"/>
      <c r="N446" s="173"/>
      <c r="O446" s="173"/>
      <c r="P446" s="173"/>
      <c r="Q446" s="173"/>
      <c r="R446" s="173"/>
      <c r="S446" s="173"/>
      <c r="T446" s="174"/>
      <c r="AT446" s="168" t="s">
        <v>183</v>
      </c>
      <c r="AU446" s="168" t="s">
        <v>88</v>
      </c>
      <c r="AV446" s="13" t="s">
        <v>88</v>
      </c>
      <c r="AW446" s="13" t="s">
        <v>30</v>
      </c>
      <c r="AX446" s="13" t="s">
        <v>83</v>
      </c>
      <c r="AY446" s="168" t="s">
        <v>175</v>
      </c>
    </row>
    <row r="447" spans="1:65" s="2" customFormat="1" ht="16.5" customHeight="1">
      <c r="A447" s="33"/>
      <c r="B447" s="151"/>
      <c r="C447" s="183" t="s">
        <v>715</v>
      </c>
      <c r="D447" s="183" t="s">
        <v>188</v>
      </c>
      <c r="E447" s="184" t="s">
        <v>716</v>
      </c>
      <c r="F447" s="185" t="s">
        <v>717</v>
      </c>
      <c r="G447" s="186" t="s">
        <v>215</v>
      </c>
      <c r="H447" s="187">
        <v>4.2930000000000001</v>
      </c>
      <c r="I447" s="188"/>
      <c r="J447" s="187">
        <f>ROUND(I447*H447,3)</f>
        <v>0</v>
      </c>
      <c r="K447" s="189"/>
      <c r="L447" s="190"/>
      <c r="M447" s="191" t="s">
        <v>1</v>
      </c>
      <c r="N447" s="192" t="s">
        <v>42</v>
      </c>
      <c r="O447" s="59"/>
      <c r="P447" s="161">
        <f>O447*H447</f>
        <v>0</v>
      </c>
      <c r="Q447" s="161">
        <v>2.9999999999999997E-4</v>
      </c>
      <c r="R447" s="161">
        <f>Q447*H447</f>
        <v>1.2879E-3</v>
      </c>
      <c r="S447" s="161">
        <v>0</v>
      </c>
      <c r="T447" s="162">
        <f>S447*H447</f>
        <v>0</v>
      </c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R447" s="163" t="s">
        <v>349</v>
      </c>
      <c r="AT447" s="163" t="s">
        <v>188</v>
      </c>
      <c r="AU447" s="163" t="s">
        <v>88</v>
      </c>
      <c r="AY447" s="18" t="s">
        <v>175</v>
      </c>
      <c r="BE447" s="164">
        <f>IF(N447="základná",J447,0)</f>
        <v>0</v>
      </c>
      <c r="BF447" s="164">
        <f>IF(N447="znížená",J447,0)</f>
        <v>0</v>
      </c>
      <c r="BG447" s="164">
        <f>IF(N447="zákl. prenesená",J447,0)</f>
        <v>0</v>
      </c>
      <c r="BH447" s="164">
        <f>IF(N447="zníž. prenesená",J447,0)</f>
        <v>0</v>
      </c>
      <c r="BI447" s="164">
        <f>IF(N447="nulová",J447,0)</f>
        <v>0</v>
      </c>
      <c r="BJ447" s="18" t="s">
        <v>88</v>
      </c>
      <c r="BK447" s="165">
        <f>ROUND(I447*H447,3)</f>
        <v>0</v>
      </c>
      <c r="BL447" s="18" t="s">
        <v>266</v>
      </c>
      <c r="BM447" s="163" t="s">
        <v>718</v>
      </c>
    </row>
    <row r="448" spans="1:65" s="13" customFormat="1">
      <c r="B448" s="166"/>
      <c r="D448" s="167" t="s">
        <v>183</v>
      </c>
      <c r="F448" s="169" t="s">
        <v>719</v>
      </c>
      <c r="H448" s="170">
        <v>4.2930000000000001</v>
      </c>
      <c r="I448" s="171"/>
      <c r="L448" s="166"/>
      <c r="M448" s="172"/>
      <c r="N448" s="173"/>
      <c r="O448" s="173"/>
      <c r="P448" s="173"/>
      <c r="Q448" s="173"/>
      <c r="R448" s="173"/>
      <c r="S448" s="173"/>
      <c r="T448" s="174"/>
      <c r="AT448" s="168" t="s">
        <v>183</v>
      </c>
      <c r="AU448" s="168" t="s">
        <v>88</v>
      </c>
      <c r="AV448" s="13" t="s">
        <v>88</v>
      </c>
      <c r="AW448" s="13" t="s">
        <v>3</v>
      </c>
      <c r="AX448" s="13" t="s">
        <v>83</v>
      </c>
      <c r="AY448" s="168" t="s">
        <v>175</v>
      </c>
    </row>
    <row r="449" spans="1:65" s="2" customFormat="1" ht="21.75" customHeight="1">
      <c r="A449" s="33"/>
      <c r="B449" s="151"/>
      <c r="C449" s="152" t="s">
        <v>720</v>
      </c>
      <c r="D449" s="152" t="s">
        <v>177</v>
      </c>
      <c r="E449" s="153" t="s">
        <v>721</v>
      </c>
      <c r="F449" s="154" t="s">
        <v>722</v>
      </c>
      <c r="G449" s="155" t="s">
        <v>203</v>
      </c>
      <c r="H449" s="156">
        <v>8.8000000000000007</v>
      </c>
      <c r="I449" s="157"/>
      <c r="J449" s="156">
        <f>ROUND(I449*H449,3)</f>
        <v>0</v>
      </c>
      <c r="K449" s="158"/>
      <c r="L449" s="34"/>
      <c r="M449" s="159" t="s">
        <v>1</v>
      </c>
      <c r="N449" s="160" t="s">
        <v>42</v>
      </c>
      <c r="O449" s="59"/>
      <c r="P449" s="161">
        <f>O449*H449</f>
        <v>0</v>
      </c>
      <c r="Q449" s="161">
        <v>2.0000000000000002E-5</v>
      </c>
      <c r="R449" s="161">
        <f>Q449*H449</f>
        <v>1.7600000000000002E-4</v>
      </c>
      <c r="S449" s="161">
        <v>0</v>
      </c>
      <c r="T449" s="162">
        <f>S449*H449</f>
        <v>0</v>
      </c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R449" s="163" t="s">
        <v>266</v>
      </c>
      <c r="AT449" s="163" t="s">
        <v>177</v>
      </c>
      <c r="AU449" s="163" t="s">
        <v>88</v>
      </c>
      <c r="AY449" s="18" t="s">
        <v>175</v>
      </c>
      <c r="BE449" s="164">
        <f>IF(N449="základná",J449,0)</f>
        <v>0</v>
      </c>
      <c r="BF449" s="164">
        <f>IF(N449="znížená",J449,0)</f>
        <v>0</v>
      </c>
      <c r="BG449" s="164">
        <f>IF(N449="zákl. prenesená",J449,0)</f>
        <v>0</v>
      </c>
      <c r="BH449" s="164">
        <f>IF(N449="zníž. prenesená",J449,0)</f>
        <v>0</v>
      </c>
      <c r="BI449" s="164">
        <f>IF(N449="nulová",J449,0)</f>
        <v>0</v>
      </c>
      <c r="BJ449" s="18" t="s">
        <v>88</v>
      </c>
      <c r="BK449" s="165">
        <f>ROUND(I449*H449,3)</f>
        <v>0</v>
      </c>
      <c r="BL449" s="18" t="s">
        <v>266</v>
      </c>
      <c r="BM449" s="163" t="s">
        <v>723</v>
      </c>
    </row>
    <row r="450" spans="1:65" s="15" customFormat="1">
      <c r="B450" s="193"/>
      <c r="D450" s="167" t="s">
        <v>183</v>
      </c>
      <c r="E450" s="194" t="s">
        <v>1</v>
      </c>
      <c r="F450" s="195" t="s">
        <v>724</v>
      </c>
      <c r="H450" s="194" t="s">
        <v>1</v>
      </c>
      <c r="I450" s="196"/>
      <c r="L450" s="193"/>
      <c r="M450" s="197"/>
      <c r="N450" s="198"/>
      <c r="O450" s="198"/>
      <c r="P450" s="198"/>
      <c r="Q450" s="198"/>
      <c r="R450" s="198"/>
      <c r="S450" s="198"/>
      <c r="T450" s="199"/>
      <c r="AT450" s="194" t="s">
        <v>183</v>
      </c>
      <c r="AU450" s="194" t="s">
        <v>88</v>
      </c>
      <c r="AV450" s="15" t="s">
        <v>83</v>
      </c>
      <c r="AW450" s="15" t="s">
        <v>30</v>
      </c>
      <c r="AX450" s="15" t="s">
        <v>76</v>
      </c>
      <c r="AY450" s="194" t="s">
        <v>175</v>
      </c>
    </row>
    <row r="451" spans="1:65" s="13" customFormat="1">
      <c r="B451" s="166"/>
      <c r="D451" s="167" t="s">
        <v>183</v>
      </c>
      <c r="E451" s="168" t="s">
        <v>1</v>
      </c>
      <c r="F451" s="169" t="s">
        <v>336</v>
      </c>
      <c r="H451" s="170">
        <v>8.8000000000000007</v>
      </c>
      <c r="I451" s="171"/>
      <c r="L451" s="166"/>
      <c r="M451" s="172"/>
      <c r="N451" s="173"/>
      <c r="O451" s="173"/>
      <c r="P451" s="173"/>
      <c r="Q451" s="173"/>
      <c r="R451" s="173"/>
      <c r="S451" s="173"/>
      <c r="T451" s="174"/>
      <c r="AT451" s="168" t="s">
        <v>183</v>
      </c>
      <c r="AU451" s="168" t="s">
        <v>88</v>
      </c>
      <c r="AV451" s="13" t="s">
        <v>88</v>
      </c>
      <c r="AW451" s="13" t="s">
        <v>30</v>
      </c>
      <c r="AX451" s="13" t="s">
        <v>76</v>
      </c>
      <c r="AY451" s="168" t="s">
        <v>175</v>
      </c>
    </row>
    <row r="452" spans="1:65" s="14" customFormat="1">
      <c r="B452" s="175"/>
      <c r="D452" s="167" t="s">
        <v>183</v>
      </c>
      <c r="E452" s="176" t="s">
        <v>125</v>
      </c>
      <c r="F452" s="177" t="s">
        <v>187</v>
      </c>
      <c r="H452" s="178">
        <v>8.8000000000000007</v>
      </c>
      <c r="I452" s="179"/>
      <c r="L452" s="175"/>
      <c r="M452" s="180"/>
      <c r="N452" s="181"/>
      <c r="O452" s="181"/>
      <c r="P452" s="181"/>
      <c r="Q452" s="181"/>
      <c r="R452" s="181"/>
      <c r="S452" s="181"/>
      <c r="T452" s="182"/>
      <c r="AT452" s="176" t="s">
        <v>183</v>
      </c>
      <c r="AU452" s="176" t="s">
        <v>88</v>
      </c>
      <c r="AV452" s="14" t="s">
        <v>181</v>
      </c>
      <c r="AW452" s="14" t="s">
        <v>30</v>
      </c>
      <c r="AX452" s="14" t="s">
        <v>83</v>
      </c>
      <c r="AY452" s="176" t="s">
        <v>175</v>
      </c>
    </row>
    <row r="453" spans="1:65" s="2" customFormat="1" ht="16.5" customHeight="1">
      <c r="A453" s="33"/>
      <c r="B453" s="151"/>
      <c r="C453" s="183" t="s">
        <v>510</v>
      </c>
      <c r="D453" s="183" t="s">
        <v>188</v>
      </c>
      <c r="E453" s="184" t="s">
        <v>725</v>
      </c>
      <c r="F453" s="185" t="s">
        <v>726</v>
      </c>
      <c r="G453" s="186" t="s">
        <v>203</v>
      </c>
      <c r="H453" s="187">
        <v>8.9760000000000009</v>
      </c>
      <c r="I453" s="188"/>
      <c r="J453" s="187">
        <f>ROUND(I453*H453,3)</f>
        <v>0</v>
      </c>
      <c r="K453" s="189"/>
      <c r="L453" s="190"/>
      <c r="M453" s="191" t="s">
        <v>1</v>
      </c>
      <c r="N453" s="192" t="s">
        <v>42</v>
      </c>
      <c r="O453" s="59"/>
      <c r="P453" s="161">
        <f>O453*H453</f>
        <v>0</v>
      </c>
      <c r="Q453" s="161">
        <v>0</v>
      </c>
      <c r="R453" s="161">
        <f>Q453*H453</f>
        <v>0</v>
      </c>
      <c r="S453" s="161">
        <v>0</v>
      </c>
      <c r="T453" s="162">
        <f>S453*H453</f>
        <v>0</v>
      </c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R453" s="163" t="s">
        <v>349</v>
      </c>
      <c r="AT453" s="163" t="s">
        <v>188</v>
      </c>
      <c r="AU453" s="163" t="s">
        <v>88</v>
      </c>
      <c r="AY453" s="18" t="s">
        <v>175</v>
      </c>
      <c r="BE453" s="164">
        <f>IF(N453="základná",J453,0)</f>
        <v>0</v>
      </c>
      <c r="BF453" s="164">
        <f>IF(N453="znížená",J453,0)</f>
        <v>0</v>
      </c>
      <c r="BG453" s="164">
        <f>IF(N453="zákl. prenesená",J453,0)</f>
        <v>0</v>
      </c>
      <c r="BH453" s="164">
        <f>IF(N453="zníž. prenesená",J453,0)</f>
        <v>0</v>
      </c>
      <c r="BI453" s="164">
        <f>IF(N453="nulová",J453,0)</f>
        <v>0</v>
      </c>
      <c r="BJ453" s="18" t="s">
        <v>88</v>
      </c>
      <c r="BK453" s="165">
        <f>ROUND(I453*H453,3)</f>
        <v>0</v>
      </c>
      <c r="BL453" s="18" t="s">
        <v>266</v>
      </c>
      <c r="BM453" s="163" t="s">
        <v>727</v>
      </c>
    </row>
    <row r="454" spans="1:65" s="13" customFormat="1">
      <c r="B454" s="166"/>
      <c r="D454" s="167" t="s">
        <v>183</v>
      </c>
      <c r="E454" s="168" t="s">
        <v>1</v>
      </c>
      <c r="F454" s="169" t="s">
        <v>125</v>
      </c>
      <c r="H454" s="170">
        <v>8.8000000000000007</v>
      </c>
      <c r="I454" s="171"/>
      <c r="L454" s="166"/>
      <c r="M454" s="172"/>
      <c r="N454" s="173"/>
      <c r="O454" s="173"/>
      <c r="P454" s="173"/>
      <c r="Q454" s="173"/>
      <c r="R454" s="173"/>
      <c r="S454" s="173"/>
      <c r="T454" s="174"/>
      <c r="AT454" s="168" t="s">
        <v>183</v>
      </c>
      <c r="AU454" s="168" t="s">
        <v>88</v>
      </c>
      <c r="AV454" s="13" t="s">
        <v>88</v>
      </c>
      <c r="AW454" s="13" t="s">
        <v>30</v>
      </c>
      <c r="AX454" s="13" t="s">
        <v>83</v>
      </c>
      <c r="AY454" s="168" t="s">
        <v>175</v>
      </c>
    </row>
    <row r="455" spans="1:65" s="13" customFormat="1">
      <c r="B455" s="166"/>
      <c r="D455" s="167" t="s">
        <v>183</v>
      </c>
      <c r="F455" s="169" t="s">
        <v>728</v>
      </c>
      <c r="H455" s="170">
        <v>8.9760000000000009</v>
      </c>
      <c r="I455" s="171"/>
      <c r="L455" s="166"/>
      <c r="M455" s="172"/>
      <c r="N455" s="173"/>
      <c r="O455" s="173"/>
      <c r="P455" s="173"/>
      <c r="Q455" s="173"/>
      <c r="R455" s="173"/>
      <c r="S455" s="173"/>
      <c r="T455" s="174"/>
      <c r="AT455" s="168" t="s">
        <v>183</v>
      </c>
      <c r="AU455" s="168" t="s">
        <v>88</v>
      </c>
      <c r="AV455" s="13" t="s">
        <v>88</v>
      </c>
      <c r="AW455" s="13" t="s">
        <v>3</v>
      </c>
      <c r="AX455" s="13" t="s">
        <v>83</v>
      </c>
      <c r="AY455" s="168" t="s">
        <v>175</v>
      </c>
    </row>
    <row r="456" spans="1:65" s="2" customFormat="1" ht="21.75" customHeight="1">
      <c r="A456" s="33"/>
      <c r="B456" s="151"/>
      <c r="C456" s="152" t="s">
        <v>729</v>
      </c>
      <c r="D456" s="152" t="s">
        <v>177</v>
      </c>
      <c r="E456" s="153" t="s">
        <v>730</v>
      </c>
      <c r="F456" s="154" t="s">
        <v>731</v>
      </c>
      <c r="G456" s="155" t="s">
        <v>203</v>
      </c>
      <c r="H456" s="156">
        <v>8.8000000000000007</v>
      </c>
      <c r="I456" s="157"/>
      <c r="J456" s="156">
        <f>ROUND(I456*H456,3)</f>
        <v>0</v>
      </c>
      <c r="K456" s="158"/>
      <c r="L456" s="34"/>
      <c r="M456" s="159" t="s">
        <v>1</v>
      </c>
      <c r="N456" s="160" t="s">
        <v>42</v>
      </c>
      <c r="O456" s="59"/>
      <c r="P456" s="161">
        <f>O456*H456</f>
        <v>0</v>
      </c>
      <c r="Q456" s="161">
        <v>0</v>
      </c>
      <c r="R456" s="161">
        <f>Q456*H456</f>
        <v>0</v>
      </c>
      <c r="S456" s="161">
        <v>0</v>
      </c>
      <c r="T456" s="162">
        <f>S456*H456</f>
        <v>0</v>
      </c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R456" s="163" t="s">
        <v>266</v>
      </c>
      <c r="AT456" s="163" t="s">
        <v>177</v>
      </c>
      <c r="AU456" s="163" t="s">
        <v>88</v>
      </c>
      <c r="AY456" s="18" t="s">
        <v>175</v>
      </c>
      <c r="BE456" s="164">
        <f>IF(N456="základná",J456,0)</f>
        <v>0</v>
      </c>
      <c r="BF456" s="164">
        <f>IF(N456="znížená",J456,0)</f>
        <v>0</v>
      </c>
      <c r="BG456" s="164">
        <f>IF(N456="zákl. prenesená",J456,0)</f>
        <v>0</v>
      </c>
      <c r="BH456" s="164">
        <f>IF(N456="zníž. prenesená",J456,0)</f>
        <v>0</v>
      </c>
      <c r="BI456" s="164">
        <f>IF(N456="nulová",J456,0)</f>
        <v>0</v>
      </c>
      <c r="BJ456" s="18" t="s">
        <v>88</v>
      </c>
      <c r="BK456" s="165">
        <f>ROUND(I456*H456,3)</f>
        <v>0</v>
      </c>
      <c r="BL456" s="18" t="s">
        <v>266</v>
      </c>
      <c r="BM456" s="163" t="s">
        <v>732</v>
      </c>
    </row>
    <row r="457" spans="1:65" s="13" customFormat="1">
      <c r="B457" s="166"/>
      <c r="D457" s="167" t="s">
        <v>183</v>
      </c>
      <c r="E457" s="168" t="s">
        <v>1</v>
      </c>
      <c r="F457" s="169" t="s">
        <v>125</v>
      </c>
      <c r="H457" s="170">
        <v>8.8000000000000007</v>
      </c>
      <c r="I457" s="171"/>
      <c r="L457" s="166"/>
      <c r="M457" s="172"/>
      <c r="N457" s="173"/>
      <c r="O457" s="173"/>
      <c r="P457" s="173"/>
      <c r="Q457" s="173"/>
      <c r="R457" s="173"/>
      <c r="S457" s="173"/>
      <c r="T457" s="174"/>
      <c r="AT457" s="168" t="s">
        <v>183</v>
      </c>
      <c r="AU457" s="168" t="s">
        <v>88</v>
      </c>
      <c r="AV457" s="13" t="s">
        <v>88</v>
      </c>
      <c r="AW457" s="13" t="s">
        <v>30</v>
      </c>
      <c r="AX457" s="13" t="s">
        <v>83</v>
      </c>
      <c r="AY457" s="168" t="s">
        <v>175</v>
      </c>
    </row>
    <row r="458" spans="1:65" s="2" customFormat="1" ht="21.75" customHeight="1">
      <c r="A458" s="33"/>
      <c r="B458" s="151"/>
      <c r="C458" s="183" t="s">
        <v>733</v>
      </c>
      <c r="D458" s="183" t="s">
        <v>188</v>
      </c>
      <c r="E458" s="184" t="s">
        <v>734</v>
      </c>
      <c r="F458" s="185" t="s">
        <v>735</v>
      </c>
      <c r="G458" s="186" t="s">
        <v>203</v>
      </c>
      <c r="H458" s="187">
        <v>9.0640000000000001</v>
      </c>
      <c r="I458" s="188"/>
      <c r="J458" s="187">
        <f>ROUND(I458*H458,3)</f>
        <v>0</v>
      </c>
      <c r="K458" s="189"/>
      <c r="L458" s="190"/>
      <c r="M458" s="191" t="s">
        <v>1</v>
      </c>
      <c r="N458" s="192" t="s">
        <v>42</v>
      </c>
      <c r="O458" s="59"/>
      <c r="P458" s="161">
        <f>O458*H458</f>
        <v>0</v>
      </c>
      <c r="Q458" s="161">
        <v>8.0000000000000007E-5</v>
      </c>
      <c r="R458" s="161">
        <f>Q458*H458</f>
        <v>7.251200000000001E-4</v>
      </c>
      <c r="S458" s="161">
        <v>0</v>
      </c>
      <c r="T458" s="162">
        <f>S458*H458</f>
        <v>0</v>
      </c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R458" s="163" t="s">
        <v>349</v>
      </c>
      <c r="AT458" s="163" t="s">
        <v>188</v>
      </c>
      <c r="AU458" s="163" t="s">
        <v>88</v>
      </c>
      <c r="AY458" s="18" t="s">
        <v>175</v>
      </c>
      <c r="BE458" s="164">
        <f>IF(N458="základná",J458,0)</f>
        <v>0</v>
      </c>
      <c r="BF458" s="164">
        <f>IF(N458="znížená",J458,0)</f>
        <v>0</v>
      </c>
      <c r="BG458" s="164">
        <f>IF(N458="zákl. prenesená",J458,0)</f>
        <v>0</v>
      </c>
      <c r="BH458" s="164">
        <f>IF(N458="zníž. prenesená",J458,0)</f>
        <v>0</v>
      </c>
      <c r="BI458" s="164">
        <f>IF(N458="nulová",J458,0)</f>
        <v>0</v>
      </c>
      <c r="BJ458" s="18" t="s">
        <v>88</v>
      </c>
      <c r="BK458" s="165">
        <f>ROUND(I458*H458,3)</f>
        <v>0</v>
      </c>
      <c r="BL458" s="18" t="s">
        <v>266</v>
      </c>
      <c r="BM458" s="163" t="s">
        <v>736</v>
      </c>
    </row>
    <row r="459" spans="1:65" s="13" customFormat="1">
      <c r="B459" s="166"/>
      <c r="D459" s="167" t="s">
        <v>183</v>
      </c>
      <c r="E459" s="168" t="s">
        <v>1</v>
      </c>
      <c r="F459" s="169" t="s">
        <v>125</v>
      </c>
      <c r="H459" s="170">
        <v>8.8000000000000007</v>
      </c>
      <c r="I459" s="171"/>
      <c r="L459" s="166"/>
      <c r="M459" s="172"/>
      <c r="N459" s="173"/>
      <c r="O459" s="173"/>
      <c r="P459" s="173"/>
      <c r="Q459" s="173"/>
      <c r="R459" s="173"/>
      <c r="S459" s="173"/>
      <c r="T459" s="174"/>
      <c r="AT459" s="168" t="s">
        <v>183</v>
      </c>
      <c r="AU459" s="168" t="s">
        <v>88</v>
      </c>
      <c r="AV459" s="13" t="s">
        <v>88</v>
      </c>
      <c r="AW459" s="13" t="s">
        <v>30</v>
      </c>
      <c r="AX459" s="13" t="s">
        <v>83</v>
      </c>
      <c r="AY459" s="168" t="s">
        <v>175</v>
      </c>
    </row>
    <row r="460" spans="1:65" s="13" customFormat="1">
      <c r="B460" s="166"/>
      <c r="D460" s="167" t="s">
        <v>183</v>
      </c>
      <c r="F460" s="169" t="s">
        <v>737</v>
      </c>
      <c r="H460" s="170">
        <v>9.0640000000000001</v>
      </c>
      <c r="I460" s="171"/>
      <c r="L460" s="166"/>
      <c r="M460" s="172"/>
      <c r="N460" s="173"/>
      <c r="O460" s="173"/>
      <c r="P460" s="173"/>
      <c r="Q460" s="173"/>
      <c r="R460" s="173"/>
      <c r="S460" s="173"/>
      <c r="T460" s="174"/>
      <c r="AT460" s="168" t="s">
        <v>183</v>
      </c>
      <c r="AU460" s="168" t="s">
        <v>88</v>
      </c>
      <c r="AV460" s="13" t="s">
        <v>88</v>
      </c>
      <c r="AW460" s="13" t="s">
        <v>3</v>
      </c>
      <c r="AX460" s="13" t="s">
        <v>83</v>
      </c>
      <c r="AY460" s="168" t="s">
        <v>175</v>
      </c>
    </row>
    <row r="461" spans="1:65" s="2" customFormat="1" ht="21.75" customHeight="1">
      <c r="A461" s="33"/>
      <c r="B461" s="151"/>
      <c r="C461" s="152" t="s">
        <v>738</v>
      </c>
      <c r="D461" s="152" t="s">
        <v>177</v>
      </c>
      <c r="E461" s="153" t="s">
        <v>739</v>
      </c>
      <c r="F461" s="154" t="s">
        <v>740</v>
      </c>
      <c r="G461" s="155" t="s">
        <v>203</v>
      </c>
      <c r="H461" s="156">
        <v>44.06</v>
      </c>
      <c r="I461" s="157"/>
      <c r="J461" s="156">
        <f>ROUND(I461*H461,3)</f>
        <v>0</v>
      </c>
      <c r="K461" s="158"/>
      <c r="L461" s="34"/>
      <c r="M461" s="159" t="s">
        <v>1</v>
      </c>
      <c r="N461" s="160" t="s">
        <v>42</v>
      </c>
      <c r="O461" s="59"/>
      <c r="P461" s="161">
        <f>O461*H461</f>
        <v>0</v>
      </c>
      <c r="Q461" s="161">
        <v>2.7999999999999998E-4</v>
      </c>
      <c r="R461" s="161">
        <f>Q461*H461</f>
        <v>1.23368E-2</v>
      </c>
      <c r="S461" s="161">
        <v>0</v>
      </c>
      <c r="T461" s="162">
        <f>S461*H461</f>
        <v>0</v>
      </c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R461" s="163" t="s">
        <v>266</v>
      </c>
      <c r="AT461" s="163" t="s">
        <v>177</v>
      </c>
      <c r="AU461" s="163" t="s">
        <v>88</v>
      </c>
      <c r="AY461" s="18" t="s">
        <v>175</v>
      </c>
      <c r="BE461" s="164">
        <f>IF(N461="základná",J461,0)</f>
        <v>0</v>
      </c>
      <c r="BF461" s="164">
        <f>IF(N461="znížená",J461,0)</f>
        <v>0</v>
      </c>
      <c r="BG461" s="164">
        <f>IF(N461="zákl. prenesená",J461,0)</f>
        <v>0</v>
      </c>
      <c r="BH461" s="164">
        <f>IF(N461="zníž. prenesená",J461,0)</f>
        <v>0</v>
      </c>
      <c r="BI461" s="164">
        <f>IF(N461="nulová",J461,0)</f>
        <v>0</v>
      </c>
      <c r="BJ461" s="18" t="s">
        <v>88</v>
      </c>
      <c r="BK461" s="165">
        <f>ROUND(I461*H461,3)</f>
        <v>0</v>
      </c>
      <c r="BL461" s="18" t="s">
        <v>266</v>
      </c>
      <c r="BM461" s="163" t="s">
        <v>741</v>
      </c>
    </row>
    <row r="462" spans="1:65" s="15" customFormat="1">
      <c r="B462" s="193"/>
      <c r="D462" s="167" t="s">
        <v>183</v>
      </c>
      <c r="E462" s="194" t="s">
        <v>1</v>
      </c>
      <c r="F462" s="195" t="s">
        <v>742</v>
      </c>
      <c r="H462" s="194" t="s">
        <v>1</v>
      </c>
      <c r="I462" s="196"/>
      <c r="L462" s="193"/>
      <c r="M462" s="197"/>
      <c r="N462" s="198"/>
      <c r="O462" s="198"/>
      <c r="P462" s="198"/>
      <c r="Q462" s="198"/>
      <c r="R462" s="198"/>
      <c r="S462" s="198"/>
      <c r="T462" s="199"/>
      <c r="AT462" s="194" t="s">
        <v>183</v>
      </c>
      <c r="AU462" s="194" t="s">
        <v>88</v>
      </c>
      <c r="AV462" s="15" t="s">
        <v>83</v>
      </c>
      <c r="AW462" s="15" t="s">
        <v>30</v>
      </c>
      <c r="AX462" s="15" t="s">
        <v>76</v>
      </c>
      <c r="AY462" s="194" t="s">
        <v>175</v>
      </c>
    </row>
    <row r="463" spans="1:65" s="13" customFormat="1">
      <c r="B463" s="166"/>
      <c r="D463" s="167" t="s">
        <v>183</v>
      </c>
      <c r="E463" s="168" t="s">
        <v>1</v>
      </c>
      <c r="F463" s="169" t="s">
        <v>334</v>
      </c>
      <c r="H463" s="170">
        <v>25.63</v>
      </c>
      <c r="I463" s="171"/>
      <c r="L463" s="166"/>
      <c r="M463" s="172"/>
      <c r="N463" s="173"/>
      <c r="O463" s="173"/>
      <c r="P463" s="173"/>
      <c r="Q463" s="173"/>
      <c r="R463" s="173"/>
      <c r="S463" s="173"/>
      <c r="T463" s="174"/>
      <c r="AT463" s="168" t="s">
        <v>183</v>
      </c>
      <c r="AU463" s="168" t="s">
        <v>88</v>
      </c>
      <c r="AV463" s="13" t="s">
        <v>88</v>
      </c>
      <c r="AW463" s="13" t="s">
        <v>30</v>
      </c>
      <c r="AX463" s="13" t="s">
        <v>76</v>
      </c>
      <c r="AY463" s="168" t="s">
        <v>175</v>
      </c>
    </row>
    <row r="464" spans="1:65" s="13" customFormat="1">
      <c r="B464" s="166"/>
      <c r="D464" s="167" t="s">
        <v>183</v>
      </c>
      <c r="E464" s="168" t="s">
        <v>1</v>
      </c>
      <c r="F464" s="169" t="s">
        <v>335</v>
      </c>
      <c r="H464" s="170">
        <v>18.43</v>
      </c>
      <c r="I464" s="171"/>
      <c r="L464" s="166"/>
      <c r="M464" s="172"/>
      <c r="N464" s="173"/>
      <c r="O464" s="173"/>
      <c r="P464" s="173"/>
      <c r="Q464" s="173"/>
      <c r="R464" s="173"/>
      <c r="S464" s="173"/>
      <c r="T464" s="174"/>
      <c r="AT464" s="168" t="s">
        <v>183</v>
      </c>
      <c r="AU464" s="168" t="s">
        <v>88</v>
      </c>
      <c r="AV464" s="13" t="s">
        <v>88</v>
      </c>
      <c r="AW464" s="13" t="s">
        <v>30</v>
      </c>
      <c r="AX464" s="13" t="s">
        <v>76</v>
      </c>
      <c r="AY464" s="168" t="s">
        <v>175</v>
      </c>
    </row>
    <row r="465" spans="1:65" s="14" customFormat="1">
      <c r="B465" s="175"/>
      <c r="D465" s="167" t="s">
        <v>183</v>
      </c>
      <c r="E465" s="176" t="s">
        <v>128</v>
      </c>
      <c r="F465" s="177" t="s">
        <v>187</v>
      </c>
      <c r="H465" s="178">
        <v>44.06</v>
      </c>
      <c r="I465" s="179"/>
      <c r="L465" s="175"/>
      <c r="M465" s="180"/>
      <c r="N465" s="181"/>
      <c r="O465" s="181"/>
      <c r="P465" s="181"/>
      <c r="Q465" s="181"/>
      <c r="R465" s="181"/>
      <c r="S465" s="181"/>
      <c r="T465" s="182"/>
      <c r="AT465" s="176" t="s">
        <v>183</v>
      </c>
      <c r="AU465" s="176" t="s">
        <v>88</v>
      </c>
      <c r="AV465" s="14" t="s">
        <v>181</v>
      </c>
      <c r="AW465" s="14" t="s">
        <v>30</v>
      </c>
      <c r="AX465" s="14" t="s">
        <v>83</v>
      </c>
      <c r="AY465" s="176" t="s">
        <v>175</v>
      </c>
    </row>
    <row r="466" spans="1:65" s="2" customFormat="1" ht="21.75" customHeight="1">
      <c r="A466" s="33"/>
      <c r="B466" s="151"/>
      <c r="C466" s="152" t="s">
        <v>743</v>
      </c>
      <c r="D466" s="152" t="s">
        <v>177</v>
      </c>
      <c r="E466" s="153" t="s">
        <v>744</v>
      </c>
      <c r="F466" s="154" t="s">
        <v>745</v>
      </c>
      <c r="G466" s="155" t="s">
        <v>203</v>
      </c>
      <c r="H466" s="156">
        <v>44.06</v>
      </c>
      <c r="I466" s="157"/>
      <c r="J466" s="156">
        <f>ROUND(I466*H466,3)</f>
        <v>0</v>
      </c>
      <c r="K466" s="158"/>
      <c r="L466" s="34"/>
      <c r="M466" s="159" t="s">
        <v>1</v>
      </c>
      <c r="N466" s="160" t="s">
        <v>42</v>
      </c>
      <c r="O466" s="59"/>
      <c r="P466" s="161">
        <f>O466*H466</f>
        <v>0</v>
      </c>
      <c r="Q466" s="161">
        <v>1.8000000000000001E-4</v>
      </c>
      <c r="R466" s="161">
        <f>Q466*H466</f>
        <v>7.9308000000000017E-3</v>
      </c>
      <c r="S466" s="161">
        <v>0</v>
      </c>
      <c r="T466" s="162">
        <f>S466*H466</f>
        <v>0</v>
      </c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R466" s="163" t="s">
        <v>266</v>
      </c>
      <c r="AT466" s="163" t="s">
        <v>177</v>
      </c>
      <c r="AU466" s="163" t="s">
        <v>88</v>
      </c>
      <c r="AY466" s="18" t="s">
        <v>175</v>
      </c>
      <c r="BE466" s="164">
        <f>IF(N466="základná",J466,0)</f>
        <v>0</v>
      </c>
      <c r="BF466" s="164">
        <f>IF(N466="znížená",J466,0)</f>
        <v>0</v>
      </c>
      <c r="BG466" s="164">
        <f>IF(N466="zákl. prenesená",J466,0)</f>
        <v>0</v>
      </c>
      <c r="BH466" s="164">
        <f>IF(N466="zníž. prenesená",J466,0)</f>
        <v>0</v>
      </c>
      <c r="BI466" s="164">
        <f>IF(N466="nulová",J466,0)</f>
        <v>0</v>
      </c>
      <c r="BJ466" s="18" t="s">
        <v>88</v>
      </c>
      <c r="BK466" s="165">
        <f>ROUND(I466*H466,3)</f>
        <v>0</v>
      </c>
      <c r="BL466" s="18" t="s">
        <v>266</v>
      </c>
      <c r="BM466" s="163" t="s">
        <v>746</v>
      </c>
    </row>
    <row r="467" spans="1:65" s="13" customFormat="1">
      <c r="B467" s="166"/>
      <c r="D467" s="167" t="s">
        <v>183</v>
      </c>
      <c r="E467" s="168" t="s">
        <v>1</v>
      </c>
      <c r="F467" s="169" t="s">
        <v>128</v>
      </c>
      <c r="H467" s="170">
        <v>44.06</v>
      </c>
      <c r="I467" s="171"/>
      <c r="L467" s="166"/>
      <c r="M467" s="172"/>
      <c r="N467" s="173"/>
      <c r="O467" s="173"/>
      <c r="P467" s="173"/>
      <c r="Q467" s="173"/>
      <c r="R467" s="173"/>
      <c r="S467" s="173"/>
      <c r="T467" s="174"/>
      <c r="AT467" s="168" t="s">
        <v>183</v>
      </c>
      <c r="AU467" s="168" t="s">
        <v>88</v>
      </c>
      <c r="AV467" s="13" t="s">
        <v>88</v>
      </c>
      <c r="AW467" s="13" t="s">
        <v>30</v>
      </c>
      <c r="AX467" s="13" t="s">
        <v>83</v>
      </c>
      <c r="AY467" s="168" t="s">
        <v>175</v>
      </c>
    </row>
    <row r="468" spans="1:65" s="2" customFormat="1" ht="21.75" customHeight="1">
      <c r="A468" s="33"/>
      <c r="B468" s="151"/>
      <c r="C468" s="152" t="s">
        <v>747</v>
      </c>
      <c r="D468" s="152" t="s">
        <v>177</v>
      </c>
      <c r="E468" s="153" t="s">
        <v>748</v>
      </c>
      <c r="F468" s="154" t="s">
        <v>749</v>
      </c>
      <c r="G468" s="155" t="s">
        <v>203</v>
      </c>
      <c r="H468" s="156">
        <v>22.03</v>
      </c>
      <c r="I468" s="157"/>
      <c r="J468" s="156">
        <f>ROUND(I468*H468,3)</f>
        <v>0</v>
      </c>
      <c r="K468" s="158"/>
      <c r="L468" s="34"/>
      <c r="M468" s="159" t="s">
        <v>1</v>
      </c>
      <c r="N468" s="160" t="s">
        <v>42</v>
      </c>
      <c r="O468" s="59"/>
      <c r="P468" s="161">
        <f>O468*H468</f>
        <v>0</v>
      </c>
      <c r="Q468" s="161">
        <v>0</v>
      </c>
      <c r="R468" s="161">
        <f>Q468*H468</f>
        <v>0</v>
      </c>
      <c r="S468" s="161">
        <v>1.4999999999999999E-2</v>
      </c>
      <c r="T468" s="162">
        <f>S468*H468</f>
        <v>0.33045000000000002</v>
      </c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R468" s="163" t="s">
        <v>266</v>
      </c>
      <c r="AT468" s="163" t="s">
        <v>177</v>
      </c>
      <c r="AU468" s="163" t="s">
        <v>88</v>
      </c>
      <c r="AY468" s="18" t="s">
        <v>175</v>
      </c>
      <c r="BE468" s="164">
        <f>IF(N468="základná",J468,0)</f>
        <v>0</v>
      </c>
      <c r="BF468" s="164">
        <f>IF(N468="znížená",J468,0)</f>
        <v>0</v>
      </c>
      <c r="BG468" s="164">
        <f>IF(N468="zákl. prenesená",J468,0)</f>
        <v>0</v>
      </c>
      <c r="BH468" s="164">
        <f>IF(N468="zníž. prenesená",J468,0)</f>
        <v>0</v>
      </c>
      <c r="BI468" s="164">
        <f>IF(N468="nulová",J468,0)</f>
        <v>0</v>
      </c>
      <c r="BJ468" s="18" t="s">
        <v>88</v>
      </c>
      <c r="BK468" s="165">
        <f>ROUND(I468*H468,3)</f>
        <v>0</v>
      </c>
      <c r="BL468" s="18" t="s">
        <v>266</v>
      </c>
      <c r="BM468" s="163" t="s">
        <v>750</v>
      </c>
    </row>
    <row r="469" spans="1:65" s="13" customFormat="1">
      <c r="B469" s="166"/>
      <c r="D469" s="167" t="s">
        <v>183</v>
      </c>
      <c r="E469" s="168" t="s">
        <v>1</v>
      </c>
      <c r="F469" s="169" t="s">
        <v>751</v>
      </c>
      <c r="H469" s="170">
        <v>22.03</v>
      </c>
      <c r="I469" s="171"/>
      <c r="L469" s="166"/>
      <c r="M469" s="172"/>
      <c r="N469" s="173"/>
      <c r="O469" s="173"/>
      <c r="P469" s="173"/>
      <c r="Q469" s="173"/>
      <c r="R469" s="173"/>
      <c r="S469" s="173"/>
      <c r="T469" s="174"/>
      <c r="AT469" s="168" t="s">
        <v>183</v>
      </c>
      <c r="AU469" s="168" t="s">
        <v>88</v>
      </c>
      <c r="AV469" s="13" t="s">
        <v>88</v>
      </c>
      <c r="AW469" s="13" t="s">
        <v>30</v>
      </c>
      <c r="AX469" s="13" t="s">
        <v>83</v>
      </c>
      <c r="AY469" s="168" t="s">
        <v>175</v>
      </c>
    </row>
    <row r="470" spans="1:65" s="2" customFormat="1" ht="21.75" customHeight="1">
      <c r="A470" s="33"/>
      <c r="B470" s="151"/>
      <c r="C470" s="152" t="s">
        <v>752</v>
      </c>
      <c r="D470" s="152" t="s">
        <v>177</v>
      </c>
      <c r="E470" s="153" t="s">
        <v>753</v>
      </c>
      <c r="F470" s="154" t="s">
        <v>754</v>
      </c>
      <c r="G470" s="155" t="s">
        <v>203</v>
      </c>
      <c r="H470" s="156">
        <v>22.03</v>
      </c>
      <c r="I470" s="157"/>
      <c r="J470" s="156">
        <f>ROUND(I470*H470,3)</f>
        <v>0</v>
      </c>
      <c r="K470" s="158"/>
      <c r="L470" s="34"/>
      <c r="M470" s="159" t="s">
        <v>1</v>
      </c>
      <c r="N470" s="160" t="s">
        <v>42</v>
      </c>
      <c r="O470" s="59"/>
      <c r="P470" s="161">
        <f>O470*H470</f>
        <v>0</v>
      </c>
      <c r="Q470" s="161">
        <v>8.4000000000000003E-4</v>
      </c>
      <c r="R470" s="161">
        <f>Q470*H470</f>
        <v>1.8505200000000003E-2</v>
      </c>
      <c r="S470" s="161">
        <v>0</v>
      </c>
      <c r="T470" s="162">
        <f>S470*H470</f>
        <v>0</v>
      </c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R470" s="163" t="s">
        <v>266</v>
      </c>
      <c r="AT470" s="163" t="s">
        <v>177</v>
      </c>
      <c r="AU470" s="163" t="s">
        <v>88</v>
      </c>
      <c r="AY470" s="18" t="s">
        <v>175</v>
      </c>
      <c r="BE470" s="164">
        <f>IF(N470="základná",J470,0)</f>
        <v>0</v>
      </c>
      <c r="BF470" s="164">
        <f>IF(N470="znížená",J470,0)</f>
        <v>0</v>
      </c>
      <c r="BG470" s="164">
        <f>IF(N470="zákl. prenesená",J470,0)</f>
        <v>0</v>
      </c>
      <c r="BH470" s="164">
        <f>IF(N470="zníž. prenesená",J470,0)</f>
        <v>0</v>
      </c>
      <c r="BI470" s="164">
        <f>IF(N470="nulová",J470,0)</f>
        <v>0</v>
      </c>
      <c r="BJ470" s="18" t="s">
        <v>88</v>
      </c>
      <c r="BK470" s="165">
        <f>ROUND(I470*H470,3)</f>
        <v>0</v>
      </c>
      <c r="BL470" s="18" t="s">
        <v>266</v>
      </c>
      <c r="BM470" s="163" t="s">
        <v>755</v>
      </c>
    </row>
    <row r="471" spans="1:65" s="13" customFormat="1">
      <c r="B471" s="166"/>
      <c r="D471" s="167" t="s">
        <v>183</v>
      </c>
      <c r="E471" s="168" t="s">
        <v>1</v>
      </c>
      <c r="F471" s="169" t="s">
        <v>751</v>
      </c>
      <c r="H471" s="170">
        <v>22.03</v>
      </c>
      <c r="I471" s="171"/>
      <c r="L471" s="166"/>
      <c r="M471" s="172"/>
      <c r="N471" s="173"/>
      <c r="O471" s="173"/>
      <c r="P471" s="173"/>
      <c r="Q471" s="173"/>
      <c r="R471" s="173"/>
      <c r="S471" s="173"/>
      <c r="T471" s="174"/>
      <c r="AT471" s="168" t="s">
        <v>183</v>
      </c>
      <c r="AU471" s="168" t="s">
        <v>88</v>
      </c>
      <c r="AV471" s="13" t="s">
        <v>88</v>
      </c>
      <c r="AW471" s="13" t="s">
        <v>30</v>
      </c>
      <c r="AX471" s="13" t="s">
        <v>83</v>
      </c>
      <c r="AY471" s="168" t="s">
        <v>175</v>
      </c>
    </row>
    <row r="472" spans="1:65" s="2" customFormat="1" ht="16.5" customHeight="1">
      <c r="A472" s="33"/>
      <c r="B472" s="151"/>
      <c r="C472" s="183" t="s">
        <v>756</v>
      </c>
      <c r="D472" s="183" t="s">
        <v>188</v>
      </c>
      <c r="E472" s="184" t="s">
        <v>757</v>
      </c>
      <c r="F472" s="185" t="s">
        <v>758</v>
      </c>
      <c r="G472" s="186" t="s">
        <v>203</v>
      </c>
      <c r="H472" s="187">
        <v>22.471</v>
      </c>
      <c r="I472" s="188"/>
      <c r="J472" s="187">
        <f>ROUND(I472*H472,3)</f>
        <v>0</v>
      </c>
      <c r="K472" s="189"/>
      <c r="L472" s="190"/>
      <c r="M472" s="191" t="s">
        <v>1</v>
      </c>
      <c r="N472" s="192" t="s">
        <v>42</v>
      </c>
      <c r="O472" s="59"/>
      <c r="P472" s="161">
        <f>O472*H472</f>
        <v>0</v>
      </c>
      <c r="Q472" s="161">
        <v>1.575E-2</v>
      </c>
      <c r="R472" s="161">
        <f>Q472*H472</f>
        <v>0.35391824999999999</v>
      </c>
      <c r="S472" s="161">
        <v>0</v>
      </c>
      <c r="T472" s="162">
        <f>S472*H472</f>
        <v>0</v>
      </c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R472" s="163" t="s">
        <v>349</v>
      </c>
      <c r="AT472" s="163" t="s">
        <v>188</v>
      </c>
      <c r="AU472" s="163" t="s">
        <v>88</v>
      </c>
      <c r="AY472" s="18" t="s">
        <v>175</v>
      </c>
      <c r="BE472" s="164">
        <f>IF(N472="základná",J472,0)</f>
        <v>0</v>
      </c>
      <c r="BF472" s="164">
        <f>IF(N472="znížená",J472,0)</f>
        <v>0</v>
      </c>
      <c r="BG472" s="164">
        <f>IF(N472="zákl. prenesená",J472,0)</f>
        <v>0</v>
      </c>
      <c r="BH472" s="164">
        <f>IF(N472="zníž. prenesená",J472,0)</f>
        <v>0</v>
      </c>
      <c r="BI472" s="164">
        <f>IF(N472="nulová",J472,0)</f>
        <v>0</v>
      </c>
      <c r="BJ472" s="18" t="s">
        <v>88</v>
      </c>
      <c r="BK472" s="165">
        <f>ROUND(I472*H472,3)</f>
        <v>0</v>
      </c>
      <c r="BL472" s="18" t="s">
        <v>266</v>
      </c>
      <c r="BM472" s="163" t="s">
        <v>759</v>
      </c>
    </row>
    <row r="473" spans="1:65" s="13" customFormat="1">
      <c r="B473" s="166"/>
      <c r="D473" s="167" t="s">
        <v>183</v>
      </c>
      <c r="F473" s="169" t="s">
        <v>760</v>
      </c>
      <c r="H473" s="170">
        <v>22.471</v>
      </c>
      <c r="I473" s="171"/>
      <c r="L473" s="166"/>
      <c r="M473" s="172"/>
      <c r="N473" s="173"/>
      <c r="O473" s="173"/>
      <c r="P473" s="173"/>
      <c r="Q473" s="173"/>
      <c r="R473" s="173"/>
      <c r="S473" s="173"/>
      <c r="T473" s="174"/>
      <c r="AT473" s="168" t="s">
        <v>183</v>
      </c>
      <c r="AU473" s="168" t="s">
        <v>88</v>
      </c>
      <c r="AV473" s="13" t="s">
        <v>88</v>
      </c>
      <c r="AW473" s="13" t="s">
        <v>3</v>
      </c>
      <c r="AX473" s="13" t="s">
        <v>83</v>
      </c>
      <c r="AY473" s="168" t="s">
        <v>175</v>
      </c>
    </row>
    <row r="474" spans="1:65" s="2" customFormat="1" ht="21.75" customHeight="1">
      <c r="A474" s="33"/>
      <c r="B474" s="151"/>
      <c r="C474" s="152" t="s">
        <v>761</v>
      </c>
      <c r="D474" s="152" t="s">
        <v>177</v>
      </c>
      <c r="E474" s="153" t="s">
        <v>762</v>
      </c>
      <c r="F474" s="154" t="s">
        <v>763</v>
      </c>
      <c r="G474" s="155" t="s">
        <v>531</v>
      </c>
      <c r="H474" s="157"/>
      <c r="I474" s="157"/>
      <c r="J474" s="156">
        <f>ROUND(I474*H474,3)</f>
        <v>0</v>
      </c>
      <c r="K474" s="158"/>
      <c r="L474" s="34"/>
      <c r="M474" s="159" t="s">
        <v>1</v>
      </c>
      <c r="N474" s="160" t="s">
        <v>42</v>
      </c>
      <c r="O474" s="59"/>
      <c r="P474" s="161">
        <f>O474*H474</f>
        <v>0</v>
      </c>
      <c r="Q474" s="161">
        <v>0</v>
      </c>
      <c r="R474" s="161">
        <f>Q474*H474</f>
        <v>0</v>
      </c>
      <c r="S474" s="161">
        <v>0</v>
      </c>
      <c r="T474" s="162">
        <f>S474*H474</f>
        <v>0</v>
      </c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R474" s="163" t="s">
        <v>266</v>
      </c>
      <c r="AT474" s="163" t="s">
        <v>177</v>
      </c>
      <c r="AU474" s="163" t="s">
        <v>88</v>
      </c>
      <c r="AY474" s="18" t="s">
        <v>175</v>
      </c>
      <c r="BE474" s="164">
        <f>IF(N474="základná",J474,0)</f>
        <v>0</v>
      </c>
      <c r="BF474" s="164">
        <f>IF(N474="znížená",J474,0)</f>
        <v>0</v>
      </c>
      <c r="BG474" s="164">
        <f>IF(N474="zákl. prenesená",J474,0)</f>
        <v>0</v>
      </c>
      <c r="BH474" s="164">
        <f>IF(N474="zníž. prenesená",J474,0)</f>
        <v>0</v>
      </c>
      <c r="BI474" s="164">
        <f>IF(N474="nulová",J474,0)</f>
        <v>0</v>
      </c>
      <c r="BJ474" s="18" t="s">
        <v>88</v>
      </c>
      <c r="BK474" s="165">
        <f>ROUND(I474*H474,3)</f>
        <v>0</v>
      </c>
      <c r="BL474" s="18" t="s">
        <v>266</v>
      </c>
      <c r="BM474" s="163" t="s">
        <v>764</v>
      </c>
    </row>
    <row r="475" spans="1:65" s="12" customFormat="1" ht="22.9" customHeight="1">
      <c r="B475" s="138"/>
      <c r="D475" s="139" t="s">
        <v>75</v>
      </c>
      <c r="E475" s="149" t="s">
        <v>765</v>
      </c>
      <c r="F475" s="149" t="s">
        <v>766</v>
      </c>
      <c r="I475" s="141"/>
      <c r="J475" s="150">
        <f>BK475</f>
        <v>0</v>
      </c>
      <c r="L475" s="138"/>
      <c r="M475" s="143"/>
      <c r="N475" s="144"/>
      <c r="O475" s="144"/>
      <c r="P475" s="145">
        <f>SUM(P476:P478)</f>
        <v>0</v>
      </c>
      <c r="Q475" s="144"/>
      <c r="R475" s="145">
        <f>SUM(R476:R478)</f>
        <v>0</v>
      </c>
      <c r="S475" s="144"/>
      <c r="T475" s="146">
        <f>SUM(T476:T478)</f>
        <v>3.4500000000000004E-3</v>
      </c>
      <c r="AR475" s="139" t="s">
        <v>88</v>
      </c>
      <c r="AT475" s="147" t="s">
        <v>75</v>
      </c>
      <c r="AU475" s="147" t="s">
        <v>83</v>
      </c>
      <c r="AY475" s="139" t="s">
        <v>175</v>
      </c>
      <c r="BK475" s="148">
        <f>SUM(BK476:BK478)</f>
        <v>0</v>
      </c>
    </row>
    <row r="476" spans="1:65" s="2" customFormat="1" ht="21.75" customHeight="1">
      <c r="A476" s="33"/>
      <c r="B476" s="151"/>
      <c r="C476" s="152" t="s">
        <v>767</v>
      </c>
      <c r="D476" s="152" t="s">
        <v>177</v>
      </c>
      <c r="E476" s="153" t="s">
        <v>768</v>
      </c>
      <c r="F476" s="154" t="s">
        <v>769</v>
      </c>
      <c r="G476" s="155" t="s">
        <v>203</v>
      </c>
      <c r="H476" s="156">
        <v>3.45</v>
      </c>
      <c r="I476" s="157"/>
      <c r="J476" s="156">
        <f>ROUND(I476*H476,3)</f>
        <v>0</v>
      </c>
      <c r="K476" s="158"/>
      <c r="L476" s="34"/>
      <c r="M476" s="159" t="s">
        <v>1</v>
      </c>
      <c r="N476" s="160" t="s">
        <v>42</v>
      </c>
      <c r="O476" s="59"/>
      <c r="P476" s="161">
        <f>O476*H476</f>
        <v>0</v>
      </c>
      <c r="Q476" s="161">
        <v>0</v>
      </c>
      <c r="R476" s="161">
        <f>Q476*H476</f>
        <v>0</v>
      </c>
      <c r="S476" s="161">
        <v>1E-3</v>
      </c>
      <c r="T476" s="162">
        <f>S476*H476</f>
        <v>3.4500000000000004E-3</v>
      </c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R476" s="163" t="s">
        <v>266</v>
      </c>
      <c r="AT476" s="163" t="s">
        <v>177</v>
      </c>
      <c r="AU476" s="163" t="s">
        <v>88</v>
      </c>
      <c r="AY476" s="18" t="s">
        <v>175</v>
      </c>
      <c r="BE476" s="164">
        <f>IF(N476="základná",J476,0)</f>
        <v>0</v>
      </c>
      <c r="BF476" s="164">
        <f>IF(N476="znížená",J476,0)</f>
        <v>0</v>
      </c>
      <c r="BG476" s="164">
        <f>IF(N476="zákl. prenesená",J476,0)</f>
        <v>0</v>
      </c>
      <c r="BH476" s="164">
        <f>IF(N476="zníž. prenesená",J476,0)</f>
        <v>0</v>
      </c>
      <c r="BI476" s="164">
        <f>IF(N476="nulová",J476,0)</f>
        <v>0</v>
      </c>
      <c r="BJ476" s="18" t="s">
        <v>88</v>
      </c>
      <c r="BK476" s="165">
        <f>ROUND(I476*H476,3)</f>
        <v>0</v>
      </c>
      <c r="BL476" s="18" t="s">
        <v>266</v>
      </c>
      <c r="BM476" s="163" t="s">
        <v>770</v>
      </c>
    </row>
    <row r="477" spans="1:65" s="15" customFormat="1">
      <c r="B477" s="193"/>
      <c r="D477" s="167" t="s">
        <v>183</v>
      </c>
      <c r="E477" s="194" t="s">
        <v>1</v>
      </c>
      <c r="F477" s="195" t="s">
        <v>771</v>
      </c>
      <c r="H477" s="194" t="s">
        <v>1</v>
      </c>
      <c r="I477" s="196"/>
      <c r="L477" s="193"/>
      <c r="M477" s="197"/>
      <c r="N477" s="198"/>
      <c r="O477" s="198"/>
      <c r="P477" s="198"/>
      <c r="Q477" s="198"/>
      <c r="R477" s="198"/>
      <c r="S477" s="198"/>
      <c r="T477" s="199"/>
      <c r="AT477" s="194" t="s">
        <v>183</v>
      </c>
      <c r="AU477" s="194" t="s">
        <v>88</v>
      </c>
      <c r="AV477" s="15" t="s">
        <v>83</v>
      </c>
      <c r="AW477" s="15" t="s">
        <v>30</v>
      </c>
      <c r="AX477" s="15" t="s">
        <v>76</v>
      </c>
      <c r="AY477" s="194" t="s">
        <v>175</v>
      </c>
    </row>
    <row r="478" spans="1:65" s="13" customFormat="1">
      <c r="B478" s="166"/>
      <c r="D478" s="167" t="s">
        <v>183</v>
      </c>
      <c r="E478" s="168" t="s">
        <v>1</v>
      </c>
      <c r="F478" s="169" t="s">
        <v>332</v>
      </c>
      <c r="H478" s="170">
        <v>3.45</v>
      </c>
      <c r="I478" s="171"/>
      <c r="L478" s="166"/>
      <c r="M478" s="172"/>
      <c r="N478" s="173"/>
      <c r="O478" s="173"/>
      <c r="P478" s="173"/>
      <c r="Q478" s="173"/>
      <c r="R478" s="173"/>
      <c r="S478" s="173"/>
      <c r="T478" s="174"/>
      <c r="AT478" s="168" t="s">
        <v>183</v>
      </c>
      <c r="AU478" s="168" t="s">
        <v>88</v>
      </c>
      <c r="AV478" s="13" t="s">
        <v>88</v>
      </c>
      <c r="AW478" s="13" t="s">
        <v>30</v>
      </c>
      <c r="AX478" s="13" t="s">
        <v>83</v>
      </c>
      <c r="AY478" s="168" t="s">
        <v>175</v>
      </c>
    </row>
    <row r="479" spans="1:65" s="12" customFormat="1" ht="22.9" customHeight="1">
      <c r="B479" s="138"/>
      <c r="D479" s="139" t="s">
        <v>75</v>
      </c>
      <c r="E479" s="149" t="s">
        <v>772</v>
      </c>
      <c r="F479" s="149" t="s">
        <v>773</v>
      </c>
      <c r="I479" s="141"/>
      <c r="J479" s="150">
        <f>BK479</f>
        <v>0</v>
      </c>
      <c r="L479" s="138"/>
      <c r="M479" s="143"/>
      <c r="N479" s="144"/>
      <c r="O479" s="144"/>
      <c r="P479" s="145">
        <f>SUM(P480:P499)</f>
        <v>0</v>
      </c>
      <c r="Q479" s="144"/>
      <c r="R479" s="145">
        <f>SUM(R480:R499)</f>
        <v>0.32649265</v>
      </c>
      <c r="S479" s="144"/>
      <c r="T479" s="146">
        <f>SUM(T480:T499)</f>
        <v>0</v>
      </c>
      <c r="AR479" s="139" t="s">
        <v>88</v>
      </c>
      <c r="AT479" s="147" t="s">
        <v>75</v>
      </c>
      <c r="AU479" s="147" t="s">
        <v>83</v>
      </c>
      <c r="AY479" s="139" t="s">
        <v>175</v>
      </c>
      <c r="BK479" s="148">
        <f>SUM(BK480:BK499)</f>
        <v>0</v>
      </c>
    </row>
    <row r="480" spans="1:65" s="2" customFormat="1" ht="33" customHeight="1">
      <c r="A480" s="33"/>
      <c r="B480" s="151"/>
      <c r="C480" s="152" t="s">
        <v>774</v>
      </c>
      <c r="D480" s="152" t="s">
        <v>177</v>
      </c>
      <c r="E480" s="153" t="s">
        <v>775</v>
      </c>
      <c r="F480" s="154" t="s">
        <v>776</v>
      </c>
      <c r="G480" s="155" t="s">
        <v>203</v>
      </c>
      <c r="H480" s="156">
        <v>20.088999999999999</v>
      </c>
      <c r="I480" s="157"/>
      <c r="J480" s="156">
        <f>ROUND(I480*H480,3)</f>
        <v>0</v>
      </c>
      <c r="K480" s="158"/>
      <c r="L480" s="34"/>
      <c r="M480" s="159" t="s">
        <v>1</v>
      </c>
      <c r="N480" s="160" t="s">
        <v>42</v>
      </c>
      <c r="O480" s="59"/>
      <c r="P480" s="161">
        <f>O480*H480</f>
        <v>0</v>
      </c>
      <c r="Q480" s="161">
        <v>2.8500000000000001E-3</v>
      </c>
      <c r="R480" s="161">
        <f>Q480*H480</f>
        <v>5.7253649999999996E-2</v>
      </c>
      <c r="S480" s="161">
        <v>0</v>
      </c>
      <c r="T480" s="162">
        <f>S480*H480</f>
        <v>0</v>
      </c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R480" s="163" t="s">
        <v>266</v>
      </c>
      <c r="AT480" s="163" t="s">
        <v>177</v>
      </c>
      <c r="AU480" s="163" t="s">
        <v>88</v>
      </c>
      <c r="AY480" s="18" t="s">
        <v>175</v>
      </c>
      <c r="BE480" s="164">
        <f>IF(N480="základná",J480,0)</f>
        <v>0</v>
      </c>
      <c r="BF480" s="164">
        <f>IF(N480="znížená",J480,0)</f>
        <v>0</v>
      </c>
      <c r="BG480" s="164">
        <f>IF(N480="zákl. prenesená",J480,0)</f>
        <v>0</v>
      </c>
      <c r="BH480" s="164">
        <f>IF(N480="zníž. prenesená",J480,0)</f>
        <v>0</v>
      </c>
      <c r="BI480" s="164">
        <f>IF(N480="nulová",J480,0)</f>
        <v>0</v>
      </c>
      <c r="BJ480" s="18" t="s">
        <v>88</v>
      </c>
      <c r="BK480" s="165">
        <f>ROUND(I480*H480,3)</f>
        <v>0</v>
      </c>
      <c r="BL480" s="18" t="s">
        <v>266</v>
      </c>
      <c r="BM480" s="163" t="s">
        <v>777</v>
      </c>
    </row>
    <row r="481" spans="1:65" s="15" customFormat="1">
      <c r="B481" s="193"/>
      <c r="D481" s="167" t="s">
        <v>183</v>
      </c>
      <c r="E481" s="194" t="s">
        <v>1</v>
      </c>
      <c r="F481" s="195" t="s">
        <v>778</v>
      </c>
      <c r="H481" s="194" t="s">
        <v>1</v>
      </c>
      <c r="I481" s="196"/>
      <c r="L481" s="193"/>
      <c r="M481" s="197"/>
      <c r="N481" s="198"/>
      <c r="O481" s="198"/>
      <c r="P481" s="198"/>
      <c r="Q481" s="198"/>
      <c r="R481" s="198"/>
      <c r="S481" s="198"/>
      <c r="T481" s="199"/>
      <c r="AT481" s="194" t="s">
        <v>183</v>
      </c>
      <c r="AU481" s="194" t="s">
        <v>88</v>
      </c>
      <c r="AV481" s="15" t="s">
        <v>83</v>
      </c>
      <c r="AW481" s="15" t="s">
        <v>30</v>
      </c>
      <c r="AX481" s="15" t="s">
        <v>76</v>
      </c>
      <c r="AY481" s="194" t="s">
        <v>175</v>
      </c>
    </row>
    <row r="482" spans="1:65" s="15" customFormat="1">
      <c r="B482" s="193"/>
      <c r="D482" s="167" t="s">
        <v>183</v>
      </c>
      <c r="E482" s="194" t="s">
        <v>1</v>
      </c>
      <c r="F482" s="195" t="s">
        <v>779</v>
      </c>
      <c r="H482" s="194" t="s">
        <v>1</v>
      </c>
      <c r="I482" s="196"/>
      <c r="L482" s="193"/>
      <c r="M482" s="197"/>
      <c r="N482" s="198"/>
      <c r="O482" s="198"/>
      <c r="P482" s="198"/>
      <c r="Q482" s="198"/>
      <c r="R482" s="198"/>
      <c r="S482" s="198"/>
      <c r="T482" s="199"/>
      <c r="AT482" s="194" t="s">
        <v>183</v>
      </c>
      <c r="AU482" s="194" t="s">
        <v>88</v>
      </c>
      <c r="AV482" s="15" t="s">
        <v>83</v>
      </c>
      <c r="AW482" s="15" t="s">
        <v>30</v>
      </c>
      <c r="AX482" s="15" t="s">
        <v>76</v>
      </c>
      <c r="AY482" s="194" t="s">
        <v>175</v>
      </c>
    </row>
    <row r="483" spans="1:65" s="13" customFormat="1">
      <c r="B483" s="166"/>
      <c r="D483" s="167" t="s">
        <v>183</v>
      </c>
      <c r="E483" s="168" t="s">
        <v>1</v>
      </c>
      <c r="F483" s="169" t="s">
        <v>780</v>
      </c>
      <c r="H483" s="170">
        <v>4.6050000000000004</v>
      </c>
      <c r="I483" s="171"/>
      <c r="L483" s="166"/>
      <c r="M483" s="172"/>
      <c r="N483" s="173"/>
      <c r="O483" s="173"/>
      <c r="P483" s="173"/>
      <c r="Q483" s="173"/>
      <c r="R483" s="173"/>
      <c r="S483" s="173"/>
      <c r="T483" s="174"/>
      <c r="AT483" s="168" t="s">
        <v>183</v>
      </c>
      <c r="AU483" s="168" t="s">
        <v>88</v>
      </c>
      <c r="AV483" s="13" t="s">
        <v>88</v>
      </c>
      <c r="AW483" s="13" t="s">
        <v>30</v>
      </c>
      <c r="AX483" s="13" t="s">
        <v>76</v>
      </c>
      <c r="AY483" s="168" t="s">
        <v>175</v>
      </c>
    </row>
    <row r="484" spans="1:65" s="15" customFormat="1">
      <c r="B484" s="193"/>
      <c r="D484" s="167" t="s">
        <v>183</v>
      </c>
      <c r="E484" s="194" t="s">
        <v>1</v>
      </c>
      <c r="F484" s="195" t="s">
        <v>781</v>
      </c>
      <c r="H484" s="194" t="s">
        <v>1</v>
      </c>
      <c r="I484" s="196"/>
      <c r="L484" s="193"/>
      <c r="M484" s="197"/>
      <c r="N484" s="198"/>
      <c r="O484" s="198"/>
      <c r="P484" s="198"/>
      <c r="Q484" s="198"/>
      <c r="R484" s="198"/>
      <c r="S484" s="198"/>
      <c r="T484" s="199"/>
      <c r="AT484" s="194" t="s">
        <v>183</v>
      </c>
      <c r="AU484" s="194" t="s">
        <v>88</v>
      </c>
      <c r="AV484" s="15" t="s">
        <v>83</v>
      </c>
      <c r="AW484" s="15" t="s">
        <v>30</v>
      </c>
      <c r="AX484" s="15" t="s">
        <v>76</v>
      </c>
      <c r="AY484" s="194" t="s">
        <v>175</v>
      </c>
    </row>
    <row r="485" spans="1:65" s="13" customFormat="1">
      <c r="B485" s="166"/>
      <c r="D485" s="167" t="s">
        <v>183</v>
      </c>
      <c r="E485" s="168" t="s">
        <v>1</v>
      </c>
      <c r="F485" s="169" t="s">
        <v>782</v>
      </c>
      <c r="H485" s="170">
        <v>15.484</v>
      </c>
      <c r="I485" s="171"/>
      <c r="L485" s="166"/>
      <c r="M485" s="172"/>
      <c r="N485" s="173"/>
      <c r="O485" s="173"/>
      <c r="P485" s="173"/>
      <c r="Q485" s="173"/>
      <c r="R485" s="173"/>
      <c r="S485" s="173"/>
      <c r="T485" s="174"/>
      <c r="AT485" s="168" t="s">
        <v>183</v>
      </c>
      <c r="AU485" s="168" t="s">
        <v>88</v>
      </c>
      <c r="AV485" s="13" t="s">
        <v>88</v>
      </c>
      <c r="AW485" s="13" t="s">
        <v>30</v>
      </c>
      <c r="AX485" s="13" t="s">
        <v>76</v>
      </c>
      <c r="AY485" s="168" t="s">
        <v>175</v>
      </c>
    </row>
    <row r="486" spans="1:65" s="14" customFormat="1">
      <c r="B486" s="175"/>
      <c r="D486" s="167" t="s">
        <v>183</v>
      </c>
      <c r="E486" s="176" t="s">
        <v>115</v>
      </c>
      <c r="F486" s="177" t="s">
        <v>187</v>
      </c>
      <c r="H486" s="178">
        <v>20.088999999999999</v>
      </c>
      <c r="I486" s="179"/>
      <c r="L486" s="175"/>
      <c r="M486" s="180"/>
      <c r="N486" s="181"/>
      <c r="O486" s="181"/>
      <c r="P486" s="181"/>
      <c r="Q486" s="181"/>
      <c r="R486" s="181"/>
      <c r="S486" s="181"/>
      <c r="T486" s="182"/>
      <c r="AT486" s="176" t="s">
        <v>183</v>
      </c>
      <c r="AU486" s="176" t="s">
        <v>88</v>
      </c>
      <c r="AV486" s="14" t="s">
        <v>181</v>
      </c>
      <c r="AW486" s="14" t="s">
        <v>30</v>
      </c>
      <c r="AX486" s="14" t="s">
        <v>83</v>
      </c>
      <c r="AY486" s="176" t="s">
        <v>175</v>
      </c>
    </row>
    <row r="487" spans="1:65" s="2" customFormat="1" ht="16.5" customHeight="1">
      <c r="A487" s="33"/>
      <c r="B487" s="151"/>
      <c r="C487" s="183" t="s">
        <v>783</v>
      </c>
      <c r="D487" s="183" t="s">
        <v>188</v>
      </c>
      <c r="E487" s="184" t="s">
        <v>784</v>
      </c>
      <c r="F487" s="185" t="s">
        <v>785</v>
      </c>
      <c r="G487" s="186" t="s">
        <v>203</v>
      </c>
      <c r="H487" s="187">
        <v>20.491</v>
      </c>
      <c r="I487" s="188"/>
      <c r="J487" s="187">
        <f>ROUND(I487*H487,3)</f>
        <v>0</v>
      </c>
      <c r="K487" s="189"/>
      <c r="L487" s="190"/>
      <c r="M487" s="191" t="s">
        <v>1</v>
      </c>
      <c r="N487" s="192" t="s">
        <v>42</v>
      </c>
      <c r="O487" s="59"/>
      <c r="P487" s="161">
        <f>O487*H487</f>
        <v>0</v>
      </c>
      <c r="Q487" s="161">
        <v>1.2E-2</v>
      </c>
      <c r="R487" s="161">
        <f>Q487*H487</f>
        <v>0.245892</v>
      </c>
      <c r="S487" s="161">
        <v>0</v>
      </c>
      <c r="T487" s="162">
        <f>S487*H487</f>
        <v>0</v>
      </c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R487" s="163" t="s">
        <v>349</v>
      </c>
      <c r="AT487" s="163" t="s">
        <v>188</v>
      </c>
      <c r="AU487" s="163" t="s">
        <v>88</v>
      </c>
      <c r="AY487" s="18" t="s">
        <v>175</v>
      </c>
      <c r="BE487" s="164">
        <f>IF(N487="základná",J487,0)</f>
        <v>0</v>
      </c>
      <c r="BF487" s="164">
        <f>IF(N487="znížená",J487,0)</f>
        <v>0</v>
      </c>
      <c r="BG487" s="164">
        <f>IF(N487="zákl. prenesená",J487,0)</f>
        <v>0</v>
      </c>
      <c r="BH487" s="164">
        <f>IF(N487="zníž. prenesená",J487,0)</f>
        <v>0</v>
      </c>
      <c r="BI487" s="164">
        <f>IF(N487="nulová",J487,0)</f>
        <v>0</v>
      </c>
      <c r="BJ487" s="18" t="s">
        <v>88</v>
      </c>
      <c r="BK487" s="165">
        <f>ROUND(I487*H487,3)</f>
        <v>0</v>
      </c>
      <c r="BL487" s="18" t="s">
        <v>266</v>
      </c>
      <c r="BM487" s="163" t="s">
        <v>786</v>
      </c>
    </row>
    <row r="488" spans="1:65" s="13" customFormat="1">
      <c r="B488" s="166"/>
      <c r="D488" s="167" t="s">
        <v>183</v>
      </c>
      <c r="E488" s="168" t="s">
        <v>1</v>
      </c>
      <c r="F488" s="169" t="s">
        <v>787</v>
      </c>
      <c r="H488" s="170">
        <v>20.491</v>
      </c>
      <c r="I488" s="171"/>
      <c r="L488" s="166"/>
      <c r="M488" s="172"/>
      <c r="N488" s="173"/>
      <c r="O488" s="173"/>
      <c r="P488" s="173"/>
      <c r="Q488" s="173"/>
      <c r="R488" s="173"/>
      <c r="S488" s="173"/>
      <c r="T488" s="174"/>
      <c r="AT488" s="168" t="s">
        <v>183</v>
      </c>
      <c r="AU488" s="168" t="s">
        <v>88</v>
      </c>
      <c r="AV488" s="13" t="s">
        <v>88</v>
      </c>
      <c r="AW488" s="13" t="s">
        <v>30</v>
      </c>
      <c r="AX488" s="13" t="s">
        <v>83</v>
      </c>
      <c r="AY488" s="168" t="s">
        <v>175</v>
      </c>
    </row>
    <row r="489" spans="1:65" s="2" customFormat="1" ht="21.75" customHeight="1">
      <c r="A489" s="33"/>
      <c r="B489" s="151"/>
      <c r="C489" s="152" t="s">
        <v>788</v>
      </c>
      <c r="D489" s="152" t="s">
        <v>177</v>
      </c>
      <c r="E489" s="153" t="s">
        <v>789</v>
      </c>
      <c r="F489" s="154" t="s">
        <v>790</v>
      </c>
      <c r="G489" s="155" t="s">
        <v>215</v>
      </c>
      <c r="H489" s="156">
        <v>14</v>
      </c>
      <c r="I489" s="157"/>
      <c r="J489" s="156">
        <f>ROUND(I489*H489,3)</f>
        <v>0</v>
      </c>
      <c r="K489" s="158"/>
      <c r="L489" s="34"/>
      <c r="M489" s="159" t="s">
        <v>1</v>
      </c>
      <c r="N489" s="160" t="s">
        <v>42</v>
      </c>
      <c r="O489" s="59"/>
      <c r="P489" s="161">
        <f>O489*H489</f>
        <v>0</v>
      </c>
      <c r="Q489" s="161">
        <v>5.0000000000000001E-4</v>
      </c>
      <c r="R489" s="161">
        <f>Q489*H489</f>
        <v>7.0000000000000001E-3</v>
      </c>
      <c r="S489" s="161">
        <v>0</v>
      </c>
      <c r="T489" s="162">
        <f>S489*H489</f>
        <v>0</v>
      </c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R489" s="163" t="s">
        <v>266</v>
      </c>
      <c r="AT489" s="163" t="s">
        <v>177</v>
      </c>
      <c r="AU489" s="163" t="s">
        <v>88</v>
      </c>
      <c r="AY489" s="18" t="s">
        <v>175</v>
      </c>
      <c r="BE489" s="164">
        <f>IF(N489="základná",J489,0)</f>
        <v>0</v>
      </c>
      <c r="BF489" s="164">
        <f>IF(N489="znížená",J489,0)</f>
        <v>0</v>
      </c>
      <c r="BG489" s="164">
        <f>IF(N489="zákl. prenesená",J489,0)</f>
        <v>0</v>
      </c>
      <c r="BH489" s="164">
        <f>IF(N489="zníž. prenesená",J489,0)</f>
        <v>0</v>
      </c>
      <c r="BI489" s="164">
        <f>IF(N489="nulová",J489,0)</f>
        <v>0</v>
      </c>
      <c r="BJ489" s="18" t="s">
        <v>88</v>
      </c>
      <c r="BK489" s="165">
        <f>ROUND(I489*H489,3)</f>
        <v>0</v>
      </c>
      <c r="BL489" s="18" t="s">
        <v>266</v>
      </c>
      <c r="BM489" s="163" t="s">
        <v>791</v>
      </c>
    </row>
    <row r="490" spans="1:65" s="13" customFormat="1">
      <c r="B490" s="166"/>
      <c r="D490" s="167" t="s">
        <v>183</v>
      </c>
      <c r="E490" s="168" t="s">
        <v>1</v>
      </c>
      <c r="F490" s="169" t="s">
        <v>792</v>
      </c>
      <c r="H490" s="170">
        <v>6</v>
      </c>
      <c r="I490" s="171"/>
      <c r="L490" s="166"/>
      <c r="M490" s="172"/>
      <c r="N490" s="173"/>
      <c r="O490" s="173"/>
      <c r="P490" s="173"/>
      <c r="Q490" s="173"/>
      <c r="R490" s="173"/>
      <c r="S490" s="173"/>
      <c r="T490" s="174"/>
      <c r="AT490" s="168" t="s">
        <v>183</v>
      </c>
      <c r="AU490" s="168" t="s">
        <v>88</v>
      </c>
      <c r="AV490" s="13" t="s">
        <v>88</v>
      </c>
      <c r="AW490" s="13" t="s">
        <v>30</v>
      </c>
      <c r="AX490" s="13" t="s">
        <v>76</v>
      </c>
      <c r="AY490" s="168" t="s">
        <v>175</v>
      </c>
    </row>
    <row r="491" spans="1:65" s="13" customFormat="1">
      <c r="B491" s="166"/>
      <c r="D491" s="167" t="s">
        <v>183</v>
      </c>
      <c r="E491" s="168" t="s">
        <v>1</v>
      </c>
      <c r="F491" s="169" t="s">
        <v>793</v>
      </c>
      <c r="H491" s="170">
        <v>8</v>
      </c>
      <c r="I491" s="171"/>
      <c r="L491" s="166"/>
      <c r="M491" s="172"/>
      <c r="N491" s="173"/>
      <c r="O491" s="173"/>
      <c r="P491" s="173"/>
      <c r="Q491" s="173"/>
      <c r="R491" s="173"/>
      <c r="S491" s="173"/>
      <c r="T491" s="174"/>
      <c r="AT491" s="168" t="s">
        <v>183</v>
      </c>
      <c r="AU491" s="168" t="s">
        <v>88</v>
      </c>
      <c r="AV491" s="13" t="s">
        <v>88</v>
      </c>
      <c r="AW491" s="13" t="s">
        <v>30</v>
      </c>
      <c r="AX491" s="13" t="s">
        <v>76</v>
      </c>
      <c r="AY491" s="168" t="s">
        <v>175</v>
      </c>
    </row>
    <row r="492" spans="1:65" s="14" customFormat="1">
      <c r="B492" s="175"/>
      <c r="D492" s="167" t="s">
        <v>183</v>
      </c>
      <c r="E492" s="176" t="s">
        <v>1</v>
      </c>
      <c r="F492" s="177" t="s">
        <v>187</v>
      </c>
      <c r="H492" s="178">
        <v>14</v>
      </c>
      <c r="I492" s="179"/>
      <c r="L492" s="175"/>
      <c r="M492" s="180"/>
      <c r="N492" s="181"/>
      <c r="O492" s="181"/>
      <c r="P492" s="181"/>
      <c r="Q492" s="181"/>
      <c r="R492" s="181"/>
      <c r="S492" s="181"/>
      <c r="T492" s="182"/>
      <c r="AT492" s="176" t="s">
        <v>183</v>
      </c>
      <c r="AU492" s="176" t="s">
        <v>88</v>
      </c>
      <c r="AV492" s="14" t="s">
        <v>181</v>
      </c>
      <c r="AW492" s="14" t="s">
        <v>30</v>
      </c>
      <c r="AX492" s="14" t="s">
        <v>83</v>
      </c>
      <c r="AY492" s="176" t="s">
        <v>175</v>
      </c>
    </row>
    <row r="493" spans="1:65" s="2" customFormat="1" ht="16.5" customHeight="1">
      <c r="A493" s="33"/>
      <c r="B493" s="151"/>
      <c r="C493" s="183" t="s">
        <v>794</v>
      </c>
      <c r="D493" s="183" t="s">
        <v>188</v>
      </c>
      <c r="E493" s="184" t="s">
        <v>795</v>
      </c>
      <c r="F493" s="185" t="s">
        <v>796</v>
      </c>
      <c r="G493" s="186" t="s">
        <v>215</v>
      </c>
      <c r="H493" s="187">
        <v>14.28</v>
      </c>
      <c r="I493" s="188"/>
      <c r="J493" s="187">
        <f>ROUND(I493*H493,3)</f>
        <v>0</v>
      </c>
      <c r="K493" s="189"/>
      <c r="L493" s="190"/>
      <c r="M493" s="191" t="s">
        <v>1</v>
      </c>
      <c r="N493" s="192" t="s">
        <v>42</v>
      </c>
      <c r="O493" s="59"/>
      <c r="P493" s="161">
        <f>O493*H493</f>
        <v>0</v>
      </c>
      <c r="Q493" s="161">
        <v>8.0000000000000004E-4</v>
      </c>
      <c r="R493" s="161">
        <f>Q493*H493</f>
        <v>1.1424E-2</v>
      </c>
      <c r="S493" s="161">
        <v>0</v>
      </c>
      <c r="T493" s="162">
        <f>S493*H493</f>
        <v>0</v>
      </c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R493" s="163" t="s">
        <v>349</v>
      </c>
      <c r="AT493" s="163" t="s">
        <v>188</v>
      </c>
      <c r="AU493" s="163" t="s">
        <v>88</v>
      </c>
      <c r="AY493" s="18" t="s">
        <v>175</v>
      </c>
      <c r="BE493" s="164">
        <f>IF(N493="základná",J493,0)</f>
        <v>0</v>
      </c>
      <c r="BF493" s="164">
        <f>IF(N493="znížená",J493,0)</f>
        <v>0</v>
      </c>
      <c r="BG493" s="164">
        <f>IF(N493="zákl. prenesená",J493,0)</f>
        <v>0</v>
      </c>
      <c r="BH493" s="164">
        <f>IF(N493="zníž. prenesená",J493,0)</f>
        <v>0</v>
      </c>
      <c r="BI493" s="164">
        <f>IF(N493="nulová",J493,0)</f>
        <v>0</v>
      </c>
      <c r="BJ493" s="18" t="s">
        <v>88</v>
      </c>
      <c r="BK493" s="165">
        <f>ROUND(I493*H493,3)</f>
        <v>0</v>
      </c>
      <c r="BL493" s="18" t="s">
        <v>266</v>
      </c>
      <c r="BM493" s="163" t="s">
        <v>797</v>
      </c>
    </row>
    <row r="494" spans="1:65" s="13" customFormat="1">
      <c r="B494" s="166"/>
      <c r="D494" s="167" t="s">
        <v>183</v>
      </c>
      <c r="E494" s="168" t="s">
        <v>1</v>
      </c>
      <c r="F494" s="169" t="s">
        <v>798</v>
      </c>
      <c r="H494" s="170">
        <v>14.28</v>
      </c>
      <c r="I494" s="171"/>
      <c r="L494" s="166"/>
      <c r="M494" s="172"/>
      <c r="N494" s="173"/>
      <c r="O494" s="173"/>
      <c r="P494" s="173"/>
      <c r="Q494" s="173"/>
      <c r="R494" s="173"/>
      <c r="S494" s="173"/>
      <c r="T494" s="174"/>
      <c r="AT494" s="168" t="s">
        <v>183</v>
      </c>
      <c r="AU494" s="168" t="s">
        <v>88</v>
      </c>
      <c r="AV494" s="13" t="s">
        <v>88</v>
      </c>
      <c r="AW494" s="13" t="s">
        <v>30</v>
      </c>
      <c r="AX494" s="13" t="s">
        <v>83</v>
      </c>
      <c r="AY494" s="168" t="s">
        <v>175</v>
      </c>
    </row>
    <row r="495" spans="1:65" s="2" customFormat="1" ht="21.75" customHeight="1">
      <c r="A495" s="33"/>
      <c r="B495" s="151"/>
      <c r="C495" s="152" t="s">
        <v>799</v>
      </c>
      <c r="D495" s="152" t="s">
        <v>177</v>
      </c>
      <c r="E495" s="153" t="s">
        <v>800</v>
      </c>
      <c r="F495" s="154" t="s">
        <v>801</v>
      </c>
      <c r="G495" s="155" t="s">
        <v>215</v>
      </c>
      <c r="H495" s="156">
        <v>1.05</v>
      </c>
      <c r="I495" s="157"/>
      <c r="J495" s="156">
        <f>ROUND(I495*H495,3)</f>
        <v>0</v>
      </c>
      <c r="K495" s="158"/>
      <c r="L495" s="34"/>
      <c r="M495" s="159" t="s">
        <v>1</v>
      </c>
      <c r="N495" s="160" t="s">
        <v>42</v>
      </c>
      <c r="O495" s="59"/>
      <c r="P495" s="161">
        <f>O495*H495</f>
        <v>0</v>
      </c>
      <c r="Q495" s="161">
        <v>1.0200000000000001E-3</v>
      </c>
      <c r="R495" s="161">
        <f>Q495*H495</f>
        <v>1.0710000000000001E-3</v>
      </c>
      <c r="S495" s="161">
        <v>0</v>
      </c>
      <c r="T495" s="162">
        <f>S495*H495</f>
        <v>0</v>
      </c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R495" s="163" t="s">
        <v>266</v>
      </c>
      <c r="AT495" s="163" t="s">
        <v>177</v>
      </c>
      <c r="AU495" s="163" t="s">
        <v>88</v>
      </c>
      <c r="AY495" s="18" t="s">
        <v>175</v>
      </c>
      <c r="BE495" s="164">
        <f>IF(N495="základná",J495,0)</f>
        <v>0</v>
      </c>
      <c r="BF495" s="164">
        <f>IF(N495="znížená",J495,0)</f>
        <v>0</v>
      </c>
      <c r="BG495" s="164">
        <f>IF(N495="zákl. prenesená",J495,0)</f>
        <v>0</v>
      </c>
      <c r="BH495" s="164">
        <f>IF(N495="zníž. prenesená",J495,0)</f>
        <v>0</v>
      </c>
      <c r="BI495" s="164">
        <f>IF(N495="nulová",J495,0)</f>
        <v>0</v>
      </c>
      <c r="BJ495" s="18" t="s">
        <v>88</v>
      </c>
      <c r="BK495" s="165">
        <f>ROUND(I495*H495,3)</f>
        <v>0</v>
      </c>
      <c r="BL495" s="18" t="s">
        <v>266</v>
      </c>
      <c r="BM495" s="163" t="s">
        <v>802</v>
      </c>
    </row>
    <row r="496" spans="1:65" s="13" customFormat="1">
      <c r="B496" s="166"/>
      <c r="D496" s="167" t="s">
        <v>183</v>
      </c>
      <c r="E496" s="168" t="s">
        <v>1</v>
      </c>
      <c r="F496" s="169" t="s">
        <v>803</v>
      </c>
      <c r="H496" s="170">
        <v>1.05</v>
      </c>
      <c r="I496" s="171"/>
      <c r="L496" s="166"/>
      <c r="M496" s="172"/>
      <c r="N496" s="173"/>
      <c r="O496" s="173"/>
      <c r="P496" s="173"/>
      <c r="Q496" s="173"/>
      <c r="R496" s="173"/>
      <c r="S496" s="173"/>
      <c r="T496" s="174"/>
      <c r="AT496" s="168" t="s">
        <v>183</v>
      </c>
      <c r="AU496" s="168" t="s">
        <v>88</v>
      </c>
      <c r="AV496" s="13" t="s">
        <v>88</v>
      </c>
      <c r="AW496" s="13" t="s">
        <v>30</v>
      </c>
      <c r="AX496" s="13" t="s">
        <v>83</v>
      </c>
      <c r="AY496" s="168" t="s">
        <v>175</v>
      </c>
    </row>
    <row r="497" spans="1:65" s="2" customFormat="1" ht="16.5" customHeight="1">
      <c r="A497" s="33"/>
      <c r="B497" s="151"/>
      <c r="C497" s="183" t="s">
        <v>804</v>
      </c>
      <c r="D497" s="183" t="s">
        <v>188</v>
      </c>
      <c r="E497" s="184" t="s">
        <v>784</v>
      </c>
      <c r="F497" s="185" t="s">
        <v>785</v>
      </c>
      <c r="G497" s="186" t="s">
        <v>203</v>
      </c>
      <c r="H497" s="187">
        <v>0.32100000000000001</v>
      </c>
      <c r="I497" s="188"/>
      <c r="J497" s="187">
        <f>ROUND(I497*H497,3)</f>
        <v>0</v>
      </c>
      <c r="K497" s="189"/>
      <c r="L497" s="190"/>
      <c r="M497" s="191" t="s">
        <v>1</v>
      </c>
      <c r="N497" s="192" t="s">
        <v>42</v>
      </c>
      <c r="O497" s="59"/>
      <c r="P497" s="161">
        <f>O497*H497</f>
        <v>0</v>
      </c>
      <c r="Q497" s="161">
        <v>1.2E-2</v>
      </c>
      <c r="R497" s="161">
        <f>Q497*H497</f>
        <v>3.852E-3</v>
      </c>
      <c r="S497" s="161">
        <v>0</v>
      </c>
      <c r="T497" s="162">
        <f>S497*H497</f>
        <v>0</v>
      </c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R497" s="163" t="s">
        <v>349</v>
      </c>
      <c r="AT497" s="163" t="s">
        <v>188</v>
      </c>
      <c r="AU497" s="163" t="s">
        <v>88</v>
      </c>
      <c r="AY497" s="18" t="s">
        <v>175</v>
      </c>
      <c r="BE497" s="164">
        <f>IF(N497="základná",J497,0)</f>
        <v>0</v>
      </c>
      <c r="BF497" s="164">
        <f>IF(N497="znížená",J497,0)</f>
        <v>0</v>
      </c>
      <c r="BG497" s="164">
        <f>IF(N497="zákl. prenesená",J497,0)</f>
        <v>0</v>
      </c>
      <c r="BH497" s="164">
        <f>IF(N497="zníž. prenesená",J497,0)</f>
        <v>0</v>
      </c>
      <c r="BI497" s="164">
        <f>IF(N497="nulová",J497,0)</f>
        <v>0</v>
      </c>
      <c r="BJ497" s="18" t="s">
        <v>88</v>
      </c>
      <c r="BK497" s="165">
        <f>ROUND(I497*H497,3)</f>
        <v>0</v>
      </c>
      <c r="BL497" s="18" t="s">
        <v>266</v>
      </c>
      <c r="BM497" s="163" t="s">
        <v>805</v>
      </c>
    </row>
    <row r="498" spans="1:65" s="13" customFormat="1">
      <c r="B498" s="166"/>
      <c r="D498" s="167" t="s">
        <v>183</v>
      </c>
      <c r="E498" s="168" t="s">
        <v>1</v>
      </c>
      <c r="F498" s="169" t="s">
        <v>806</v>
      </c>
      <c r="H498" s="170">
        <v>0.32100000000000001</v>
      </c>
      <c r="I498" s="171"/>
      <c r="L498" s="166"/>
      <c r="M498" s="172"/>
      <c r="N498" s="173"/>
      <c r="O498" s="173"/>
      <c r="P498" s="173"/>
      <c r="Q498" s="173"/>
      <c r="R498" s="173"/>
      <c r="S498" s="173"/>
      <c r="T498" s="174"/>
      <c r="AT498" s="168" t="s">
        <v>183</v>
      </c>
      <c r="AU498" s="168" t="s">
        <v>88</v>
      </c>
      <c r="AV498" s="13" t="s">
        <v>88</v>
      </c>
      <c r="AW498" s="13" t="s">
        <v>30</v>
      </c>
      <c r="AX498" s="13" t="s">
        <v>83</v>
      </c>
      <c r="AY498" s="168" t="s">
        <v>175</v>
      </c>
    </row>
    <row r="499" spans="1:65" s="2" customFormat="1" ht="21.75" customHeight="1">
      <c r="A499" s="33"/>
      <c r="B499" s="151"/>
      <c r="C499" s="152" t="s">
        <v>807</v>
      </c>
      <c r="D499" s="152" t="s">
        <v>177</v>
      </c>
      <c r="E499" s="153" t="s">
        <v>808</v>
      </c>
      <c r="F499" s="154" t="s">
        <v>809</v>
      </c>
      <c r="G499" s="155" t="s">
        <v>531</v>
      </c>
      <c r="H499" s="157"/>
      <c r="I499" s="157"/>
      <c r="J499" s="156">
        <f>ROUND(I499*H499,3)</f>
        <v>0</v>
      </c>
      <c r="K499" s="158"/>
      <c r="L499" s="34"/>
      <c r="M499" s="159" t="s">
        <v>1</v>
      </c>
      <c r="N499" s="160" t="s">
        <v>42</v>
      </c>
      <c r="O499" s="59"/>
      <c r="P499" s="161">
        <f>O499*H499</f>
        <v>0</v>
      </c>
      <c r="Q499" s="161">
        <v>0</v>
      </c>
      <c r="R499" s="161">
        <f>Q499*H499</f>
        <v>0</v>
      </c>
      <c r="S499" s="161">
        <v>0</v>
      </c>
      <c r="T499" s="162">
        <f>S499*H499</f>
        <v>0</v>
      </c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R499" s="163" t="s">
        <v>266</v>
      </c>
      <c r="AT499" s="163" t="s">
        <v>177</v>
      </c>
      <c r="AU499" s="163" t="s">
        <v>88</v>
      </c>
      <c r="AY499" s="18" t="s">
        <v>175</v>
      </c>
      <c r="BE499" s="164">
        <f>IF(N499="základná",J499,0)</f>
        <v>0</v>
      </c>
      <c r="BF499" s="164">
        <f>IF(N499="znížená",J499,0)</f>
        <v>0</v>
      </c>
      <c r="BG499" s="164">
        <f>IF(N499="zákl. prenesená",J499,0)</f>
        <v>0</v>
      </c>
      <c r="BH499" s="164">
        <f>IF(N499="zníž. prenesená",J499,0)</f>
        <v>0</v>
      </c>
      <c r="BI499" s="164">
        <f>IF(N499="nulová",J499,0)</f>
        <v>0</v>
      </c>
      <c r="BJ499" s="18" t="s">
        <v>88</v>
      </c>
      <c r="BK499" s="165">
        <f>ROUND(I499*H499,3)</f>
        <v>0</v>
      </c>
      <c r="BL499" s="18" t="s">
        <v>266</v>
      </c>
      <c r="BM499" s="163" t="s">
        <v>810</v>
      </c>
    </row>
    <row r="500" spans="1:65" s="12" customFormat="1" ht="22.9" customHeight="1">
      <c r="B500" s="138"/>
      <c r="D500" s="139" t="s">
        <v>75</v>
      </c>
      <c r="E500" s="149" t="s">
        <v>811</v>
      </c>
      <c r="F500" s="149" t="s">
        <v>812</v>
      </c>
      <c r="I500" s="141"/>
      <c r="J500" s="150">
        <f>BK500</f>
        <v>0</v>
      </c>
      <c r="L500" s="138"/>
      <c r="M500" s="143"/>
      <c r="N500" s="144"/>
      <c r="O500" s="144"/>
      <c r="P500" s="145">
        <f>SUM(P501:P513)</f>
        <v>0</v>
      </c>
      <c r="Q500" s="144"/>
      <c r="R500" s="145">
        <f>SUM(R501:R513)</f>
        <v>3.1712499999999998E-2</v>
      </c>
      <c r="S500" s="144"/>
      <c r="T500" s="146">
        <f>SUM(T501:T513)</f>
        <v>0</v>
      </c>
      <c r="AR500" s="139" t="s">
        <v>88</v>
      </c>
      <c r="AT500" s="147" t="s">
        <v>75</v>
      </c>
      <c r="AU500" s="147" t="s">
        <v>83</v>
      </c>
      <c r="AY500" s="139" t="s">
        <v>175</v>
      </c>
      <c r="BK500" s="148">
        <f>SUM(BK501:BK513)</f>
        <v>0</v>
      </c>
    </row>
    <row r="501" spans="1:65" s="2" customFormat="1" ht="33" customHeight="1">
      <c r="A501" s="33"/>
      <c r="B501" s="151"/>
      <c r="C501" s="152" t="s">
        <v>813</v>
      </c>
      <c r="D501" s="152" t="s">
        <v>177</v>
      </c>
      <c r="E501" s="153" t="s">
        <v>814</v>
      </c>
      <c r="F501" s="154" t="s">
        <v>815</v>
      </c>
      <c r="G501" s="155" t="s">
        <v>203</v>
      </c>
      <c r="H501" s="156">
        <v>3.9</v>
      </c>
      <c r="I501" s="157"/>
      <c r="J501" s="156">
        <f>ROUND(I501*H501,3)</f>
        <v>0</v>
      </c>
      <c r="K501" s="158"/>
      <c r="L501" s="34"/>
      <c r="M501" s="159" t="s">
        <v>1</v>
      </c>
      <c r="N501" s="160" t="s">
        <v>42</v>
      </c>
      <c r="O501" s="59"/>
      <c r="P501" s="161">
        <f>O501*H501</f>
        <v>0</v>
      </c>
      <c r="Q501" s="161">
        <v>2.4000000000000001E-4</v>
      </c>
      <c r="R501" s="161">
        <f>Q501*H501</f>
        <v>9.3599999999999998E-4</v>
      </c>
      <c r="S501" s="161">
        <v>0</v>
      </c>
      <c r="T501" s="162">
        <f>S501*H501</f>
        <v>0</v>
      </c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R501" s="163" t="s">
        <v>266</v>
      </c>
      <c r="AT501" s="163" t="s">
        <v>177</v>
      </c>
      <c r="AU501" s="163" t="s">
        <v>88</v>
      </c>
      <c r="AY501" s="18" t="s">
        <v>175</v>
      </c>
      <c r="BE501" s="164">
        <f>IF(N501="základná",J501,0)</f>
        <v>0</v>
      </c>
      <c r="BF501" s="164">
        <f>IF(N501="znížená",J501,0)</f>
        <v>0</v>
      </c>
      <c r="BG501" s="164">
        <f>IF(N501="zákl. prenesená",J501,0)</f>
        <v>0</v>
      </c>
      <c r="BH501" s="164">
        <f>IF(N501="zníž. prenesená",J501,0)</f>
        <v>0</v>
      </c>
      <c r="BI501" s="164">
        <f>IF(N501="nulová",J501,0)</f>
        <v>0</v>
      </c>
      <c r="BJ501" s="18" t="s">
        <v>88</v>
      </c>
      <c r="BK501" s="165">
        <f>ROUND(I501*H501,3)</f>
        <v>0</v>
      </c>
      <c r="BL501" s="18" t="s">
        <v>266</v>
      </c>
      <c r="BM501" s="163" t="s">
        <v>816</v>
      </c>
    </row>
    <row r="502" spans="1:65" s="13" customFormat="1">
      <c r="B502" s="166"/>
      <c r="D502" s="167" t="s">
        <v>183</v>
      </c>
      <c r="E502" s="168" t="s">
        <v>1</v>
      </c>
      <c r="F502" s="169" t="s">
        <v>817</v>
      </c>
      <c r="H502" s="170">
        <v>3.9</v>
      </c>
      <c r="I502" s="171"/>
      <c r="L502" s="166"/>
      <c r="M502" s="172"/>
      <c r="N502" s="173"/>
      <c r="O502" s="173"/>
      <c r="P502" s="173"/>
      <c r="Q502" s="173"/>
      <c r="R502" s="173"/>
      <c r="S502" s="173"/>
      <c r="T502" s="174"/>
      <c r="AT502" s="168" t="s">
        <v>183</v>
      </c>
      <c r="AU502" s="168" t="s">
        <v>88</v>
      </c>
      <c r="AV502" s="13" t="s">
        <v>88</v>
      </c>
      <c r="AW502" s="13" t="s">
        <v>30</v>
      </c>
      <c r="AX502" s="13" t="s">
        <v>83</v>
      </c>
      <c r="AY502" s="168" t="s">
        <v>175</v>
      </c>
    </row>
    <row r="503" spans="1:65" s="2" customFormat="1" ht="33" customHeight="1">
      <c r="A503" s="33"/>
      <c r="B503" s="151"/>
      <c r="C503" s="152" t="s">
        <v>818</v>
      </c>
      <c r="D503" s="152" t="s">
        <v>177</v>
      </c>
      <c r="E503" s="153" t="s">
        <v>819</v>
      </c>
      <c r="F503" s="154" t="s">
        <v>820</v>
      </c>
      <c r="G503" s="155" t="s">
        <v>203</v>
      </c>
      <c r="H503" s="156">
        <v>10.462</v>
      </c>
      <c r="I503" s="157"/>
      <c r="J503" s="156">
        <f>ROUND(I503*H503,3)</f>
        <v>0</v>
      </c>
      <c r="K503" s="158"/>
      <c r="L503" s="34"/>
      <c r="M503" s="159" t="s">
        <v>1</v>
      </c>
      <c r="N503" s="160" t="s">
        <v>42</v>
      </c>
      <c r="O503" s="59"/>
      <c r="P503" s="161">
        <f>O503*H503</f>
        <v>0</v>
      </c>
      <c r="Q503" s="161">
        <v>2.3000000000000001E-4</v>
      </c>
      <c r="R503" s="161">
        <f>Q503*H503</f>
        <v>2.4062599999999999E-3</v>
      </c>
      <c r="S503" s="161">
        <v>0</v>
      </c>
      <c r="T503" s="162">
        <f>S503*H503</f>
        <v>0</v>
      </c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R503" s="163" t="s">
        <v>266</v>
      </c>
      <c r="AT503" s="163" t="s">
        <v>177</v>
      </c>
      <c r="AU503" s="163" t="s">
        <v>88</v>
      </c>
      <c r="AY503" s="18" t="s">
        <v>175</v>
      </c>
      <c r="BE503" s="164">
        <f>IF(N503="základná",J503,0)</f>
        <v>0</v>
      </c>
      <c r="BF503" s="164">
        <f>IF(N503="znížená",J503,0)</f>
        <v>0</v>
      </c>
      <c r="BG503" s="164">
        <f>IF(N503="zákl. prenesená",J503,0)</f>
        <v>0</v>
      </c>
      <c r="BH503" s="164">
        <f>IF(N503="zníž. prenesená",J503,0)</f>
        <v>0</v>
      </c>
      <c r="BI503" s="164">
        <f>IF(N503="nulová",J503,0)</f>
        <v>0</v>
      </c>
      <c r="BJ503" s="18" t="s">
        <v>88</v>
      </c>
      <c r="BK503" s="165">
        <f>ROUND(I503*H503,3)</f>
        <v>0</v>
      </c>
      <c r="BL503" s="18" t="s">
        <v>266</v>
      </c>
      <c r="BM503" s="163" t="s">
        <v>821</v>
      </c>
    </row>
    <row r="504" spans="1:65" s="15" customFormat="1">
      <c r="B504" s="193"/>
      <c r="D504" s="167" t="s">
        <v>183</v>
      </c>
      <c r="E504" s="194" t="s">
        <v>1</v>
      </c>
      <c r="F504" s="195" t="s">
        <v>822</v>
      </c>
      <c r="H504" s="194" t="s">
        <v>1</v>
      </c>
      <c r="I504" s="196"/>
      <c r="L504" s="193"/>
      <c r="M504" s="197"/>
      <c r="N504" s="198"/>
      <c r="O504" s="198"/>
      <c r="P504" s="198"/>
      <c r="Q504" s="198"/>
      <c r="R504" s="198"/>
      <c r="S504" s="198"/>
      <c r="T504" s="199"/>
      <c r="AT504" s="194" t="s">
        <v>183</v>
      </c>
      <c r="AU504" s="194" t="s">
        <v>88</v>
      </c>
      <c r="AV504" s="15" t="s">
        <v>83</v>
      </c>
      <c r="AW504" s="15" t="s">
        <v>30</v>
      </c>
      <c r="AX504" s="15" t="s">
        <v>76</v>
      </c>
      <c r="AY504" s="194" t="s">
        <v>175</v>
      </c>
    </row>
    <row r="505" spans="1:65" s="13" customFormat="1">
      <c r="B505" s="166"/>
      <c r="D505" s="167" t="s">
        <v>183</v>
      </c>
      <c r="E505" s="168" t="s">
        <v>1</v>
      </c>
      <c r="F505" s="169" t="s">
        <v>823</v>
      </c>
      <c r="H505" s="170">
        <v>6.625</v>
      </c>
      <c r="I505" s="171"/>
      <c r="L505" s="166"/>
      <c r="M505" s="172"/>
      <c r="N505" s="173"/>
      <c r="O505" s="173"/>
      <c r="P505" s="173"/>
      <c r="Q505" s="173"/>
      <c r="R505" s="173"/>
      <c r="S505" s="173"/>
      <c r="T505" s="174"/>
      <c r="AT505" s="168" t="s">
        <v>183</v>
      </c>
      <c r="AU505" s="168" t="s">
        <v>88</v>
      </c>
      <c r="AV505" s="13" t="s">
        <v>88</v>
      </c>
      <c r="AW505" s="13" t="s">
        <v>30</v>
      </c>
      <c r="AX505" s="13" t="s">
        <v>76</v>
      </c>
      <c r="AY505" s="168" t="s">
        <v>175</v>
      </c>
    </row>
    <row r="506" spans="1:65" s="13" customFormat="1">
      <c r="B506" s="166"/>
      <c r="D506" s="167" t="s">
        <v>183</v>
      </c>
      <c r="E506" s="168" t="s">
        <v>1</v>
      </c>
      <c r="F506" s="169" t="s">
        <v>824</v>
      </c>
      <c r="H506" s="170">
        <v>3.8370000000000002</v>
      </c>
      <c r="I506" s="171"/>
      <c r="L506" s="166"/>
      <c r="M506" s="172"/>
      <c r="N506" s="173"/>
      <c r="O506" s="173"/>
      <c r="P506" s="173"/>
      <c r="Q506" s="173"/>
      <c r="R506" s="173"/>
      <c r="S506" s="173"/>
      <c r="T506" s="174"/>
      <c r="AT506" s="168" t="s">
        <v>183</v>
      </c>
      <c r="AU506" s="168" t="s">
        <v>88</v>
      </c>
      <c r="AV506" s="13" t="s">
        <v>88</v>
      </c>
      <c r="AW506" s="13" t="s">
        <v>30</v>
      </c>
      <c r="AX506" s="13" t="s">
        <v>76</v>
      </c>
      <c r="AY506" s="168" t="s">
        <v>175</v>
      </c>
    </row>
    <row r="507" spans="1:65" s="14" customFormat="1">
      <c r="B507" s="175"/>
      <c r="D507" s="167" t="s">
        <v>183</v>
      </c>
      <c r="E507" s="176" t="s">
        <v>135</v>
      </c>
      <c r="F507" s="177" t="s">
        <v>187</v>
      </c>
      <c r="H507" s="178">
        <v>10.462</v>
      </c>
      <c r="I507" s="179"/>
      <c r="L507" s="175"/>
      <c r="M507" s="180"/>
      <c r="N507" s="181"/>
      <c r="O507" s="181"/>
      <c r="P507" s="181"/>
      <c r="Q507" s="181"/>
      <c r="R507" s="181"/>
      <c r="S507" s="181"/>
      <c r="T507" s="182"/>
      <c r="AT507" s="176" t="s">
        <v>183</v>
      </c>
      <c r="AU507" s="176" t="s">
        <v>88</v>
      </c>
      <c r="AV507" s="14" t="s">
        <v>181</v>
      </c>
      <c r="AW507" s="14" t="s">
        <v>30</v>
      </c>
      <c r="AX507" s="14" t="s">
        <v>83</v>
      </c>
      <c r="AY507" s="176" t="s">
        <v>175</v>
      </c>
    </row>
    <row r="508" spans="1:65" s="2" customFormat="1" ht="33" customHeight="1">
      <c r="A508" s="33"/>
      <c r="B508" s="151"/>
      <c r="C508" s="152" t="s">
        <v>825</v>
      </c>
      <c r="D508" s="152" t="s">
        <v>177</v>
      </c>
      <c r="E508" s="153" t="s">
        <v>826</v>
      </c>
      <c r="F508" s="154" t="s">
        <v>827</v>
      </c>
      <c r="G508" s="155" t="s">
        <v>203</v>
      </c>
      <c r="H508" s="156">
        <v>10.462</v>
      </c>
      <c r="I508" s="157"/>
      <c r="J508" s="156">
        <f>ROUND(I508*H508,3)</f>
        <v>0</v>
      </c>
      <c r="K508" s="158"/>
      <c r="L508" s="34"/>
      <c r="M508" s="159" t="s">
        <v>1</v>
      </c>
      <c r="N508" s="160" t="s">
        <v>42</v>
      </c>
      <c r="O508" s="59"/>
      <c r="P508" s="161">
        <f>O508*H508</f>
        <v>0</v>
      </c>
      <c r="Q508" s="161">
        <v>3.6000000000000002E-4</v>
      </c>
      <c r="R508" s="161">
        <f>Q508*H508</f>
        <v>3.7663200000000001E-3</v>
      </c>
      <c r="S508" s="161">
        <v>0</v>
      </c>
      <c r="T508" s="162">
        <f>S508*H508</f>
        <v>0</v>
      </c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R508" s="163" t="s">
        <v>266</v>
      </c>
      <c r="AT508" s="163" t="s">
        <v>177</v>
      </c>
      <c r="AU508" s="163" t="s">
        <v>88</v>
      </c>
      <c r="AY508" s="18" t="s">
        <v>175</v>
      </c>
      <c r="BE508" s="164">
        <f>IF(N508="základná",J508,0)</f>
        <v>0</v>
      </c>
      <c r="BF508" s="164">
        <f>IF(N508="znížená",J508,0)</f>
        <v>0</v>
      </c>
      <c r="BG508" s="164">
        <f>IF(N508="zákl. prenesená",J508,0)</f>
        <v>0</v>
      </c>
      <c r="BH508" s="164">
        <f>IF(N508="zníž. prenesená",J508,0)</f>
        <v>0</v>
      </c>
      <c r="BI508" s="164">
        <f>IF(N508="nulová",J508,0)</f>
        <v>0</v>
      </c>
      <c r="BJ508" s="18" t="s">
        <v>88</v>
      </c>
      <c r="BK508" s="165">
        <f>ROUND(I508*H508,3)</f>
        <v>0</v>
      </c>
      <c r="BL508" s="18" t="s">
        <v>266</v>
      </c>
      <c r="BM508" s="163" t="s">
        <v>828</v>
      </c>
    </row>
    <row r="509" spans="1:65" s="13" customFormat="1">
      <c r="B509" s="166"/>
      <c r="D509" s="167" t="s">
        <v>183</v>
      </c>
      <c r="E509" s="168" t="s">
        <v>1</v>
      </c>
      <c r="F509" s="169" t="s">
        <v>135</v>
      </c>
      <c r="H509" s="170">
        <v>10.462</v>
      </c>
      <c r="I509" s="171"/>
      <c r="L509" s="166"/>
      <c r="M509" s="172"/>
      <c r="N509" s="173"/>
      <c r="O509" s="173"/>
      <c r="P509" s="173"/>
      <c r="Q509" s="173"/>
      <c r="R509" s="173"/>
      <c r="S509" s="173"/>
      <c r="T509" s="174"/>
      <c r="AT509" s="168" t="s">
        <v>183</v>
      </c>
      <c r="AU509" s="168" t="s">
        <v>88</v>
      </c>
      <c r="AV509" s="13" t="s">
        <v>88</v>
      </c>
      <c r="AW509" s="13" t="s">
        <v>30</v>
      </c>
      <c r="AX509" s="13" t="s">
        <v>83</v>
      </c>
      <c r="AY509" s="168" t="s">
        <v>175</v>
      </c>
    </row>
    <row r="510" spans="1:65" s="2" customFormat="1" ht="16.5" customHeight="1">
      <c r="A510" s="33"/>
      <c r="B510" s="151"/>
      <c r="C510" s="152" t="s">
        <v>829</v>
      </c>
      <c r="D510" s="152" t="s">
        <v>177</v>
      </c>
      <c r="E510" s="153" t="s">
        <v>830</v>
      </c>
      <c r="F510" s="154" t="s">
        <v>831</v>
      </c>
      <c r="G510" s="155" t="s">
        <v>203</v>
      </c>
      <c r="H510" s="156">
        <v>10.462</v>
      </c>
      <c r="I510" s="157"/>
      <c r="J510" s="156">
        <f>ROUND(I510*H510,3)</f>
        <v>0</v>
      </c>
      <c r="K510" s="158"/>
      <c r="L510" s="34"/>
      <c r="M510" s="159" t="s">
        <v>1</v>
      </c>
      <c r="N510" s="160" t="s">
        <v>42</v>
      </c>
      <c r="O510" s="59"/>
      <c r="P510" s="161">
        <f>O510*H510</f>
        <v>0</v>
      </c>
      <c r="Q510" s="161">
        <v>1.1E-4</v>
      </c>
      <c r="R510" s="161">
        <f>Q510*H510</f>
        <v>1.1508200000000001E-3</v>
      </c>
      <c r="S510" s="161">
        <v>0</v>
      </c>
      <c r="T510" s="162">
        <f>S510*H510</f>
        <v>0</v>
      </c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R510" s="163" t="s">
        <v>266</v>
      </c>
      <c r="AT510" s="163" t="s">
        <v>177</v>
      </c>
      <c r="AU510" s="163" t="s">
        <v>88</v>
      </c>
      <c r="AY510" s="18" t="s">
        <v>175</v>
      </c>
      <c r="BE510" s="164">
        <f>IF(N510="základná",J510,0)</f>
        <v>0</v>
      </c>
      <c r="BF510" s="164">
        <f>IF(N510="znížená",J510,0)</f>
        <v>0</v>
      </c>
      <c r="BG510" s="164">
        <f>IF(N510="zákl. prenesená",J510,0)</f>
        <v>0</v>
      </c>
      <c r="BH510" s="164">
        <f>IF(N510="zníž. prenesená",J510,0)</f>
        <v>0</v>
      </c>
      <c r="BI510" s="164">
        <f>IF(N510="nulová",J510,0)</f>
        <v>0</v>
      </c>
      <c r="BJ510" s="18" t="s">
        <v>88</v>
      </c>
      <c r="BK510" s="165">
        <f>ROUND(I510*H510,3)</f>
        <v>0</v>
      </c>
      <c r="BL510" s="18" t="s">
        <v>266</v>
      </c>
      <c r="BM510" s="163" t="s">
        <v>832</v>
      </c>
    </row>
    <row r="511" spans="1:65" s="13" customFormat="1">
      <c r="B511" s="166"/>
      <c r="D511" s="167" t="s">
        <v>183</v>
      </c>
      <c r="E511" s="168" t="s">
        <v>1</v>
      </c>
      <c r="F511" s="169" t="s">
        <v>135</v>
      </c>
      <c r="H511" s="170">
        <v>10.462</v>
      </c>
      <c r="I511" s="171"/>
      <c r="L511" s="166"/>
      <c r="M511" s="172"/>
      <c r="N511" s="173"/>
      <c r="O511" s="173"/>
      <c r="P511" s="173"/>
      <c r="Q511" s="173"/>
      <c r="R511" s="173"/>
      <c r="S511" s="173"/>
      <c r="T511" s="174"/>
      <c r="AT511" s="168" t="s">
        <v>183</v>
      </c>
      <c r="AU511" s="168" t="s">
        <v>88</v>
      </c>
      <c r="AV511" s="13" t="s">
        <v>88</v>
      </c>
      <c r="AW511" s="13" t="s">
        <v>30</v>
      </c>
      <c r="AX511" s="13" t="s">
        <v>83</v>
      </c>
      <c r="AY511" s="168" t="s">
        <v>175</v>
      </c>
    </row>
    <row r="512" spans="1:65" s="2" customFormat="1" ht="33" customHeight="1">
      <c r="A512" s="33"/>
      <c r="B512" s="151"/>
      <c r="C512" s="152" t="s">
        <v>833</v>
      </c>
      <c r="D512" s="152" t="s">
        <v>177</v>
      </c>
      <c r="E512" s="153" t="s">
        <v>834</v>
      </c>
      <c r="F512" s="154" t="s">
        <v>835</v>
      </c>
      <c r="G512" s="155" t="s">
        <v>203</v>
      </c>
      <c r="H512" s="156">
        <v>71.069999999999993</v>
      </c>
      <c r="I512" s="157"/>
      <c r="J512" s="156">
        <f>ROUND(I512*H512,3)</f>
        <v>0</v>
      </c>
      <c r="K512" s="158"/>
      <c r="L512" s="34"/>
      <c r="M512" s="159" t="s">
        <v>1</v>
      </c>
      <c r="N512" s="160" t="s">
        <v>42</v>
      </c>
      <c r="O512" s="59"/>
      <c r="P512" s="161">
        <f>O512*H512</f>
        <v>0</v>
      </c>
      <c r="Q512" s="161">
        <v>3.3E-4</v>
      </c>
      <c r="R512" s="161">
        <f>Q512*H512</f>
        <v>2.3453099999999998E-2</v>
      </c>
      <c r="S512" s="161">
        <v>0</v>
      </c>
      <c r="T512" s="162">
        <f>S512*H512</f>
        <v>0</v>
      </c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R512" s="163" t="s">
        <v>266</v>
      </c>
      <c r="AT512" s="163" t="s">
        <v>177</v>
      </c>
      <c r="AU512" s="163" t="s">
        <v>88</v>
      </c>
      <c r="AY512" s="18" t="s">
        <v>175</v>
      </c>
      <c r="BE512" s="164">
        <f>IF(N512="základná",J512,0)</f>
        <v>0</v>
      </c>
      <c r="BF512" s="164">
        <f>IF(N512="znížená",J512,0)</f>
        <v>0</v>
      </c>
      <c r="BG512" s="164">
        <f>IF(N512="zákl. prenesená",J512,0)</f>
        <v>0</v>
      </c>
      <c r="BH512" s="164">
        <f>IF(N512="zníž. prenesená",J512,0)</f>
        <v>0</v>
      </c>
      <c r="BI512" s="164">
        <f>IF(N512="nulová",J512,0)</f>
        <v>0</v>
      </c>
      <c r="BJ512" s="18" t="s">
        <v>88</v>
      </c>
      <c r="BK512" s="165">
        <f>ROUND(I512*H512,3)</f>
        <v>0</v>
      </c>
      <c r="BL512" s="18" t="s">
        <v>266</v>
      </c>
      <c r="BM512" s="163" t="s">
        <v>836</v>
      </c>
    </row>
    <row r="513" spans="1:65" s="13" customFormat="1">
      <c r="B513" s="166"/>
      <c r="D513" s="167" t="s">
        <v>183</v>
      </c>
      <c r="E513" s="168" t="s">
        <v>1</v>
      </c>
      <c r="F513" s="169" t="s">
        <v>837</v>
      </c>
      <c r="H513" s="170">
        <v>71.069999999999993</v>
      </c>
      <c r="I513" s="171"/>
      <c r="L513" s="166"/>
      <c r="M513" s="172"/>
      <c r="N513" s="173"/>
      <c r="O513" s="173"/>
      <c r="P513" s="173"/>
      <c r="Q513" s="173"/>
      <c r="R513" s="173"/>
      <c r="S513" s="173"/>
      <c r="T513" s="174"/>
      <c r="AT513" s="168" t="s">
        <v>183</v>
      </c>
      <c r="AU513" s="168" t="s">
        <v>88</v>
      </c>
      <c r="AV513" s="13" t="s">
        <v>88</v>
      </c>
      <c r="AW513" s="13" t="s">
        <v>30</v>
      </c>
      <c r="AX513" s="13" t="s">
        <v>83</v>
      </c>
      <c r="AY513" s="168" t="s">
        <v>175</v>
      </c>
    </row>
    <row r="514" spans="1:65" s="12" customFormat="1" ht="22.9" customHeight="1">
      <c r="B514" s="138"/>
      <c r="D514" s="139" t="s">
        <v>75</v>
      </c>
      <c r="E514" s="149" t="s">
        <v>838</v>
      </c>
      <c r="F514" s="149" t="s">
        <v>839</v>
      </c>
      <c r="I514" s="141"/>
      <c r="J514" s="150">
        <f>BK514</f>
        <v>0</v>
      </c>
      <c r="L514" s="138"/>
      <c r="M514" s="143"/>
      <c r="N514" s="144"/>
      <c r="O514" s="144"/>
      <c r="P514" s="145">
        <f>SUM(P515:P542)</f>
        <v>0</v>
      </c>
      <c r="Q514" s="144"/>
      <c r="R514" s="145">
        <f>SUM(R515:R542)</f>
        <v>0.12843599999999999</v>
      </c>
      <c r="S514" s="144"/>
      <c r="T514" s="146">
        <f>SUM(T515:T542)</f>
        <v>0</v>
      </c>
      <c r="AR514" s="139" t="s">
        <v>88</v>
      </c>
      <c r="AT514" s="147" t="s">
        <v>75</v>
      </c>
      <c r="AU514" s="147" t="s">
        <v>83</v>
      </c>
      <c r="AY514" s="139" t="s">
        <v>175</v>
      </c>
      <c r="BK514" s="148">
        <f>SUM(BK515:BK542)</f>
        <v>0</v>
      </c>
    </row>
    <row r="515" spans="1:65" s="2" customFormat="1" ht="21.75" customHeight="1">
      <c r="A515" s="33"/>
      <c r="B515" s="151"/>
      <c r="C515" s="152" t="s">
        <v>840</v>
      </c>
      <c r="D515" s="152" t="s">
        <v>177</v>
      </c>
      <c r="E515" s="153" t="s">
        <v>841</v>
      </c>
      <c r="F515" s="154" t="s">
        <v>842</v>
      </c>
      <c r="G515" s="155" t="s">
        <v>203</v>
      </c>
      <c r="H515" s="156">
        <v>294.084</v>
      </c>
      <c r="I515" s="157"/>
      <c r="J515" s="156">
        <f>ROUND(I515*H515,3)</f>
        <v>0</v>
      </c>
      <c r="K515" s="158"/>
      <c r="L515" s="34"/>
      <c r="M515" s="159" t="s">
        <v>1</v>
      </c>
      <c r="N515" s="160" t="s">
        <v>42</v>
      </c>
      <c r="O515" s="59"/>
      <c r="P515" s="161">
        <f>O515*H515</f>
        <v>0</v>
      </c>
      <c r="Q515" s="161">
        <v>0</v>
      </c>
      <c r="R515" s="161">
        <f>Q515*H515</f>
        <v>0</v>
      </c>
      <c r="S515" s="161">
        <v>0</v>
      </c>
      <c r="T515" s="162">
        <f>S515*H515</f>
        <v>0</v>
      </c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R515" s="163" t="s">
        <v>266</v>
      </c>
      <c r="AT515" s="163" t="s">
        <v>177</v>
      </c>
      <c r="AU515" s="163" t="s">
        <v>88</v>
      </c>
      <c r="AY515" s="18" t="s">
        <v>175</v>
      </c>
      <c r="BE515" s="164">
        <f>IF(N515="základná",J515,0)</f>
        <v>0</v>
      </c>
      <c r="BF515" s="164">
        <f>IF(N515="znížená",J515,0)</f>
        <v>0</v>
      </c>
      <c r="BG515" s="164">
        <f>IF(N515="zákl. prenesená",J515,0)</f>
        <v>0</v>
      </c>
      <c r="BH515" s="164">
        <f>IF(N515="zníž. prenesená",J515,0)</f>
        <v>0</v>
      </c>
      <c r="BI515" s="164">
        <f>IF(N515="nulová",J515,0)</f>
        <v>0</v>
      </c>
      <c r="BJ515" s="18" t="s">
        <v>88</v>
      </c>
      <c r="BK515" s="165">
        <f>ROUND(I515*H515,3)</f>
        <v>0</v>
      </c>
      <c r="BL515" s="18" t="s">
        <v>266</v>
      </c>
      <c r="BM515" s="163" t="s">
        <v>843</v>
      </c>
    </row>
    <row r="516" spans="1:65" s="15" customFormat="1">
      <c r="B516" s="193"/>
      <c r="D516" s="167" t="s">
        <v>183</v>
      </c>
      <c r="E516" s="194" t="s">
        <v>1</v>
      </c>
      <c r="F516" s="195" t="s">
        <v>438</v>
      </c>
      <c r="H516" s="194" t="s">
        <v>1</v>
      </c>
      <c r="I516" s="196"/>
      <c r="L516" s="193"/>
      <c r="M516" s="197"/>
      <c r="N516" s="198"/>
      <c r="O516" s="198"/>
      <c r="P516" s="198"/>
      <c r="Q516" s="198"/>
      <c r="R516" s="198"/>
      <c r="S516" s="198"/>
      <c r="T516" s="199"/>
      <c r="AT516" s="194" t="s">
        <v>183</v>
      </c>
      <c r="AU516" s="194" t="s">
        <v>88</v>
      </c>
      <c r="AV516" s="15" t="s">
        <v>83</v>
      </c>
      <c r="AW516" s="15" t="s">
        <v>30</v>
      </c>
      <c r="AX516" s="15" t="s">
        <v>76</v>
      </c>
      <c r="AY516" s="194" t="s">
        <v>175</v>
      </c>
    </row>
    <row r="517" spans="1:65" s="13" customFormat="1">
      <c r="B517" s="166"/>
      <c r="D517" s="167" t="s">
        <v>183</v>
      </c>
      <c r="E517" s="168" t="s">
        <v>1</v>
      </c>
      <c r="F517" s="169" t="s">
        <v>439</v>
      </c>
      <c r="H517" s="170">
        <v>57.124000000000002</v>
      </c>
      <c r="I517" s="171"/>
      <c r="L517" s="166"/>
      <c r="M517" s="172"/>
      <c r="N517" s="173"/>
      <c r="O517" s="173"/>
      <c r="P517" s="173"/>
      <c r="Q517" s="173"/>
      <c r="R517" s="173"/>
      <c r="S517" s="173"/>
      <c r="T517" s="174"/>
      <c r="AT517" s="168" t="s">
        <v>183</v>
      </c>
      <c r="AU517" s="168" t="s">
        <v>88</v>
      </c>
      <c r="AV517" s="13" t="s">
        <v>88</v>
      </c>
      <c r="AW517" s="13" t="s">
        <v>30</v>
      </c>
      <c r="AX517" s="13" t="s">
        <v>76</v>
      </c>
      <c r="AY517" s="168" t="s">
        <v>175</v>
      </c>
    </row>
    <row r="518" spans="1:65" s="13" customFormat="1">
      <c r="B518" s="166"/>
      <c r="D518" s="167" t="s">
        <v>183</v>
      </c>
      <c r="E518" s="168" t="s">
        <v>1</v>
      </c>
      <c r="F518" s="169" t="s">
        <v>844</v>
      </c>
      <c r="H518" s="170">
        <v>-9.7759999999999998</v>
      </c>
      <c r="I518" s="171"/>
      <c r="L518" s="166"/>
      <c r="M518" s="172"/>
      <c r="N518" s="173"/>
      <c r="O518" s="173"/>
      <c r="P518" s="173"/>
      <c r="Q518" s="173"/>
      <c r="R518" s="173"/>
      <c r="S518" s="173"/>
      <c r="T518" s="174"/>
      <c r="AT518" s="168" t="s">
        <v>183</v>
      </c>
      <c r="AU518" s="168" t="s">
        <v>88</v>
      </c>
      <c r="AV518" s="13" t="s">
        <v>88</v>
      </c>
      <c r="AW518" s="13" t="s">
        <v>30</v>
      </c>
      <c r="AX518" s="13" t="s">
        <v>76</v>
      </c>
      <c r="AY518" s="168" t="s">
        <v>175</v>
      </c>
    </row>
    <row r="519" spans="1:65" s="15" customFormat="1">
      <c r="B519" s="193"/>
      <c r="D519" s="167" t="s">
        <v>183</v>
      </c>
      <c r="E519" s="194" t="s">
        <v>1</v>
      </c>
      <c r="F519" s="195" t="s">
        <v>444</v>
      </c>
      <c r="H519" s="194" t="s">
        <v>1</v>
      </c>
      <c r="I519" s="196"/>
      <c r="L519" s="193"/>
      <c r="M519" s="197"/>
      <c r="N519" s="198"/>
      <c r="O519" s="198"/>
      <c r="P519" s="198"/>
      <c r="Q519" s="198"/>
      <c r="R519" s="198"/>
      <c r="S519" s="198"/>
      <c r="T519" s="199"/>
      <c r="AT519" s="194" t="s">
        <v>183</v>
      </c>
      <c r="AU519" s="194" t="s">
        <v>88</v>
      </c>
      <c r="AV519" s="15" t="s">
        <v>83</v>
      </c>
      <c r="AW519" s="15" t="s">
        <v>30</v>
      </c>
      <c r="AX519" s="15" t="s">
        <v>76</v>
      </c>
      <c r="AY519" s="194" t="s">
        <v>175</v>
      </c>
    </row>
    <row r="520" spans="1:65" s="13" customFormat="1">
      <c r="B520" s="166"/>
      <c r="D520" s="167" t="s">
        <v>183</v>
      </c>
      <c r="E520" s="168" t="s">
        <v>1</v>
      </c>
      <c r="F520" s="169" t="s">
        <v>445</v>
      </c>
      <c r="H520" s="170">
        <v>73.888000000000005</v>
      </c>
      <c r="I520" s="171"/>
      <c r="L520" s="166"/>
      <c r="M520" s="172"/>
      <c r="N520" s="173"/>
      <c r="O520" s="173"/>
      <c r="P520" s="173"/>
      <c r="Q520" s="173"/>
      <c r="R520" s="173"/>
      <c r="S520" s="173"/>
      <c r="T520" s="174"/>
      <c r="AT520" s="168" t="s">
        <v>183</v>
      </c>
      <c r="AU520" s="168" t="s">
        <v>88</v>
      </c>
      <c r="AV520" s="13" t="s">
        <v>88</v>
      </c>
      <c r="AW520" s="13" t="s">
        <v>30</v>
      </c>
      <c r="AX520" s="13" t="s">
        <v>76</v>
      </c>
      <c r="AY520" s="168" t="s">
        <v>175</v>
      </c>
    </row>
    <row r="521" spans="1:65" s="13" customFormat="1">
      <c r="B521" s="166"/>
      <c r="D521" s="167" t="s">
        <v>183</v>
      </c>
      <c r="E521" s="168" t="s">
        <v>1</v>
      </c>
      <c r="F521" s="169" t="s">
        <v>845</v>
      </c>
      <c r="H521" s="170">
        <v>-9.3239999999999998</v>
      </c>
      <c r="I521" s="171"/>
      <c r="L521" s="166"/>
      <c r="M521" s="172"/>
      <c r="N521" s="173"/>
      <c r="O521" s="173"/>
      <c r="P521" s="173"/>
      <c r="Q521" s="173"/>
      <c r="R521" s="173"/>
      <c r="S521" s="173"/>
      <c r="T521" s="174"/>
      <c r="AT521" s="168" t="s">
        <v>183</v>
      </c>
      <c r="AU521" s="168" t="s">
        <v>88</v>
      </c>
      <c r="AV521" s="13" t="s">
        <v>88</v>
      </c>
      <c r="AW521" s="13" t="s">
        <v>30</v>
      </c>
      <c r="AX521" s="13" t="s">
        <v>76</v>
      </c>
      <c r="AY521" s="168" t="s">
        <v>175</v>
      </c>
    </row>
    <row r="522" spans="1:65" s="15" customFormat="1">
      <c r="B522" s="193"/>
      <c r="D522" s="167" t="s">
        <v>183</v>
      </c>
      <c r="E522" s="194" t="s">
        <v>1</v>
      </c>
      <c r="F522" s="195" t="s">
        <v>449</v>
      </c>
      <c r="H522" s="194" t="s">
        <v>1</v>
      </c>
      <c r="I522" s="196"/>
      <c r="L522" s="193"/>
      <c r="M522" s="197"/>
      <c r="N522" s="198"/>
      <c r="O522" s="198"/>
      <c r="P522" s="198"/>
      <c r="Q522" s="198"/>
      <c r="R522" s="198"/>
      <c r="S522" s="198"/>
      <c r="T522" s="199"/>
      <c r="AT522" s="194" t="s">
        <v>183</v>
      </c>
      <c r="AU522" s="194" t="s">
        <v>88</v>
      </c>
      <c r="AV522" s="15" t="s">
        <v>83</v>
      </c>
      <c r="AW522" s="15" t="s">
        <v>30</v>
      </c>
      <c r="AX522" s="15" t="s">
        <v>76</v>
      </c>
      <c r="AY522" s="194" t="s">
        <v>175</v>
      </c>
    </row>
    <row r="523" spans="1:65" s="13" customFormat="1">
      <c r="B523" s="166"/>
      <c r="D523" s="167" t="s">
        <v>183</v>
      </c>
      <c r="E523" s="168" t="s">
        <v>1</v>
      </c>
      <c r="F523" s="169" t="s">
        <v>450</v>
      </c>
      <c r="H523" s="170">
        <v>82.972999999999999</v>
      </c>
      <c r="I523" s="171"/>
      <c r="L523" s="166"/>
      <c r="M523" s="172"/>
      <c r="N523" s="173"/>
      <c r="O523" s="173"/>
      <c r="P523" s="173"/>
      <c r="Q523" s="173"/>
      <c r="R523" s="173"/>
      <c r="S523" s="173"/>
      <c r="T523" s="174"/>
      <c r="AT523" s="168" t="s">
        <v>183</v>
      </c>
      <c r="AU523" s="168" t="s">
        <v>88</v>
      </c>
      <c r="AV523" s="13" t="s">
        <v>88</v>
      </c>
      <c r="AW523" s="13" t="s">
        <v>30</v>
      </c>
      <c r="AX523" s="13" t="s">
        <v>76</v>
      </c>
      <c r="AY523" s="168" t="s">
        <v>175</v>
      </c>
    </row>
    <row r="524" spans="1:65" s="15" customFormat="1">
      <c r="B524" s="193"/>
      <c r="D524" s="167" t="s">
        <v>183</v>
      </c>
      <c r="E524" s="194" t="s">
        <v>1</v>
      </c>
      <c r="F524" s="195" t="s">
        <v>454</v>
      </c>
      <c r="H524" s="194" t="s">
        <v>1</v>
      </c>
      <c r="I524" s="196"/>
      <c r="L524" s="193"/>
      <c r="M524" s="197"/>
      <c r="N524" s="198"/>
      <c r="O524" s="198"/>
      <c r="P524" s="198"/>
      <c r="Q524" s="198"/>
      <c r="R524" s="198"/>
      <c r="S524" s="198"/>
      <c r="T524" s="199"/>
      <c r="AT524" s="194" t="s">
        <v>183</v>
      </c>
      <c r="AU524" s="194" t="s">
        <v>88</v>
      </c>
      <c r="AV524" s="15" t="s">
        <v>83</v>
      </c>
      <c r="AW524" s="15" t="s">
        <v>30</v>
      </c>
      <c r="AX524" s="15" t="s">
        <v>76</v>
      </c>
      <c r="AY524" s="194" t="s">
        <v>175</v>
      </c>
    </row>
    <row r="525" spans="1:65" s="13" customFormat="1">
      <c r="B525" s="166"/>
      <c r="D525" s="167" t="s">
        <v>183</v>
      </c>
      <c r="E525" s="168" t="s">
        <v>1</v>
      </c>
      <c r="F525" s="169" t="s">
        <v>455</v>
      </c>
      <c r="H525" s="170">
        <v>53.064</v>
      </c>
      <c r="I525" s="171"/>
      <c r="L525" s="166"/>
      <c r="M525" s="172"/>
      <c r="N525" s="173"/>
      <c r="O525" s="173"/>
      <c r="P525" s="173"/>
      <c r="Q525" s="173"/>
      <c r="R525" s="173"/>
      <c r="S525" s="173"/>
      <c r="T525" s="174"/>
      <c r="AT525" s="168" t="s">
        <v>183</v>
      </c>
      <c r="AU525" s="168" t="s">
        <v>88</v>
      </c>
      <c r="AV525" s="13" t="s">
        <v>88</v>
      </c>
      <c r="AW525" s="13" t="s">
        <v>30</v>
      </c>
      <c r="AX525" s="13" t="s">
        <v>76</v>
      </c>
      <c r="AY525" s="168" t="s">
        <v>175</v>
      </c>
    </row>
    <row r="526" spans="1:65" s="15" customFormat="1">
      <c r="B526" s="193"/>
      <c r="D526" s="167" t="s">
        <v>183</v>
      </c>
      <c r="E526" s="194" t="s">
        <v>1</v>
      </c>
      <c r="F526" s="195" t="s">
        <v>460</v>
      </c>
      <c r="H526" s="194" t="s">
        <v>1</v>
      </c>
      <c r="I526" s="196"/>
      <c r="L526" s="193"/>
      <c r="M526" s="197"/>
      <c r="N526" s="198"/>
      <c r="O526" s="198"/>
      <c r="P526" s="198"/>
      <c r="Q526" s="198"/>
      <c r="R526" s="198"/>
      <c r="S526" s="198"/>
      <c r="T526" s="199"/>
      <c r="AT526" s="194" t="s">
        <v>183</v>
      </c>
      <c r="AU526" s="194" t="s">
        <v>88</v>
      </c>
      <c r="AV526" s="15" t="s">
        <v>83</v>
      </c>
      <c r="AW526" s="15" t="s">
        <v>30</v>
      </c>
      <c r="AX526" s="15" t="s">
        <v>76</v>
      </c>
      <c r="AY526" s="194" t="s">
        <v>175</v>
      </c>
    </row>
    <row r="527" spans="1:65" s="13" customFormat="1">
      <c r="B527" s="166"/>
      <c r="D527" s="167" t="s">
        <v>183</v>
      </c>
      <c r="E527" s="168" t="s">
        <v>1</v>
      </c>
      <c r="F527" s="169" t="s">
        <v>846</v>
      </c>
      <c r="H527" s="170">
        <v>28.864000000000001</v>
      </c>
      <c r="I527" s="171"/>
      <c r="L527" s="166"/>
      <c r="M527" s="172"/>
      <c r="N527" s="173"/>
      <c r="O527" s="173"/>
      <c r="P527" s="173"/>
      <c r="Q527" s="173"/>
      <c r="R527" s="173"/>
      <c r="S527" s="173"/>
      <c r="T527" s="174"/>
      <c r="AT527" s="168" t="s">
        <v>183</v>
      </c>
      <c r="AU527" s="168" t="s">
        <v>88</v>
      </c>
      <c r="AV527" s="13" t="s">
        <v>88</v>
      </c>
      <c r="AW527" s="13" t="s">
        <v>30</v>
      </c>
      <c r="AX527" s="13" t="s">
        <v>76</v>
      </c>
      <c r="AY527" s="168" t="s">
        <v>175</v>
      </c>
    </row>
    <row r="528" spans="1:65" s="15" customFormat="1">
      <c r="B528" s="193"/>
      <c r="D528" s="167" t="s">
        <v>183</v>
      </c>
      <c r="E528" s="194" t="s">
        <v>1</v>
      </c>
      <c r="F528" s="195" t="s">
        <v>847</v>
      </c>
      <c r="H528" s="194" t="s">
        <v>1</v>
      </c>
      <c r="I528" s="196"/>
      <c r="L528" s="193"/>
      <c r="M528" s="197"/>
      <c r="N528" s="198"/>
      <c r="O528" s="198"/>
      <c r="P528" s="198"/>
      <c r="Q528" s="198"/>
      <c r="R528" s="198"/>
      <c r="S528" s="198"/>
      <c r="T528" s="199"/>
      <c r="AT528" s="194" t="s">
        <v>183</v>
      </c>
      <c r="AU528" s="194" t="s">
        <v>88</v>
      </c>
      <c r="AV528" s="15" t="s">
        <v>83</v>
      </c>
      <c r="AW528" s="15" t="s">
        <v>30</v>
      </c>
      <c r="AX528" s="15" t="s">
        <v>76</v>
      </c>
      <c r="AY528" s="194" t="s">
        <v>175</v>
      </c>
    </row>
    <row r="529" spans="1:65" s="13" customFormat="1">
      <c r="B529" s="166"/>
      <c r="D529" s="167" t="s">
        <v>183</v>
      </c>
      <c r="E529" s="168" t="s">
        <v>1</v>
      </c>
      <c r="F529" s="169" t="s">
        <v>848</v>
      </c>
      <c r="H529" s="170">
        <v>17.271000000000001</v>
      </c>
      <c r="I529" s="171"/>
      <c r="L529" s="166"/>
      <c r="M529" s="172"/>
      <c r="N529" s="173"/>
      <c r="O529" s="173"/>
      <c r="P529" s="173"/>
      <c r="Q529" s="173"/>
      <c r="R529" s="173"/>
      <c r="S529" s="173"/>
      <c r="T529" s="174"/>
      <c r="AT529" s="168" t="s">
        <v>183</v>
      </c>
      <c r="AU529" s="168" t="s">
        <v>88</v>
      </c>
      <c r="AV529" s="13" t="s">
        <v>88</v>
      </c>
      <c r="AW529" s="13" t="s">
        <v>30</v>
      </c>
      <c r="AX529" s="13" t="s">
        <v>76</v>
      </c>
      <c r="AY529" s="168" t="s">
        <v>175</v>
      </c>
    </row>
    <row r="530" spans="1:65" s="14" customFormat="1">
      <c r="B530" s="175"/>
      <c r="D530" s="167" t="s">
        <v>183</v>
      </c>
      <c r="E530" s="176" t="s">
        <v>1</v>
      </c>
      <c r="F530" s="177" t="s">
        <v>187</v>
      </c>
      <c r="H530" s="178">
        <v>294.084</v>
      </c>
      <c r="I530" s="179"/>
      <c r="L530" s="175"/>
      <c r="M530" s="180"/>
      <c r="N530" s="181"/>
      <c r="O530" s="181"/>
      <c r="P530" s="181"/>
      <c r="Q530" s="181"/>
      <c r="R530" s="181"/>
      <c r="S530" s="181"/>
      <c r="T530" s="182"/>
      <c r="AT530" s="176" t="s">
        <v>183</v>
      </c>
      <c r="AU530" s="176" t="s">
        <v>88</v>
      </c>
      <c r="AV530" s="14" t="s">
        <v>181</v>
      </c>
      <c r="AW530" s="14" t="s">
        <v>30</v>
      </c>
      <c r="AX530" s="14" t="s">
        <v>83</v>
      </c>
      <c r="AY530" s="176" t="s">
        <v>175</v>
      </c>
    </row>
    <row r="531" spans="1:65" s="2" customFormat="1" ht="21.75" customHeight="1">
      <c r="A531" s="33"/>
      <c r="B531" s="151"/>
      <c r="C531" s="152" t="s">
        <v>849</v>
      </c>
      <c r="D531" s="152" t="s">
        <v>177</v>
      </c>
      <c r="E531" s="153" t="s">
        <v>850</v>
      </c>
      <c r="F531" s="154" t="s">
        <v>851</v>
      </c>
      <c r="G531" s="155" t="s">
        <v>203</v>
      </c>
      <c r="H531" s="156">
        <v>296.916</v>
      </c>
      <c r="I531" s="157"/>
      <c r="J531" s="156">
        <f>ROUND(I531*H531,3)</f>
        <v>0</v>
      </c>
      <c r="K531" s="158"/>
      <c r="L531" s="34"/>
      <c r="M531" s="159" t="s">
        <v>1</v>
      </c>
      <c r="N531" s="160" t="s">
        <v>42</v>
      </c>
      <c r="O531" s="59"/>
      <c r="P531" s="161">
        <f>O531*H531</f>
        <v>0</v>
      </c>
      <c r="Q531" s="161">
        <v>0</v>
      </c>
      <c r="R531" s="161">
        <f>Q531*H531</f>
        <v>0</v>
      </c>
      <c r="S531" s="161">
        <v>0</v>
      </c>
      <c r="T531" s="162">
        <f>S531*H531</f>
        <v>0</v>
      </c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R531" s="163" t="s">
        <v>266</v>
      </c>
      <c r="AT531" s="163" t="s">
        <v>177</v>
      </c>
      <c r="AU531" s="163" t="s">
        <v>88</v>
      </c>
      <c r="AY531" s="18" t="s">
        <v>175</v>
      </c>
      <c r="BE531" s="164">
        <f>IF(N531="základná",J531,0)</f>
        <v>0</v>
      </c>
      <c r="BF531" s="164">
        <f>IF(N531="znížená",J531,0)</f>
        <v>0</v>
      </c>
      <c r="BG531" s="164">
        <f>IF(N531="zákl. prenesená",J531,0)</f>
        <v>0</v>
      </c>
      <c r="BH531" s="164">
        <f>IF(N531="zníž. prenesená",J531,0)</f>
        <v>0</v>
      </c>
      <c r="BI531" s="164">
        <f>IF(N531="nulová",J531,0)</f>
        <v>0</v>
      </c>
      <c r="BJ531" s="18" t="s">
        <v>88</v>
      </c>
      <c r="BK531" s="165">
        <f>ROUND(I531*H531,3)</f>
        <v>0</v>
      </c>
      <c r="BL531" s="18" t="s">
        <v>266</v>
      </c>
      <c r="BM531" s="163" t="s">
        <v>852</v>
      </c>
    </row>
    <row r="532" spans="1:65" s="13" customFormat="1">
      <c r="B532" s="166"/>
      <c r="D532" s="167" t="s">
        <v>183</v>
      </c>
      <c r="E532" s="168" t="s">
        <v>1</v>
      </c>
      <c r="F532" s="169" t="s">
        <v>853</v>
      </c>
      <c r="H532" s="170">
        <v>296.916</v>
      </c>
      <c r="I532" s="171"/>
      <c r="L532" s="166"/>
      <c r="M532" s="172"/>
      <c r="N532" s="173"/>
      <c r="O532" s="173"/>
      <c r="P532" s="173"/>
      <c r="Q532" s="173"/>
      <c r="R532" s="173"/>
      <c r="S532" s="173"/>
      <c r="T532" s="174"/>
      <c r="AT532" s="168" t="s">
        <v>183</v>
      </c>
      <c r="AU532" s="168" t="s">
        <v>88</v>
      </c>
      <c r="AV532" s="13" t="s">
        <v>88</v>
      </c>
      <c r="AW532" s="13" t="s">
        <v>30</v>
      </c>
      <c r="AX532" s="13" t="s">
        <v>83</v>
      </c>
      <c r="AY532" s="168" t="s">
        <v>175</v>
      </c>
    </row>
    <row r="533" spans="1:65" s="2" customFormat="1" ht="21.75" customHeight="1">
      <c r="A533" s="33"/>
      <c r="B533" s="151"/>
      <c r="C533" s="152" t="s">
        <v>854</v>
      </c>
      <c r="D533" s="152" t="s">
        <v>177</v>
      </c>
      <c r="E533" s="153" t="s">
        <v>855</v>
      </c>
      <c r="F533" s="154" t="s">
        <v>856</v>
      </c>
      <c r="G533" s="155" t="s">
        <v>215</v>
      </c>
      <c r="H533" s="156">
        <v>50</v>
      </c>
      <c r="I533" s="157"/>
      <c r="J533" s="156">
        <f>ROUND(I533*H533,3)</f>
        <v>0</v>
      </c>
      <c r="K533" s="158"/>
      <c r="L533" s="34"/>
      <c r="M533" s="159" t="s">
        <v>1</v>
      </c>
      <c r="N533" s="160" t="s">
        <v>42</v>
      </c>
      <c r="O533" s="59"/>
      <c r="P533" s="161">
        <f>O533*H533</f>
        <v>0</v>
      </c>
      <c r="Q533" s="161">
        <v>0</v>
      </c>
      <c r="R533" s="161">
        <f>Q533*H533</f>
        <v>0</v>
      </c>
      <c r="S533" s="161">
        <v>0</v>
      </c>
      <c r="T533" s="162">
        <f>S533*H533</f>
        <v>0</v>
      </c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R533" s="163" t="s">
        <v>266</v>
      </c>
      <c r="AT533" s="163" t="s">
        <v>177</v>
      </c>
      <c r="AU533" s="163" t="s">
        <v>88</v>
      </c>
      <c r="AY533" s="18" t="s">
        <v>175</v>
      </c>
      <c r="BE533" s="164">
        <f>IF(N533="základná",J533,0)</f>
        <v>0</v>
      </c>
      <c r="BF533" s="164">
        <f>IF(N533="znížená",J533,0)</f>
        <v>0</v>
      </c>
      <c r="BG533" s="164">
        <f>IF(N533="zákl. prenesená",J533,0)</f>
        <v>0</v>
      </c>
      <c r="BH533" s="164">
        <f>IF(N533="zníž. prenesená",J533,0)</f>
        <v>0</v>
      </c>
      <c r="BI533" s="164">
        <f>IF(N533="nulová",J533,0)</f>
        <v>0</v>
      </c>
      <c r="BJ533" s="18" t="s">
        <v>88</v>
      </c>
      <c r="BK533" s="165">
        <f>ROUND(I533*H533,3)</f>
        <v>0</v>
      </c>
      <c r="BL533" s="18" t="s">
        <v>266</v>
      </c>
      <c r="BM533" s="163" t="s">
        <v>857</v>
      </c>
    </row>
    <row r="534" spans="1:65" s="13" customFormat="1">
      <c r="B534" s="166"/>
      <c r="D534" s="167" t="s">
        <v>183</v>
      </c>
      <c r="E534" s="168" t="s">
        <v>1</v>
      </c>
      <c r="F534" s="169" t="s">
        <v>858</v>
      </c>
      <c r="H534" s="170">
        <v>50</v>
      </c>
      <c r="I534" s="171"/>
      <c r="L534" s="166"/>
      <c r="M534" s="172"/>
      <c r="N534" s="173"/>
      <c r="O534" s="173"/>
      <c r="P534" s="173"/>
      <c r="Q534" s="173"/>
      <c r="R534" s="173"/>
      <c r="S534" s="173"/>
      <c r="T534" s="174"/>
      <c r="AT534" s="168" t="s">
        <v>183</v>
      </c>
      <c r="AU534" s="168" t="s">
        <v>88</v>
      </c>
      <c r="AV534" s="13" t="s">
        <v>88</v>
      </c>
      <c r="AW534" s="13" t="s">
        <v>30</v>
      </c>
      <c r="AX534" s="13" t="s">
        <v>83</v>
      </c>
      <c r="AY534" s="168" t="s">
        <v>175</v>
      </c>
    </row>
    <row r="535" spans="1:65" s="2" customFormat="1" ht="21.75" customHeight="1">
      <c r="A535" s="33"/>
      <c r="B535" s="151"/>
      <c r="C535" s="152" t="s">
        <v>859</v>
      </c>
      <c r="D535" s="152" t="s">
        <v>177</v>
      </c>
      <c r="E535" s="153" t="s">
        <v>860</v>
      </c>
      <c r="F535" s="154" t="s">
        <v>861</v>
      </c>
      <c r="G535" s="155" t="s">
        <v>203</v>
      </c>
      <c r="H535" s="156">
        <v>291.89999999999998</v>
      </c>
      <c r="I535" s="157"/>
      <c r="J535" s="156">
        <f>ROUND(I535*H535,3)</f>
        <v>0</v>
      </c>
      <c r="K535" s="158"/>
      <c r="L535" s="34"/>
      <c r="M535" s="159" t="s">
        <v>1</v>
      </c>
      <c r="N535" s="160" t="s">
        <v>42</v>
      </c>
      <c r="O535" s="59"/>
      <c r="P535" s="161">
        <f>O535*H535</f>
        <v>0</v>
      </c>
      <c r="Q535" s="161">
        <v>1E-4</v>
      </c>
      <c r="R535" s="161">
        <f>Q535*H535</f>
        <v>2.9190000000000001E-2</v>
      </c>
      <c r="S535" s="161">
        <v>0</v>
      </c>
      <c r="T535" s="162">
        <f>S535*H535</f>
        <v>0</v>
      </c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R535" s="163" t="s">
        <v>266</v>
      </c>
      <c r="AT535" s="163" t="s">
        <v>177</v>
      </c>
      <c r="AU535" s="163" t="s">
        <v>88</v>
      </c>
      <c r="AY535" s="18" t="s">
        <v>175</v>
      </c>
      <c r="BE535" s="164">
        <f>IF(N535="základná",J535,0)</f>
        <v>0</v>
      </c>
      <c r="BF535" s="164">
        <f>IF(N535="znížená",J535,0)</f>
        <v>0</v>
      </c>
      <c r="BG535" s="164">
        <f>IF(N535="zákl. prenesená",J535,0)</f>
        <v>0</v>
      </c>
      <c r="BH535" s="164">
        <f>IF(N535="zníž. prenesená",J535,0)</f>
        <v>0</v>
      </c>
      <c r="BI535" s="164">
        <f>IF(N535="nulová",J535,0)</f>
        <v>0</v>
      </c>
      <c r="BJ535" s="18" t="s">
        <v>88</v>
      </c>
      <c r="BK535" s="165">
        <f>ROUND(I535*H535,3)</f>
        <v>0</v>
      </c>
      <c r="BL535" s="18" t="s">
        <v>266</v>
      </c>
      <c r="BM535" s="163" t="s">
        <v>862</v>
      </c>
    </row>
    <row r="536" spans="1:65" s="13" customFormat="1">
      <c r="B536" s="166"/>
      <c r="D536" s="167" t="s">
        <v>183</v>
      </c>
      <c r="E536" s="168" t="s">
        <v>1</v>
      </c>
      <c r="F536" s="169" t="s">
        <v>251</v>
      </c>
      <c r="H536" s="170">
        <v>291.89999999999998</v>
      </c>
      <c r="I536" s="171"/>
      <c r="L536" s="166"/>
      <c r="M536" s="172"/>
      <c r="N536" s="173"/>
      <c r="O536" s="173"/>
      <c r="P536" s="173"/>
      <c r="Q536" s="173"/>
      <c r="R536" s="173"/>
      <c r="S536" s="173"/>
      <c r="T536" s="174"/>
      <c r="AT536" s="168" t="s">
        <v>183</v>
      </c>
      <c r="AU536" s="168" t="s">
        <v>88</v>
      </c>
      <c r="AV536" s="13" t="s">
        <v>88</v>
      </c>
      <c r="AW536" s="13" t="s">
        <v>30</v>
      </c>
      <c r="AX536" s="13" t="s">
        <v>83</v>
      </c>
      <c r="AY536" s="168" t="s">
        <v>175</v>
      </c>
    </row>
    <row r="537" spans="1:65" s="2" customFormat="1" ht="33" customHeight="1">
      <c r="A537" s="33"/>
      <c r="B537" s="151"/>
      <c r="C537" s="152" t="s">
        <v>863</v>
      </c>
      <c r="D537" s="152" t="s">
        <v>177</v>
      </c>
      <c r="E537" s="153" t="s">
        <v>864</v>
      </c>
      <c r="F537" s="154" t="s">
        <v>865</v>
      </c>
      <c r="G537" s="155" t="s">
        <v>203</v>
      </c>
      <c r="H537" s="156">
        <v>291.89999999999998</v>
      </c>
      <c r="I537" s="157"/>
      <c r="J537" s="156">
        <f>ROUND(I537*H537,3)</f>
        <v>0</v>
      </c>
      <c r="K537" s="158"/>
      <c r="L537" s="34"/>
      <c r="M537" s="159" t="s">
        <v>1</v>
      </c>
      <c r="N537" s="160" t="s">
        <v>42</v>
      </c>
      <c r="O537" s="59"/>
      <c r="P537" s="161">
        <f>O537*H537</f>
        <v>0</v>
      </c>
      <c r="Q537" s="161">
        <v>3.4000000000000002E-4</v>
      </c>
      <c r="R537" s="161">
        <f>Q537*H537</f>
        <v>9.9246000000000001E-2</v>
      </c>
      <c r="S537" s="161">
        <v>0</v>
      </c>
      <c r="T537" s="162">
        <f>S537*H537</f>
        <v>0</v>
      </c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R537" s="163" t="s">
        <v>266</v>
      </c>
      <c r="AT537" s="163" t="s">
        <v>177</v>
      </c>
      <c r="AU537" s="163" t="s">
        <v>88</v>
      </c>
      <c r="AY537" s="18" t="s">
        <v>175</v>
      </c>
      <c r="BE537" s="164">
        <f>IF(N537="základná",J537,0)</f>
        <v>0</v>
      </c>
      <c r="BF537" s="164">
        <f>IF(N537="znížená",J537,0)</f>
        <v>0</v>
      </c>
      <c r="BG537" s="164">
        <f>IF(N537="zákl. prenesená",J537,0)</f>
        <v>0</v>
      </c>
      <c r="BH537" s="164">
        <f>IF(N537="zníž. prenesená",J537,0)</f>
        <v>0</v>
      </c>
      <c r="BI537" s="164">
        <f>IF(N537="nulová",J537,0)</f>
        <v>0</v>
      </c>
      <c r="BJ537" s="18" t="s">
        <v>88</v>
      </c>
      <c r="BK537" s="165">
        <f>ROUND(I537*H537,3)</f>
        <v>0</v>
      </c>
      <c r="BL537" s="18" t="s">
        <v>266</v>
      </c>
      <c r="BM537" s="163" t="s">
        <v>866</v>
      </c>
    </row>
    <row r="538" spans="1:65" s="13" customFormat="1">
      <c r="B538" s="166"/>
      <c r="D538" s="167" t="s">
        <v>183</v>
      </c>
      <c r="E538" s="168" t="s">
        <v>1</v>
      </c>
      <c r="F538" s="169" t="s">
        <v>251</v>
      </c>
      <c r="H538" s="170">
        <v>291.89999999999998</v>
      </c>
      <c r="I538" s="171"/>
      <c r="L538" s="166"/>
      <c r="M538" s="172"/>
      <c r="N538" s="173"/>
      <c r="O538" s="173"/>
      <c r="P538" s="173"/>
      <c r="Q538" s="173"/>
      <c r="R538" s="173"/>
      <c r="S538" s="173"/>
      <c r="T538" s="174"/>
      <c r="AT538" s="168" t="s">
        <v>183</v>
      </c>
      <c r="AU538" s="168" t="s">
        <v>88</v>
      </c>
      <c r="AV538" s="13" t="s">
        <v>88</v>
      </c>
      <c r="AW538" s="13" t="s">
        <v>30</v>
      </c>
      <c r="AX538" s="13" t="s">
        <v>83</v>
      </c>
      <c r="AY538" s="168" t="s">
        <v>175</v>
      </c>
    </row>
    <row r="539" spans="1:65" s="2" customFormat="1" ht="21.75" customHeight="1">
      <c r="A539" s="33"/>
      <c r="B539" s="151"/>
      <c r="C539" s="152" t="s">
        <v>867</v>
      </c>
      <c r="D539" s="152" t="s">
        <v>177</v>
      </c>
      <c r="E539" s="153" t="s">
        <v>868</v>
      </c>
      <c r="F539" s="154" t="s">
        <v>869</v>
      </c>
      <c r="G539" s="155" t="s">
        <v>203</v>
      </c>
      <c r="H539" s="156">
        <v>44.06</v>
      </c>
      <c r="I539" s="157"/>
      <c r="J539" s="156">
        <f>ROUND(I539*H539,3)</f>
        <v>0</v>
      </c>
      <c r="K539" s="158"/>
      <c r="L539" s="34"/>
      <c r="M539" s="159" t="s">
        <v>1</v>
      </c>
      <c r="N539" s="160" t="s">
        <v>42</v>
      </c>
      <c r="O539" s="59"/>
      <c r="P539" s="161">
        <f>O539*H539</f>
        <v>0</v>
      </c>
      <c r="Q539" s="161">
        <v>0</v>
      </c>
      <c r="R539" s="161">
        <f>Q539*H539</f>
        <v>0</v>
      </c>
      <c r="S539" s="161">
        <v>0</v>
      </c>
      <c r="T539" s="162">
        <f>S539*H539</f>
        <v>0</v>
      </c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R539" s="163" t="s">
        <v>266</v>
      </c>
      <c r="AT539" s="163" t="s">
        <v>177</v>
      </c>
      <c r="AU539" s="163" t="s">
        <v>88</v>
      </c>
      <c r="AY539" s="18" t="s">
        <v>175</v>
      </c>
      <c r="BE539" s="164">
        <f>IF(N539="základná",J539,0)</f>
        <v>0</v>
      </c>
      <c r="BF539" s="164">
        <f>IF(N539="znížená",J539,0)</f>
        <v>0</v>
      </c>
      <c r="BG539" s="164">
        <f>IF(N539="zákl. prenesená",J539,0)</f>
        <v>0</v>
      </c>
      <c r="BH539" s="164">
        <f>IF(N539="zníž. prenesená",J539,0)</f>
        <v>0</v>
      </c>
      <c r="BI539" s="164">
        <f>IF(N539="nulová",J539,0)</f>
        <v>0</v>
      </c>
      <c r="BJ539" s="18" t="s">
        <v>88</v>
      </c>
      <c r="BK539" s="165">
        <f>ROUND(I539*H539,3)</f>
        <v>0</v>
      </c>
      <c r="BL539" s="18" t="s">
        <v>266</v>
      </c>
      <c r="BM539" s="163" t="s">
        <v>870</v>
      </c>
    </row>
    <row r="540" spans="1:65" s="13" customFormat="1">
      <c r="B540" s="166"/>
      <c r="D540" s="167" t="s">
        <v>183</v>
      </c>
      <c r="E540" s="168" t="s">
        <v>1</v>
      </c>
      <c r="F540" s="169" t="s">
        <v>334</v>
      </c>
      <c r="H540" s="170">
        <v>25.63</v>
      </c>
      <c r="I540" s="171"/>
      <c r="L540" s="166"/>
      <c r="M540" s="172"/>
      <c r="N540" s="173"/>
      <c r="O540" s="173"/>
      <c r="P540" s="173"/>
      <c r="Q540" s="173"/>
      <c r="R540" s="173"/>
      <c r="S540" s="173"/>
      <c r="T540" s="174"/>
      <c r="AT540" s="168" t="s">
        <v>183</v>
      </c>
      <c r="AU540" s="168" t="s">
        <v>88</v>
      </c>
      <c r="AV540" s="13" t="s">
        <v>88</v>
      </c>
      <c r="AW540" s="13" t="s">
        <v>30</v>
      </c>
      <c r="AX540" s="13" t="s">
        <v>76</v>
      </c>
      <c r="AY540" s="168" t="s">
        <v>175</v>
      </c>
    </row>
    <row r="541" spans="1:65" s="13" customFormat="1">
      <c r="B541" s="166"/>
      <c r="D541" s="167" t="s">
        <v>183</v>
      </c>
      <c r="E541" s="168" t="s">
        <v>1</v>
      </c>
      <c r="F541" s="169" t="s">
        <v>335</v>
      </c>
      <c r="H541" s="170">
        <v>18.43</v>
      </c>
      <c r="I541" s="171"/>
      <c r="L541" s="166"/>
      <c r="M541" s="172"/>
      <c r="N541" s="173"/>
      <c r="O541" s="173"/>
      <c r="P541" s="173"/>
      <c r="Q541" s="173"/>
      <c r="R541" s="173"/>
      <c r="S541" s="173"/>
      <c r="T541" s="174"/>
      <c r="AT541" s="168" t="s">
        <v>183</v>
      </c>
      <c r="AU541" s="168" t="s">
        <v>88</v>
      </c>
      <c r="AV541" s="13" t="s">
        <v>88</v>
      </c>
      <c r="AW541" s="13" t="s">
        <v>30</v>
      </c>
      <c r="AX541" s="13" t="s">
        <v>76</v>
      </c>
      <c r="AY541" s="168" t="s">
        <v>175</v>
      </c>
    </row>
    <row r="542" spans="1:65" s="14" customFormat="1">
      <c r="B542" s="175"/>
      <c r="D542" s="167" t="s">
        <v>183</v>
      </c>
      <c r="E542" s="176" t="s">
        <v>1</v>
      </c>
      <c r="F542" s="177" t="s">
        <v>187</v>
      </c>
      <c r="H542" s="178">
        <v>44.06</v>
      </c>
      <c r="I542" s="179"/>
      <c r="L542" s="175"/>
      <c r="M542" s="180"/>
      <c r="N542" s="181"/>
      <c r="O542" s="181"/>
      <c r="P542" s="181"/>
      <c r="Q542" s="181"/>
      <c r="R542" s="181"/>
      <c r="S542" s="181"/>
      <c r="T542" s="182"/>
      <c r="AT542" s="176" t="s">
        <v>183</v>
      </c>
      <c r="AU542" s="176" t="s">
        <v>88</v>
      </c>
      <c r="AV542" s="14" t="s">
        <v>181</v>
      </c>
      <c r="AW542" s="14" t="s">
        <v>30</v>
      </c>
      <c r="AX542" s="14" t="s">
        <v>83</v>
      </c>
      <c r="AY542" s="176" t="s">
        <v>175</v>
      </c>
    </row>
    <row r="543" spans="1:65" s="12" customFormat="1" ht="25.9" customHeight="1">
      <c r="B543" s="138"/>
      <c r="D543" s="139" t="s">
        <v>75</v>
      </c>
      <c r="E543" s="140" t="s">
        <v>871</v>
      </c>
      <c r="F543" s="140" t="s">
        <v>872</v>
      </c>
      <c r="I543" s="141"/>
      <c r="J543" s="142">
        <f>BK543</f>
        <v>0</v>
      </c>
      <c r="L543" s="138"/>
      <c r="M543" s="143"/>
      <c r="N543" s="144"/>
      <c r="O543" s="144"/>
      <c r="P543" s="145">
        <f>SUM(P544:P546)</f>
        <v>0</v>
      </c>
      <c r="Q543" s="144"/>
      <c r="R543" s="145">
        <f>SUM(R544:R546)</f>
        <v>0</v>
      </c>
      <c r="S543" s="144"/>
      <c r="T543" s="146">
        <f>SUM(T544:T546)</f>
        <v>0</v>
      </c>
      <c r="AR543" s="139" t="s">
        <v>181</v>
      </c>
      <c r="AT543" s="147" t="s">
        <v>75</v>
      </c>
      <c r="AU543" s="147" t="s">
        <v>76</v>
      </c>
      <c r="AY543" s="139" t="s">
        <v>175</v>
      </c>
      <c r="BK543" s="148">
        <f>SUM(BK544:BK546)</f>
        <v>0</v>
      </c>
    </row>
    <row r="544" spans="1:65" s="2" customFormat="1" ht="33" customHeight="1">
      <c r="A544" s="33"/>
      <c r="B544" s="151"/>
      <c r="C544" s="152" t="s">
        <v>873</v>
      </c>
      <c r="D544" s="152" t="s">
        <v>177</v>
      </c>
      <c r="E544" s="153" t="s">
        <v>874</v>
      </c>
      <c r="F544" s="154" t="s">
        <v>875</v>
      </c>
      <c r="G544" s="155" t="s">
        <v>876</v>
      </c>
      <c r="H544" s="156">
        <v>12</v>
      </c>
      <c r="I544" s="157"/>
      <c r="J544" s="156">
        <f>ROUND(I544*H544,3)</f>
        <v>0</v>
      </c>
      <c r="K544" s="158"/>
      <c r="L544" s="34"/>
      <c r="M544" s="159" t="s">
        <v>1</v>
      </c>
      <c r="N544" s="160" t="s">
        <v>42</v>
      </c>
      <c r="O544" s="59"/>
      <c r="P544" s="161">
        <f>O544*H544</f>
        <v>0</v>
      </c>
      <c r="Q544" s="161">
        <v>0</v>
      </c>
      <c r="R544" s="161">
        <f>Q544*H544</f>
        <v>0</v>
      </c>
      <c r="S544" s="161">
        <v>0</v>
      </c>
      <c r="T544" s="162">
        <f>S544*H544</f>
        <v>0</v>
      </c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R544" s="163" t="s">
        <v>877</v>
      </c>
      <c r="AT544" s="163" t="s">
        <v>177</v>
      </c>
      <c r="AU544" s="163" t="s">
        <v>83</v>
      </c>
      <c r="AY544" s="18" t="s">
        <v>175</v>
      </c>
      <c r="BE544" s="164">
        <f>IF(N544="základná",J544,0)</f>
        <v>0</v>
      </c>
      <c r="BF544" s="164">
        <f>IF(N544="znížená",J544,0)</f>
        <v>0</v>
      </c>
      <c r="BG544" s="164">
        <f>IF(N544="zákl. prenesená",J544,0)</f>
        <v>0</v>
      </c>
      <c r="BH544" s="164">
        <f>IF(N544="zníž. prenesená",J544,0)</f>
        <v>0</v>
      </c>
      <c r="BI544" s="164">
        <f>IF(N544="nulová",J544,0)</f>
        <v>0</v>
      </c>
      <c r="BJ544" s="18" t="s">
        <v>88</v>
      </c>
      <c r="BK544" s="165">
        <f>ROUND(I544*H544,3)</f>
        <v>0</v>
      </c>
      <c r="BL544" s="18" t="s">
        <v>877</v>
      </c>
      <c r="BM544" s="163" t="s">
        <v>878</v>
      </c>
    </row>
    <row r="545" spans="1:65" s="15" customFormat="1" ht="22.5">
      <c r="B545" s="193"/>
      <c r="D545" s="167" t="s">
        <v>183</v>
      </c>
      <c r="E545" s="194" t="s">
        <v>1</v>
      </c>
      <c r="F545" s="195" t="s">
        <v>879</v>
      </c>
      <c r="H545" s="194" t="s">
        <v>1</v>
      </c>
      <c r="I545" s="196"/>
      <c r="L545" s="193"/>
      <c r="M545" s="197"/>
      <c r="N545" s="198"/>
      <c r="O545" s="198"/>
      <c r="P545" s="198"/>
      <c r="Q545" s="198"/>
      <c r="R545" s="198"/>
      <c r="S545" s="198"/>
      <c r="T545" s="199"/>
      <c r="AT545" s="194" t="s">
        <v>183</v>
      </c>
      <c r="AU545" s="194" t="s">
        <v>83</v>
      </c>
      <c r="AV545" s="15" t="s">
        <v>83</v>
      </c>
      <c r="AW545" s="15" t="s">
        <v>30</v>
      </c>
      <c r="AX545" s="15" t="s">
        <v>76</v>
      </c>
      <c r="AY545" s="194" t="s">
        <v>175</v>
      </c>
    </row>
    <row r="546" spans="1:65" s="13" customFormat="1">
      <c r="B546" s="166"/>
      <c r="D546" s="167" t="s">
        <v>183</v>
      </c>
      <c r="E546" s="168" t="s">
        <v>1</v>
      </c>
      <c r="F546" s="169" t="s">
        <v>246</v>
      </c>
      <c r="H546" s="170">
        <v>12</v>
      </c>
      <c r="I546" s="171"/>
      <c r="L546" s="166"/>
      <c r="M546" s="172"/>
      <c r="N546" s="173"/>
      <c r="O546" s="173"/>
      <c r="P546" s="173"/>
      <c r="Q546" s="173"/>
      <c r="R546" s="173"/>
      <c r="S546" s="173"/>
      <c r="T546" s="174"/>
      <c r="AT546" s="168" t="s">
        <v>183</v>
      </c>
      <c r="AU546" s="168" t="s">
        <v>83</v>
      </c>
      <c r="AV546" s="13" t="s">
        <v>88</v>
      </c>
      <c r="AW546" s="13" t="s">
        <v>30</v>
      </c>
      <c r="AX546" s="13" t="s">
        <v>83</v>
      </c>
      <c r="AY546" s="168" t="s">
        <v>175</v>
      </c>
    </row>
    <row r="547" spans="1:65" s="12" customFormat="1" ht="25.9" customHeight="1">
      <c r="B547" s="138"/>
      <c r="D547" s="139" t="s">
        <v>75</v>
      </c>
      <c r="E547" s="140" t="s">
        <v>880</v>
      </c>
      <c r="F547" s="140" t="s">
        <v>881</v>
      </c>
      <c r="I547" s="141"/>
      <c r="J547" s="142">
        <f>BK547</f>
        <v>0</v>
      </c>
      <c r="L547" s="138"/>
      <c r="M547" s="143"/>
      <c r="N547" s="144"/>
      <c r="O547" s="144"/>
      <c r="P547" s="145">
        <f>P548</f>
        <v>0</v>
      </c>
      <c r="Q547" s="144"/>
      <c r="R547" s="145">
        <f>R548</f>
        <v>0</v>
      </c>
      <c r="S547" s="144"/>
      <c r="T547" s="146">
        <f>T548</f>
        <v>0</v>
      </c>
      <c r="AR547" s="139" t="s">
        <v>206</v>
      </c>
      <c r="AT547" s="147" t="s">
        <v>75</v>
      </c>
      <c r="AU547" s="147" t="s">
        <v>76</v>
      </c>
      <c r="AY547" s="139" t="s">
        <v>175</v>
      </c>
      <c r="BK547" s="148">
        <f>BK548</f>
        <v>0</v>
      </c>
    </row>
    <row r="548" spans="1:65" s="12" customFormat="1" ht="22.9" customHeight="1">
      <c r="B548" s="138"/>
      <c r="D548" s="139" t="s">
        <v>75</v>
      </c>
      <c r="E548" s="149" t="s">
        <v>882</v>
      </c>
      <c r="F548" s="149" t="s">
        <v>883</v>
      </c>
      <c r="I548" s="141"/>
      <c r="J548" s="150">
        <f>BK548</f>
        <v>0</v>
      </c>
      <c r="L548" s="138"/>
      <c r="M548" s="143"/>
      <c r="N548" s="144"/>
      <c r="O548" s="144"/>
      <c r="P548" s="145">
        <f>P549</f>
        <v>0</v>
      </c>
      <c r="Q548" s="144"/>
      <c r="R548" s="145">
        <f>R549</f>
        <v>0</v>
      </c>
      <c r="S548" s="144"/>
      <c r="T548" s="146">
        <f>T549</f>
        <v>0</v>
      </c>
      <c r="AR548" s="139" t="s">
        <v>206</v>
      </c>
      <c r="AT548" s="147" t="s">
        <v>75</v>
      </c>
      <c r="AU548" s="147" t="s">
        <v>83</v>
      </c>
      <c r="AY548" s="139" t="s">
        <v>175</v>
      </c>
      <c r="BK548" s="148">
        <f>BK549</f>
        <v>0</v>
      </c>
    </row>
    <row r="549" spans="1:65" s="2" customFormat="1" ht="16.5" customHeight="1">
      <c r="A549" s="33"/>
      <c r="B549" s="151"/>
      <c r="C549" s="152" t="s">
        <v>884</v>
      </c>
      <c r="D549" s="152" t="s">
        <v>177</v>
      </c>
      <c r="E549" s="153" t="s">
        <v>885</v>
      </c>
      <c r="F549" s="154" t="s">
        <v>886</v>
      </c>
      <c r="G549" s="155" t="s">
        <v>531</v>
      </c>
      <c r="H549" s="157"/>
      <c r="I549" s="157"/>
      <c r="J549" s="156">
        <f>ROUND(I549*H549,3)</f>
        <v>0</v>
      </c>
      <c r="K549" s="158"/>
      <c r="L549" s="34"/>
      <c r="M549" s="208" t="s">
        <v>1</v>
      </c>
      <c r="N549" s="209" t="s">
        <v>42</v>
      </c>
      <c r="O549" s="210"/>
      <c r="P549" s="211">
        <f>O549*H549</f>
        <v>0</v>
      </c>
      <c r="Q549" s="211">
        <v>0</v>
      </c>
      <c r="R549" s="211">
        <f>Q549*H549</f>
        <v>0</v>
      </c>
      <c r="S549" s="211">
        <v>0</v>
      </c>
      <c r="T549" s="212">
        <f>S549*H549</f>
        <v>0</v>
      </c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R549" s="163" t="s">
        <v>887</v>
      </c>
      <c r="AT549" s="163" t="s">
        <v>177</v>
      </c>
      <c r="AU549" s="163" t="s">
        <v>88</v>
      </c>
      <c r="AY549" s="18" t="s">
        <v>175</v>
      </c>
      <c r="BE549" s="164">
        <f>IF(N549="základná",J549,0)</f>
        <v>0</v>
      </c>
      <c r="BF549" s="164">
        <f>IF(N549="znížená",J549,0)</f>
        <v>0</v>
      </c>
      <c r="BG549" s="164">
        <f>IF(N549="zákl. prenesená",J549,0)</f>
        <v>0</v>
      </c>
      <c r="BH549" s="164">
        <f>IF(N549="zníž. prenesená",J549,0)</f>
        <v>0</v>
      </c>
      <c r="BI549" s="164">
        <f>IF(N549="nulová",J549,0)</f>
        <v>0</v>
      </c>
      <c r="BJ549" s="18" t="s">
        <v>88</v>
      </c>
      <c r="BK549" s="165">
        <f>ROUND(I549*H549,3)</f>
        <v>0</v>
      </c>
      <c r="BL549" s="18" t="s">
        <v>887</v>
      </c>
      <c r="BM549" s="163" t="s">
        <v>888</v>
      </c>
    </row>
    <row r="550" spans="1:65" s="2" customFormat="1" ht="6.95" customHeight="1">
      <c r="A550" s="33"/>
      <c r="B550" s="48"/>
      <c r="C550" s="49"/>
      <c r="D550" s="49"/>
      <c r="E550" s="49"/>
      <c r="F550" s="49"/>
      <c r="G550" s="49"/>
      <c r="H550" s="49"/>
      <c r="I550" s="49"/>
      <c r="J550" s="49"/>
      <c r="K550" s="49"/>
      <c r="L550" s="34"/>
      <c r="M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</row>
  </sheetData>
  <autoFilter ref="C138:K549"/>
  <mergeCells count="12">
    <mergeCell ref="E131:H131"/>
    <mergeCell ref="L2:V2"/>
    <mergeCell ref="E85:H85"/>
    <mergeCell ref="E87:H87"/>
    <mergeCell ref="E89:H89"/>
    <mergeCell ref="E127:H127"/>
    <mergeCell ref="E129:H12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4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3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8" t="s">
        <v>95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pans="1:46" s="1" customFormat="1" ht="24.95" customHeight="1">
      <c r="B4" s="21"/>
      <c r="D4" s="22" t="s">
        <v>112</v>
      </c>
      <c r="L4" s="21"/>
      <c r="M4" s="100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26.25" customHeight="1">
      <c r="B7" s="21"/>
      <c r="E7" s="258" t="str">
        <f>'Rekapitulácia stavby'!K6</f>
        <v>Novohradská knižnica Lučenec - PD pre rekonštrukciu budovy- zmena PD-3.etapa</v>
      </c>
      <c r="F7" s="259"/>
      <c r="G7" s="259"/>
      <c r="H7" s="259"/>
      <c r="L7" s="21"/>
    </row>
    <row r="8" spans="1:46" ht="12.75">
      <c r="B8" s="21"/>
      <c r="D8" s="28" t="s">
        <v>121</v>
      </c>
      <c r="L8" s="21"/>
    </row>
    <row r="9" spans="1:46" s="1" customFormat="1" ht="16.5" customHeight="1">
      <c r="B9" s="21"/>
      <c r="E9" s="258" t="s">
        <v>124</v>
      </c>
      <c r="F9" s="214"/>
      <c r="G9" s="214"/>
      <c r="H9" s="214"/>
      <c r="L9" s="21"/>
    </row>
    <row r="10" spans="1:46" s="1" customFormat="1" ht="12" customHeight="1">
      <c r="B10" s="21"/>
      <c r="D10" s="28" t="s">
        <v>127</v>
      </c>
      <c r="L10" s="21"/>
    </row>
    <row r="11" spans="1:46" s="2" customFormat="1" ht="16.5" customHeight="1">
      <c r="A11" s="33"/>
      <c r="B11" s="34"/>
      <c r="C11" s="33"/>
      <c r="D11" s="33"/>
      <c r="E11" s="261" t="s">
        <v>889</v>
      </c>
      <c r="F11" s="257"/>
      <c r="G11" s="257"/>
      <c r="H11" s="257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890</v>
      </c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6.5" customHeight="1">
      <c r="A13" s="33"/>
      <c r="B13" s="34"/>
      <c r="C13" s="33"/>
      <c r="D13" s="33"/>
      <c r="E13" s="248" t="s">
        <v>891</v>
      </c>
      <c r="F13" s="257"/>
      <c r="G13" s="257"/>
      <c r="H13" s="257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>
      <c r="A14" s="33"/>
      <c r="B14" s="34"/>
      <c r="C14" s="33"/>
      <c r="D14" s="33"/>
      <c r="E14" s="33"/>
      <c r="F14" s="33"/>
      <c r="G14" s="33"/>
      <c r="H14" s="33"/>
      <c r="I14" s="33"/>
      <c r="J14" s="33"/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2" customHeight="1">
      <c r="A15" s="33"/>
      <c r="B15" s="34"/>
      <c r="C15" s="33"/>
      <c r="D15" s="28" t="s">
        <v>16</v>
      </c>
      <c r="E15" s="33"/>
      <c r="F15" s="26" t="s">
        <v>1</v>
      </c>
      <c r="G15" s="33"/>
      <c r="H15" s="33"/>
      <c r="I15" s="28" t="s">
        <v>17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18</v>
      </c>
      <c r="E16" s="33"/>
      <c r="F16" s="26" t="s">
        <v>19</v>
      </c>
      <c r="G16" s="33"/>
      <c r="H16" s="33"/>
      <c r="I16" s="28" t="s">
        <v>20</v>
      </c>
      <c r="J16" s="56" t="str">
        <f>'Rekapitulácia stavby'!AN8</f>
        <v>10. 12. 2020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0.9" customHeight="1">
      <c r="A17" s="33"/>
      <c r="B17" s="34"/>
      <c r="C17" s="33"/>
      <c r="D17" s="33"/>
      <c r="E17" s="33"/>
      <c r="F17" s="33"/>
      <c r="G17" s="33"/>
      <c r="H17" s="33"/>
      <c r="I17" s="33"/>
      <c r="J17" s="33"/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2" customHeight="1">
      <c r="A18" s="33"/>
      <c r="B18" s="34"/>
      <c r="C18" s="33"/>
      <c r="D18" s="28" t="s">
        <v>22</v>
      </c>
      <c r="E18" s="33"/>
      <c r="F18" s="33"/>
      <c r="G18" s="33"/>
      <c r="H18" s="33"/>
      <c r="I18" s="28" t="s">
        <v>23</v>
      </c>
      <c r="J18" s="26" t="s">
        <v>1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8" customHeight="1">
      <c r="A19" s="33"/>
      <c r="B19" s="34"/>
      <c r="C19" s="33"/>
      <c r="D19" s="33"/>
      <c r="E19" s="26" t="s">
        <v>24</v>
      </c>
      <c r="F19" s="33"/>
      <c r="G19" s="33"/>
      <c r="H19" s="33"/>
      <c r="I19" s="28" t="s">
        <v>25</v>
      </c>
      <c r="J19" s="26" t="s">
        <v>1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6.95" customHeight="1">
      <c r="A20" s="33"/>
      <c r="B20" s="34"/>
      <c r="C20" s="33"/>
      <c r="D20" s="33"/>
      <c r="E20" s="33"/>
      <c r="F20" s="33"/>
      <c r="G20" s="33"/>
      <c r="H20" s="33"/>
      <c r="I20" s="33"/>
      <c r="J20" s="33"/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2" customHeight="1">
      <c r="A21" s="33"/>
      <c r="B21" s="34"/>
      <c r="C21" s="33"/>
      <c r="D21" s="28" t="s">
        <v>26</v>
      </c>
      <c r="E21" s="33"/>
      <c r="F21" s="33"/>
      <c r="G21" s="33"/>
      <c r="H21" s="33"/>
      <c r="I21" s="28" t="s">
        <v>23</v>
      </c>
      <c r="J21" s="29" t="str">
        <f>'Rekapitulácia stavby'!AN13</f>
        <v>Vyplň údaj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8" customHeight="1">
      <c r="A22" s="33"/>
      <c r="B22" s="34"/>
      <c r="C22" s="33"/>
      <c r="D22" s="33"/>
      <c r="E22" s="260" t="str">
        <f>'Rekapitulácia stavby'!E14</f>
        <v>Vyplň údaj</v>
      </c>
      <c r="F22" s="225"/>
      <c r="G22" s="225"/>
      <c r="H22" s="225"/>
      <c r="I22" s="28" t="s">
        <v>25</v>
      </c>
      <c r="J22" s="29" t="str">
        <f>'Rekapitulácia stavby'!AN14</f>
        <v>Vyplň údaj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6.95" customHeight="1">
      <c r="A23" s="33"/>
      <c r="B23" s="34"/>
      <c r="C23" s="33"/>
      <c r="D23" s="33"/>
      <c r="E23" s="33"/>
      <c r="F23" s="33"/>
      <c r="G23" s="33"/>
      <c r="H23" s="33"/>
      <c r="I23" s="33"/>
      <c r="J23" s="33"/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2" customHeight="1">
      <c r="A24" s="33"/>
      <c r="B24" s="34"/>
      <c r="C24" s="33"/>
      <c r="D24" s="28" t="s">
        <v>28</v>
      </c>
      <c r="E24" s="33"/>
      <c r="F24" s="33"/>
      <c r="G24" s="33"/>
      <c r="H24" s="33"/>
      <c r="I24" s="28" t="s">
        <v>23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8" customHeight="1">
      <c r="A25" s="33"/>
      <c r="B25" s="34"/>
      <c r="C25" s="33"/>
      <c r="D25" s="33"/>
      <c r="E25" s="26" t="s">
        <v>29</v>
      </c>
      <c r="F25" s="33"/>
      <c r="G25" s="33"/>
      <c r="H25" s="33"/>
      <c r="I25" s="28" t="s">
        <v>25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6.95" customHeight="1">
      <c r="A26" s="33"/>
      <c r="B26" s="34"/>
      <c r="C26" s="33"/>
      <c r="D26" s="33"/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12" customHeight="1">
      <c r="A27" s="33"/>
      <c r="B27" s="34"/>
      <c r="C27" s="33"/>
      <c r="D27" s="28" t="s">
        <v>32</v>
      </c>
      <c r="E27" s="33"/>
      <c r="F27" s="33"/>
      <c r="G27" s="33"/>
      <c r="H27" s="33"/>
      <c r="I27" s="28" t="s">
        <v>23</v>
      </c>
      <c r="J27" s="26" t="s">
        <v>1</v>
      </c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8" customHeight="1">
      <c r="A28" s="33"/>
      <c r="B28" s="34"/>
      <c r="C28" s="33"/>
      <c r="D28" s="33"/>
      <c r="E28" s="26" t="s">
        <v>892</v>
      </c>
      <c r="F28" s="33"/>
      <c r="G28" s="33"/>
      <c r="H28" s="33"/>
      <c r="I28" s="28" t="s">
        <v>25</v>
      </c>
      <c r="J28" s="26" t="s">
        <v>1</v>
      </c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33"/>
      <c r="E29" s="33"/>
      <c r="F29" s="33"/>
      <c r="G29" s="33"/>
      <c r="H29" s="33"/>
      <c r="I29" s="33"/>
      <c r="J29" s="33"/>
      <c r="K29" s="33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2" customHeight="1">
      <c r="A30" s="33"/>
      <c r="B30" s="34"/>
      <c r="C30" s="33"/>
      <c r="D30" s="28" t="s">
        <v>34</v>
      </c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8" customFormat="1" ht="16.5" customHeight="1">
      <c r="A31" s="101"/>
      <c r="B31" s="102"/>
      <c r="C31" s="101"/>
      <c r="D31" s="101"/>
      <c r="E31" s="229" t="s">
        <v>1</v>
      </c>
      <c r="F31" s="229"/>
      <c r="G31" s="229"/>
      <c r="H31" s="229"/>
      <c r="I31" s="101"/>
      <c r="J31" s="101"/>
      <c r="K31" s="101"/>
      <c r="L31" s="103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</row>
    <row r="32" spans="1:31" s="2" customFormat="1" ht="6.95" customHeight="1">
      <c r="A32" s="33"/>
      <c r="B32" s="34"/>
      <c r="C32" s="33"/>
      <c r="D32" s="33"/>
      <c r="E32" s="33"/>
      <c r="F32" s="33"/>
      <c r="G32" s="33"/>
      <c r="H32" s="33"/>
      <c r="I32" s="33"/>
      <c r="J32" s="33"/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25.35" customHeight="1">
      <c r="A34" s="33"/>
      <c r="B34" s="34"/>
      <c r="C34" s="33"/>
      <c r="D34" s="104" t="s">
        <v>36</v>
      </c>
      <c r="E34" s="33"/>
      <c r="F34" s="33"/>
      <c r="G34" s="33"/>
      <c r="H34" s="33"/>
      <c r="I34" s="33"/>
      <c r="J34" s="72">
        <f>ROUND(J126,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6.95" customHeight="1">
      <c r="A35" s="33"/>
      <c r="B35" s="34"/>
      <c r="C35" s="33"/>
      <c r="D35" s="67"/>
      <c r="E35" s="67"/>
      <c r="F35" s="67"/>
      <c r="G35" s="67"/>
      <c r="H35" s="67"/>
      <c r="I35" s="67"/>
      <c r="J35" s="67"/>
      <c r="K35" s="67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33"/>
      <c r="F36" s="37" t="s">
        <v>38</v>
      </c>
      <c r="G36" s="33"/>
      <c r="H36" s="33"/>
      <c r="I36" s="37" t="s">
        <v>37</v>
      </c>
      <c r="J36" s="37" t="s">
        <v>39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customHeight="1">
      <c r="A37" s="33"/>
      <c r="B37" s="34"/>
      <c r="C37" s="33"/>
      <c r="D37" s="105" t="s">
        <v>40</v>
      </c>
      <c r="E37" s="28" t="s">
        <v>41</v>
      </c>
      <c r="F37" s="106">
        <f>ROUND((SUM(BE126:BE173)),  2)</f>
        <v>0</v>
      </c>
      <c r="G37" s="33"/>
      <c r="H37" s="33"/>
      <c r="I37" s="107">
        <v>0.2</v>
      </c>
      <c r="J37" s="106">
        <f>ROUND(((SUM(BE126:BE173))*I37),  2)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customHeight="1">
      <c r="A38" s="33"/>
      <c r="B38" s="34"/>
      <c r="C38" s="33"/>
      <c r="D38" s="33"/>
      <c r="E38" s="28" t="s">
        <v>42</v>
      </c>
      <c r="F38" s="106">
        <f>ROUND((SUM(BF126:BF173)),  2)</f>
        <v>0</v>
      </c>
      <c r="G38" s="33"/>
      <c r="H38" s="33"/>
      <c r="I38" s="107">
        <v>0.2</v>
      </c>
      <c r="J38" s="106">
        <f>ROUND(((SUM(BF126:BF173))*I38),  2)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28" t="s">
        <v>43</v>
      </c>
      <c r="F39" s="106">
        <f>ROUND((SUM(BG126:BG173)),  2)</f>
        <v>0</v>
      </c>
      <c r="G39" s="33"/>
      <c r="H39" s="33"/>
      <c r="I39" s="107">
        <v>0.2</v>
      </c>
      <c r="J39" s="106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hidden="1" customHeight="1">
      <c r="A40" s="33"/>
      <c r="B40" s="34"/>
      <c r="C40" s="33"/>
      <c r="D40" s="33"/>
      <c r="E40" s="28" t="s">
        <v>44</v>
      </c>
      <c r="F40" s="106">
        <f>ROUND((SUM(BH126:BH173)),  2)</f>
        <v>0</v>
      </c>
      <c r="G40" s="33"/>
      <c r="H40" s="33"/>
      <c r="I40" s="107">
        <v>0.2</v>
      </c>
      <c r="J40" s="106">
        <f>0</f>
        <v>0</v>
      </c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14.45" hidden="1" customHeight="1">
      <c r="A41" s="33"/>
      <c r="B41" s="34"/>
      <c r="C41" s="33"/>
      <c r="D41" s="33"/>
      <c r="E41" s="28" t="s">
        <v>45</v>
      </c>
      <c r="F41" s="106">
        <f>ROUND((SUM(BI126:BI173)),  2)</f>
        <v>0</v>
      </c>
      <c r="G41" s="33"/>
      <c r="H41" s="33"/>
      <c r="I41" s="107">
        <v>0</v>
      </c>
      <c r="J41" s="106">
        <f>0</f>
        <v>0</v>
      </c>
      <c r="K41" s="33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6.9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2" customFormat="1" ht="25.35" customHeight="1">
      <c r="A43" s="33"/>
      <c r="B43" s="34"/>
      <c r="C43" s="108"/>
      <c r="D43" s="109" t="s">
        <v>46</v>
      </c>
      <c r="E43" s="61"/>
      <c r="F43" s="61"/>
      <c r="G43" s="110" t="s">
        <v>47</v>
      </c>
      <c r="H43" s="111" t="s">
        <v>48</v>
      </c>
      <c r="I43" s="61"/>
      <c r="J43" s="112">
        <f>SUM(J34:J41)</f>
        <v>0</v>
      </c>
      <c r="K43" s="113"/>
      <c r="L43" s="4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spans="1:31" s="2" customFormat="1" ht="14.45" customHeight="1">
      <c r="A44" s="33"/>
      <c r="B44" s="34"/>
      <c r="C44" s="33"/>
      <c r="D44" s="33"/>
      <c r="E44" s="33"/>
      <c r="F44" s="33"/>
      <c r="G44" s="33"/>
      <c r="H44" s="33"/>
      <c r="I44" s="33"/>
      <c r="J44" s="33"/>
      <c r="K44" s="33"/>
      <c r="L44" s="4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6" t="s">
        <v>51</v>
      </c>
      <c r="E61" s="36"/>
      <c r="F61" s="114" t="s">
        <v>52</v>
      </c>
      <c r="G61" s="46" t="s">
        <v>51</v>
      </c>
      <c r="H61" s="36"/>
      <c r="I61" s="36"/>
      <c r="J61" s="115" t="s">
        <v>52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4" t="s">
        <v>53</v>
      </c>
      <c r="E65" s="47"/>
      <c r="F65" s="47"/>
      <c r="G65" s="44" t="s">
        <v>54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6" t="s">
        <v>51</v>
      </c>
      <c r="E76" s="36"/>
      <c r="F76" s="114" t="s">
        <v>52</v>
      </c>
      <c r="G76" s="46" t="s">
        <v>51</v>
      </c>
      <c r="H76" s="36"/>
      <c r="I76" s="36"/>
      <c r="J76" s="115" t="s">
        <v>52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137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58" t="str">
        <f>E7</f>
        <v>Novohradská knižnica Lučenec - PD pre rekonštrukciu budovy- zmena PD-3.etapa</v>
      </c>
      <c r="F85" s="259"/>
      <c r="G85" s="259"/>
      <c r="H85" s="259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121</v>
      </c>
      <c r="L86" s="21"/>
    </row>
    <row r="87" spans="1:31" s="1" customFormat="1" ht="16.5" customHeight="1">
      <c r="B87" s="21"/>
      <c r="E87" s="258" t="s">
        <v>124</v>
      </c>
      <c r="F87" s="214"/>
      <c r="G87" s="214"/>
      <c r="H87" s="214"/>
      <c r="L87" s="21"/>
    </row>
    <row r="88" spans="1:31" s="1" customFormat="1" ht="12" customHeight="1">
      <c r="B88" s="21"/>
      <c r="C88" s="28" t="s">
        <v>127</v>
      </c>
      <c r="L88" s="21"/>
    </row>
    <row r="89" spans="1:31" s="2" customFormat="1" ht="16.5" customHeight="1">
      <c r="A89" s="33"/>
      <c r="B89" s="34"/>
      <c r="C89" s="33"/>
      <c r="D89" s="33"/>
      <c r="E89" s="261" t="s">
        <v>889</v>
      </c>
      <c r="F89" s="257"/>
      <c r="G89" s="257"/>
      <c r="H89" s="257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12" customHeight="1">
      <c r="A90" s="33"/>
      <c r="B90" s="34"/>
      <c r="C90" s="28" t="s">
        <v>890</v>
      </c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6.5" customHeight="1">
      <c r="A91" s="33"/>
      <c r="B91" s="34"/>
      <c r="C91" s="33"/>
      <c r="D91" s="33"/>
      <c r="E91" s="248" t="str">
        <f>E13</f>
        <v>002a - Elektroinštalácia</v>
      </c>
      <c r="F91" s="257"/>
      <c r="G91" s="257"/>
      <c r="H91" s="257"/>
      <c r="I91" s="33"/>
      <c r="J91" s="33"/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2" customHeight="1">
      <c r="A93" s="33"/>
      <c r="B93" s="34"/>
      <c r="C93" s="28" t="s">
        <v>18</v>
      </c>
      <c r="D93" s="33"/>
      <c r="E93" s="33"/>
      <c r="F93" s="26" t="str">
        <f>F16</f>
        <v>ul. J.Kármana 2/2, Lučenec</v>
      </c>
      <c r="G93" s="33"/>
      <c r="H93" s="33"/>
      <c r="I93" s="28" t="s">
        <v>20</v>
      </c>
      <c r="J93" s="56" t="str">
        <f>IF(J16="","",J16)</f>
        <v>10. 12. 2020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6.95" customHeight="1">
      <c r="A94" s="33"/>
      <c r="B94" s="34"/>
      <c r="C94" s="33"/>
      <c r="D94" s="33"/>
      <c r="E94" s="33"/>
      <c r="F94" s="33"/>
      <c r="G94" s="33"/>
      <c r="H94" s="33"/>
      <c r="I94" s="33"/>
      <c r="J94" s="33"/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5.2" customHeight="1">
      <c r="A95" s="33"/>
      <c r="B95" s="34"/>
      <c r="C95" s="28" t="s">
        <v>22</v>
      </c>
      <c r="D95" s="33"/>
      <c r="E95" s="33"/>
      <c r="F95" s="26" t="str">
        <f>E19</f>
        <v>BBSK, nám.SNP 23, B.Bystrica</v>
      </c>
      <c r="G95" s="33"/>
      <c r="H95" s="33"/>
      <c r="I95" s="28" t="s">
        <v>28</v>
      </c>
      <c r="J95" s="31" t="str">
        <f>E25</f>
        <v>Ing.Farkaš Attila</v>
      </c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15.2" customHeight="1">
      <c r="A96" s="33"/>
      <c r="B96" s="34"/>
      <c r="C96" s="28" t="s">
        <v>26</v>
      </c>
      <c r="D96" s="33"/>
      <c r="E96" s="33"/>
      <c r="F96" s="26" t="str">
        <f>IF(E22="","",E22)</f>
        <v>Vyplň údaj</v>
      </c>
      <c r="G96" s="33"/>
      <c r="H96" s="33"/>
      <c r="I96" s="28" t="s">
        <v>32</v>
      </c>
      <c r="J96" s="31" t="str">
        <f>E28</f>
        <v>.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9.25" customHeight="1">
      <c r="A98" s="33"/>
      <c r="B98" s="34"/>
      <c r="C98" s="116" t="s">
        <v>138</v>
      </c>
      <c r="D98" s="108"/>
      <c r="E98" s="108"/>
      <c r="F98" s="108"/>
      <c r="G98" s="108"/>
      <c r="H98" s="108"/>
      <c r="I98" s="108"/>
      <c r="J98" s="117" t="s">
        <v>139</v>
      </c>
      <c r="K98" s="108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</row>
    <row r="99" spans="1:47" s="2" customFormat="1" ht="10.35" customHeight="1">
      <c r="A99" s="33"/>
      <c r="B99" s="34"/>
      <c r="C99" s="33"/>
      <c r="D99" s="33"/>
      <c r="E99" s="33"/>
      <c r="F99" s="33"/>
      <c r="G99" s="33"/>
      <c r="H99" s="33"/>
      <c r="I99" s="33"/>
      <c r="J99" s="33"/>
      <c r="K99" s="33"/>
      <c r="L99" s="4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47" s="2" customFormat="1" ht="22.9" customHeight="1">
      <c r="A100" s="33"/>
      <c r="B100" s="34"/>
      <c r="C100" s="118" t="s">
        <v>140</v>
      </c>
      <c r="D100" s="33"/>
      <c r="E100" s="33"/>
      <c r="F100" s="33"/>
      <c r="G100" s="33"/>
      <c r="H100" s="33"/>
      <c r="I100" s="33"/>
      <c r="J100" s="72">
        <f>J126</f>
        <v>0</v>
      </c>
      <c r="K100" s="33"/>
      <c r="L100" s="4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U100" s="18" t="s">
        <v>141</v>
      </c>
    </row>
    <row r="101" spans="1:47" s="9" customFormat="1" ht="24.95" customHeight="1">
      <c r="B101" s="119"/>
      <c r="D101" s="120" t="s">
        <v>893</v>
      </c>
      <c r="E101" s="121"/>
      <c r="F101" s="121"/>
      <c r="G101" s="121"/>
      <c r="H101" s="121"/>
      <c r="I101" s="121"/>
      <c r="J101" s="122">
        <f>J127</f>
        <v>0</v>
      </c>
      <c r="L101" s="119"/>
    </row>
    <row r="102" spans="1:47" s="10" customFormat="1" ht="19.899999999999999" customHeight="1">
      <c r="B102" s="123"/>
      <c r="D102" s="124" t="s">
        <v>894</v>
      </c>
      <c r="E102" s="125"/>
      <c r="F102" s="125"/>
      <c r="G102" s="125"/>
      <c r="H102" s="125"/>
      <c r="I102" s="125"/>
      <c r="J102" s="126">
        <f>J128</f>
        <v>0</v>
      </c>
      <c r="L102" s="123"/>
    </row>
    <row r="103" spans="1:47" s="2" customFormat="1" ht="21.75" customHeight="1">
      <c r="A103" s="33"/>
      <c r="B103" s="34"/>
      <c r="C103" s="33"/>
      <c r="D103" s="33"/>
      <c r="E103" s="33"/>
      <c r="F103" s="33"/>
      <c r="G103" s="33"/>
      <c r="H103" s="33"/>
      <c r="I103" s="33"/>
      <c r="J103" s="33"/>
      <c r="K103" s="33"/>
      <c r="L103" s="4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4" spans="1:47" s="2" customFormat="1" ht="6.95" customHeight="1">
      <c r="A104" s="33"/>
      <c r="B104" s="48"/>
      <c r="C104" s="49"/>
      <c r="D104" s="49"/>
      <c r="E104" s="49"/>
      <c r="F104" s="49"/>
      <c r="G104" s="49"/>
      <c r="H104" s="49"/>
      <c r="I104" s="49"/>
      <c r="J104" s="49"/>
      <c r="K104" s="49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8" spans="1:47" s="2" customFormat="1" ht="6.95" customHeight="1">
      <c r="A108" s="33"/>
      <c r="B108" s="50"/>
      <c r="C108" s="51"/>
      <c r="D108" s="51"/>
      <c r="E108" s="51"/>
      <c r="F108" s="51"/>
      <c r="G108" s="51"/>
      <c r="H108" s="51"/>
      <c r="I108" s="51"/>
      <c r="J108" s="51"/>
      <c r="K108" s="51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2" customFormat="1" ht="24.95" customHeight="1">
      <c r="A109" s="33"/>
      <c r="B109" s="34"/>
      <c r="C109" s="22" t="s">
        <v>161</v>
      </c>
      <c r="D109" s="33"/>
      <c r="E109" s="33"/>
      <c r="F109" s="33"/>
      <c r="G109" s="33"/>
      <c r="H109" s="33"/>
      <c r="I109" s="3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47" s="2" customFormat="1" ht="6.95" customHeight="1">
      <c r="A110" s="33"/>
      <c r="B110" s="34"/>
      <c r="C110" s="33"/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12" customHeight="1">
      <c r="A111" s="33"/>
      <c r="B111" s="34"/>
      <c r="C111" s="28" t="s">
        <v>14</v>
      </c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26.25" customHeight="1">
      <c r="A112" s="33"/>
      <c r="B112" s="34"/>
      <c r="C112" s="33"/>
      <c r="D112" s="33"/>
      <c r="E112" s="258" t="str">
        <f>E7</f>
        <v>Novohradská knižnica Lučenec - PD pre rekonštrukciu budovy- zmena PD-3.etapa</v>
      </c>
      <c r="F112" s="259"/>
      <c r="G112" s="259"/>
      <c r="H112" s="259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3" s="1" customFormat="1" ht="12" customHeight="1">
      <c r="B113" s="21"/>
      <c r="C113" s="28" t="s">
        <v>121</v>
      </c>
      <c r="L113" s="21"/>
    </row>
    <row r="114" spans="1:63" s="1" customFormat="1" ht="16.5" customHeight="1">
      <c r="B114" s="21"/>
      <c r="E114" s="258" t="s">
        <v>124</v>
      </c>
      <c r="F114" s="214"/>
      <c r="G114" s="214"/>
      <c r="H114" s="214"/>
      <c r="L114" s="21"/>
    </row>
    <row r="115" spans="1:63" s="1" customFormat="1" ht="12" customHeight="1">
      <c r="B115" s="21"/>
      <c r="C115" s="28" t="s">
        <v>127</v>
      </c>
      <c r="L115" s="21"/>
    </row>
    <row r="116" spans="1:63" s="2" customFormat="1" ht="16.5" customHeight="1">
      <c r="A116" s="33"/>
      <c r="B116" s="34"/>
      <c r="C116" s="33"/>
      <c r="D116" s="33"/>
      <c r="E116" s="261" t="s">
        <v>889</v>
      </c>
      <c r="F116" s="257"/>
      <c r="G116" s="257"/>
      <c r="H116" s="257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3" s="2" customFormat="1" ht="12" customHeight="1">
      <c r="A117" s="33"/>
      <c r="B117" s="34"/>
      <c r="C117" s="28" t="s">
        <v>890</v>
      </c>
      <c r="D117" s="33"/>
      <c r="E117" s="33"/>
      <c r="F117" s="33"/>
      <c r="G117" s="33"/>
      <c r="H117" s="3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16.5" customHeight="1">
      <c r="A118" s="33"/>
      <c r="B118" s="34"/>
      <c r="C118" s="33"/>
      <c r="D118" s="33"/>
      <c r="E118" s="248" t="str">
        <f>E13</f>
        <v>002a - Elektroinštalácia</v>
      </c>
      <c r="F118" s="257"/>
      <c r="G118" s="257"/>
      <c r="H118" s="257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6.95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12" customHeight="1">
      <c r="A120" s="33"/>
      <c r="B120" s="34"/>
      <c r="C120" s="28" t="s">
        <v>18</v>
      </c>
      <c r="D120" s="33"/>
      <c r="E120" s="33"/>
      <c r="F120" s="26" t="str">
        <f>F16</f>
        <v>ul. J.Kármana 2/2, Lučenec</v>
      </c>
      <c r="G120" s="33"/>
      <c r="H120" s="33"/>
      <c r="I120" s="28" t="s">
        <v>20</v>
      </c>
      <c r="J120" s="56" t="str">
        <f>IF(J16="","",J16)</f>
        <v>10. 12. 2020</v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6.95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15.2" customHeight="1">
      <c r="A122" s="33"/>
      <c r="B122" s="34"/>
      <c r="C122" s="28" t="s">
        <v>22</v>
      </c>
      <c r="D122" s="33"/>
      <c r="E122" s="33"/>
      <c r="F122" s="26" t="str">
        <f>E19</f>
        <v>BBSK, nám.SNP 23, B.Bystrica</v>
      </c>
      <c r="G122" s="33"/>
      <c r="H122" s="33"/>
      <c r="I122" s="28" t="s">
        <v>28</v>
      </c>
      <c r="J122" s="31" t="str">
        <f>E25</f>
        <v>Ing.Farkaš Attila</v>
      </c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15.2" customHeight="1">
      <c r="A123" s="33"/>
      <c r="B123" s="34"/>
      <c r="C123" s="28" t="s">
        <v>26</v>
      </c>
      <c r="D123" s="33"/>
      <c r="E123" s="33"/>
      <c r="F123" s="26" t="str">
        <f>IF(E22="","",E22)</f>
        <v>Vyplň údaj</v>
      </c>
      <c r="G123" s="33"/>
      <c r="H123" s="33"/>
      <c r="I123" s="28" t="s">
        <v>32</v>
      </c>
      <c r="J123" s="31" t="str">
        <f>E28</f>
        <v>.</v>
      </c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0.35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11" customFormat="1" ht="29.25" customHeight="1">
      <c r="A125" s="127"/>
      <c r="B125" s="128"/>
      <c r="C125" s="129" t="s">
        <v>162</v>
      </c>
      <c r="D125" s="130" t="s">
        <v>61</v>
      </c>
      <c r="E125" s="130" t="s">
        <v>57</v>
      </c>
      <c r="F125" s="130" t="s">
        <v>58</v>
      </c>
      <c r="G125" s="130" t="s">
        <v>163</v>
      </c>
      <c r="H125" s="130" t="s">
        <v>164</v>
      </c>
      <c r="I125" s="130" t="s">
        <v>165</v>
      </c>
      <c r="J125" s="131" t="s">
        <v>139</v>
      </c>
      <c r="K125" s="132" t="s">
        <v>166</v>
      </c>
      <c r="L125" s="133"/>
      <c r="M125" s="63" t="s">
        <v>1</v>
      </c>
      <c r="N125" s="64" t="s">
        <v>40</v>
      </c>
      <c r="O125" s="64" t="s">
        <v>167</v>
      </c>
      <c r="P125" s="64" t="s">
        <v>168</v>
      </c>
      <c r="Q125" s="64" t="s">
        <v>169</v>
      </c>
      <c r="R125" s="64" t="s">
        <v>170</v>
      </c>
      <c r="S125" s="64" t="s">
        <v>171</v>
      </c>
      <c r="T125" s="65" t="s">
        <v>172</v>
      </c>
      <c r="U125" s="127"/>
      <c r="V125" s="127"/>
      <c r="W125" s="127"/>
      <c r="X125" s="127"/>
      <c r="Y125" s="127"/>
      <c r="Z125" s="127"/>
      <c r="AA125" s="127"/>
      <c r="AB125" s="127"/>
      <c r="AC125" s="127"/>
      <c r="AD125" s="127"/>
      <c r="AE125" s="127"/>
    </row>
    <row r="126" spans="1:63" s="2" customFormat="1" ht="22.9" customHeight="1">
      <c r="A126" s="33"/>
      <c r="B126" s="34"/>
      <c r="C126" s="70" t="s">
        <v>140</v>
      </c>
      <c r="D126" s="33"/>
      <c r="E126" s="33"/>
      <c r="F126" s="33"/>
      <c r="G126" s="33"/>
      <c r="H126" s="33"/>
      <c r="I126" s="33"/>
      <c r="J126" s="134">
        <f>BK126</f>
        <v>0</v>
      </c>
      <c r="K126" s="33"/>
      <c r="L126" s="34"/>
      <c r="M126" s="66"/>
      <c r="N126" s="57"/>
      <c r="O126" s="67"/>
      <c r="P126" s="135">
        <f>P127</f>
        <v>0</v>
      </c>
      <c r="Q126" s="67"/>
      <c r="R126" s="135">
        <f>R127</f>
        <v>0</v>
      </c>
      <c r="S126" s="67"/>
      <c r="T126" s="136">
        <f>T127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T126" s="18" t="s">
        <v>75</v>
      </c>
      <c r="AU126" s="18" t="s">
        <v>141</v>
      </c>
      <c r="BK126" s="137">
        <f>BK127</f>
        <v>0</v>
      </c>
    </row>
    <row r="127" spans="1:63" s="12" customFormat="1" ht="25.9" customHeight="1">
      <c r="B127" s="138"/>
      <c r="D127" s="139" t="s">
        <v>75</v>
      </c>
      <c r="E127" s="140" t="s">
        <v>895</v>
      </c>
      <c r="F127" s="140" t="s">
        <v>896</v>
      </c>
      <c r="I127" s="141"/>
      <c r="J127" s="142">
        <f>BK127</f>
        <v>0</v>
      </c>
      <c r="L127" s="138"/>
      <c r="M127" s="143"/>
      <c r="N127" s="144"/>
      <c r="O127" s="144"/>
      <c r="P127" s="145">
        <f>P128</f>
        <v>0</v>
      </c>
      <c r="Q127" s="144"/>
      <c r="R127" s="145">
        <f>R128</f>
        <v>0</v>
      </c>
      <c r="S127" s="144"/>
      <c r="T127" s="146">
        <f>T128</f>
        <v>0</v>
      </c>
      <c r="AR127" s="139" t="s">
        <v>83</v>
      </c>
      <c r="AT127" s="147" t="s">
        <v>75</v>
      </c>
      <c r="AU127" s="147" t="s">
        <v>76</v>
      </c>
      <c r="AY127" s="139" t="s">
        <v>175</v>
      </c>
      <c r="BK127" s="148">
        <f>BK128</f>
        <v>0</v>
      </c>
    </row>
    <row r="128" spans="1:63" s="12" customFormat="1" ht="22.9" customHeight="1">
      <c r="B128" s="138"/>
      <c r="D128" s="139" t="s">
        <v>75</v>
      </c>
      <c r="E128" s="149" t="s">
        <v>897</v>
      </c>
      <c r="F128" s="149" t="s">
        <v>898</v>
      </c>
      <c r="I128" s="141"/>
      <c r="J128" s="150">
        <f>BK128</f>
        <v>0</v>
      </c>
      <c r="L128" s="138"/>
      <c r="M128" s="143"/>
      <c r="N128" s="144"/>
      <c r="O128" s="144"/>
      <c r="P128" s="145">
        <f>SUM(P129:P173)</f>
        <v>0</v>
      </c>
      <c r="Q128" s="144"/>
      <c r="R128" s="145">
        <f>SUM(R129:R173)</f>
        <v>0</v>
      </c>
      <c r="S128" s="144"/>
      <c r="T128" s="146">
        <f>SUM(T129:T173)</f>
        <v>0</v>
      </c>
      <c r="AR128" s="139" t="s">
        <v>83</v>
      </c>
      <c r="AT128" s="147" t="s">
        <v>75</v>
      </c>
      <c r="AU128" s="147" t="s">
        <v>83</v>
      </c>
      <c r="AY128" s="139" t="s">
        <v>175</v>
      </c>
      <c r="BK128" s="148">
        <f>SUM(BK129:BK173)</f>
        <v>0</v>
      </c>
    </row>
    <row r="129" spans="1:65" s="2" customFormat="1" ht="16.5" customHeight="1">
      <c r="A129" s="33"/>
      <c r="B129" s="151"/>
      <c r="C129" s="152" t="s">
        <v>83</v>
      </c>
      <c r="D129" s="152" t="s">
        <v>177</v>
      </c>
      <c r="E129" s="153" t="s">
        <v>899</v>
      </c>
      <c r="F129" s="154" t="s">
        <v>900</v>
      </c>
      <c r="G129" s="155" t="s">
        <v>215</v>
      </c>
      <c r="H129" s="156">
        <v>175</v>
      </c>
      <c r="I129" s="157"/>
      <c r="J129" s="156">
        <f t="shared" ref="J129:J173" si="0">ROUND(I129*H129,3)</f>
        <v>0</v>
      </c>
      <c r="K129" s="158"/>
      <c r="L129" s="34"/>
      <c r="M129" s="159" t="s">
        <v>1</v>
      </c>
      <c r="N129" s="160" t="s">
        <v>42</v>
      </c>
      <c r="O129" s="59"/>
      <c r="P129" s="161">
        <f t="shared" ref="P129:P173" si="1">O129*H129</f>
        <v>0</v>
      </c>
      <c r="Q129" s="161">
        <v>0</v>
      </c>
      <c r="R129" s="161">
        <f t="shared" ref="R129:R173" si="2">Q129*H129</f>
        <v>0</v>
      </c>
      <c r="S129" s="161">
        <v>0</v>
      </c>
      <c r="T129" s="162">
        <f t="shared" ref="T129:T173" si="3"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3" t="s">
        <v>564</v>
      </c>
      <c r="AT129" s="163" t="s">
        <v>177</v>
      </c>
      <c r="AU129" s="163" t="s">
        <v>88</v>
      </c>
      <c r="AY129" s="18" t="s">
        <v>175</v>
      </c>
      <c r="BE129" s="164">
        <f t="shared" ref="BE129:BE173" si="4">IF(N129="základná",J129,0)</f>
        <v>0</v>
      </c>
      <c r="BF129" s="164">
        <f t="shared" ref="BF129:BF173" si="5">IF(N129="znížená",J129,0)</f>
        <v>0</v>
      </c>
      <c r="BG129" s="164">
        <f t="shared" ref="BG129:BG173" si="6">IF(N129="zákl. prenesená",J129,0)</f>
        <v>0</v>
      </c>
      <c r="BH129" s="164">
        <f t="shared" ref="BH129:BH173" si="7">IF(N129="zníž. prenesená",J129,0)</f>
        <v>0</v>
      </c>
      <c r="BI129" s="164">
        <f t="shared" ref="BI129:BI173" si="8">IF(N129="nulová",J129,0)</f>
        <v>0</v>
      </c>
      <c r="BJ129" s="18" t="s">
        <v>88</v>
      </c>
      <c r="BK129" s="165">
        <f t="shared" ref="BK129:BK173" si="9">ROUND(I129*H129,3)</f>
        <v>0</v>
      </c>
      <c r="BL129" s="18" t="s">
        <v>564</v>
      </c>
      <c r="BM129" s="163" t="s">
        <v>88</v>
      </c>
    </row>
    <row r="130" spans="1:65" s="2" customFormat="1" ht="16.5" customHeight="1">
      <c r="A130" s="33"/>
      <c r="B130" s="151"/>
      <c r="C130" s="152" t="s">
        <v>88</v>
      </c>
      <c r="D130" s="152" t="s">
        <v>177</v>
      </c>
      <c r="E130" s="153" t="s">
        <v>901</v>
      </c>
      <c r="F130" s="154" t="s">
        <v>902</v>
      </c>
      <c r="G130" s="155" t="s">
        <v>215</v>
      </c>
      <c r="H130" s="156">
        <v>55</v>
      </c>
      <c r="I130" s="157"/>
      <c r="J130" s="156">
        <f t="shared" si="0"/>
        <v>0</v>
      </c>
      <c r="K130" s="158"/>
      <c r="L130" s="34"/>
      <c r="M130" s="159" t="s">
        <v>1</v>
      </c>
      <c r="N130" s="160" t="s">
        <v>42</v>
      </c>
      <c r="O130" s="59"/>
      <c r="P130" s="161">
        <f t="shared" si="1"/>
        <v>0</v>
      </c>
      <c r="Q130" s="161">
        <v>0</v>
      </c>
      <c r="R130" s="161">
        <f t="shared" si="2"/>
        <v>0</v>
      </c>
      <c r="S130" s="161">
        <v>0</v>
      </c>
      <c r="T130" s="162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3" t="s">
        <v>564</v>
      </c>
      <c r="AT130" s="163" t="s">
        <v>177</v>
      </c>
      <c r="AU130" s="163" t="s">
        <v>88</v>
      </c>
      <c r="AY130" s="18" t="s">
        <v>175</v>
      </c>
      <c r="BE130" s="164">
        <f t="shared" si="4"/>
        <v>0</v>
      </c>
      <c r="BF130" s="164">
        <f t="shared" si="5"/>
        <v>0</v>
      </c>
      <c r="BG130" s="164">
        <f t="shared" si="6"/>
        <v>0</v>
      </c>
      <c r="BH130" s="164">
        <f t="shared" si="7"/>
        <v>0</v>
      </c>
      <c r="BI130" s="164">
        <f t="shared" si="8"/>
        <v>0</v>
      </c>
      <c r="BJ130" s="18" t="s">
        <v>88</v>
      </c>
      <c r="BK130" s="165">
        <f t="shared" si="9"/>
        <v>0</v>
      </c>
      <c r="BL130" s="18" t="s">
        <v>564</v>
      </c>
      <c r="BM130" s="163" t="s">
        <v>181</v>
      </c>
    </row>
    <row r="131" spans="1:65" s="2" customFormat="1" ht="16.5" customHeight="1">
      <c r="A131" s="33"/>
      <c r="B131" s="151"/>
      <c r="C131" s="152" t="s">
        <v>94</v>
      </c>
      <c r="D131" s="152" t="s">
        <v>177</v>
      </c>
      <c r="E131" s="153" t="s">
        <v>903</v>
      </c>
      <c r="F131" s="154" t="s">
        <v>904</v>
      </c>
      <c r="G131" s="155" t="s">
        <v>215</v>
      </c>
      <c r="H131" s="156">
        <v>175</v>
      </c>
      <c r="I131" s="157"/>
      <c r="J131" s="156">
        <f t="shared" si="0"/>
        <v>0</v>
      </c>
      <c r="K131" s="158"/>
      <c r="L131" s="34"/>
      <c r="M131" s="159" t="s">
        <v>1</v>
      </c>
      <c r="N131" s="160" t="s">
        <v>42</v>
      </c>
      <c r="O131" s="59"/>
      <c r="P131" s="161">
        <f t="shared" si="1"/>
        <v>0</v>
      </c>
      <c r="Q131" s="161">
        <v>0</v>
      </c>
      <c r="R131" s="161">
        <f t="shared" si="2"/>
        <v>0</v>
      </c>
      <c r="S131" s="161">
        <v>0</v>
      </c>
      <c r="T131" s="162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3" t="s">
        <v>564</v>
      </c>
      <c r="AT131" s="163" t="s">
        <v>177</v>
      </c>
      <c r="AU131" s="163" t="s">
        <v>88</v>
      </c>
      <c r="AY131" s="18" t="s">
        <v>175</v>
      </c>
      <c r="BE131" s="164">
        <f t="shared" si="4"/>
        <v>0</v>
      </c>
      <c r="BF131" s="164">
        <f t="shared" si="5"/>
        <v>0</v>
      </c>
      <c r="BG131" s="164">
        <f t="shared" si="6"/>
        <v>0</v>
      </c>
      <c r="BH131" s="164">
        <f t="shared" si="7"/>
        <v>0</v>
      </c>
      <c r="BI131" s="164">
        <f t="shared" si="8"/>
        <v>0</v>
      </c>
      <c r="BJ131" s="18" t="s">
        <v>88</v>
      </c>
      <c r="BK131" s="165">
        <f t="shared" si="9"/>
        <v>0</v>
      </c>
      <c r="BL131" s="18" t="s">
        <v>564</v>
      </c>
      <c r="BM131" s="163" t="s">
        <v>212</v>
      </c>
    </row>
    <row r="132" spans="1:65" s="2" customFormat="1" ht="16.5" customHeight="1">
      <c r="A132" s="33"/>
      <c r="B132" s="151"/>
      <c r="C132" s="152" t="s">
        <v>181</v>
      </c>
      <c r="D132" s="152" t="s">
        <v>177</v>
      </c>
      <c r="E132" s="153" t="s">
        <v>905</v>
      </c>
      <c r="F132" s="154" t="s">
        <v>906</v>
      </c>
      <c r="G132" s="155" t="s">
        <v>215</v>
      </c>
      <c r="H132" s="156">
        <v>75</v>
      </c>
      <c r="I132" s="157"/>
      <c r="J132" s="156">
        <f t="shared" si="0"/>
        <v>0</v>
      </c>
      <c r="K132" s="158"/>
      <c r="L132" s="34"/>
      <c r="M132" s="159" t="s">
        <v>1</v>
      </c>
      <c r="N132" s="160" t="s">
        <v>42</v>
      </c>
      <c r="O132" s="59"/>
      <c r="P132" s="161">
        <f t="shared" si="1"/>
        <v>0</v>
      </c>
      <c r="Q132" s="161">
        <v>0</v>
      </c>
      <c r="R132" s="161">
        <f t="shared" si="2"/>
        <v>0</v>
      </c>
      <c r="S132" s="161">
        <v>0</v>
      </c>
      <c r="T132" s="162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3" t="s">
        <v>564</v>
      </c>
      <c r="AT132" s="163" t="s">
        <v>177</v>
      </c>
      <c r="AU132" s="163" t="s">
        <v>88</v>
      </c>
      <c r="AY132" s="18" t="s">
        <v>175</v>
      </c>
      <c r="BE132" s="164">
        <f t="shared" si="4"/>
        <v>0</v>
      </c>
      <c r="BF132" s="164">
        <f t="shared" si="5"/>
        <v>0</v>
      </c>
      <c r="BG132" s="164">
        <f t="shared" si="6"/>
        <v>0</v>
      </c>
      <c r="BH132" s="164">
        <f t="shared" si="7"/>
        <v>0</v>
      </c>
      <c r="BI132" s="164">
        <f t="shared" si="8"/>
        <v>0</v>
      </c>
      <c r="BJ132" s="18" t="s">
        <v>88</v>
      </c>
      <c r="BK132" s="165">
        <f t="shared" si="9"/>
        <v>0</v>
      </c>
      <c r="BL132" s="18" t="s">
        <v>564</v>
      </c>
      <c r="BM132" s="163" t="s">
        <v>192</v>
      </c>
    </row>
    <row r="133" spans="1:65" s="2" customFormat="1" ht="16.5" customHeight="1">
      <c r="A133" s="33"/>
      <c r="B133" s="151"/>
      <c r="C133" s="152" t="s">
        <v>206</v>
      </c>
      <c r="D133" s="152" t="s">
        <v>177</v>
      </c>
      <c r="E133" s="153" t="s">
        <v>907</v>
      </c>
      <c r="F133" s="154" t="s">
        <v>908</v>
      </c>
      <c r="G133" s="155" t="s">
        <v>215</v>
      </c>
      <c r="H133" s="156">
        <v>9</v>
      </c>
      <c r="I133" s="157"/>
      <c r="J133" s="156">
        <f t="shared" si="0"/>
        <v>0</v>
      </c>
      <c r="K133" s="158"/>
      <c r="L133" s="34"/>
      <c r="M133" s="159" t="s">
        <v>1</v>
      </c>
      <c r="N133" s="160" t="s">
        <v>42</v>
      </c>
      <c r="O133" s="59"/>
      <c r="P133" s="161">
        <f t="shared" si="1"/>
        <v>0</v>
      </c>
      <c r="Q133" s="161">
        <v>0</v>
      </c>
      <c r="R133" s="161">
        <f t="shared" si="2"/>
        <v>0</v>
      </c>
      <c r="S133" s="161">
        <v>0</v>
      </c>
      <c r="T133" s="162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3" t="s">
        <v>564</v>
      </c>
      <c r="AT133" s="163" t="s">
        <v>177</v>
      </c>
      <c r="AU133" s="163" t="s">
        <v>88</v>
      </c>
      <c r="AY133" s="18" t="s">
        <v>175</v>
      </c>
      <c r="BE133" s="164">
        <f t="shared" si="4"/>
        <v>0</v>
      </c>
      <c r="BF133" s="164">
        <f t="shared" si="5"/>
        <v>0</v>
      </c>
      <c r="BG133" s="164">
        <f t="shared" si="6"/>
        <v>0</v>
      </c>
      <c r="BH133" s="164">
        <f t="shared" si="7"/>
        <v>0</v>
      </c>
      <c r="BI133" s="164">
        <f t="shared" si="8"/>
        <v>0</v>
      </c>
      <c r="BJ133" s="18" t="s">
        <v>88</v>
      </c>
      <c r="BK133" s="165">
        <f t="shared" si="9"/>
        <v>0</v>
      </c>
      <c r="BL133" s="18" t="s">
        <v>564</v>
      </c>
      <c r="BM133" s="163" t="s">
        <v>234</v>
      </c>
    </row>
    <row r="134" spans="1:65" s="2" customFormat="1" ht="16.5" customHeight="1">
      <c r="A134" s="33"/>
      <c r="B134" s="151"/>
      <c r="C134" s="152" t="s">
        <v>212</v>
      </c>
      <c r="D134" s="152" t="s">
        <v>177</v>
      </c>
      <c r="E134" s="153" t="s">
        <v>909</v>
      </c>
      <c r="F134" s="154" t="s">
        <v>910</v>
      </c>
      <c r="G134" s="155" t="s">
        <v>215</v>
      </c>
      <c r="H134" s="156">
        <v>55</v>
      </c>
      <c r="I134" s="157"/>
      <c r="J134" s="156">
        <f t="shared" si="0"/>
        <v>0</v>
      </c>
      <c r="K134" s="158"/>
      <c r="L134" s="34"/>
      <c r="M134" s="159" t="s">
        <v>1</v>
      </c>
      <c r="N134" s="160" t="s">
        <v>42</v>
      </c>
      <c r="O134" s="59"/>
      <c r="P134" s="161">
        <f t="shared" si="1"/>
        <v>0</v>
      </c>
      <c r="Q134" s="161">
        <v>0</v>
      </c>
      <c r="R134" s="161">
        <f t="shared" si="2"/>
        <v>0</v>
      </c>
      <c r="S134" s="161">
        <v>0</v>
      </c>
      <c r="T134" s="162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3" t="s">
        <v>564</v>
      </c>
      <c r="AT134" s="163" t="s">
        <v>177</v>
      </c>
      <c r="AU134" s="163" t="s">
        <v>88</v>
      </c>
      <c r="AY134" s="18" t="s">
        <v>175</v>
      </c>
      <c r="BE134" s="164">
        <f t="shared" si="4"/>
        <v>0</v>
      </c>
      <c r="BF134" s="164">
        <f t="shared" si="5"/>
        <v>0</v>
      </c>
      <c r="BG134" s="164">
        <f t="shared" si="6"/>
        <v>0</v>
      </c>
      <c r="BH134" s="164">
        <f t="shared" si="7"/>
        <v>0</v>
      </c>
      <c r="BI134" s="164">
        <f t="shared" si="8"/>
        <v>0</v>
      </c>
      <c r="BJ134" s="18" t="s">
        <v>88</v>
      </c>
      <c r="BK134" s="165">
        <f t="shared" si="9"/>
        <v>0</v>
      </c>
      <c r="BL134" s="18" t="s">
        <v>564</v>
      </c>
      <c r="BM134" s="163" t="s">
        <v>246</v>
      </c>
    </row>
    <row r="135" spans="1:65" s="2" customFormat="1" ht="16.5" customHeight="1">
      <c r="A135" s="33"/>
      <c r="B135" s="151"/>
      <c r="C135" s="152" t="s">
        <v>219</v>
      </c>
      <c r="D135" s="152" t="s">
        <v>177</v>
      </c>
      <c r="E135" s="153" t="s">
        <v>911</v>
      </c>
      <c r="F135" s="154" t="s">
        <v>912</v>
      </c>
      <c r="G135" s="155" t="s">
        <v>191</v>
      </c>
      <c r="H135" s="156">
        <v>55</v>
      </c>
      <c r="I135" s="157"/>
      <c r="J135" s="156">
        <f t="shared" si="0"/>
        <v>0</v>
      </c>
      <c r="K135" s="158"/>
      <c r="L135" s="34"/>
      <c r="M135" s="159" t="s">
        <v>1</v>
      </c>
      <c r="N135" s="160" t="s">
        <v>42</v>
      </c>
      <c r="O135" s="59"/>
      <c r="P135" s="161">
        <f t="shared" si="1"/>
        <v>0</v>
      </c>
      <c r="Q135" s="161">
        <v>0</v>
      </c>
      <c r="R135" s="161">
        <f t="shared" si="2"/>
        <v>0</v>
      </c>
      <c r="S135" s="161">
        <v>0</v>
      </c>
      <c r="T135" s="162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3" t="s">
        <v>564</v>
      </c>
      <c r="AT135" s="163" t="s">
        <v>177</v>
      </c>
      <c r="AU135" s="163" t="s">
        <v>88</v>
      </c>
      <c r="AY135" s="18" t="s">
        <v>175</v>
      </c>
      <c r="BE135" s="164">
        <f t="shared" si="4"/>
        <v>0</v>
      </c>
      <c r="BF135" s="164">
        <f t="shared" si="5"/>
        <v>0</v>
      </c>
      <c r="BG135" s="164">
        <f t="shared" si="6"/>
        <v>0</v>
      </c>
      <c r="BH135" s="164">
        <f t="shared" si="7"/>
        <v>0</v>
      </c>
      <c r="BI135" s="164">
        <f t="shared" si="8"/>
        <v>0</v>
      </c>
      <c r="BJ135" s="18" t="s">
        <v>88</v>
      </c>
      <c r="BK135" s="165">
        <f t="shared" si="9"/>
        <v>0</v>
      </c>
      <c r="BL135" s="18" t="s">
        <v>564</v>
      </c>
      <c r="BM135" s="163" t="s">
        <v>258</v>
      </c>
    </row>
    <row r="136" spans="1:65" s="2" customFormat="1" ht="16.5" customHeight="1">
      <c r="A136" s="33"/>
      <c r="B136" s="151"/>
      <c r="C136" s="152" t="s">
        <v>192</v>
      </c>
      <c r="D136" s="152" t="s">
        <v>177</v>
      </c>
      <c r="E136" s="153" t="s">
        <v>913</v>
      </c>
      <c r="F136" s="154" t="s">
        <v>914</v>
      </c>
      <c r="G136" s="155" t="s">
        <v>191</v>
      </c>
      <c r="H136" s="156">
        <v>12</v>
      </c>
      <c r="I136" s="157"/>
      <c r="J136" s="156">
        <f t="shared" si="0"/>
        <v>0</v>
      </c>
      <c r="K136" s="158"/>
      <c r="L136" s="34"/>
      <c r="M136" s="159" t="s">
        <v>1</v>
      </c>
      <c r="N136" s="160" t="s">
        <v>42</v>
      </c>
      <c r="O136" s="59"/>
      <c r="P136" s="161">
        <f t="shared" si="1"/>
        <v>0</v>
      </c>
      <c r="Q136" s="161">
        <v>0</v>
      </c>
      <c r="R136" s="161">
        <f t="shared" si="2"/>
        <v>0</v>
      </c>
      <c r="S136" s="161">
        <v>0</v>
      </c>
      <c r="T136" s="162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3" t="s">
        <v>564</v>
      </c>
      <c r="AT136" s="163" t="s">
        <v>177</v>
      </c>
      <c r="AU136" s="163" t="s">
        <v>88</v>
      </c>
      <c r="AY136" s="18" t="s">
        <v>175</v>
      </c>
      <c r="BE136" s="164">
        <f t="shared" si="4"/>
        <v>0</v>
      </c>
      <c r="BF136" s="164">
        <f t="shared" si="5"/>
        <v>0</v>
      </c>
      <c r="BG136" s="164">
        <f t="shared" si="6"/>
        <v>0</v>
      </c>
      <c r="BH136" s="164">
        <f t="shared" si="7"/>
        <v>0</v>
      </c>
      <c r="BI136" s="164">
        <f t="shared" si="8"/>
        <v>0</v>
      </c>
      <c r="BJ136" s="18" t="s">
        <v>88</v>
      </c>
      <c r="BK136" s="165">
        <f t="shared" si="9"/>
        <v>0</v>
      </c>
      <c r="BL136" s="18" t="s">
        <v>564</v>
      </c>
      <c r="BM136" s="163" t="s">
        <v>266</v>
      </c>
    </row>
    <row r="137" spans="1:65" s="2" customFormat="1" ht="16.5" customHeight="1">
      <c r="A137" s="33"/>
      <c r="B137" s="151"/>
      <c r="C137" s="152" t="s">
        <v>228</v>
      </c>
      <c r="D137" s="152" t="s">
        <v>177</v>
      </c>
      <c r="E137" s="153" t="s">
        <v>915</v>
      </c>
      <c r="F137" s="154" t="s">
        <v>916</v>
      </c>
      <c r="G137" s="155" t="s">
        <v>215</v>
      </c>
      <c r="H137" s="156">
        <v>50</v>
      </c>
      <c r="I137" s="157"/>
      <c r="J137" s="156">
        <f t="shared" si="0"/>
        <v>0</v>
      </c>
      <c r="K137" s="158"/>
      <c r="L137" s="34"/>
      <c r="M137" s="159" t="s">
        <v>1</v>
      </c>
      <c r="N137" s="160" t="s">
        <v>42</v>
      </c>
      <c r="O137" s="59"/>
      <c r="P137" s="161">
        <f t="shared" si="1"/>
        <v>0</v>
      </c>
      <c r="Q137" s="161">
        <v>0</v>
      </c>
      <c r="R137" s="161">
        <f t="shared" si="2"/>
        <v>0</v>
      </c>
      <c r="S137" s="161">
        <v>0</v>
      </c>
      <c r="T137" s="162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3" t="s">
        <v>564</v>
      </c>
      <c r="AT137" s="163" t="s">
        <v>177</v>
      </c>
      <c r="AU137" s="163" t="s">
        <v>88</v>
      </c>
      <c r="AY137" s="18" t="s">
        <v>175</v>
      </c>
      <c r="BE137" s="164">
        <f t="shared" si="4"/>
        <v>0</v>
      </c>
      <c r="BF137" s="164">
        <f t="shared" si="5"/>
        <v>0</v>
      </c>
      <c r="BG137" s="164">
        <f t="shared" si="6"/>
        <v>0</v>
      </c>
      <c r="BH137" s="164">
        <f t="shared" si="7"/>
        <v>0</v>
      </c>
      <c r="BI137" s="164">
        <f t="shared" si="8"/>
        <v>0</v>
      </c>
      <c r="BJ137" s="18" t="s">
        <v>88</v>
      </c>
      <c r="BK137" s="165">
        <f t="shared" si="9"/>
        <v>0</v>
      </c>
      <c r="BL137" s="18" t="s">
        <v>564</v>
      </c>
      <c r="BM137" s="163" t="s">
        <v>274</v>
      </c>
    </row>
    <row r="138" spans="1:65" s="2" customFormat="1" ht="16.5" customHeight="1">
      <c r="A138" s="33"/>
      <c r="B138" s="151"/>
      <c r="C138" s="152" t="s">
        <v>234</v>
      </c>
      <c r="D138" s="152" t="s">
        <v>177</v>
      </c>
      <c r="E138" s="153" t="s">
        <v>917</v>
      </c>
      <c r="F138" s="154" t="s">
        <v>918</v>
      </c>
      <c r="G138" s="155" t="s">
        <v>215</v>
      </c>
      <c r="H138" s="156">
        <v>75</v>
      </c>
      <c r="I138" s="157"/>
      <c r="J138" s="156">
        <f t="shared" si="0"/>
        <v>0</v>
      </c>
      <c r="K138" s="158"/>
      <c r="L138" s="34"/>
      <c r="M138" s="159" t="s">
        <v>1</v>
      </c>
      <c r="N138" s="160" t="s">
        <v>42</v>
      </c>
      <c r="O138" s="59"/>
      <c r="P138" s="161">
        <f t="shared" si="1"/>
        <v>0</v>
      </c>
      <c r="Q138" s="161">
        <v>0</v>
      </c>
      <c r="R138" s="161">
        <f t="shared" si="2"/>
        <v>0</v>
      </c>
      <c r="S138" s="161">
        <v>0</v>
      </c>
      <c r="T138" s="162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3" t="s">
        <v>564</v>
      </c>
      <c r="AT138" s="163" t="s">
        <v>177</v>
      </c>
      <c r="AU138" s="163" t="s">
        <v>88</v>
      </c>
      <c r="AY138" s="18" t="s">
        <v>175</v>
      </c>
      <c r="BE138" s="164">
        <f t="shared" si="4"/>
        <v>0</v>
      </c>
      <c r="BF138" s="164">
        <f t="shared" si="5"/>
        <v>0</v>
      </c>
      <c r="BG138" s="164">
        <f t="shared" si="6"/>
        <v>0</v>
      </c>
      <c r="BH138" s="164">
        <f t="shared" si="7"/>
        <v>0</v>
      </c>
      <c r="BI138" s="164">
        <f t="shared" si="8"/>
        <v>0</v>
      </c>
      <c r="BJ138" s="18" t="s">
        <v>88</v>
      </c>
      <c r="BK138" s="165">
        <f t="shared" si="9"/>
        <v>0</v>
      </c>
      <c r="BL138" s="18" t="s">
        <v>564</v>
      </c>
      <c r="BM138" s="163" t="s">
        <v>7</v>
      </c>
    </row>
    <row r="139" spans="1:65" s="2" customFormat="1" ht="16.5" customHeight="1">
      <c r="A139" s="33"/>
      <c r="B139" s="151"/>
      <c r="C139" s="152" t="s">
        <v>241</v>
      </c>
      <c r="D139" s="152" t="s">
        <v>177</v>
      </c>
      <c r="E139" s="153" t="s">
        <v>919</v>
      </c>
      <c r="F139" s="154" t="s">
        <v>920</v>
      </c>
      <c r="G139" s="155" t="s">
        <v>215</v>
      </c>
      <c r="H139" s="156">
        <v>12</v>
      </c>
      <c r="I139" s="157"/>
      <c r="J139" s="156">
        <f t="shared" si="0"/>
        <v>0</v>
      </c>
      <c r="K139" s="158"/>
      <c r="L139" s="34"/>
      <c r="M139" s="159" t="s">
        <v>1</v>
      </c>
      <c r="N139" s="160" t="s">
        <v>42</v>
      </c>
      <c r="O139" s="59"/>
      <c r="P139" s="161">
        <f t="shared" si="1"/>
        <v>0</v>
      </c>
      <c r="Q139" s="161">
        <v>0</v>
      </c>
      <c r="R139" s="161">
        <f t="shared" si="2"/>
        <v>0</v>
      </c>
      <c r="S139" s="161">
        <v>0</v>
      </c>
      <c r="T139" s="162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3" t="s">
        <v>564</v>
      </c>
      <c r="AT139" s="163" t="s">
        <v>177</v>
      </c>
      <c r="AU139" s="163" t="s">
        <v>88</v>
      </c>
      <c r="AY139" s="18" t="s">
        <v>175</v>
      </c>
      <c r="BE139" s="164">
        <f t="shared" si="4"/>
        <v>0</v>
      </c>
      <c r="BF139" s="164">
        <f t="shared" si="5"/>
        <v>0</v>
      </c>
      <c r="BG139" s="164">
        <f t="shared" si="6"/>
        <v>0</v>
      </c>
      <c r="BH139" s="164">
        <f t="shared" si="7"/>
        <v>0</v>
      </c>
      <c r="BI139" s="164">
        <f t="shared" si="8"/>
        <v>0</v>
      </c>
      <c r="BJ139" s="18" t="s">
        <v>88</v>
      </c>
      <c r="BK139" s="165">
        <f t="shared" si="9"/>
        <v>0</v>
      </c>
      <c r="BL139" s="18" t="s">
        <v>564</v>
      </c>
      <c r="BM139" s="163" t="s">
        <v>291</v>
      </c>
    </row>
    <row r="140" spans="1:65" s="2" customFormat="1" ht="16.5" customHeight="1">
      <c r="A140" s="33"/>
      <c r="B140" s="151"/>
      <c r="C140" s="152" t="s">
        <v>246</v>
      </c>
      <c r="D140" s="152" t="s">
        <v>177</v>
      </c>
      <c r="E140" s="153" t="s">
        <v>921</v>
      </c>
      <c r="F140" s="154" t="s">
        <v>922</v>
      </c>
      <c r="G140" s="155" t="s">
        <v>215</v>
      </c>
      <c r="H140" s="156">
        <v>135</v>
      </c>
      <c r="I140" s="157"/>
      <c r="J140" s="156">
        <f t="shared" si="0"/>
        <v>0</v>
      </c>
      <c r="K140" s="158"/>
      <c r="L140" s="34"/>
      <c r="M140" s="159" t="s">
        <v>1</v>
      </c>
      <c r="N140" s="160" t="s">
        <v>42</v>
      </c>
      <c r="O140" s="59"/>
      <c r="P140" s="161">
        <f t="shared" si="1"/>
        <v>0</v>
      </c>
      <c r="Q140" s="161">
        <v>0</v>
      </c>
      <c r="R140" s="161">
        <f t="shared" si="2"/>
        <v>0</v>
      </c>
      <c r="S140" s="161">
        <v>0</v>
      </c>
      <c r="T140" s="162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3" t="s">
        <v>564</v>
      </c>
      <c r="AT140" s="163" t="s">
        <v>177</v>
      </c>
      <c r="AU140" s="163" t="s">
        <v>88</v>
      </c>
      <c r="AY140" s="18" t="s">
        <v>175</v>
      </c>
      <c r="BE140" s="164">
        <f t="shared" si="4"/>
        <v>0</v>
      </c>
      <c r="BF140" s="164">
        <f t="shared" si="5"/>
        <v>0</v>
      </c>
      <c r="BG140" s="164">
        <f t="shared" si="6"/>
        <v>0</v>
      </c>
      <c r="BH140" s="164">
        <f t="shared" si="7"/>
        <v>0</v>
      </c>
      <c r="BI140" s="164">
        <f t="shared" si="8"/>
        <v>0</v>
      </c>
      <c r="BJ140" s="18" t="s">
        <v>88</v>
      </c>
      <c r="BK140" s="165">
        <f t="shared" si="9"/>
        <v>0</v>
      </c>
      <c r="BL140" s="18" t="s">
        <v>564</v>
      </c>
      <c r="BM140" s="163" t="s">
        <v>301</v>
      </c>
    </row>
    <row r="141" spans="1:65" s="2" customFormat="1" ht="16.5" customHeight="1">
      <c r="A141" s="33"/>
      <c r="B141" s="151"/>
      <c r="C141" s="152" t="s">
        <v>252</v>
      </c>
      <c r="D141" s="152" t="s">
        <v>177</v>
      </c>
      <c r="E141" s="153" t="s">
        <v>923</v>
      </c>
      <c r="F141" s="154" t="s">
        <v>924</v>
      </c>
      <c r="G141" s="155" t="s">
        <v>191</v>
      </c>
      <c r="H141" s="156">
        <v>8</v>
      </c>
      <c r="I141" s="157"/>
      <c r="J141" s="156">
        <f t="shared" si="0"/>
        <v>0</v>
      </c>
      <c r="K141" s="158"/>
      <c r="L141" s="34"/>
      <c r="M141" s="159" t="s">
        <v>1</v>
      </c>
      <c r="N141" s="160" t="s">
        <v>42</v>
      </c>
      <c r="O141" s="59"/>
      <c r="P141" s="161">
        <f t="shared" si="1"/>
        <v>0</v>
      </c>
      <c r="Q141" s="161">
        <v>0</v>
      </c>
      <c r="R141" s="161">
        <f t="shared" si="2"/>
        <v>0</v>
      </c>
      <c r="S141" s="161">
        <v>0</v>
      </c>
      <c r="T141" s="162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3" t="s">
        <v>564</v>
      </c>
      <c r="AT141" s="163" t="s">
        <v>177</v>
      </c>
      <c r="AU141" s="163" t="s">
        <v>88</v>
      </c>
      <c r="AY141" s="18" t="s">
        <v>175</v>
      </c>
      <c r="BE141" s="164">
        <f t="shared" si="4"/>
        <v>0</v>
      </c>
      <c r="BF141" s="164">
        <f t="shared" si="5"/>
        <v>0</v>
      </c>
      <c r="BG141" s="164">
        <f t="shared" si="6"/>
        <v>0</v>
      </c>
      <c r="BH141" s="164">
        <f t="shared" si="7"/>
        <v>0</v>
      </c>
      <c r="BI141" s="164">
        <f t="shared" si="8"/>
        <v>0</v>
      </c>
      <c r="BJ141" s="18" t="s">
        <v>88</v>
      </c>
      <c r="BK141" s="165">
        <f t="shared" si="9"/>
        <v>0</v>
      </c>
      <c r="BL141" s="18" t="s">
        <v>564</v>
      </c>
      <c r="BM141" s="163" t="s">
        <v>311</v>
      </c>
    </row>
    <row r="142" spans="1:65" s="2" customFormat="1" ht="16.5" customHeight="1">
      <c r="A142" s="33"/>
      <c r="B142" s="151"/>
      <c r="C142" s="152" t="s">
        <v>258</v>
      </c>
      <c r="D142" s="152" t="s">
        <v>177</v>
      </c>
      <c r="E142" s="153" t="s">
        <v>925</v>
      </c>
      <c r="F142" s="154" t="s">
        <v>926</v>
      </c>
      <c r="G142" s="155" t="s">
        <v>191</v>
      </c>
      <c r="H142" s="156">
        <v>1</v>
      </c>
      <c r="I142" s="157"/>
      <c r="J142" s="156">
        <f t="shared" si="0"/>
        <v>0</v>
      </c>
      <c r="K142" s="158"/>
      <c r="L142" s="34"/>
      <c r="M142" s="159" t="s">
        <v>1</v>
      </c>
      <c r="N142" s="160" t="s">
        <v>42</v>
      </c>
      <c r="O142" s="59"/>
      <c r="P142" s="161">
        <f t="shared" si="1"/>
        <v>0</v>
      </c>
      <c r="Q142" s="161">
        <v>0</v>
      </c>
      <c r="R142" s="161">
        <f t="shared" si="2"/>
        <v>0</v>
      </c>
      <c r="S142" s="161">
        <v>0</v>
      </c>
      <c r="T142" s="162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3" t="s">
        <v>564</v>
      </c>
      <c r="AT142" s="163" t="s">
        <v>177</v>
      </c>
      <c r="AU142" s="163" t="s">
        <v>88</v>
      </c>
      <c r="AY142" s="18" t="s">
        <v>175</v>
      </c>
      <c r="BE142" s="164">
        <f t="shared" si="4"/>
        <v>0</v>
      </c>
      <c r="BF142" s="164">
        <f t="shared" si="5"/>
        <v>0</v>
      </c>
      <c r="BG142" s="164">
        <f t="shared" si="6"/>
        <v>0</v>
      </c>
      <c r="BH142" s="164">
        <f t="shared" si="7"/>
        <v>0</v>
      </c>
      <c r="BI142" s="164">
        <f t="shared" si="8"/>
        <v>0</v>
      </c>
      <c r="BJ142" s="18" t="s">
        <v>88</v>
      </c>
      <c r="BK142" s="165">
        <f t="shared" si="9"/>
        <v>0</v>
      </c>
      <c r="BL142" s="18" t="s">
        <v>564</v>
      </c>
      <c r="BM142" s="163" t="s">
        <v>323</v>
      </c>
    </row>
    <row r="143" spans="1:65" s="2" customFormat="1" ht="16.5" customHeight="1">
      <c r="A143" s="33"/>
      <c r="B143" s="151"/>
      <c r="C143" s="152" t="s">
        <v>262</v>
      </c>
      <c r="D143" s="152" t="s">
        <v>177</v>
      </c>
      <c r="E143" s="153" t="s">
        <v>927</v>
      </c>
      <c r="F143" s="154" t="s">
        <v>928</v>
      </c>
      <c r="G143" s="155" t="s">
        <v>191</v>
      </c>
      <c r="H143" s="156">
        <v>2</v>
      </c>
      <c r="I143" s="157"/>
      <c r="J143" s="156">
        <f t="shared" si="0"/>
        <v>0</v>
      </c>
      <c r="K143" s="158"/>
      <c r="L143" s="34"/>
      <c r="M143" s="159" t="s">
        <v>1</v>
      </c>
      <c r="N143" s="160" t="s">
        <v>42</v>
      </c>
      <c r="O143" s="59"/>
      <c r="P143" s="161">
        <f t="shared" si="1"/>
        <v>0</v>
      </c>
      <c r="Q143" s="161">
        <v>0</v>
      </c>
      <c r="R143" s="161">
        <f t="shared" si="2"/>
        <v>0</v>
      </c>
      <c r="S143" s="161">
        <v>0</v>
      </c>
      <c r="T143" s="162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3" t="s">
        <v>564</v>
      </c>
      <c r="AT143" s="163" t="s">
        <v>177</v>
      </c>
      <c r="AU143" s="163" t="s">
        <v>88</v>
      </c>
      <c r="AY143" s="18" t="s">
        <v>175</v>
      </c>
      <c r="BE143" s="164">
        <f t="shared" si="4"/>
        <v>0</v>
      </c>
      <c r="BF143" s="164">
        <f t="shared" si="5"/>
        <v>0</v>
      </c>
      <c r="BG143" s="164">
        <f t="shared" si="6"/>
        <v>0</v>
      </c>
      <c r="BH143" s="164">
        <f t="shared" si="7"/>
        <v>0</v>
      </c>
      <c r="BI143" s="164">
        <f t="shared" si="8"/>
        <v>0</v>
      </c>
      <c r="BJ143" s="18" t="s">
        <v>88</v>
      </c>
      <c r="BK143" s="165">
        <f t="shared" si="9"/>
        <v>0</v>
      </c>
      <c r="BL143" s="18" t="s">
        <v>564</v>
      </c>
      <c r="BM143" s="163" t="s">
        <v>337</v>
      </c>
    </row>
    <row r="144" spans="1:65" s="2" customFormat="1" ht="16.5" customHeight="1">
      <c r="A144" s="33"/>
      <c r="B144" s="151"/>
      <c r="C144" s="152" t="s">
        <v>266</v>
      </c>
      <c r="D144" s="152" t="s">
        <v>177</v>
      </c>
      <c r="E144" s="153" t="s">
        <v>929</v>
      </c>
      <c r="F144" s="154" t="s">
        <v>930</v>
      </c>
      <c r="G144" s="155" t="s">
        <v>191</v>
      </c>
      <c r="H144" s="156">
        <v>50</v>
      </c>
      <c r="I144" s="157"/>
      <c r="J144" s="156">
        <f t="shared" si="0"/>
        <v>0</v>
      </c>
      <c r="K144" s="158"/>
      <c r="L144" s="34"/>
      <c r="M144" s="159" t="s">
        <v>1</v>
      </c>
      <c r="N144" s="160" t="s">
        <v>42</v>
      </c>
      <c r="O144" s="59"/>
      <c r="P144" s="161">
        <f t="shared" si="1"/>
        <v>0</v>
      </c>
      <c r="Q144" s="161">
        <v>0</v>
      </c>
      <c r="R144" s="161">
        <f t="shared" si="2"/>
        <v>0</v>
      </c>
      <c r="S144" s="161">
        <v>0</v>
      </c>
      <c r="T144" s="162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3" t="s">
        <v>564</v>
      </c>
      <c r="AT144" s="163" t="s">
        <v>177</v>
      </c>
      <c r="AU144" s="163" t="s">
        <v>88</v>
      </c>
      <c r="AY144" s="18" t="s">
        <v>175</v>
      </c>
      <c r="BE144" s="164">
        <f t="shared" si="4"/>
        <v>0</v>
      </c>
      <c r="BF144" s="164">
        <f t="shared" si="5"/>
        <v>0</v>
      </c>
      <c r="BG144" s="164">
        <f t="shared" si="6"/>
        <v>0</v>
      </c>
      <c r="BH144" s="164">
        <f t="shared" si="7"/>
        <v>0</v>
      </c>
      <c r="BI144" s="164">
        <f t="shared" si="8"/>
        <v>0</v>
      </c>
      <c r="BJ144" s="18" t="s">
        <v>88</v>
      </c>
      <c r="BK144" s="165">
        <f t="shared" si="9"/>
        <v>0</v>
      </c>
      <c r="BL144" s="18" t="s">
        <v>564</v>
      </c>
      <c r="BM144" s="163" t="s">
        <v>349</v>
      </c>
    </row>
    <row r="145" spans="1:65" s="2" customFormat="1" ht="16.5" customHeight="1">
      <c r="A145" s="33"/>
      <c r="B145" s="151"/>
      <c r="C145" s="152" t="s">
        <v>270</v>
      </c>
      <c r="D145" s="152" t="s">
        <v>177</v>
      </c>
      <c r="E145" s="153" t="s">
        <v>931</v>
      </c>
      <c r="F145" s="154" t="s">
        <v>932</v>
      </c>
      <c r="G145" s="155" t="s">
        <v>309</v>
      </c>
      <c r="H145" s="156">
        <v>60</v>
      </c>
      <c r="I145" s="157"/>
      <c r="J145" s="156">
        <f t="shared" si="0"/>
        <v>0</v>
      </c>
      <c r="K145" s="158"/>
      <c r="L145" s="34"/>
      <c r="M145" s="159" t="s">
        <v>1</v>
      </c>
      <c r="N145" s="160" t="s">
        <v>42</v>
      </c>
      <c r="O145" s="59"/>
      <c r="P145" s="161">
        <f t="shared" si="1"/>
        <v>0</v>
      </c>
      <c r="Q145" s="161">
        <v>0</v>
      </c>
      <c r="R145" s="161">
        <f t="shared" si="2"/>
        <v>0</v>
      </c>
      <c r="S145" s="161">
        <v>0</v>
      </c>
      <c r="T145" s="162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3" t="s">
        <v>564</v>
      </c>
      <c r="AT145" s="163" t="s">
        <v>177</v>
      </c>
      <c r="AU145" s="163" t="s">
        <v>88</v>
      </c>
      <c r="AY145" s="18" t="s">
        <v>175</v>
      </c>
      <c r="BE145" s="164">
        <f t="shared" si="4"/>
        <v>0</v>
      </c>
      <c r="BF145" s="164">
        <f t="shared" si="5"/>
        <v>0</v>
      </c>
      <c r="BG145" s="164">
        <f t="shared" si="6"/>
        <v>0</v>
      </c>
      <c r="BH145" s="164">
        <f t="shared" si="7"/>
        <v>0</v>
      </c>
      <c r="BI145" s="164">
        <f t="shared" si="8"/>
        <v>0</v>
      </c>
      <c r="BJ145" s="18" t="s">
        <v>88</v>
      </c>
      <c r="BK145" s="165">
        <f t="shared" si="9"/>
        <v>0</v>
      </c>
      <c r="BL145" s="18" t="s">
        <v>564</v>
      </c>
      <c r="BM145" s="163" t="s">
        <v>363</v>
      </c>
    </row>
    <row r="146" spans="1:65" s="2" customFormat="1" ht="16.5" customHeight="1">
      <c r="A146" s="33"/>
      <c r="B146" s="151"/>
      <c r="C146" s="152" t="s">
        <v>274</v>
      </c>
      <c r="D146" s="152" t="s">
        <v>177</v>
      </c>
      <c r="E146" s="153" t="s">
        <v>933</v>
      </c>
      <c r="F146" s="154" t="s">
        <v>934</v>
      </c>
      <c r="G146" s="155" t="s">
        <v>191</v>
      </c>
      <c r="H146" s="156">
        <v>4</v>
      </c>
      <c r="I146" s="157"/>
      <c r="J146" s="156">
        <f t="shared" si="0"/>
        <v>0</v>
      </c>
      <c r="K146" s="158"/>
      <c r="L146" s="34"/>
      <c r="M146" s="159" t="s">
        <v>1</v>
      </c>
      <c r="N146" s="160" t="s">
        <v>42</v>
      </c>
      <c r="O146" s="59"/>
      <c r="P146" s="161">
        <f t="shared" si="1"/>
        <v>0</v>
      </c>
      <c r="Q146" s="161">
        <v>0</v>
      </c>
      <c r="R146" s="161">
        <f t="shared" si="2"/>
        <v>0</v>
      </c>
      <c r="S146" s="161">
        <v>0</v>
      </c>
      <c r="T146" s="162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3" t="s">
        <v>564</v>
      </c>
      <c r="AT146" s="163" t="s">
        <v>177</v>
      </c>
      <c r="AU146" s="163" t="s">
        <v>88</v>
      </c>
      <c r="AY146" s="18" t="s">
        <v>175</v>
      </c>
      <c r="BE146" s="164">
        <f t="shared" si="4"/>
        <v>0</v>
      </c>
      <c r="BF146" s="164">
        <f t="shared" si="5"/>
        <v>0</v>
      </c>
      <c r="BG146" s="164">
        <f t="shared" si="6"/>
        <v>0</v>
      </c>
      <c r="BH146" s="164">
        <f t="shared" si="7"/>
        <v>0</v>
      </c>
      <c r="BI146" s="164">
        <f t="shared" si="8"/>
        <v>0</v>
      </c>
      <c r="BJ146" s="18" t="s">
        <v>88</v>
      </c>
      <c r="BK146" s="165">
        <f t="shared" si="9"/>
        <v>0</v>
      </c>
      <c r="BL146" s="18" t="s">
        <v>564</v>
      </c>
      <c r="BM146" s="163" t="s">
        <v>378</v>
      </c>
    </row>
    <row r="147" spans="1:65" s="2" customFormat="1" ht="16.5" customHeight="1">
      <c r="A147" s="33"/>
      <c r="B147" s="151"/>
      <c r="C147" s="152" t="s">
        <v>278</v>
      </c>
      <c r="D147" s="152" t="s">
        <v>177</v>
      </c>
      <c r="E147" s="153" t="s">
        <v>935</v>
      </c>
      <c r="F147" s="154" t="s">
        <v>936</v>
      </c>
      <c r="G147" s="155" t="s">
        <v>191</v>
      </c>
      <c r="H147" s="156">
        <v>2</v>
      </c>
      <c r="I147" s="157"/>
      <c r="J147" s="156">
        <f t="shared" si="0"/>
        <v>0</v>
      </c>
      <c r="K147" s="158"/>
      <c r="L147" s="34"/>
      <c r="M147" s="159" t="s">
        <v>1</v>
      </c>
      <c r="N147" s="160" t="s">
        <v>42</v>
      </c>
      <c r="O147" s="59"/>
      <c r="P147" s="161">
        <f t="shared" si="1"/>
        <v>0</v>
      </c>
      <c r="Q147" s="161">
        <v>0</v>
      </c>
      <c r="R147" s="161">
        <f t="shared" si="2"/>
        <v>0</v>
      </c>
      <c r="S147" s="161">
        <v>0</v>
      </c>
      <c r="T147" s="162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3" t="s">
        <v>564</v>
      </c>
      <c r="AT147" s="163" t="s">
        <v>177</v>
      </c>
      <c r="AU147" s="163" t="s">
        <v>88</v>
      </c>
      <c r="AY147" s="18" t="s">
        <v>175</v>
      </c>
      <c r="BE147" s="164">
        <f t="shared" si="4"/>
        <v>0</v>
      </c>
      <c r="BF147" s="164">
        <f t="shared" si="5"/>
        <v>0</v>
      </c>
      <c r="BG147" s="164">
        <f t="shared" si="6"/>
        <v>0</v>
      </c>
      <c r="BH147" s="164">
        <f t="shared" si="7"/>
        <v>0</v>
      </c>
      <c r="BI147" s="164">
        <f t="shared" si="8"/>
        <v>0</v>
      </c>
      <c r="BJ147" s="18" t="s">
        <v>88</v>
      </c>
      <c r="BK147" s="165">
        <f t="shared" si="9"/>
        <v>0</v>
      </c>
      <c r="BL147" s="18" t="s">
        <v>564</v>
      </c>
      <c r="BM147" s="163" t="s">
        <v>393</v>
      </c>
    </row>
    <row r="148" spans="1:65" s="2" customFormat="1" ht="16.5" customHeight="1">
      <c r="A148" s="33"/>
      <c r="B148" s="151"/>
      <c r="C148" s="152" t="s">
        <v>7</v>
      </c>
      <c r="D148" s="152" t="s">
        <v>177</v>
      </c>
      <c r="E148" s="153" t="s">
        <v>937</v>
      </c>
      <c r="F148" s="154" t="s">
        <v>938</v>
      </c>
      <c r="G148" s="155" t="s">
        <v>191</v>
      </c>
      <c r="H148" s="156">
        <v>1</v>
      </c>
      <c r="I148" s="157"/>
      <c r="J148" s="156">
        <f t="shared" si="0"/>
        <v>0</v>
      </c>
      <c r="K148" s="158"/>
      <c r="L148" s="34"/>
      <c r="M148" s="159" t="s">
        <v>1</v>
      </c>
      <c r="N148" s="160" t="s">
        <v>42</v>
      </c>
      <c r="O148" s="59"/>
      <c r="P148" s="161">
        <f t="shared" si="1"/>
        <v>0</v>
      </c>
      <c r="Q148" s="161">
        <v>0</v>
      </c>
      <c r="R148" s="161">
        <f t="shared" si="2"/>
        <v>0</v>
      </c>
      <c r="S148" s="161">
        <v>0</v>
      </c>
      <c r="T148" s="162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3" t="s">
        <v>564</v>
      </c>
      <c r="AT148" s="163" t="s">
        <v>177</v>
      </c>
      <c r="AU148" s="163" t="s">
        <v>88</v>
      </c>
      <c r="AY148" s="18" t="s">
        <v>175</v>
      </c>
      <c r="BE148" s="164">
        <f t="shared" si="4"/>
        <v>0</v>
      </c>
      <c r="BF148" s="164">
        <f t="shared" si="5"/>
        <v>0</v>
      </c>
      <c r="BG148" s="164">
        <f t="shared" si="6"/>
        <v>0</v>
      </c>
      <c r="BH148" s="164">
        <f t="shared" si="7"/>
        <v>0</v>
      </c>
      <c r="BI148" s="164">
        <f t="shared" si="8"/>
        <v>0</v>
      </c>
      <c r="BJ148" s="18" t="s">
        <v>88</v>
      </c>
      <c r="BK148" s="165">
        <f t="shared" si="9"/>
        <v>0</v>
      </c>
      <c r="BL148" s="18" t="s">
        <v>564</v>
      </c>
      <c r="BM148" s="163" t="s">
        <v>404</v>
      </c>
    </row>
    <row r="149" spans="1:65" s="2" customFormat="1" ht="16.5" customHeight="1">
      <c r="A149" s="33"/>
      <c r="B149" s="151"/>
      <c r="C149" s="152" t="s">
        <v>287</v>
      </c>
      <c r="D149" s="152" t="s">
        <v>177</v>
      </c>
      <c r="E149" s="153" t="s">
        <v>939</v>
      </c>
      <c r="F149" s="154" t="s">
        <v>940</v>
      </c>
      <c r="G149" s="155" t="s">
        <v>191</v>
      </c>
      <c r="H149" s="156">
        <v>7</v>
      </c>
      <c r="I149" s="157"/>
      <c r="J149" s="156">
        <f t="shared" si="0"/>
        <v>0</v>
      </c>
      <c r="K149" s="158"/>
      <c r="L149" s="34"/>
      <c r="M149" s="159" t="s">
        <v>1</v>
      </c>
      <c r="N149" s="160" t="s">
        <v>42</v>
      </c>
      <c r="O149" s="59"/>
      <c r="P149" s="161">
        <f t="shared" si="1"/>
        <v>0</v>
      </c>
      <c r="Q149" s="161">
        <v>0</v>
      </c>
      <c r="R149" s="161">
        <f t="shared" si="2"/>
        <v>0</v>
      </c>
      <c r="S149" s="161">
        <v>0</v>
      </c>
      <c r="T149" s="162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3" t="s">
        <v>564</v>
      </c>
      <c r="AT149" s="163" t="s">
        <v>177</v>
      </c>
      <c r="AU149" s="163" t="s">
        <v>88</v>
      </c>
      <c r="AY149" s="18" t="s">
        <v>175</v>
      </c>
      <c r="BE149" s="164">
        <f t="shared" si="4"/>
        <v>0</v>
      </c>
      <c r="BF149" s="164">
        <f t="shared" si="5"/>
        <v>0</v>
      </c>
      <c r="BG149" s="164">
        <f t="shared" si="6"/>
        <v>0</v>
      </c>
      <c r="BH149" s="164">
        <f t="shared" si="7"/>
        <v>0</v>
      </c>
      <c r="BI149" s="164">
        <f t="shared" si="8"/>
        <v>0</v>
      </c>
      <c r="BJ149" s="18" t="s">
        <v>88</v>
      </c>
      <c r="BK149" s="165">
        <f t="shared" si="9"/>
        <v>0</v>
      </c>
      <c r="BL149" s="18" t="s">
        <v>564</v>
      </c>
      <c r="BM149" s="163" t="s">
        <v>416</v>
      </c>
    </row>
    <row r="150" spans="1:65" s="2" customFormat="1" ht="16.5" customHeight="1">
      <c r="A150" s="33"/>
      <c r="B150" s="151"/>
      <c r="C150" s="152" t="s">
        <v>291</v>
      </c>
      <c r="D150" s="152" t="s">
        <v>177</v>
      </c>
      <c r="E150" s="153" t="s">
        <v>941</v>
      </c>
      <c r="F150" s="154" t="s">
        <v>942</v>
      </c>
      <c r="G150" s="155" t="s">
        <v>191</v>
      </c>
      <c r="H150" s="156">
        <v>6</v>
      </c>
      <c r="I150" s="157"/>
      <c r="J150" s="156">
        <f t="shared" si="0"/>
        <v>0</v>
      </c>
      <c r="K150" s="158"/>
      <c r="L150" s="34"/>
      <c r="M150" s="159" t="s">
        <v>1</v>
      </c>
      <c r="N150" s="160" t="s">
        <v>42</v>
      </c>
      <c r="O150" s="59"/>
      <c r="P150" s="161">
        <f t="shared" si="1"/>
        <v>0</v>
      </c>
      <c r="Q150" s="161">
        <v>0</v>
      </c>
      <c r="R150" s="161">
        <f t="shared" si="2"/>
        <v>0</v>
      </c>
      <c r="S150" s="161">
        <v>0</v>
      </c>
      <c r="T150" s="162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3" t="s">
        <v>564</v>
      </c>
      <c r="AT150" s="163" t="s">
        <v>177</v>
      </c>
      <c r="AU150" s="163" t="s">
        <v>88</v>
      </c>
      <c r="AY150" s="18" t="s">
        <v>175</v>
      </c>
      <c r="BE150" s="164">
        <f t="shared" si="4"/>
        <v>0</v>
      </c>
      <c r="BF150" s="164">
        <f t="shared" si="5"/>
        <v>0</v>
      </c>
      <c r="BG150" s="164">
        <f t="shared" si="6"/>
        <v>0</v>
      </c>
      <c r="BH150" s="164">
        <f t="shared" si="7"/>
        <v>0</v>
      </c>
      <c r="BI150" s="164">
        <f t="shared" si="8"/>
        <v>0</v>
      </c>
      <c r="BJ150" s="18" t="s">
        <v>88</v>
      </c>
      <c r="BK150" s="165">
        <f t="shared" si="9"/>
        <v>0</v>
      </c>
      <c r="BL150" s="18" t="s">
        <v>564</v>
      </c>
      <c r="BM150" s="163" t="s">
        <v>427</v>
      </c>
    </row>
    <row r="151" spans="1:65" s="2" customFormat="1" ht="16.5" customHeight="1">
      <c r="A151" s="33"/>
      <c r="B151" s="151"/>
      <c r="C151" s="152" t="s">
        <v>296</v>
      </c>
      <c r="D151" s="152" t="s">
        <v>177</v>
      </c>
      <c r="E151" s="153" t="s">
        <v>943</v>
      </c>
      <c r="F151" s="154" t="s">
        <v>944</v>
      </c>
      <c r="G151" s="155" t="s">
        <v>191</v>
      </c>
      <c r="H151" s="156">
        <v>10</v>
      </c>
      <c r="I151" s="157"/>
      <c r="J151" s="156">
        <f t="shared" si="0"/>
        <v>0</v>
      </c>
      <c r="K151" s="158"/>
      <c r="L151" s="34"/>
      <c r="M151" s="159" t="s">
        <v>1</v>
      </c>
      <c r="N151" s="160" t="s">
        <v>42</v>
      </c>
      <c r="O151" s="59"/>
      <c r="P151" s="161">
        <f t="shared" si="1"/>
        <v>0</v>
      </c>
      <c r="Q151" s="161">
        <v>0</v>
      </c>
      <c r="R151" s="161">
        <f t="shared" si="2"/>
        <v>0</v>
      </c>
      <c r="S151" s="161">
        <v>0</v>
      </c>
      <c r="T151" s="162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3" t="s">
        <v>564</v>
      </c>
      <c r="AT151" s="163" t="s">
        <v>177</v>
      </c>
      <c r="AU151" s="163" t="s">
        <v>88</v>
      </c>
      <c r="AY151" s="18" t="s">
        <v>175</v>
      </c>
      <c r="BE151" s="164">
        <f t="shared" si="4"/>
        <v>0</v>
      </c>
      <c r="BF151" s="164">
        <f t="shared" si="5"/>
        <v>0</v>
      </c>
      <c r="BG151" s="164">
        <f t="shared" si="6"/>
        <v>0</v>
      </c>
      <c r="BH151" s="164">
        <f t="shared" si="7"/>
        <v>0</v>
      </c>
      <c r="BI151" s="164">
        <f t="shared" si="8"/>
        <v>0</v>
      </c>
      <c r="BJ151" s="18" t="s">
        <v>88</v>
      </c>
      <c r="BK151" s="165">
        <f t="shared" si="9"/>
        <v>0</v>
      </c>
      <c r="BL151" s="18" t="s">
        <v>564</v>
      </c>
      <c r="BM151" s="163" t="s">
        <v>468</v>
      </c>
    </row>
    <row r="152" spans="1:65" s="2" customFormat="1" ht="16.5" customHeight="1">
      <c r="A152" s="33"/>
      <c r="B152" s="151"/>
      <c r="C152" s="152" t="s">
        <v>301</v>
      </c>
      <c r="D152" s="152" t="s">
        <v>177</v>
      </c>
      <c r="E152" s="153" t="s">
        <v>945</v>
      </c>
      <c r="F152" s="154" t="s">
        <v>946</v>
      </c>
      <c r="G152" s="155" t="s">
        <v>191</v>
      </c>
      <c r="H152" s="156">
        <v>1</v>
      </c>
      <c r="I152" s="157"/>
      <c r="J152" s="156">
        <f t="shared" si="0"/>
        <v>0</v>
      </c>
      <c r="K152" s="158"/>
      <c r="L152" s="34"/>
      <c r="M152" s="159" t="s">
        <v>1</v>
      </c>
      <c r="N152" s="160" t="s">
        <v>42</v>
      </c>
      <c r="O152" s="59"/>
      <c r="P152" s="161">
        <f t="shared" si="1"/>
        <v>0</v>
      </c>
      <c r="Q152" s="161">
        <v>0</v>
      </c>
      <c r="R152" s="161">
        <f t="shared" si="2"/>
        <v>0</v>
      </c>
      <c r="S152" s="161">
        <v>0</v>
      </c>
      <c r="T152" s="162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3" t="s">
        <v>564</v>
      </c>
      <c r="AT152" s="163" t="s">
        <v>177</v>
      </c>
      <c r="AU152" s="163" t="s">
        <v>88</v>
      </c>
      <c r="AY152" s="18" t="s">
        <v>175</v>
      </c>
      <c r="BE152" s="164">
        <f t="shared" si="4"/>
        <v>0</v>
      </c>
      <c r="BF152" s="164">
        <f t="shared" si="5"/>
        <v>0</v>
      </c>
      <c r="BG152" s="164">
        <f t="shared" si="6"/>
        <v>0</v>
      </c>
      <c r="BH152" s="164">
        <f t="shared" si="7"/>
        <v>0</v>
      </c>
      <c r="BI152" s="164">
        <f t="shared" si="8"/>
        <v>0</v>
      </c>
      <c r="BJ152" s="18" t="s">
        <v>88</v>
      </c>
      <c r="BK152" s="165">
        <f t="shared" si="9"/>
        <v>0</v>
      </c>
      <c r="BL152" s="18" t="s">
        <v>564</v>
      </c>
      <c r="BM152" s="163" t="s">
        <v>484</v>
      </c>
    </row>
    <row r="153" spans="1:65" s="2" customFormat="1" ht="16.5" customHeight="1">
      <c r="A153" s="33"/>
      <c r="B153" s="151"/>
      <c r="C153" s="152" t="s">
        <v>306</v>
      </c>
      <c r="D153" s="152" t="s">
        <v>177</v>
      </c>
      <c r="E153" s="153" t="s">
        <v>947</v>
      </c>
      <c r="F153" s="154" t="s">
        <v>948</v>
      </c>
      <c r="G153" s="155" t="s">
        <v>191</v>
      </c>
      <c r="H153" s="156">
        <v>32</v>
      </c>
      <c r="I153" s="157"/>
      <c r="J153" s="156">
        <f t="shared" si="0"/>
        <v>0</v>
      </c>
      <c r="K153" s="158"/>
      <c r="L153" s="34"/>
      <c r="M153" s="159" t="s">
        <v>1</v>
      </c>
      <c r="N153" s="160" t="s">
        <v>42</v>
      </c>
      <c r="O153" s="59"/>
      <c r="P153" s="161">
        <f t="shared" si="1"/>
        <v>0</v>
      </c>
      <c r="Q153" s="161">
        <v>0</v>
      </c>
      <c r="R153" s="161">
        <f t="shared" si="2"/>
        <v>0</v>
      </c>
      <c r="S153" s="161">
        <v>0</v>
      </c>
      <c r="T153" s="162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3" t="s">
        <v>564</v>
      </c>
      <c r="AT153" s="163" t="s">
        <v>177</v>
      </c>
      <c r="AU153" s="163" t="s">
        <v>88</v>
      </c>
      <c r="AY153" s="18" t="s">
        <v>175</v>
      </c>
      <c r="BE153" s="164">
        <f t="shared" si="4"/>
        <v>0</v>
      </c>
      <c r="BF153" s="164">
        <f t="shared" si="5"/>
        <v>0</v>
      </c>
      <c r="BG153" s="164">
        <f t="shared" si="6"/>
        <v>0</v>
      </c>
      <c r="BH153" s="164">
        <f t="shared" si="7"/>
        <v>0</v>
      </c>
      <c r="BI153" s="164">
        <f t="shared" si="8"/>
        <v>0</v>
      </c>
      <c r="BJ153" s="18" t="s">
        <v>88</v>
      </c>
      <c r="BK153" s="165">
        <f t="shared" si="9"/>
        <v>0</v>
      </c>
      <c r="BL153" s="18" t="s">
        <v>564</v>
      </c>
      <c r="BM153" s="163" t="s">
        <v>492</v>
      </c>
    </row>
    <row r="154" spans="1:65" s="2" customFormat="1" ht="16.5" customHeight="1">
      <c r="A154" s="33"/>
      <c r="B154" s="151"/>
      <c r="C154" s="152" t="s">
        <v>311</v>
      </c>
      <c r="D154" s="152" t="s">
        <v>177</v>
      </c>
      <c r="E154" s="153" t="s">
        <v>949</v>
      </c>
      <c r="F154" s="154" t="s">
        <v>950</v>
      </c>
      <c r="G154" s="155" t="s">
        <v>191</v>
      </c>
      <c r="H154" s="156">
        <v>48</v>
      </c>
      <c r="I154" s="157"/>
      <c r="J154" s="156">
        <f t="shared" si="0"/>
        <v>0</v>
      </c>
      <c r="K154" s="158"/>
      <c r="L154" s="34"/>
      <c r="M154" s="159" t="s">
        <v>1</v>
      </c>
      <c r="N154" s="160" t="s">
        <v>42</v>
      </c>
      <c r="O154" s="59"/>
      <c r="P154" s="161">
        <f t="shared" si="1"/>
        <v>0</v>
      </c>
      <c r="Q154" s="161">
        <v>0</v>
      </c>
      <c r="R154" s="161">
        <f t="shared" si="2"/>
        <v>0</v>
      </c>
      <c r="S154" s="161">
        <v>0</v>
      </c>
      <c r="T154" s="162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3" t="s">
        <v>564</v>
      </c>
      <c r="AT154" s="163" t="s">
        <v>177</v>
      </c>
      <c r="AU154" s="163" t="s">
        <v>88</v>
      </c>
      <c r="AY154" s="18" t="s">
        <v>175</v>
      </c>
      <c r="BE154" s="164">
        <f t="shared" si="4"/>
        <v>0</v>
      </c>
      <c r="BF154" s="164">
        <f t="shared" si="5"/>
        <v>0</v>
      </c>
      <c r="BG154" s="164">
        <f t="shared" si="6"/>
        <v>0</v>
      </c>
      <c r="BH154" s="164">
        <f t="shared" si="7"/>
        <v>0</v>
      </c>
      <c r="BI154" s="164">
        <f t="shared" si="8"/>
        <v>0</v>
      </c>
      <c r="BJ154" s="18" t="s">
        <v>88</v>
      </c>
      <c r="BK154" s="165">
        <f t="shared" si="9"/>
        <v>0</v>
      </c>
      <c r="BL154" s="18" t="s">
        <v>564</v>
      </c>
      <c r="BM154" s="163" t="s">
        <v>501</v>
      </c>
    </row>
    <row r="155" spans="1:65" s="2" customFormat="1" ht="16.5" customHeight="1">
      <c r="A155" s="33"/>
      <c r="B155" s="151"/>
      <c r="C155" s="152" t="s">
        <v>318</v>
      </c>
      <c r="D155" s="152" t="s">
        <v>177</v>
      </c>
      <c r="E155" s="153" t="s">
        <v>951</v>
      </c>
      <c r="F155" s="154" t="s">
        <v>952</v>
      </c>
      <c r="G155" s="155" t="s">
        <v>191</v>
      </c>
      <c r="H155" s="156">
        <v>12</v>
      </c>
      <c r="I155" s="157"/>
      <c r="J155" s="156">
        <f t="shared" si="0"/>
        <v>0</v>
      </c>
      <c r="K155" s="158"/>
      <c r="L155" s="34"/>
      <c r="M155" s="159" t="s">
        <v>1</v>
      </c>
      <c r="N155" s="160" t="s">
        <v>42</v>
      </c>
      <c r="O155" s="59"/>
      <c r="P155" s="161">
        <f t="shared" si="1"/>
        <v>0</v>
      </c>
      <c r="Q155" s="161">
        <v>0</v>
      </c>
      <c r="R155" s="161">
        <f t="shared" si="2"/>
        <v>0</v>
      </c>
      <c r="S155" s="161">
        <v>0</v>
      </c>
      <c r="T155" s="162">
        <f t="shared" si="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3" t="s">
        <v>564</v>
      </c>
      <c r="AT155" s="163" t="s">
        <v>177</v>
      </c>
      <c r="AU155" s="163" t="s">
        <v>88</v>
      </c>
      <c r="AY155" s="18" t="s">
        <v>175</v>
      </c>
      <c r="BE155" s="164">
        <f t="shared" si="4"/>
        <v>0</v>
      </c>
      <c r="BF155" s="164">
        <f t="shared" si="5"/>
        <v>0</v>
      </c>
      <c r="BG155" s="164">
        <f t="shared" si="6"/>
        <v>0</v>
      </c>
      <c r="BH155" s="164">
        <f t="shared" si="7"/>
        <v>0</v>
      </c>
      <c r="BI155" s="164">
        <f t="shared" si="8"/>
        <v>0</v>
      </c>
      <c r="BJ155" s="18" t="s">
        <v>88</v>
      </c>
      <c r="BK155" s="165">
        <f t="shared" si="9"/>
        <v>0</v>
      </c>
      <c r="BL155" s="18" t="s">
        <v>564</v>
      </c>
      <c r="BM155" s="163" t="s">
        <v>512</v>
      </c>
    </row>
    <row r="156" spans="1:65" s="2" customFormat="1" ht="16.5" customHeight="1">
      <c r="A156" s="33"/>
      <c r="B156" s="151"/>
      <c r="C156" s="152" t="s">
        <v>323</v>
      </c>
      <c r="D156" s="152" t="s">
        <v>177</v>
      </c>
      <c r="E156" s="153" t="s">
        <v>953</v>
      </c>
      <c r="F156" s="154" t="s">
        <v>954</v>
      </c>
      <c r="G156" s="155" t="s">
        <v>191</v>
      </c>
      <c r="H156" s="156">
        <v>8</v>
      </c>
      <c r="I156" s="157"/>
      <c r="J156" s="156">
        <f t="shared" si="0"/>
        <v>0</v>
      </c>
      <c r="K156" s="158"/>
      <c r="L156" s="34"/>
      <c r="M156" s="159" t="s">
        <v>1</v>
      </c>
      <c r="N156" s="160" t="s">
        <v>42</v>
      </c>
      <c r="O156" s="59"/>
      <c r="P156" s="161">
        <f t="shared" si="1"/>
        <v>0</v>
      </c>
      <c r="Q156" s="161">
        <v>0</v>
      </c>
      <c r="R156" s="161">
        <f t="shared" si="2"/>
        <v>0</v>
      </c>
      <c r="S156" s="161">
        <v>0</v>
      </c>
      <c r="T156" s="162">
        <f t="shared" si="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3" t="s">
        <v>564</v>
      </c>
      <c r="AT156" s="163" t="s">
        <v>177</v>
      </c>
      <c r="AU156" s="163" t="s">
        <v>88</v>
      </c>
      <c r="AY156" s="18" t="s">
        <v>175</v>
      </c>
      <c r="BE156" s="164">
        <f t="shared" si="4"/>
        <v>0</v>
      </c>
      <c r="BF156" s="164">
        <f t="shared" si="5"/>
        <v>0</v>
      </c>
      <c r="BG156" s="164">
        <f t="shared" si="6"/>
        <v>0</v>
      </c>
      <c r="BH156" s="164">
        <f t="shared" si="7"/>
        <v>0</v>
      </c>
      <c r="BI156" s="164">
        <f t="shared" si="8"/>
        <v>0</v>
      </c>
      <c r="BJ156" s="18" t="s">
        <v>88</v>
      </c>
      <c r="BK156" s="165">
        <f t="shared" si="9"/>
        <v>0</v>
      </c>
      <c r="BL156" s="18" t="s">
        <v>564</v>
      </c>
      <c r="BM156" s="163" t="s">
        <v>524</v>
      </c>
    </row>
    <row r="157" spans="1:65" s="2" customFormat="1" ht="21.75" customHeight="1">
      <c r="A157" s="33"/>
      <c r="B157" s="151"/>
      <c r="C157" s="152" t="s">
        <v>327</v>
      </c>
      <c r="D157" s="152" t="s">
        <v>177</v>
      </c>
      <c r="E157" s="153" t="s">
        <v>955</v>
      </c>
      <c r="F157" s="154" t="s">
        <v>956</v>
      </c>
      <c r="G157" s="155" t="s">
        <v>191</v>
      </c>
      <c r="H157" s="156">
        <v>1</v>
      </c>
      <c r="I157" s="157"/>
      <c r="J157" s="156">
        <f t="shared" si="0"/>
        <v>0</v>
      </c>
      <c r="K157" s="158"/>
      <c r="L157" s="34"/>
      <c r="M157" s="159" t="s">
        <v>1</v>
      </c>
      <c r="N157" s="160" t="s">
        <v>42</v>
      </c>
      <c r="O157" s="59"/>
      <c r="P157" s="161">
        <f t="shared" si="1"/>
        <v>0</v>
      </c>
      <c r="Q157" s="161">
        <v>0</v>
      </c>
      <c r="R157" s="161">
        <f t="shared" si="2"/>
        <v>0</v>
      </c>
      <c r="S157" s="161">
        <v>0</v>
      </c>
      <c r="T157" s="162">
        <f t="shared" si="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3" t="s">
        <v>564</v>
      </c>
      <c r="AT157" s="163" t="s">
        <v>177</v>
      </c>
      <c r="AU157" s="163" t="s">
        <v>88</v>
      </c>
      <c r="AY157" s="18" t="s">
        <v>175</v>
      </c>
      <c r="BE157" s="164">
        <f t="shared" si="4"/>
        <v>0</v>
      </c>
      <c r="BF157" s="164">
        <f t="shared" si="5"/>
        <v>0</v>
      </c>
      <c r="BG157" s="164">
        <f t="shared" si="6"/>
        <v>0</v>
      </c>
      <c r="BH157" s="164">
        <f t="shared" si="7"/>
        <v>0</v>
      </c>
      <c r="BI157" s="164">
        <f t="shared" si="8"/>
        <v>0</v>
      </c>
      <c r="BJ157" s="18" t="s">
        <v>88</v>
      </c>
      <c r="BK157" s="165">
        <f t="shared" si="9"/>
        <v>0</v>
      </c>
      <c r="BL157" s="18" t="s">
        <v>564</v>
      </c>
      <c r="BM157" s="163" t="s">
        <v>535</v>
      </c>
    </row>
    <row r="158" spans="1:65" s="2" customFormat="1" ht="21.75" customHeight="1">
      <c r="A158" s="33"/>
      <c r="B158" s="151"/>
      <c r="C158" s="152" t="s">
        <v>337</v>
      </c>
      <c r="D158" s="152" t="s">
        <v>177</v>
      </c>
      <c r="E158" s="153" t="s">
        <v>957</v>
      </c>
      <c r="F158" s="154" t="s">
        <v>958</v>
      </c>
      <c r="G158" s="155" t="s">
        <v>191</v>
      </c>
      <c r="H158" s="156">
        <v>7</v>
      </c>
      <c r="I158" s="157"/>
      <c r="J158" s="156">
        <f t="shared" si="0"/>
        <v>0</v>
      </c>
      <c r="K158" s="158"/>
      <c r="L158" s="34"/>
      <c r="M158" s="159" t="s">
        <v>1</v>
      </c>
      <c r="N158" s="160" t="s">
        <v>42</v>
      </c>
      <c r="O158" s="59"/>
      <c r="P158" s="161">
        <f t="shared" si="1"/>
        <v>0</v>
      </c>
      <c r="Q158" s="161">
        <v>0</v>
      </c>
      <c r="R158" s="161">
        <f t="shared" si="2"/>
        <v>0</v>
      </c>
      <c r="S158" s="161">
        <v>0</v>
      </c>
      <c r="T158" s="162">
        <f t="shared" si="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3" t="s">
        <v>564</v>
      </c>
      <c r="AT158" s="163" t="s">
        <v>177</v>
      </c>
      <c r="AU158" s="163" t="s">
        <v>88</v>
      </c>
      <c r="AY158" s="18" t="s">
        <v>175</v>
      </c>
      <c r="BE158" s="164">
        <f t="shared" si="4"/>
        <v>0</v>
      </c>
      <c r="BF158" s="164">
        <f t="shared" si="5"/>
        <v>0</v>
      </c>
      <c r="BG158" s="164">
        <f t="shared" si="6"/>
        <v>0</v>
      </c>
      <c r="BH158" s="164">
        <f t="shared" si="7"/>
        <v>0</v>
      </c>
      <c r="BI158" s="164">
        <f t="shared" si="8"/>
        <v>0</v>
      </c>
      <c r="BJ158" s="18" t="s">
        <v>88</v>
      </c>
      <c r="BK158" s="165">
        <f t="shared" si="9"/>
        <v>0</v>
      </c>
      <c r="BL158" s="18" t="s">
        <v>564</v>
      </c>
      <c r="BM158" s="163" t="s">
        <v>544</v>
      </c>
    </row>
    <row r="159" spans="1:65" s="2" customFormat="1" ht="21.75" customHeight="1">
      <c r="A159" s="33"/>
      <c r="B159" s="151"/>
      <c r="C159" s="152" t="s">
        <v>342</v>
      </c>
      <c r="D159" s="152" t="s">
        <v>177</v>
      </c>
      <c r="E159" s="153" t="s">
        <v>959</v>
      </c>
      <c r="F159" s="154" t="s">
        <v>960</v>
      </c>
      <c r="G159" s="155" t="s">
        <v>191</v>
      </c>
      <c r="H159" s="156">
        <v>7</v>
      </c>
      <c r="I159" s="157"/>
      <c r="J159" s="156">
        <f t="shared" si="0"/>
        <v>0</v>
      </c>
      <c r="K159" s="158"/>
      <c r="L159" s="34"/>
      <c r="M159" s="159" t="s">
        <v>1</v>
      </c>
      <c r="N159" s="160" t="s">
        <v>42</v>
      </c>
      <c r="O159" s="59"/>
      <c r="P159" s="161">
        <f t="shared" si="1"/>
        <v>0</v>
      </c>
      <c r="Q159" s="161">
        <v>0</v>
      </c>
      <c r="R159" s="161">
        <f t="shared" si="2"/>
        <v>0</v>
      </c>
      <c r="S159" s="161">
        <v>0</v>
      </c>
      <c r="T159" s="162">
        <f t="shared" si="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3" t="s">
        <v>564</v>
      </c>
      <c r="AT159" s="163" t="s">
        <v>177</v>
      </c>
      <c r="AU159" s="163" t="s">
        <v>88</v>
      </c>
      <c r="AY159" s="18" t="s">
        <v>175</v>
      </c>
      <c r="BE159" s="164">
        <f t="shared" si="4"/>
        <v>0</v>
      </c>
      <c r="BF159" s="164">
        <f t="shared" si="5"/>
        <v>0</v>
      </c>
      <c r="BG159" s="164">
        <f t="shared" si="6"/>
        <v>0</v>
      </c>
      <c r="BH159" s="164">
        <f t="shared" si="7"/>
        <v>0</v>
      </c>
      <c r="BI159" s="164">
        <f t="shared" si="8"/>
        <v>0</v>
      </c>
      <c r="BJ159" s="18" t="s">
        <v>88</v>
      </c>
      <c r="BK159" s="165">
        <f t="shared" si="9"/>
        <v>0</v>
      </c>
      <c r="BL159" s="18" t="s">
        <v>564</v>
      </c>
      <c r="BM159" s="163" t="s">
        <v>552</v>
      </c>
    </row>
    <row r="160" spans="1:65" s="2" customFormat="1" ht="21.75" customHeight="1">
      <c r="A160" s="33"/>
      <c r="B160" s="151"/>
      <c r="C160" s="152" t="s">
        <v>349</v>
      </c>
      <c r="D160" s="152" t="s">
        <v>177</v>
      </c>
      <c r="E160" s="153" t="s">
        <v>961</v>
      </c>
      <c r="F160" s="154" t="s">
        <v>962</v>
      </c>
      <c r="G160" s="155" t="s">
        <v>191</v>
      </c>
      <c r="H160" s="156">
        <v>2</v>
      </c>
      <c r="I160" s="157"/>
      <c r="J160" s="156">
        <f t="shared" si="0"/>
        <v>0</v>
      </c>
      <c r="K160" s="158"/>
      <c r="L160" s="34"/>
      <c r="M160" s="159" t="s">
        <v>1</v>
      </c>
      <c r="N160" s="160" t="s">
        <v>42</v>
      </c>
      <c r="O160" s="59"/>
      <c r="P160" s="161">
        <f t="shared" si="1"/>
        <v>0</v>
      </c>
      <c r="Q160" s="161">
        <v>0</v>
      </c>
      <c r="R160" s="161">
        <f t="shared" si="2"/>
        <v>0</v>
      </c>
      <c r="S160" s="161">
        <v>0</v>
      </c>
      <c r="T160" s="162">
        <f t="shared" si="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3" t="s">
        <v>564</v>
      </c>
      <c r="AT160" s="163" t="s">
        <v>177</v>
      </c>
      <c r="AU160" s="163" t="s">
        <v>88</v>
      </c>
      <c r="AY160" s="18" t="s">
        <v>175</v>
      </c>
      <c r="BE160" s="164">
        <f t="shared" si="4"/>
        <v>0</v>
      </c>
      <c r="BF160" s="164">
        <f t="shared" si="5"/>
        <v>0</v>
      </c>
      <c r="BG160" s="164">
        <f t="shared" si="6"/>
        <v>0</v>
      </c>
      <c r="BH160" s="164">
        <f t="shared" si="7"/>
        <v>0</v>
      </c>
      <c r="BI160" s="164">
        <f t="shared" si="8"/>
        <v>0</v>
      </c>
      <c r="BJ160" s="18" t="s">
        <v>88</v>
      </c>
      <c r="BK160" s="165">
        <f t="shared" si="9"/>
        <v>0</v>
      </c>
      <c r="BL160" s="18" t="s">
        <v>564</v>
      </c>
      <c r="BM160" s="163" t="s">
        <v>564</v>
      </c>
    </row>
    <row r="161" spans="1:65" s="2" customFormat="1" ht="16.5" customHeight="1">
      <c r="A161" s="33"/>
      <c r="B161" s="151"/>
      <c r="C161" s="152" t="s">
        <v>355</v>
      </c>
      <c r="D161" s="152" t="s">
        <v>177</v>
      </c>
      <c r="E161" s="153" t="s">
        <v>963</v>
      </c>
      <c r="F161" s="154" t="s">
        <v>964</v>
      </c>
      <c r="G161" s="155" t="s">
        <v>191</v>
      </c>
      <c r="H161" s="156">
        <v>14</v>
      </c>
      <c r="I161" s="157"/>
      <c r="J161" s="156">
        <f t="shared" si="0"/>
        <v>0</v>
      </c>
      <c r="K161" s="158"/>
      <c r="L161" s="34"/>
      <c r="M161" s="159" t="s">
        <v>1</v>
      </c>
      <c r="N161" s="160" t="s">
        <v>42</v>
      </c>
      <c r="O161" s="59"/>
      <c r="P161" s="161">
        <f t="shared" si="1"/>
        <v>0</v>
      </c>
      <c r="Q161" s="161">
        <v>0</v>
      </c>
      <c r="R161" s="161">
        <f t="shared" si="2"/>
        <v>0</v>
      </c>
      <c r="S161" s="161">
        <v>0</v>
      </c>
      <c r="T161" s="162">
        <f t="shared" si="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3" t="s">
        <v>564</v>
      </c>
      <c r="AT161" s="163" t="s">
        <v>177</v>
      </c>
      <c r="AU161" s="163" t="s">
        <v>88</v>
      </c>
      <c r="AY161" s="18" t="s">
        <v>175</v>
      </c>
      <c r="BE161" s="164">
        <f t="shared" si="4"/>
        <v>0</v>
      </c>
      <c r="BF161" s="164">
        <f t="shared" si="5"/>
        <v>0</v>
      </c>
      <c r="BG161" s="164">
        <f t="shared" si="6"/>
        <v>0</v>
      </c>
      <c r="BH161" s="164">
        <f t="shared" si="7"/>
        <v>0</v>
      </c>
      <c r="BI161" s="164">
        <f t="shared" si="8"/>
        <v>0</v>
      </c>
      <c r="BJ161" s="18" t="s">
        <v>88</v>
      </c>
      <c r="BK161" s="165">
        <f t="shared" si="9"/>
        <v>0</v>
      </c>
      <c r="BL161" s="18" t="s">
        <v>564</v>
      </c>
      <c r="BM161" s="163" t="s">
        <v>574</v>
      </c>
    </row>
    <row r="162" spans="1:65" s="2" customFormat="1" ht="16.5" customHeight="1">
      <c r="A162" s="33"/>
      <c r="B162" s="151"/>
      <c r="C162" s="152" t="s">
        <v>363</v>
      </c>
      <c r="D162" s="152" t="s">
        <v>177</v>
      </c>
      <c r="E162" s="153" t="s">
        <v>965</v>
      </c>
      <c r="F162" s="154" t="s">
        <v>966</v>
      </c>
      <c r="G162" s="155" t="s">
        <v>191</v>
      </c>
      <c r="H162" s="156">
        <v>15</v>
      </c>
      <c r="I162" s="157"/>
      <c r="J162" s="156">
        <f t="shared" si="0"/>
        <v>0</v>
      </c>
      <c r="K162" s="158"/>
      <c r="L162" s="34"/>
      <c r="M162" s="159" t="s">
        <v>1</v>
      </c>
      <c r="N162" s="160" t="s">
        <v>42</v>
      </c>
      <c r="O162" s="59"/>
      <c r="P162" s="161">
        <f t="shared" si="1"/>
        <v>0</v>
      </c>
      <c r="Q162" s="161">
        <v>0</v>
      </c>
      <c r="R162" s="161">
        <f t="shared" si="2"/>
        <v>0</v>
      </c>
      <c r="S162" s="161">
        <v>0</v>
      </c>
      <c r="T162" s="162">
        <f t="shared" si="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3" t="s">
        <v>564</v>
      </c>
      <c r="AT162" s="163" t="s">
        <v>177</v>
      </c>
      <c r="AU162" s="163" t="s">
        <v>88</v>
      </c>
      <c r="AY162" s="18" t="s">
        <v>175</v>
      </c>
      <c r="BE162" s="164">
        <f t="shared" si="4"/>
        <v>0</v>
      </c>
      <c r="BF162" s="164">
        <f t="shared" si="5"/>
        <v>0</v>
      </c>
      <c r="BG162" s="164">
        <f t="shared" si="6"/>
        <v>0</v>
      </c>
      <c r="BH162" s="164">
        <f t="shared" si="7"/>
        <v>0</v>
      </c>
      <c r="BI162" s="164">
        <f t="shared" si="8"/>
        <v>0</v>
      </c>
      <c r="BJ162" s="18" t="s">
        <v>88</v>
      </c>
      <c r="BK162" s="165">
        <f t="shared" si="9"/>
        <v>0</v>
      </c>
      <c r="BL162" s="18" t="s">
        <v>564</v>
      </c>
      <c r="BM162" s="163" t="s">
        <v>967</v>
      </c>
    </row>
    <row r="163" spans="1:65" s="2" customFormat="1" ht="16.5" customHeight="1">
      <c r="A163" s="33"/>
      <c r="B163" s="151"/>
      <c r="C163" s="152" t="s">
        <v>370</v>
      </c>
      <c r="D163" s="152" t="s">
        <v>177</v>
      </c>
      <c r="E163" s="153" t="s">
        <v>968</v>
      </c>
      <c r="F163" s="154" t="s">
        <v>969</v>
      </c>
      <c r="G163" s="155" t="s">
        <v>191</v>
      </c>
      <c r="H163" s="156">
        <v>14</v>
      </c>
      <c r="I163" s="157"/>
      <c r="J163" s="156">
        <f t="shared" si="0"/>
        <v>0</v>
      </c>
      <c r="K163" s="158"/>
      <c r="L163" s="34"/>
      <c r="M163" s="159" t="s">
        <v>1</v>
      </c>
      <c r="N163" s="160" t="s">
        <v>42</v>
      </c>
      <c r="O163" s="59"/>
      <c r="P163" s="161">
        <f t="shared" si="1"/>
        <v>0</v>
      </c>
      <c r="Q163" s="161">
        <v>0</v>
      </c>
      <c r="R163" s="161">
        <f t="shared" si="2"/>
        <v>0</v>
      </c>
      <c r="S163" s="161">
        <v>0</v>
      </c>
      <c r="T163" s="162">
        <f t="shared" si="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3" t="s">
        <v>564</v>
      </c>
      <c r="AT163" s="163" t="s">
        <v>177</v>
      </c>
      <c r="AU163" s="163" t="s">
        <v>88</v>
      </c>
      <c r="AY163" s="18" t="s">
        <v>175</v>
      </c>
      <c r="BE163" s="164">
        <f t="shared" si="4"/>
        <v>0</v>
      </c>
      <c r="BF163" s="164">
        <f t="shared" si="5"/>
        <v>0</v>
      </c>
      <c r="BG163" s="164">
        <f t="shared" si="6"/>
        <v>0</v>
      </c>
      <c r="BH163" s="164">
        <f t="shared" si="7"/>
        <v>0</v>
      </c>
      <c r="BI163" s="164">
        <f t="shared" si="8"/>
        <v>0</v>
      </c>
      <c r="BJ163" s="18" t="s">
        <v>88</v>
      </c>
      <c r="BK163" s="165">
        <f t="shared" si="9"/>
        <v>0</v>
      </c>
      <c r="BL163" s="18" t="s">
        <v>564</v>
      </c>
      <c r="BM163" s="163" t="s">
        <v>585</v>
      </c>
    </row>
    <row r="164" spans="1:65" s="2" customFormat="1" ht="16.5" customHeight="1">
      <c r="A164" s="33"/>
      <c r="B164" s="151"/>
      <c r="C164" s="152" t="s">
        <v>378</v>
      </c>
      <c r="D164" s="152" t="s">
        <v>177</v>
      </c>
      <c r="E164" s="153" t="s">
        <v>970</v>
      </c>
      <c r="F164" s="154" t="s">
        <v>971</v>
      </c>
      <c r="G164" s="155" t="s">
        <v>972</v>
      </c>
      <c r="H164" s="156">
        <v>9</v>
      </c>
      <c r="I164" s="157"/>
      <c r="J164" s="156">
        <f t="shared" si="0"/>
        <v>0</v>
      </c>
      <c r="K164" s="158"/>
      <c r="L164" s="34"/>
      <c r="M164" s="159" t="s">
        <v>1</v>
      </c>
      <c r="N164" s="160" t="s">
        <v>42</v>
      </c>
      <c r="O164" s="59"/>
      <c r="P164" s="161">
        <f t="shared" si="1"/>
        <v>0</v>
      </c>
      <c r="Q164" s="161">
        <v>0</v>
      </c>
      <c r="R164" s="161">
        <f t="shared" si="2"/>
        <v>0</v>
      </c>
      <c r="S164" s="161">
        <v>0</v>
      </c>
      <c r="T164" s="162">
        <f t="shared" si="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3" t="s">
        <v>564</v>
      </c>
      <c r="AT164" s="163" t="s">
        <v>177</v>
      </c>
      <c r="AU164" s="163" t="s">
        <v>88</v>
      </c>
      <c r="AY164" s="18" t="s">
        <v>175</v>
      </c>
      <c r="BE164" s="164">
        <f t="shared" si="4"/>
        <v>0</v>
      </c>
      <c r="BF164" s="164">
        <f t="shared" si="5"/>
        <v>0</v>
      </c>
      <c r="BG164" s="164">
        <f t="shared" si="6"/>
        <v>0</v>
      </c>
      <c r="BH164" s="164">
        <f t="shared" si="7"/>
        <v>0</v>
      </c>
      <c r="BI164" s="164">
        <f t="shared" si="8"/>
        <v>0</v>
      </c>
      <c r="BJ164" s="18" t="s">
        <v>88</v>
      </c>
      <c r="BK164" s="165">
        <f t="shared" si="9"/>
        <v>0</v>
      </c>
      <c r="BL164" s="18" t="s">
        <v>564</v>
      </c>
      <c r="BM164" s="163" t="s">
        <v>593</v>
      </c>
    </row>
    <row r="165" spans="1:65" s="2" customFormat="1" ht="16.5" customHeight="1">
      <c r="A165" s="33"/>
      <c r="B165" s="151"/>
      <c r="C165" s="152" t="s">
        <v>386</v>
      </c>
      <c r="D165" s="152" t="s">
        <v>177</v>
      </c>
      <c r="E165" s="153" t="s">
        <v>973</v>
      </c>
      <c r="F165" s="154" t="s">
        <v>974</v>
      </c>
      <c r="G165" s="155" t="s">
        <v>972</v>
      </c>
      <c r="H165" s="156">
        <v>3</v>
      </c>
      <c r="I165" s="157"/>
      <c r="J165" s="156">
        <f t="shared" si="0"/>
        <v>0</v>
      </c>
      <c r="K165" s="158"/>
      <c r="L165" s="34"/>
      <c r="M165" s="159" t="s">
        <v>1</v>
      </c>
      <c r="N165" s="160" t="s">
        <v>42</v>
      </c>
      <c r="O165" s="59"/>
      <c r="P165" s="161">
        <f t="shared" si="1"/>
        <v>0</v>
      </c>
      <c r="Q165" s="161">
        <v>0</v>
      </c>
      <c r="R165" s="161">
        <f t="shared" si="2"/>
        <v>0</v>
      </c>
      <c r="S165" s="161">
        <v>0</v>
      </c>
      <c r="T165" s="162">
        <f t="shared" si="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3" t="s">
        <v>564</v>
      </c>
      <c r="AT165" s="163" t="s">
        <v>177</v>
      </c>
      <c r="AU165" s="163" t="s">
        <v>88</v>
      </c>
      <c r="AY165" s="18" t="s">
        <v>175</v>
      </c>
      <c r="BE165" s="164">
        <f t="shared" si="4"/>
        <v>0</v>
      </c>
      <c r="BF165" s="164">
        <f t="shared" si="5"/>
        <v>0</v>
      </c>
      <c r="BG165" s="164">
        <f t="shared" si="6"/>
        <v>0</v>
      </c>
      <c r="BH165" s="164">
        <f t="shared" si="7"/>
        <v>0</v>
      </c>
      <c r="BI165" s="164">
        <f t="shared" si="8"/>
        <v>0</v>
      </c>
      <c r="BJ165" s="18" t="s">
        <v>88</v>
      </c>
      <c r="BK165" s="165">
        <f t="shared" si="9"/>
        <v>0</v>
      </c>
      <c r="BL165" s="18" t="s">
        <v>564</v>
      </c>
      <c r="BM165" s="163" t="s">
        <v>602</v>
      </c>
    </row>
    <row r="166" spans="1:65" s="2" customFormat="1" ht="16.5" customHeight="1">
      <c r="A166" s="33"/>
      <c r="B166" s="151"/>
      <c r="C166" s="152" t="s">
        <v>393</v>
      </c>
      <c r="D166" s="152" t="s">
        <v>177</v>
      </c>
      <c r="E166" s="153" t="s">
        <v>975</v>
      </c>
      <c r="F166" s="154" t="s">
        <v>976</v>
      </c>
      <c r="G166" s="155" t="s">
        <v>972</v>
      </c>
      <c r="H166" s="156">
        <v>10</v>
      </c>
      <c r="I166" s="157"/>
      <c r="J166" s="156">
        <f t="shared" si="0"/>
        <v>0</v>
      </c>
      <c r="K166" s="158"/>
      <c r="L166" s="34"/>
      <c r="M166" s="159" t="s">
        <v>1</v>
      </c>
      <c r="N166" s="160" t="s">
        <v>42</v>
      </c>
      <c r="O166" s="59"/>
      <c r="P166" s="161">
        <f t="shared" si="1"/>
        <v>0</v>
      </c>
      <c r="Q166" s="161">
        <v>0</v>
      </c>
      <c r="R166" s="161">
        <f t="shared" si="2"/>
        <v>0</v>
      </c>
      <c r="S166" s="161">
        <v>0</v>
      </c>
      <c r="T166" s="162">
        <f t="shared" si="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3" t="s">
        <v>564</v>
      </c>
      <c r="AT166" s="163" t="s">
        <v>177</v>
      </c>
      <c r="AU166" s="163" t="s">
        <v>88</v>
      </c>
      <c r="AY166" s="18" t="s">
        <v>175</v>
      </c>
      <c r="BE166" s="164">
        <f t="shared" si="4"/>
        <v>0</v>
      </c>
      <c r="BF166" s="164">
        <f t="shared" si="5"/>
        <v>0</v>
      </c>
      <c r="BG166" s="164">
        <f t="shared" si="6"/>
        <v>0</v>
      </c>
      <c r="BH166" s="164">
        <f t="shared" si="7"/>
        <v>0</v>
      </c>
      <c r="BI166" s="164">
        <f t="shared" si="8"/>
        <v>0</v>
      </c>
      <c r="BJ166" s="18" t="s">
        <v>88</v>
      </c>
      <c r="BK166" s="165">
        <f t="shared" si="9"/>
        <v>0</v>
      </c>
      <c r="BL166" s="18" t="s">
        <v>564</v>
      </c>
      <c r="BM166" s="163" t="s">
        <v>610</v>
      </c>
    </row>
    <row r="167" spans="1:65" s="2" customFormat="1" ht="16.5" customHeight="1">
      <c r="A167" s="33"/>
      <c r="B167" s="151"/>
      <c r="C167" s="152" t="s">
        <v>399</v>
      </c>
      <c r="D167" s="152" t="s">
        <v>177</v>
      </c>
      <c r="E167" s="153" t="s">
        <v>977</v>
      </c>
      <c r="F167" s="154" t="s">
        <v>978</v>
      </c>
      <c r="G167" s="155" t="s">
        <v>215</v>
      </c>
      <c r="H167" s="156">
        <v>35</v>
      </c>
      <c r="I167" s="157"/>
      <c r="J167" s="156">
        <f t="shared" si="0"/>
        <v>0</v>
      </c>
      <c r="K167" s="158"/>
      <c r="L167" s="34"/>
      <c r="M167" s="159" t="s">
        <v>1</v>
      </c>
      <c r="N167" s="160" t="s">
        <v>42</v>
      </c>
      <c r="O167" s="59"/>
      <c r="P167" s="161">
        <f t="shared" si="1"/>
        <v>0</v>
      </c>
      <c r="Q167" s="161">
        <v>0</v>
      </c>
      <c r="R167" s="161">
        <f t="shared" si="2"/>
        <v>0</v>
      </c>
      <c r="S167" s="161">
        <v>0</v>
      </c>
      <c r="T167" s="162">
        <f t="shared" si="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3" t="s">
        <v>564</v>
      </c>
      <c r="AT167" s="163" t="s">
        <v>177</v>
      </c>
      <c r="AU167" s="163" t="s">
        <v>88</v>
      </c>
      <c r="AY167" s="18" t="s">
        <v>175</v>
      </c>
      <c r="BE167" s="164">
        <f t="shared" si="4"/>
        <v>0</v>
      </c>
      <c r="BF167" s="164">
        <f t="shared" si="5"/>
        <v>0</v>
      </c>
      <c r="BG167" s="164">
        <f t="shared" si="6"/>
        <v>0</v>
      </c>
      <c r="BH167" s="164">
        <f t="shared" si="7"/>
        <v>0</v>
      </c>
      <c r="BI167" s="164">
        <f t="shared" si="8"/>
        <v>0</v>
      </c>
      <c r="BJ167" s="18" t="s">
        <v>88</v>
      </c>
      <c r="BK167" s="165">
        <f t="shared" si="9"/>
        <v>0</v>
      </c>
      <c r="BL167" s="18" t="s">
        <v>564</v>
      </c>
      <c r="BM167" s="163" t="s">
        <v>620</v>
      </c>
    </row>
    <row r="168" spans="1:65" s="2" customFormat="1" ht="16.5" customHeight="1">
      <c r="A168" s="33"/>
      <c r="B168" s="151"/>
      <c r="C168" s="152" t="s">
        <v>404</v>
      </c>
      <c r="D168" s="152" t="s">
        <v>177</v>
      </c>
      <c r="E168" s="153" t="s">
        <v>979</v>
      </c>
      <c r="F168" s="154" t="s">
        <v>980</v>
      </c>
      <c r="G168" s="155" t="s">
        <v>215</v>
      </c>
      <c r="H168" s="156">
        <v>97</v>
      </c>
      <c r="I168" s="157"/>
      <c r="J168" s="156">
        <f t="shared" si="0"/>
        <v>0</v>
      </c>
      <c r="K168" s="158"/>
      <c r="L168" s="34"/>
      <c r="M168" s="159" t="s">
        <v>1</v>
      </c>
      <c r="N168" s="160" t="s">
        <v>42</v>
      </c>
      <c r="O168" s="59"/>
      <c r="P168" s="161">
        <f t="shared" si="1"/>
        <v>0</v>
      </c>
      <c r="Q168" s="161">
        <v>0</v>
      </c>
      <c r="R168" s="161">
        <f t="shared" si="2"/>
        <v>0</v>
      </c>
      <c r="S168" s="161">
        <v>0</v>
      </c>
      <c r="T168" s="162">
        <f t="shared" si="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3" t="s">
        <v>564</v>
      </c>
      <c r="AT168" s="163" t="s">
        <v>177</v>
      </c>
      <c r="AU168" s="163" t="s">
        <v>88</v>
      </c>
      <c r="AY168" s="18" t="s">
        <v>175</v>
      </c>
      <c r="BE168" s="164">
        <f t="shared" si="4"/>
        <v>0</v>
      </c>
      <c r="BF168" s="164">
        <f t="shared" si="5"/>
        <v>0</v>
      </c>
      <c r="BG168" s="164">
        <f t="shared" si="6"/>
        <v>0</v>
      </c>
      <c r="BH168" s="164">
        <f t="shared" si="7"/>
        <v>0</v>
      </c>
      <c r="BI168" s="164">
        <f t="shared" si="8"/>
        <v>0</v>
      </c>
      <c r="BJ168" s="18" t="s">
        <v>88</v>
      </c>
      <c r="BK168" s="165">
        <f t="shared" si="9"/>
        <v>0</v>
      </c>
      <c r="BL168" s="18" t="s">
        <v>564</v>
      </c>
      <c r="BM168" s="163" t="s">
        <v>629</v>
      </c>
    </row>
    <row r="169" spans="1:65" s="2" customFormat="1" ht="21.75" customHeight="1">
      <c r="A169" s="33"/>
      <c r="B169" s="151"/>
      <c r="C169" s="152" t="s">
        <v>409</v>
      </c>
      <c r="D169" s="152" t="s">
        <v>177</v>
      </c>
      <c r="E169" s="153" t="s">
        <v>981</v>
      </c>
      <c r="F169" s="154" t="s">
        <v>982</v>
      </c>
      <c r="G169" s="155" t="s">
        <v>191</v>
      </c>
      <c r="H169" s="156">
        <v>1</v>
      </c>
      <c r="I169" s="157"/>
      <c r="J169" s="156">
        <f t="shared" si="0"/>
        <v>0</v>
      </c>
      <c r="K169" s="158"/>
      <c r="L169" s="34"/>
      <c r="M169" s="159" t="s">
        <v>1</v>
      </c>
      <c r="N169" s="160" t="s">
        <v>42</v>
      </c>
      <c r="O169" s="59"/>
      <c r="P169" s="161">
        <f t="shared" si="1"/>
        <v>0</v>
      </c>
      <c r="Q169" s="161">
        <v>0</v>
      </c>
      <c r="R169" s="161">
        <f t="shared" si="2"/>
        <v>0</v>
      </c>
      <c r="S169" s="161">
        <v>0</v>
      </c>
      <c r="T169" s="162">
        <f t="shared" si="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3" t="s">
        <v>564</v>
      </c>
      <c r="AT169" s="163" t="s">
        <v>177</v>
      </c>
      <c r="AU169" s="163" t="s">
        <v>88</v>
      </c>
      <c r="AY169" s="18" t="s">
        <v>175</v>
      </c>
      <c r="BE169" s="164">
        <f t="shared" si="4"/>
        <v>0</v>
      </c>
      <c r="BF169" s="164">
        <f t="shared" si="5"/>
        <v>0</v>
      </c>
      <c r="BG169" s="164">
        <f t="shared" si="6"/>
        <v>0</v>
      </c>
      <c r="BH169" s="164">
        <f t="shared" si="7"/>
        <v>0</v>
      </c>
      <c r="BI169" s="164">
        <f t="shared" si="8"/>
        <v>0</v>
      </c>
      <c r="BJ169" s="18" t="s">
        <v>88</v>
      </c>
      <c r="BK169" s="165">
        <f t="shared" si="9"/>
        <v>0</v>
      </c>
      <c r="BL169" s="18" t="s">
        <v>564</v>
      </c>
      <c r="BM169" s="163" t="s">
        <v>983</v>
      </c>
    </row>
    <row r="170" spans="1:65" s="2" customFormat="1" ht="16.5" customHeight="1">
      <c r="A170" s="33"/>
      <c r="B170" s="151"/>
      <c r="C170" s="152" t="s">
        <v>416</v>
      </c>
      <c r="D170" s="152" t="s">
        <v>177</v>
      </c>
      <c r="E170" s="153" t="s">
        <v>984</v>
      </c>
      <c r="F170" s="154" t="s">
        <v>985</v>
      </c>
      <c r="G170" s="155" t="s">
        <v>191</v>
      </c>
      <c r="H170" s="156">
        <v>53</v>
      </c>
      <c r="I170" s="157"/>
      <c r="J170" s="156">
        <f t="shared" si="0"/>
        <v>0</v>
      </c>
      <c r="K170" s="158"/>
      <c r="L170" s="34"/>
      <c r="M170" s="159" t="s">
        <v>1</v>
      </c>
      <c r="N170" s="160" t="s">
        <v>42</v>
      </c>
      <c r="O170" s="59"/>
      <c r="P170" s="161">
        <f t="shared" si="1"/>
        <v>0</v>
      </c>
      <c r="Q170" s="161">
        <v>0</v>
      </c>
      <c r="R170" s="161">
        <f t="shared" si="2"/>
        <v>0</v>
      </c>
      <c r="S170" s="161">
        <v>0</v>
      </c>
      <c r="T170" s="162">
        <f t="shared" si="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3" t="s">
        <v>564</v>
      </c>
      <c r="AT170" s="163" t="s">
        <v>177</v>
      </c>
      <c r="AU170" s="163" t="s">
        <v>88</v>
      </c>
      <c r="AY170" s="18" t="s">
        <v>175</v>
      </c>
      <c r="BE170" s="164">
        <f t="shared" si="4"/>
        <v>0</v>
      </c>
      <c r="BF170" s="164">
        <f t="shared" si="5"/>
        <v>0</v>
      </c>
      <c r="BG170" s="164">
        <f t="shared" si="6"/>
        <v>0</v>
      </c>
      <c r="BH170" s="164">
        <f t="shared" si="7"/>
        <v>0</v>
      </c>
      <c r="BI170" s="164">
        <f t="shared" si="8"/>
        <v>0</v>
      </c>
      <c r="BJ170" s="18" t="s">
        <v>88</v>
      </c>
      <c r="BK170" s="165">
        <f t="shared" si="9"/>
        <v>0</v>
      </c>
      <c r="BL170" s="18" t="s">
        <v>564</v>
      </c>
      <c r="BM170" s="163" t="s">
        <v>643</v>
      </c>
    </row>
    <row r="171" spans="1:65" s="2" customFormat="1" ht="16.5" customHeight="1">
      <c r="A171" s="33"/>
      <c r="B171" s="151"/>
      <c r="C171" s="152" t="s">
        <v>422</v>
      </c>
      <c r="D171" s="152" t="s">
        <v>177</v>
      </c>
      <c r="E171" s="153" t="s">
        <v>986</v>
      </c>
      <c r="F171" s="154" t="s">
        <v>987</v>
      </c>
      <c r="G171" s="155" t="s">
        <v>191</v>
      </c>
      <c r="H171" s="156">
        <v>8</v>
      </c>
      <c r="I171" s="157"/>
      <c r="J171" s="156">
        <f t="shared" si="0"/>
        <v>0</v>
      </c>
      <c r="K171" s="158"/>
      <c r="L171" s="34"/>
      <c r="M171" s="159" t="s">
        <v>1</v>
      </c>
      <c r="N171" s="160" t="s">
        <v>42</v>
      </c>
      <c r="O171" s="59"/>
      <c r="P171" s="161">
        <f t="shared" si="1"/>
        <v>0</v>
      </c>
      <c r="Q171" s="161">
        <v>0</v>
      </c>
      <c r="R171" s="161">
        <f t="shared" si="2"/>
        <v>0</v>
      </c>
      <c r="S171" s="161">
        <v>0</v>
      </c>
      <c r="T171" s="162">
        <f t="shared" si="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3" t="s">
        <v>564</v>
      </c>
      <c r="AT171" s="163" t="s">
        <v>177</v>
      </c>
      <c r="AU171" s="163" t="s">
        <v>88</v>
      </c>
      <c r="AY171" s="18" t="s">
        <v>175</v>
      </c>
      <c r="BE171" s="164">
        <f t="shared" si="4"/>
        <v>0</v>
      </c>
      <c r="BF171" s="164">
        <f t="shared" si="5"/>
        <v>0</v>
      </c>
      <c r="BG171" s="164">
        <f t="shared" si="6"/>
        <v>0</v>
      </c>
      <c r="BH171" s="164">
        <f t="shared" si="7"/>
        <v>0</v>
      </c>
      <c r="BI171" s="164">
        <f t="shared" si="8"/>
        <v>0</v>
      </c>
      <c r="BJ171" s="18" t="s">
        <v>88</v>
      </c>
      <c r="BK171" s="165">
        <f t="shared" si="9"/>
        <v>0</v>
      </c>
      <c r="BL171" s="18" t="s">
        <v>564</v>
      </c>
      <c r="BM171" s="163" t="s">
        <v>653</v>
      </c>
    </row>
    <row r="172" spans="1:65" s="2" customFormat="1" ht="16.5" customHeight="1">
      <c r="A172" s="33"/>
      <c r="B172" s="151"/>
      <c r="C172" s="152" t="s">
        <v>427</v>
      </c>
      <c r="D172" s="152" t="s">
        <v>177</v>
      </c>
      <c r="E172" s="153" t="s">
        <v>988</v>
      </c>
      <c r="F172" s="154" t="s">
        <v>989</v>
      </c>
      <c r="G172" s="155" t="s">
        <v>990</v>
      </c>
      <c r="H172" s="156">
        <v>1</v>
      </c>
      <c r="I172" s="157"/>
      <c r="J172" s="156">
        <f t="shared" si="0"/>
        <v>0</v>
      </c>
      <c r="K172" s="158"/>
      <c r="L172" s="34"/>
      <c r="M172" s="159" t="s">
        <v>1</v>
      </c>
      <c r="N172" s="160" t="s">
        <v>42</v>
      </c>
      <c r="O172" s="59"/>
      <c r="P172" s="161">
        <f t="shared" si="1"/>
        <v>0</v>
      </c>
      <c r="Q172" s="161">
        <v>0</v>
      </c>
      <c r="R172" s="161">
        <f t="shared" si="2"/>
        <v>0</v>
      </c>
      <c r="S172" s="161">
        <v>0</v>
      </c>
      <c r="T172" s="162">
        <f t="shared" si="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3" t="s">
        <v>564</v>
      </c>
      <c r="AT172" s="163" t="s">
        <v>177</v>
      </c>
      <c r="AU172" s="163" t="s">
        <v>88</v>
      </c>
      <c r="AY172" s="18" t="s">
        <v>175</v>
      </c>
      <c r="BE172" s="164">
        <f t="shared" si="4"/>
        <v>0</v>
      </c>
      <c r="BF172" s="164">
        <f t="shared" si="5"/>
        <v>0</v>
      </c>
      <c r="BG172" s="164">
        <f t="shared" si="6"/>
        <v>0</v>
      </c>
      <c r="BH172" s="164">
        <f t="shared" si="7"/>
        <v>0</v>
      </c>
      <c r="BI172" s="164">
        <f t="shared" si="8"/>
        <v>0</v>
      </c>
      <c r="BJ172" s="18" t="s">
        <v>88</v>
      </c>
      <c r="BK172" s="165">
        <f t="shared" si="9"/>
        <v>0</v>
      </c>
      <c r="BL172" s="18" t="s">
        <v>564</v>
      </c>
      <c r="BM172" s="163" t="s">
        <v>663</v>
      </c>
    </row>
    <row r="173" spans="1:65" s="2" customFormat="1" ht="16.5" customHeight="1">
      <c r="A173" s="33"/>
      <c r="B173" s="151"/>
      <c r="C173" s="152" t="s">
        <v>433</v>
      </c>
      <c r="D173" s="152" t="s">
        <v>177</v>
      </c>
      <c r="E173" s="153" t="s">
        <v>991</v>
      </c>
      <c r="F173" s="154" t="s">
        <v>992</v>
      </c>
      <c r="G173" s="155" t="s">
        <v>990</v>
      </c>
      <c r="H173" s="156">
        <v>1</v>
      </c>
      <c r="I173" s="157"/>
      <c r="J173" s="156">
        <f t="shared" si="0"/>
        <v>0</v>
      </c>
      <c r="K173" s="158"/>
      <c r="L173" s="34"/>
      <c r="M173" s="208" t="s">
        <v>1</v>
      </c>
      <c r="N173" s="209" t="s">
        <v>42</v>
      </c>
      <c r="O173" s="210"/>
      <c r="P173" s="211">
        <f t="shared" si="1"/>
        <v>0</v>
      </c>
      <c r="Q173" s="211">
        <v>0</v>
      </c>
      <c r="R173" s="211">
        <f t="shared" si="2"/>
        <v>0</v>
      </c>
      <c r="S173" s="211">
        <v>0</v>
      </c>
      <c r="T173" s="212">
        <f t="shared" si="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3" t="s">
        <v>564</v>
      </c>
      <c r="AT173" s="163" t="s">
        <v>177</v>
      </c>
      <c r="AU173" s="163" t="s">
        <v>88</v>
      </c>
      <c r="AY173" s="18" t="s">
        <v>175</v>
      </c>
      <c r="BE173" s="164">
        <f t="shared" si="4"/>
        <v>0</v>
      </c>
      <c r="BF173" s="164">
        <f t="shared" si="5"/>
        <v>0</v>
      </c>
      <c r="BG173" s="164">
        <f t="shared" si="6"/>
        <v>0</v>
      </c>
      <c r="BH173" s="164">
        <f t="shared" si="7"/>
        <v>0</v>
      </c>
      <c r="BI173" s="164">
        <f t="shared" si="8"/>
        <v>0</v>
      </c>
      <c r="BJ173" s="18" t="s">
        <v>88</v>
      </c>
      <c r="BK173" s="165">
        <f t="shared" si="9"/>
        <v>0</v>
      </c>
      <c r="BL173" s="18" t="s">
        <v>564</v>
      </c>
      <c r="BM173" s="163" t="s">
        <v>674</v>
      </c>
    </row>
    <row r="174" spans="1:65" s="2" customFormat="1" ht="6.95" customHeight="1">
      <c r="A174" s="33"/>
      <c r="B174" s="48"/>
      <c r="C174" s="49"/>
      <c r="D174" s="49"/>
      <c r="E174" s="49"/>
      <c r="F174" s="49"/>
      <c r="G174" s="49"/>
      <c r="H174" s="49"/>
      <c r="I174" s="49"/>
      <c r="J174" s="49"/>
      <c r="K174" s="49"/>
      <c r="L174" s="34"/>
      <c r="M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</row>
  </sheetData>
  <autoFilter ref="C125:K173"/>
  <mergeCells count="15">
    <mergeCell ref="E112:H112"/>
    <mergeCell ref="E116:H116"/>
    <mergeCell ref="E114:H114"/>
    <mergeCell ref="E118:H118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8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3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8" t="s">
        <v>98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pans="1:46" s="1" customFormat="1" ht="24.95" customHeight="1">
      <c r="B4" s="21"/>
      <c r="D4" s="22" t="s">
        <v>112</v>
      </c>
      <c r="L4" s="21"/>
      <c r="M4" s="100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26.25" customHeight="1">
      <c r="B7" s="21"/>
      <c r="E7" s="258" t="str">
        <f>'Rekapitulácia stavby'!K6</f>
        <v>Novohradská knižnica Lučenec - PD pre rekonštrukciu budovy- zmena PD-3.etapa</v>
      </c>
      <c r="F7" s="259"/>
      <c r="G7" s="259"/>
      <c r="H7" s="259"/>
      <c r="L7" s="21"/>
    </row>
    <row r="8" spans="1:46" ht="12.75">
      <c r="B8" s="21"/>
      <c r="D8" s="28" t="s">
        <v>121</v>
      </c>
      <c r="L8" s="21"/>
    </row>
    <row r="9" spans="1:46" s="1" customFormat="1" ht="16.5" customHeight="1">
      <c r="B9" s="21"/>
      <c r="E9" s="258" t="s">
        <v>124</v>
      </c>
      <c r="F9" s="214"/>
      <c r="G9" s="214"/>
      <c r="H9" s="214"/>
      <c r="L9" s="21"/>
    </row>
    <row r="10" spans="1:46" s="1" customFormat="1" ht="12" customHeight="1">
      <c r="B10" s="21"/>
      <c r="D10" s="28" t="s">
        <v>127</v>
      </c>
      <c r="L10" s="21"/>
    </row>
    <row r="11" spans="1:46" s="2" customFormat="1" ht="16.5" customHeight="1">
      <c r="A11" s="33"/>
      <c r="B11" s="34"/>
      <c r="C11" s="33"/>
      <c r="D11" s="33"/>
      <c r="E11" s="261" t="s">
        <v>889</v>
      </c>
      <c r="F11" s="257"/>
      <c r="G11" s="257"/>
      <c r="H11" s="257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890</v>
      </c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6.5" customHeight="1">
      <c r="A13" s="33"/>
      <c r="B13" s="34"/>
      <c r="C13" s="33"/>
      <c r="D13" s="33"/>
      <c r="E13" s="248" t="s">
        <v>993</v>
      </c>
      <c r="F13" s="257"/>
      <c r="G13" s="257"/>
      <c r="H13" s="257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>
      <c r="A14" s="33"/>
      <c r="B14" s="34"/>
      <c r="C14" s="33"/>
      <c r="D14" s="33"/>
      <c r="E14" s="33"/>
      <c r="F14" s="33"/>
      <c r="G14" s="33"/>
      <c r="H14" s="33"/>
      <c r="I14" s="33"/>
      <c r="J14" s="33"/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2" customHeight="1">
      <c r="A15" s="33"/>
      <c r="B15" s="34"/>
      <c r="C15" s="33"/>
      <c r="D15" s="28" t="s">
        <v>16</v>
      </c>
      <c r="E15" s="33"/>
      <c r="F15" s="26" t="s">
        <v>1</v>
      </c>
      <c r="G15" s="33"/>
      <c r="H15" s="33"/>
      <c r="I15" s="28" t="s">
        <v>17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18</v>
      </c>
      <c r="E16" s="33"/>
      <c r="F16" s="26" t="s">
        <v>19</v>
      </c>
      <c r="G16" s="33"/>
      <c r="H16" s="33"/>
      <c r="I16" s="28" t="s">
        <v>20</v>
      </c>
      <c r="J16" s="56" t="str">
        <f>'Rekapitulácia stavby'!AN8</f>
        <v>10. 12. 2020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0.9" customHeight="1">
      <c r="A17" s="33"/>
      <c r="B17" s="34"/>
      <c r="C17" s="33"/>
      <c r="D17" s="33"/>
      <c r="E17" s="33"/>
      <c r="F17" s="33"/>
      <c r="G17" s="33"/>
      <c r="H17" s="33"/>
      <c r="I17" s="33"/>
      <c r="J17" s="33"/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2" customHeight="1">
      <c r="A18" s="33"/>
      <c r="B18" s="34"/>
      <c r="C18" s="33"/>
      <c r="D18" s="28" t="s">
        <v>22</v>
      </c>
      <c r="E18" s="33"/>
      <c r="F18" s="33"/>
      <c r="G18" s="33"/>
      <c r="H18" s="33"/>
      <c r="I18" s="28" t="s">
        <v>23</v>
      </c>
      <c r="J18" s="26" t="s">
        <v>1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8" customHeight="1">
      <c r="A19" s="33"/>
      <c r="B19" s="34"/>
      <c r="C19" s="33"/>
      <c r="D19" s="33"/>
      <c r="E19" s="26" t="s">
        <v>24</v>
      </c>
      <c r="F19" s="33"/>
      <c r="G19" s="33"/>
      <c r="H19" s="33"/>
      <c r="I19" s="28" t="s">
        <v>25</v>
      </c>
      <c r="J19" s="26" t="s">
        <v>1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6.95" customHeight="1">
      <c r="A20" s="33"/>
      <c r="B20" s="34"/>
      <c r="C20" s="33"/>
      <c r="D20" s="33"/>
      <c r="E20" s="33"/>
      <c r="F20" s="33"/>
      <c r="G20" s="33"/>
      <c r="H20" s="33"/>
      <c r="I20" s="33"/>
      <c r="J20" s="33"/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2" customHeight="1">
      <c r="A21" s="33"/>
      <c r="B21" s="34"/>
      <c r="C21" s="33"/>
      <c r="D21" s="28" t="s">
        <v>26</v>
      </c>
      <c r="E21" s="33"/>
      <c r="F21" s="33"/>
      <c r="G21" s="33"/>
      <c r="H21" s="33"/>
      <c r="I21" s="28" t="s">
        <v>23</v>
      </c>
      <c r="J21" s="29" t="str">
        <f>'Rekapitulácia stavby'!AN13</f>
        <v>Vyplň údaj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8" customHeight="1">
      <c r="A22" s="33"/>
      <c r="B22" s="34"/>
      <c r="C22" s="33"/>
      <c r="D22" s="33"/>
      <c r="E22" s="260" t="str">
        <f>'Rekapitulácia stavby'!E14</f>
        <v>Vyplň údaj</v>
      </c>
      <c r="F22" s="225"/>
      <c r="G22" s="225"/>
      <c r="H22" s="225"/>
      <c r="I22" s="28" t="s">
        <v>25</v>
      </c>
      <c r="J22" s="29" t="str">
        <f>'Rekapitulácia stavby'!AN14</f>
        <v>Vyplň údaj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6.95" customHeight="1">
      <c r="A23" s="33"/>
      <c r="B23" s="34"/>
      <c r="C23" s="33"/>
      <c r="D23" s="33"/>
      <c r="E23" s="33"/>
      <c r="F23" s="33"/>
      <c r="G23" s="33"/>
      <c r="H23" s="33"/>
      <c r="I23" s="33"/>
      <c r="J23" s="33"/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2" customHeight="1">
      <c r="A24" s="33"/>
      <c r="B24" s="34"/>
      <c r="C24" s="33"/>
      <c r="D24" s="28" t="s">
        <v>28</v>
      </c>
      <c r="E24" s="33"/>
      <c r="F24" s="33"/>
      <c r="G24" s="33"/>
      <c r="H24" s="33"/>
      <c r="I24" s="28" t="s">
        <v>23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8" customHeight="1">
      <c r="A25" s="33"/>
      <c r="B25" s="34"/>
      <c r="C25" s="33"/>
      <c r="D25" s="33"/>
      <c r="E25" s="26" t="s">
        <v>29</v>
      </c>
      <c r="F25" s="33"/>
      <c r="G25" s="33"/>
      <c r="H25" s="33"/>
      <c r="I25" s="28" t="s">
        <v>25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6.95" customHeight="1">
      <c r="A26" s="33"/>
      <c r="B26" s="34"/>
      <c r="C26" s="33"/>
      <c r="D26" s="33"/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12" customHeight="1">
      <c r="A27" s="33"/>
      <c r="B27" s="34"/>
      <c r="C27" s="33"/>
      <c r="D27" s="28" t="s">
        <v>32</v>
      </c>
      <c r="E27" s="33"/>
      <c r="F27" s="33"/>
      <c r="G27" s="33"/>
      <c r="H27" s="33"/>
      <c r="I27" s="28" t="s">
        <v>23</v>
      </c>
      <c r="J27" s="26" t="s">
        <v>1</v>
      </c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8" customHeight="1">
      <c r="A28" s="33"/>
      <c r="B28" s="34"/>
      <c r="C28" s="33"/>
      <c r="D28" s="33"/>
      <c r="E28" s="26" t="s">
        <v>892</v>
      </c>
      <c r="F28" s="33"/>
      <c r="G28" s="33"/>
      <c r="H28" s="33"/>
      <c r="I28" s="28" t="s">
        <v>25</v>
      </c>
      <c r="J28" s="26" t="s">
        <v>1</v>
      </c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33"/>
      <c r="E29" s="33"/>
      <c r="F29" s="33"/>
      <c r="G29" s="33"/>
      <c r="H29" s="33"/>
      <c r="I29" s="33"/>
      <c r="J29" s="33"/>
      <c r="K29" s="33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2" customHeight="1">
      <c r="A30" s="33"/>
      <c r="B30" s="34"/>
      <c r="C30" s="33"/>
      <c r="D30" s="28" t="s">
        <v>34</v>
      </c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8" customFormat="1" ht="16.5" customHeight="1">
      <c r="A31" s="101"/>
      <c r="B31" s="102"/>
      <c r="C31" s="101"/>
      <c r="D31" s="101"/>
      <c r="E31" s="229" t="s">
        <v>1</v>
      </c>
      <c r="F31" s="229"/>
      <c r="G31" s="229"/>
      <c r="H31" s="229"/>
      <c r="I31" s="101"/>
      <c r="J31" s="101"/>
      <c r="K31" s="101"/>
      <c r="L31" s="103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</row>
    <row r="32" spans="1:31" s="2" customFormat="1" ht="6.95" customHeight="1">
      <c r="A32" s="33"/>
      <c r="B32" s="34"/>
      <c r="C32" s="33"/>
      <c r="D32" s="33"/>
      <c r="E32" s="33"/>
      <c r="F32" s="33"/>
      <c r="G32" s="33"/>
      <c r="H32" s="33"/>
      <c r="I32" s="33"/>
      <c r="J32" s="33"/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25.35" customHeight="1">
      <c r="A34" s="33"/>
      <c r="B34" s="34"/>
      <c r="C34" s="33"/>
      <c r="D34" s="104" t="s">
        <v>36</v>
      </c>
      <c r="E34" s="33"/>
      <c r="F34" s="33"/>
      <c r="G34" s="33"/>
      <c r="H34" s="33"/>
      <c r="I34" s="33"/>
      <c r="J34" s="72">
        <f>ROUND(J126,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6.95" customHeight="1">
      <c r="A35" s="33"/>
      <c r="B35" s="34"/>
      <c r="C35" s="33"/>
      <c r="D35" s="67"/>
      <c r="E35" s="67"/>
      <c r="F35" s="67"/>
      <c r="G35" s="67"/>
      <c r="H35" s="67"/>
      <c r="I35" s="67"/>
      <c r="J35" s="67"/>
      <c r="K35" s="67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33"/>
      <c r="F36" s="37" t="s">
        <v>38</v>
      </c>
      <c r="G36" s="33"/>
      <c r="H36" s="33"/>
      <c r="I36" s="37" t="s">
        <v>37</v>
      </c>
      <c r="J36" s="37" t="s">
        <v>39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customHeight="1">
      <c r="A37" s="33"/>
      <c r="B37" s="34"/>
      <c r="C37" s="33"/>
      <c r="D37" s="105" t="s">
        <v>40</v>
      </c>
      <c r="E37" s="28" t="s">
        <v>41</v>
      </c>
      <c r="F37" s="106">
        <f>ROUND((SUM(BE126:BE147)),  2)</f>
        <v>0</v>
      </c>
      <c r="G37" s="33"/>
      <c r="H37" s="33"/>
      <c r="I37" s="107">
        <v>0.2</v>
      </c>
      <c r="J37" s="106">
        <f>ROUND(((SUM(BE126:BE147))*I37),  2)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customHeight="1">
      <c r="A38" s="33"/>
      <c r="B38" s="34"/>
      <c r="C38" s="33"/>
      <c r="D38" s="33"/>
      <c r="E38" s="28" t="s">
        <v>42</v>
      </c>
      <c r="F38" s="106">
        <f>ROUND((SUM(BF126:BF147)),  2)</f>
        <v>0</v>
      </c>
      <c r="G38" s="33"/>
      <c r="H38" s="33"/>
      <c r="I38" s="107">
        <v>0.2</v>
      </c>
      <c r="J38" s="106">
        <f>ROUND(((SUM(BF126:BF147))*I38),  2)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28" t="s">
        <v>43</v>
      </c>
      <c r="F39" s="106">
        <f>ROUND((SUM(BG126:BG147)),  2)</f>
        <v>0</v>
      </c>
      <c r="G39" s="33"/>
      <c r="H39" s="33"/>
      <c r="I39" s="107">
        <v>0.2</v>
      </c>
      <c r="J39" s="106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hidden="1" customHeight="1">
      <c r="A40" s="33"/>
      <c r="B40" s="34"/>
      <c r="C40" s="33"/>
      <c r="D40" s="33"/>
      <c r="E40" s="28" t="s">
        <v>44</v>
      </c>
      <c r="F40" s="106">
        <f>ROUND((SUM(BH126:BH147)),  2)</f>
        <v>0</v>
      </c>
      <c r="G40" s="33"/>
      <c r="H40" s="33"/>
      <c r="I40" s="107">
        <v>0.2</v>
      </c>
      <c r="J40" s="106">
        <f>0</f>
        <v>0</v>
      </c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14.45" hidden="1" customHeight="1">
      <c r="A41" s="33"/>
      <c r="B41" s="34"/>
      <c r="C41" s="33"/>
      <c r="D41" s="33"/>
      <c r="E41" s="28" t="s">
        <v>45</v>
      </c>
      <c r="F41" s="106">
        <f>ROUND((SUM(BI126:BI147)),  2)</f>
        <v>0</v>
      </c>
      <c r="G41" s="33"/>
      <c r="H41" s="33"/>
      <c r="I41" s="107">
        <v>0</v>
      </c>
      <c r="J41" s="106">
        <f>0</f>
        <v>0</v>
      </c>
      <c r="K41" s="33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6.9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2" customFormat="1" ht="25.35" customHeight="1">
      <c r="A43" s="33"/>
      <c r="B43" s="34"/>
      <c r="C43" s="108"/>
      <c r="D43" s="109" t="s">
        <v>46</v>
      </c>
      <c r="E43" s="61"/>
      <c r="F43" s="61"/>
      <c r="G43" s="110" t="s">
        <v>47</v>
      </c>
      <c r="H43" s="111" t="s">
        <v>48</v>
      </c>
      <c r="I43" s="61"/>
      <c r="J43" s="112">
        <f>SUM(J34:J41)</f>
        <v>0</v>
      </c>
      <c r="K43" s="113"/>
      <c r="L43" s="4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spans="1:31" s="2" customFormat="1" ht="14.45" customHeight="1">
      <c r="A44" s="33"/>
      <c r="B44" s="34"/>
      <c r="C44" s="33"/>
      <c r="D44" s="33"/>
      <c r="E44" s="33"/>
      <c r="F44" s="33"/>
      <c r="G44" s="33"/>
      <c r="H44" s="33"/>
      <c r="I44" s="33"/>
      <c r="J44" s="33"/>
      <c r="K44" s="33"/>
      <c r="L44" s="4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6" t="s">
        <v>51</v>
      </c>
      <c r="E61" s="36"/>
      <c r="F61" s="114" t="s">
        <v>52</v>
      </c>
      <c r="G61" s="46" t="s">
        <v>51</v>
      </c>
      <c r="H61" s="36"/>
      <c r="I61" s="36"/>
      <c r="J61" s="115" t="s">
        <v>52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4" t="s">
        <v>53</v>
      </c>
      <c r="E65" s="47"/>
      <c r="F65" s="47"/>
      <c r="G65" s="44" t="s">
        <v>54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6" t="s">
        <v>51</v>
      </c>
      <c r="E76" s="36"/>
      <c r="F76" s="114" t="s">
        <v>52</v>
      </c>
      <c r="G76" s="46" t="s">
        <v>51</v>
      </c>
      <c r="H76" s="36"/>
      <c r="I76" s="36"/>
      <c r="J76" s="115" t="s">
        <v>52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137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58" t="str">
        <f>E7</f>
        <v>Novohradská knižnica Lučenec - PD pre rekonštrukciu budovy- zmena PD-3.etapa</v>
      </c>
      <c r="F85" s="259"/>
      <c r="G85" s="259"/>
      <c r="H85" s="259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121</v>
      </c>
      <c r="L86" s="21"/>
    </row>
    <row r="87" spans="1:31" s="1" customFormat="1" ht="16.5" customHeight="1">
      <c r="B87" s="21"/>
      <c r="E87" s="258" t="s">
        <v>124</v>
      </c>
      <c r="F87" s="214"/>
      <c r="G87" s="214"/>
      <c r="H87" s="214"/>
      <c r="L87" s="21"/>
    </row>
    <row r="88" spans="1:31" s="1" customFormat="1" ht="12" customHeight="1">
      <c r="B88" s="21"/>
      <c r="C88" s="28" t="s">
        <v>127</v>
      </c>
      <c r="L88" s="21"/>
    </row>
    <row r="89" spans="1:31" s="2" customFormat="1" ht="16.5" customHeight="1">
      <c r="A89" s="33"/>
      <c r="B89" s="34"/>
      <c r="C89" s="33"/>
      <c r="D89" s="33"/>
      <c r="E89" s="261" t="s">
        <v>889</v>
      </c>
      <c r="F89" s="257"/>
      <c r="G89" s="257"/>
      <c r="H89" s="257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12" customHeight="1">
      <c r="A90" s="33"/>
      <c r="B90" s="34"/>
      <c r="C90" s="28" t="s">
        <v>890</v>
      </c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6.5" customHeight="1">
      <c r="A91" s="33"/>
      <c r="B91" s="34"/>
      <c r="C91" s="33"/>
      <c r="D91" s="33"/>
      <c r="E91" s="248" t="str">
        <f>E13</f>
        <v>002b - EZS</v>
      </c>
      <c r="F91" s="257"/>
      <c r="G91" s="257"/>
      <c r="H91" s="257"/>
      <c r="I91" s="33"/>
      <c r="J91" s="33"/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2" customHeight="1">
      <c r="A93" s="33"/>
      <c r="B93" s="34"/>
      <c r="C93" s="28" t="s">
        <v>18</v>
      </c>
      <c r="D93" s="33"/>
      <c r="E93" s="33"/>
      <c r="F93" s="26" t="str">
        <f>F16</f>
        <v>ul. J.Kármana 2/2, Lučenec</v>
      </c>
      <c r="G93" s="33"/>
      <c r="H93" s="33"/>
      <c r="I93" s="28" t="s">
        <v>20</v>
      </c>
      <c r="J93" s="56" t="str">
        <f>IF(J16="","",J16)</f>
        <v>10. 12. 2020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6.95" customHeight="1">
      <c r="A94" s="33"/>
      <c r="B94" s="34"/>
      <c r="C94" s="33"/>
      <c r="D94" s="33"/>
      <c r="E94" s="33"/>
      <c r="F94" s="33"/>
      <c r="G94" s="33"/>
      <c r="H94" s="33"/>
      <c r="I94" s="33"/>
      <c r="J94" s="33"/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5.2" customHeight="1">
      <c r="A95" s="33"/>
      <c r="B95" s="34"/>
      <c r="C95" s="28" t="s">
        <v>22</v>
      </c>
      <c r="D95" s="33"/>
      <c r="E95" s="33"/>
      <c r="F95" s="26" t="str">
        <f>E19</f>
        <v>BBSK, nám.SNP 23, B.Bystrica</v>
      </c>
      <c r="G95" s="33"/>
      <c r="H95" s="33"/>
      <c r="I95" s="28" t="s">
        <v>28</v>
      </c>
      <c r="J95" s="31" t="str">
        <f>E25</f>
        <v>Ing.Farkaš Attila</v>
      </c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15.2" customHeight="1">
      <c r="A96" s="33"/>
      <c r="B96" s="34"/>
      <c r="C96" s="28" t="s">
        <v>26</v>
      </c>
      <c r="D96" s="33"/>
      <c r="E96" s="33"/>
      <c r="F96" s="26" t="str">
        <f>IF(E22="","",E22)</f>
        <v>Vyplň údaj</v>
      </c>
      <c r="G96" s="33"/>
      <c r="H96" s="33"/>
      <c r="I96" s="28" t="s">
        <v>32</v>
      </c>
      <c r="J96" s="31" t="str">
        <f>E28</f>
        <v>.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9.25" customHeight="1">
      <c r="A98" s="33"/>
      <c r="B98" s="34"/>
      <c r="C98" s="116" t="s">
        <v>138</v>
      </c>
      <c r="D98" s="108"/>
      <c r="E98" s="108"/>
      <c r="F98" s="108"/>
      <c r="G98" s="108"/>
      <c r="H98" s="108"/>
      <c r="I98" s="108"/>
      <c r="J98" s="117" t="s">
        <v>139</v>
      </c>
      <c r="K98" s="108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</row>
    <row r="99" spans="1:47" s="2" customFormat="1" ht="10.35" customHeight="1">
      <c r="A99" s="33"/>
      <c r="B99" s="34"/>
      <c r="C99" s="33"/>
      <c r="D99" s="33"/>
      <c r="E99" s="33"/>
      <c r="F99" s="33"/>
      <c r="G99" s="33"/>
      <c r="H99" s="33"/>
      <c r="I99" s="33"/>
      <c r="J99" s="33"/>
      <c r="K99" s="33"/>
      <c r="L99" s="4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47" s="2" customFormat="1" ht="22.9" customHeight="1">
      <c r="A100" s="33"/>
      <c r="B100" s="34"/>
      <c r="C100" s="118" t="s">
        <v>140</v>
      </c>
      <c r="D100" s="33"/>
      <c r="E100" s="33"/>
      <c r="F100" s="33"/>
      <c r="G100" s="33"/>
      <c r="H100" s="33"/>
      <c r="I100" s="33"/>
      <c r="J100" s="72">
        <f>J126</f>
        <v>0</v>
      </c>
      <c r="K100" s="33"/>
      <c r="L100" s="4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U100" s="18" t="s">
        <v>141</v>
      </c>
    </row>
    <row r="101" spans="1:47" s="9" customFormat="1" ht="24.95" customHeight="1">
      <c r="B101" s="119"/>
      <c r="D101" s="120" t="s">
        <v>994</v>
      </c>
      <c r="E101" s="121"/>
      <c r="F101" s="121"/>
      <c r="G101" s="121"/>
      <c r="H101" s="121"/>
      <c r="I101" s="121"/>
      <c r="J101" s="122">
        <f>J127</f>
        <v>0</v>
      </c>
      <c r="L101" s="119"/>
    </row>
    <row r="102" spans="1:47" s="10" customFormat="1" ht="19.899999999999999" customHeight="1">
      <c r="B102" s="123"/>
      <c r="D102" s="124" t="s">
        <v>995</v>
      </c>
      <c r="E102" s="125"/>
      <c r="F102" s="125"/>
      <c r="G102" s="125"/>
      <c r="H102" s="125"/>
      <c r="I102" s="125"/>
      <c r="J102" s="126">
        <f>J128</f>
        <v>0</v>
      </c>
      <c r="L102" s="123"/>
    </row>
    <row r="103" spans="1:47" s="2" customFormat="1" ht="21.75" customHeight="1">
      <c r="A103" s="33"/>
      <c r="B103" s="34"/>
      <c r="C103" s="33"/>
      <c r="D103" s="33"/>
      <c r="E103" s="33"/>
      <c r="F103" s="33"/>
      <c r="G103" s="33"/>
      <c r="H103" s="33"/>
      <c r="I103" s="33"/>
      <c r="J103" s="33"/>
      <c r="K103" s="33"/>
      <c r="L103" s="4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4" spans="1:47" s="2" customFormat="1" ht="6.95" customHeight="1">
      <c r="A104" s="33"/>
      <c r="B104" s="48"/>
      <c r="C104" s="49"/>
      <c r="D104" s="49"/>
      <c r="E104" s="49"/>
      <c r="F104" s="49"/>
      <c r="G104" s="49"/>
      <c r="H104" s="49"/>
      <c r="I104" s="49"/>
      <c r="J104" s="49"/>
      <c r="K104" s="49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8" spans="1:47" s="2" customFormat="1" ht="6.95" customHeight="1">
      <c r="A108" s="33"/>
      <c r="B108" s="50"/>
      <c r="C108" s="51"/>
      <c r="D108" s="51"/>
      <c r="E108" s="51"/>
      <c r="F108" s="51"/>
      <c r="G108" s="51"/>
      <c r="H108" s="51"/>
      <c r="I108" s="51"/>
      <c r="J108" s="51"/>
      <c r="K108" s="51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2" customFormat="1" ht="24.95" customHeight="1">
      <c r="A109" s="33"/>
      <c r="B109" s="34"/>
      <c r="C109" s="22" t="s">
        <v>161</v>
      </c>
      <c r="D109" s="33"/>
      <c r="E109" s="33"/>
      <c r="F109" s="33"/>
      <c r="G109" s="33"/>
      <c r="H109" s="33"/>
      <c r="I109" s="3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47" s="2" customFormat="1" ht="6.95" customHeight="1">
      <c r="A110" s="33"/>
      <c r="B110" s="34"/>
      <c r="C110" s="33"/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12" customHeight="1">
      <c r="A111" s="33"/>
      <c r="B111" s="34"/>
      <c r="C111" s="28" t="s">
        <v>14</v>
      </c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26.25" customHeight="1">
      <c r="A112" s="33"/>
      <c r="B112" s="34"/>
      <c r="C112" s="33"/>
      <c r="D112" s="33"/>
      <c r="E112" s="258" t="str">
        <f>E7</f>
        <v>Novohradská knižnica Lučenec - PD pre rekonštrukciu budovy- zmena PD-3.etapa</v>
      </c>
      <c r="F112" s="259"/>
      <c r="G112" s="259"/>
      <c r="H112" s="259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3" s="1" customFormat="1" ht="12" customHeight="1">
      <c r="B113" s="21"/>
      <c r="C113" s="28" t="s">
        <v>121</v>
      </c>
      <c r="L113" s="21"/>
    </row>
    <row r="114" spans="1:63" s="1" customFormat="1" ht="16.5" customHeight="1">
      <c r="B114" s="21"/>
      <c r="E114" s="258" t="s">
        <v>124</v>
      </c>
      <c r="F114" s="214"/>
      <c r="G114" s="214"/>
      <c r="H114" s="214"/>
      <c r="L114" s="21"/>
    </row>
    <row r="115" spans="1:63" s="1" customFormat="1" ht="12" customHeight="1">
      <c r="B115" s="21"/>
      <c r="C115" s="28" t="s">
        <v>127</v>
      </c>
      <c r="L115" s="21"/>
    </row>
    <row r="116" spans="1:63" s="2" customFormat="1" ht="16.5" customHeight="1">
      <c r="A116" s="33"/>
      <c r="B116" s="34"/>
      <c r="C116" s="33"/>
      <c r="D116" s="33"/>
      <c r="E116" s="261" t="s">
        <v>889</v>
      </c>
      <c r="F116" s="257"/>
      <c r="G116" s="257"/>
      <c r="H116" s="257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3" s="2" customFormat="1" ht="12" customHeight="1">
      <c r="A117" s="33"/>
      <c r="B117" s="34"/>
      <c r="C117" s="28" t="s">
        <v>890</v>
      </c>
      <c r="D117" s="33"/>
      <c r="E117" s="33"/>
      <c r="F117" s="33"/>
      <c r="G117" s="33"/>
      <c r="H117" s="3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16.5" customHeight="1">
      <c r="A118" s="33"/>
      <c r="B118" s="34"/>
      <c r="C118" s="33"/>
      <c r="D118" s="33"/>
      <c r="E118" s="248" t="str">
        <f>E13</f>
        <v>002b - EZS</v>
      </c>
      <c r="F118" s="257"/>
      <c r="G118" s="257"/>
      <c r="H118" s="257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6.95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12" customHeight="1">
      <c r="A120" s="33"/>
      <c r="B120" s="34"/>
      <c r="C120" s="28" t="s">
        <v>18</v>
      </c>
      <c r="D120" s="33"/>
      <c r="E120" s="33"/>
      <c r="F120" s="26" t="str">
        <f>F16</f>
        <v>ul. J.Kármana 2/2, Lučenec</v>
      </c>
      <c r="G120" s="33"/>
      <c r="H120" s="33"/>
      <c r="I120" s="28" t="s">
        <v>20</v>
      </c>
      <c r="J120" s="56" t="str">
        <f>IF(J16="","",J16)</f>
        <v>10. 12. 2020</v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6.95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15.2" customHeight="1">
      <c r="A122" s="33"/>
      <c r="B122" s="34"/>
      <c r="C122" s="28" t="s">
        <v>22</v>
      </c>
      <c r="D122" s="33"/>
      <c r="E122" s="33"/>
      <c r="F122" s="26" t="str">
        <f>E19</f>
        <v>BBSK, nám.SNP 23, B.Bystrica</v>
      </c>
      <c r="G122" s="33"/>
      <c r="H122" s="33"/>
      <c r="I122" s="28" t="s">
        <v>28</v>
      </c>
      <c r="J122" s="31" t="str">
        <f>E25</f>
        <v>Ing.Farkaš Attila</v>
      </c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15.2" customHeight="1">
      <c r="A123" s="33"/>
      <c r="B123" s="34"/>
      <c r="C123" s="28" t="s">
        <v>26</v>
      </c>
      <c r="D123" s="33"/>
      <c r="E123" s="33"/>
      <c r="F123" s="26" t="str">
        <f>IF(E22="","",E22)</f>
        <v>Vyplň údaj</v>
      </c>
      <c r="G123" s="33"/>
      <c r="H123" s="33"/>
      <c r="I123" s="28" t="s">
        <v>32</v>
      </c>
      <c r="J123" s="31" t="str">
        <f>E28</f>
        <v>.</v>
      </c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0.35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11" customFormat="1" ht="29.25" customHeight="1">
      <c r="A125" s="127"/>
      <c r="B125" s="128"/>
      <c r="C125" s="129" t="s">
        <v>162</v>
      </c>
      <c r="D125" s="130" t="s">
        <v>61</v>
      </c>
      <c r="E125" s="130" t="s">
        <v>57</v>
      </c>
      <c r="F125" s="130" t="s">
        <v>58</v>
      </c>
      <c r="G125" s="130" t="s">
        <v>163</v>
      </c>
      <c r="H125" s="130" t="s">
        <v>164</v>
      </c>
      <c r="I125" s="130" t="s">
        <v>165</v>
      </c>
      <c r="J125" s="131" t="s">
        <v>139</v>
      </c>
      <c r="K125" s="132" t="s">
        <v>166</v>
      </c>
      <c r="L125" s="133"/>
      <c r="M125" s="63" t="s">
        <v>1</v>
      </c>
      <c r="N125" s="64" t="s">
        <v>40</v>
      </c>
      <c r="O125" s="64" t="s">
        <v>167</v>
      </c>
      <c r="P125" s="64" t="s">
        <v>168</v>
      </c>
      <c r="Q125" s="64" t="s">
        <v>169</v>
      </c>
      <c r="R125" s="64" t="s">
        <v>170</v>
      </c>
      <c r="S125" s="64" t="s">
        <v>171</v>
      </c>
      <c r="T125" s="65" t="s">
        <v>172</v>
      </c>
      <c r="U125" s="127"/>
      <c r="V125" s="127"/>
      <c r="W125" s="127"/>
      <c r="X125" s="127"/>
      <c r="Y125" s="127"/>
      <c r="Z125" s="127"/>
      <c r="AA125" s="127"/>
      <c r="AB125" s="127"/>
      <c r="AC125" s="127"/>
      <c r="AD125" s="127"/>
      <c r="AE125" s="127"/>
    </row>
    <row r="126" spans="1:63" s="2" customFormat="1" ht="22.9" customHeight="1">
      <c r="A126" s="33"/>
      <c r="B126" s="34"/>
      <c r="C126" s="70" t="s">
        <v>140</v>
      </c>
      <c r="D126" s="33"/>
      <c r="E126" s="33"/>
      <c r="F126" s="33"/>
      <c r="G126" s="33"/>
      <c r="H126" s="33"/>
      <c r="I126" s="33"/>
      <c r="J126" s="134">
        <f>BK126</f>
        <v>0</v>
      </c>
      <c r="K126" s="33"/>
      <c r="L126" s="34"/>
      <c r="M126" s="66"/>
      <c r="N126" s="57"/>
      <c r="O126" s="67"/>
      <c r="P126" s="135">
        <f>P127</f>
        <v>0</v>
      </c>
      <c r="Q126" s="67"/>
      <c r="R126" s="135">
        <f>R127</f>
        <v>0</v>
      </c>
      <c r="S126" s="67"/>
      <c r="T126" s="136">
        <f>T127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T126" s="18" t="s">
        <v>75</v>
      </c>
      <c r="AU126" s="18" t="s">
        <v>141</v>
      </c>
      <c r="BK126" s="137">
        <f>BK127</f>
        <v>0</v>
      </c>
    </row>
    <row r="127" spans="1:63" s="12" customFormat="1" ht="25.9" customHeight="1">
      <c r="B127" s="138"/>
      <c r="D127" s="139" t="s">
        <v>75</v>
      </c>
      <c r="E127" s="140" t="s">
        <v>996</v>
      </c>
      <c r="F127" s="140" t="s">
        <v>896</v>
      </c>
      <c r="I127" s="141"/>
      <c r="J127" s="142">
        <f>BK127</f>
        <v>0</v>
      </c>
      <c r="L127" s="138"/>
      <c r="M127" s="143"/>
      <c r="N127" s="144"/>
      <c r="O127" s="144"/>
      <c r="P127" s="145">
        <f>P128</f>
        <v>0</v>
      </c>
      <c r="Q127" s="144"/>
      <c r="R127" s="145">
        <f>R128</f>
        <v>0</v>
      </c>
      <c r="S127" s="144"/>
      <c r="T127" s="146">
        <f>T128</f>
        <v>0</v>
      </c>
      <c r="AR127" s="139" t="s">
        <v>83</v>
      </c>
      <c r="AT127" s="147" t="s">
        <v>75</v>
      </c>
      <c r="AU127" s="147" t="s">
        <v>76</v>
      </c>
      <c r="AY127" s="139" t="s">
        <v>175</v>
      </c>
      <c r="BK127" s="148">
        <f>BK128</f>
        <v>0</v>
      </c>
    </row>
    <row r="128" spans="1:63" s="12" customFormat="1" ht="22.9" customHeight="1">
      <c r="B128" s="138"/>
      <c r="D128" s="139" t="s">
        <v>75</v>
      </c>
      <c r="E128" s="149" t="s">
        <v>897</v>
      </c>
      <c r="F128" s="149" t="s">
        <v>997</v>
      </c>
      <c r="I128" s="141"/>
      <c r="J128" s="150">
        <f>BK128</f>
        <v>0</v>
      </c>
      <c r="L128" s="138"/>
      <c r="M128" s="143"/>
      <c r="N128" s="144"/>
      <c r="O128" s="144"/>
      <c r="P128" s="145">
        <f>SUM(P129:P147)</f>
        <v>0</v>
      </c>
      <c r="Q128" s="144"/>
      <c r="R128" s="145">
        <f>SUM(R129:R147)</f>
        <v>0</v>
      </c>
      <c r="S128" s="144"/>
      <c r="T128" s="146">
        <f>SUM(T129:T147)</f>
        <v>0</v>
      </c>
      <c r="AR128" s="139" t="s">
        <v>83</v>
      </c>
      <c r="AT128" s="147" t="s">
        <v>75</v>
      </c>
      <c r="AU128" s="147" t="s">
        <v>83</v>
      </c>
      <c r="AY128" s="139" t="s">
        <v>175</v>
      </c>
      <c r="BK128" s="148">
        <f>SUM(BK129:BK147)</f>
        <v>0</v>
      </c>
    </row>
    <row r="129" spans="1:65" s="2" customFormat="1" ht="21.75" customHeight="1">
      <c r="A129" s="33"/>
      <c r="B129" s="151"/>
      <c r="C129" s="152" t="s">
        <v>83</v>
      </c>
      <c r="D129" s="152" t="s">
        <v>177</v>
      </c>
      <c r="E129" s="153" t="s">
        <v>83</v>
      </c>
      <c r="F129" s="154" t="s">
        <v>998</v>
      </c>
      <c r="G129" s="155" t="s">
        <v>191</v>
      </c>
      <c r="H129" s="156">
        <v>1</v>
      </c>
      <c r="I129" s="157"/>
      <c r="J129" s="156">
        <f t="shared" ref="J129:J147" si="0">ROUND(I129*H129,3)</f>
        <v>0</v>
      </c>
      <c r="K129" s="158"/>
      <c r="L129" s="34"/>
      <c r="M129" s="159" t="s">
        <v>1</v>
      </c>
      <c r="N129" s="160" t="s">
        <v>42</v>
      </c>
      <c r="O129" s="59"/>
      <c r="P129" s="161">
        <f t="shared" ref="P129:P147" si="1">O129*H129</f>
        <v>0</v>
      </c>
      <c r="Q129" s="161">
        <v>0</v>
      </c>
      <c r="R129" s="161">
        <f t="shared" ref="R129:R147" si="2">Q129*H129</f>
        <v>0</v>
      </c>
      <c r="S129" s="161">
        <v>0</v>
      </c>
      <c r="T129" s="162">
        <f t="shared" ref="T129:T147" si="3"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3" t="s">
        <v>564</v>
      </c>
      <c r="AT129" s="163" t="s">
        <v>177</v>
      </c>
      <c r="AU129" s="163" t="s">
        <v>88</v>
      </c>
      <c r="AY129" s="18" t="s">
        <v>175</v>
      </c>
      <c r="BE129" s="164">
        <f t="shared" ref="BE129:BE147" si="4">IF(N129="základná",J129,0)</f>
        <v>0</v>
      </c>
      <c r="BF129" s="164">
        <f t="shared" ref="BF129:BF147" si="5">IF(N129="znížená",J129,0)</f>
        <v>0</v>
      </c>
      <c r="BG129" s="164">
        <f t="shared" ref="BG129:BG147" si="6">IF(N129="zákl. prenesená",J129,0)</f>
        <v>0</v>
      </c>
      <c r="BH129" s="164">
        <f t="shared" ref="BH129:BH147" si="7">IF(N129="zníž. prenesená",J129,0)</f>
        <v>0</v>
      </c>
      <c r="BI129" s="164">
        <f t="shared" ref="BI129:BI147" si="8">IF(N129="nulová",J129,0)</f>
        <v>0</v>
      </c>
      <c r="BJ129" s="18" t="s">
        <v>88</v>
      </c>
      <c r="BK129" s="165">
        <f t="shared" ref="BK129:BK147" si="9">ROUND(I129*H129,3)</f>
        <v>0</v>
      </c>
      <c r="BL129" s="18" t="s">
        <v>564</v>
      </c>
      <c r="BM129" s="163" t="s">
        <v>88</v>
      </c>
    </row>
    <row r="130" spans="1:65" s="2" customFormat="1" ht="21.75" customHeight="1">
      <c r="A130" s="33"/>
      <c r="B130" s="151"/>
      <c r="C130" s="152" t="s">
        <v>88</v>
      </c>
      <c r="D130" s="152" t="s">
        <v>177</v>
      </c>
      <c r="E130" s="153" t="s">
        <v>88</v>
      </c>
      <c r="F130" s="154" t="s">
        <v>999</v>
      </c>
      <c r="G130" s="155" t="s">
        <v>191</v>
      </c>
      <c r="H130" s="156">
        <v>1</v>
      </c>
      <c r="I130" s="157"/>
      <c r="J130" s="156">
        <f t="shared" si="0"/>
        <v>0</v>
      </c>
      <c r="K130" s="158"/>
      <c r="L130" s="34"/>
      <c r="M130" s="159" t="s">
        <v>1</v>
      </c>
      <c r="N130" s="160" t="s">
        <v>42</v>
      </c>
      <c r="O130" s="59"/>
      <c r="P130" s="161">
        <f t="shared" si="1"/>
        <v>0</v>
      </c>
      <c r="Q130" s="161">
        <v>0</v>
      </c>
      <c r="R130" s="161">
        <f t="shared" si="2"/>
        <v>0</v>
      </c>
      <c r="S130" s="161">
        <v>0</v>
      </c>
      <c r="T130" s="162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3" t="s">
        <v>564</v>
      </c>
      <c r="AT130" s="163" t="s">
        <v>177</v>
      </c>
      <c r="AU130" s="163" t="s">
        <v>88</v>
      </c>
      <c r="AY130" s="18" t="s">
        <v>175</v>
      </c>
      <c r="BE130" s="164">
        <f t="shared" si="4"/>
        <v>0</v>
      </c>
      <c r="BF130" s="164">
        <f t="shared" si="5"/>
        <v>0</v>
      </c>
      <c r="BG130" s="164">
        <f t="shared" si="6"/>
        <v>0</v>
      </c>
      <c r="BH130" s="164">
        <f t="shared" si="7"/>
        <v>0</v>
      </c>
      <c r="BI130" s="164">
        <f t="shared" si="8"/>
        <v>0</v>
      </c>
      <c r="BJ130" s="18" t="s">
        <v>88</v>
      </c>
      <c r="BK130" s="165">
        <f t="shared" si="9"/>
        <v>0</v>
      </c>
      <c r="BL130" s="18" t="s">
        <v>564</v>
      </c>
      <c r="BM130" s="163" t="s">
        <v>181</v>
      </c>
    </row>
    <row r="131" spans="1:65" s="2" customFormat="1" ht="16.5" customHeight="1">
      <c r="A131" s="33"/>
      <c r="B131" s="151"/>
      <c r="C131" s="152" t="s">
        <v>94</v>
      </c>
      <c r="D131" s="152" t="s">
        <v>177</v>
      </c>
      <c r="E131" s="153" t="s">
        <v>94</v>
      </c>
      <c r="F131" s="154" t="s">
        <v>1000</v>
      </c>
      <c r="G131" s="155" t="s">
        <v>191</v>
      </c>
      <c r="H131" s="156">
        <v>1</v>
      </c>
      <c r="I131" s="157"/>
      <c r="J131" s="156">
        <f t="shared" si="0"/>
        <v>0</v>
      </c>
      <c r="K131" s="158"/>
      <c r="L131" s="34"/>
      <c r="M131" s="159" t="s">
        <v>1</v>
      </c>
      <c r="N131" s="160" t="s">
        <v>42</v>
      </c>
      <c r="O131" s="59"/>
      <c r="P131" s="161">
        <f t="shared" si="1"/>
        <v>0</v>
      </c>
      <c r="Q131" s="161">
        <v>0</v>
      </c>
      <c r="R131" s="161">
        <f t="shared" si="2"/>
        <v>0</v>
      </c>
      <c r="S131" s="161">
        <v>0</v>
      </c>
      <c r="T131" s="162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3" t="s">
        <v>564</v>
      </c>
      <c r="AT131" s="163" t="s">
        <v>177</v>
      </c>
      <c r="AU131" s="163" t="s">
        <v>88</v>
      </c>
      <c r="AY131" s="18" t="s">
        <v>175</v>
      </c>
      <c r="BE131" s="164">
        <f t="shared" si="4"/>
        <v>0</v>
      </c>
      <c r="BF131" s="164">
        <f t="shared" si="5"/>
        <v>0</v>
      </c>
      <c r="BG131" s="164">
        <f t="shared" si="6"/>
        <v>0</v>
      </c>
      <c r="BH131" s="164">
        <f t="shared" si="7"/>
        <v>0</v>
      </c>
      <c r="BI131" s="164">
        <f t="shared" si="8"/>
        <v>0</v>
      </c>
      <c r="BJ131" s="18" t="s">
        <v>88</v>
      </c>
      <c r="BK131" s="165">
        <f t="shared" si="9"/>
        <v>0</v>
      </c>
      <c r="BL131" s="18" t="s">
        <v>564</v>
      </c>
      <c r="BM131" s="163" t="s">
        <v>212</v>
      </c>
    </row>
    <row r="132" spans="1:65" s="2" customFormat="1" ht="21.75" customHeight="1">
      <c r="A132" s="33"/>
      <c r="B132" s="151"/>
      <c r="C132" s="152" t="s">
        <v>181</v>
      </c>
      <c r="D132" s="152" t="s">
        <v>177</v>
      </c>
      <c r="E132" s="153" t="s">
        <v>181</v>
      </c>
      <c r="F132" s="154" t="s">
        <v>1001</v>
      </c>
      <c r="G132" s="155" t="s">
        <v>191</v>
      </c>
      <c r="H132" s="156">
        <v>4</v>
      </c>
      <c r="I132" s="157"/>
      <c r="J132" s="156">
        <f t="shared" si="0"/>
        <v>0</v>
      </c>
      <c r="K132" s="158"/>
      <c r="L132" s="34"/>
      <c r="M132" s="159" t="s">
        <v>1</v>
      </c>
      <c r="N132" s="160" t="s">
        <v>42</v>
      </c>
      <c r="O132" s="59"/>
      <c r="P132" s="161">
        <f t="shared" si="1"/>
        <v>0</v>
      </c>
      <c r="Q132" s="161">
        <v>0</v>
      </c>
      <c r="R132" s="161">
        <f t="shared" si="2"/>
        <v>0</v>
      </c>
      <c r="S132" s="161">
        <v>0</v>
      </c>
      <c r="T132" s="162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3" t="s">
        <v>564</v>
      </c>
      <c r="AT132" s="163" t="s">
        <v>177</v>
      </c>
      <c r="AU132" s="163" t="s">
        <v>88</v>
      </c>
      <c r="AY132" s="18" t="s">
        <v>175</v>
      </c>
      <c r="BE132" s="164">
        <f t="shared" si="4"/>
        <v>0</v>
      </c>
      <c r="BF132" s="164">
        <f t="shared" si="5"/>
        <v>0</v>
      </c>
      <c r="BG132" s="164">
        <f t="shared" si="6"/>
        <v>0</v>
      </c>
      <c r="BH132" s="164">
        <f t="shared" si="7"/>
        <v>0</v>
      </c>
      <c r="BI132" s="164">
        <f t="shared" si="8"/>
        <v>0</v>
      </c>
      <c r="BJ132" s="18" t="s">
        <v>88</v>
      </c>
      <c r="BK132" s="165">
        <f t="shared" si="9"/>
        <v>0</v>
      </c>
      <c r="BL132" s="18" t="s">
        <v>564</v>
      </c>
      <c r="BM132" s="163" t="s">
        <v>192</v>
      </c>
    </row>
    <row r="133" spans="1:65" s="2" customFormat="1" ht="16.5" customHeight="1">
      <c r="A133" s="33"/>
      <c r="B133" s="151"/>
      <c r="C133" s="152" t="s">
        <v>206</v>
      </c>
      <c r="D133" s="152" t="s">
        <v>177</v>
      </c>
      <c r="E133" s="153" t="s">
        <v>206</v>
      </c>
      <c r="F133" s="154" t="s">
        <v>1002</v>
      </c>
      <c r="G133" s="155" t="s">
        <v>191</v>
      </c>
      <c r="H133" s="156">
        <v>4</v>
      </c>
      <c r="I133" s="157"/>
      <c r="J133" s="156">
        <f t="shared" si="0"/>
        <v>0</v>
      </c>
      <c r="K133" s="158"/>
      <c r="L133" s="34"/>
      <c r="M133" s="159" t="s">
        <v>1</v>
      </c>
      <c r="N133" s="160" t="s">
        <v>42</v>
      </c>
      <c r="O133" s="59"/>
      <c r="P133" s="161">
        <f t="shared" si="1"/>
        <v>0</v>
      </c>
      <c r="Q133" s="161">
        <v>0</v>
      </c>
      <c r="R133" s="161">
        <f t="shared" si="2"/>
        <v>0</v>
      </c>
      <c r="S133" s="161">
        <v>0</v>
      </c>
      <c r="T133" s="162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3" t="s">
        <v>564</v>
      </c>
      <c r="AT133" s="163" t="s">
        <v>177</v>
      </c>
      <c r="AU133" s="163" t="s">
        <v>88</v>
      </c>
      <c r="AY133" s="18" t="s">
        <v>175</v>
      </c>
      <c r="BE133" s="164">
        <f t="shared" si="4"/>
        <v>0</v>
      </c>
      <c r="BF133" s="164">
        <f t="shared" si="5"/>
        <v>0</v>
      </c>
      <c r="BG133" s="164">
        <f t="shared" si="6"/>
        <v>0</v>
      </c>
      <c r="BH133" s="164">
        <f t="shared" si="7"/>
        <v>0</v>
      </c>
      <c r="BI133" s="164">
        <f t="shared" si="8"/>
        <v>0</v>
      </c>
      <c r="BJ133" s="18" t="s">
        <v>88</v>
      </c>
      <c r="BK133" s="165">
        <f t="shared" si="9"/>
        <v>0</v>
      </c>
      <c r="BL133" s="18" t="s">
        <v>564</v>
      </c>
      <c r="BM133" s="163" t="s">
        <v>234</v>
      </c>
    </row>
    <row r="134" spans="1:65" s="2" customFormat="1" ht="21.75" customHeight="1">
      <c r="A134" s="33"/>
      <c r="B134" s="151"/>
      <c r="C134" s="152" t="s">
        <v>212</v>
      </c>
      <c r="D134" s="152" t="s">
        <v>177</v>
      </c>
      <c r="E134" s="153" t="s">
        <v>212</v>
      </c>
      <c r="F134" s="154" t="s">
        <v>1003</v>
      </c>
      <c r="G134" s="155" t="s">
        <v>191</v>
      </c>
      <c r="H134" s="156">
        <v>1</v>
      </c>
      <c r="I134" s="157"/>
      <c r="J134" s="156">
        <f t="shared" si="0"/>
        <v>0</v>
      </c>
      <c r="K134" s="158"/>
      <c r="L134" s="34"/>
      <c r="M134" s="159" t="s">
        <v>1</v>
      </c>
      <c r="N134" s="160" t="s">
        <v>42</v>
      </c>
      <c r="O134" s="59"/>
      <c r="P134" s="161">
        <f t="shared" si="1"/>
        <v>0</v>
      </c>
      <c r="Q134" s="161">
        <v>0</v>
      </c>
      <c r="R134" s="161">
        <f t="shared" si="2"/>
        <v>0</v>
      </c>
      <c r="S134" s="161">
        <v>0</v>
      </c>
      <c r="T134" s="162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3" t="s">
        <v>564</v>
      </c>
      <c r="AT134" s="163" t="s">
        <v>177</v>
      </c>
      <c r="AU134" s="163" t="s">
        <v>88</v>
      </c>
      <c r="AY134" s="18" t="s">
        <v>175</v>
      </c>
      <c r="BE134" s="164">
        <f t="shared" si="4"/>
        <v>0</v>
      </c>
      <c r="BF134" s="164">
        <f t="shared" si="5"/>
        <v>0</v>
      </c>
      <c r="BG134" s="164">
        <f t="shared" si="6"/>
        <v>0</v>
      </c>
      <c r="BH134" s="164">
        <f t="shared" si="7"/>
        <v>0</v>
      </c>
      <c r="BI134" s="164">
        <f t="shared" si="8"/>
        <v>0</v>
      </c>
      <c r="BJ134" s="18" t="s">
        <v>88</v>
      </c>
      <c r="BK134" s="165">
        <f t="shared" si="9"/>
        <v>0</v>
      </c>
      <c r="BL134" s="18" t="s">
        <v>564</v>
      </c>
      <c r="BM134" s="163" t="s">
        <v>246</v>
      </c>
    </row>
    <row r="135" spans="1:65" s="2" customFormat="1" ht="21.75" customHeight="1">
      <c r="A135" s="33"/>
      <c r="B135" s="151"/>
      <c r="C135" s="152" t="s">
        <v>219</v>
      </c>
      <c r="D135" s="152" t="s">
        <v>177</v>
      </c>
      <c r="E135" s="153" t="s">
        <v>219</v>
      </c>
      <c r="F135" s="154" t="s">
        <v>1004</v>
      </c>
      <c r="G135" s="155" t="s">
        <v>191</v>
      </c>
      <c r="H135" s="156">
        <v>1</v>
      </c>
      <c r="I135" s="157"/>
      <c r="J135" s="156">
        <f t="shared" si="0"/>
        <v>0</v>
      </c>
      <c r="K135" s="158"/>
      <c r="L135" s="34"/>
      <c r="M135" s="159" t="s">
        <v>1</v>
      </c>
      <c r="N135" s="160" t="s">
        <v>42</v>
      </c>
      <c r="O135" s="59"/>
      <c r="P135" s="161">
        <f t="shared" si="1"/>
        <v>0</v>
      </c>
      <c r="Q135" s="161">
        <v>0</v>
      </c>
      <c r="R135" s="161">
        <f t="shared" si="2"/>
        <v>0</v>
      </c>
      <c r="S135" s="161">
        <v>0</v>
      </c>
      <c r="T135" s="162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3" t="s">
        <v>564</v>
      </c>
      <c r="AT135" s="163" t="s">
        <v>177</v>
      </c>
      <c r="AU135" s="163" t="s">
        <v>88</v>
      </c>
      <c r="AY135" s="18" t="s">
        <v>175</v>
      </c>
      <c r="BE135" s="164">
        <f t="shared" si="4"/>
        <v>0</v>
      </c>
      <c r="BF135" s="164">
        <f t="shared" si="5"/>
        <v>0</v>
      </c>
      <c r="BG135" s="164">
        <f t="shared" si="6"/>
        <v>0</v>
      </c>
      <c r="BH135" s="164">
        <f t="shared" si="7"/>
        <v>0</v>
      </c>
      <c r="BI135" s="164">
        <f t="shared" si="8"/>
        <v>0</v>
      </c>
      <c r="BJ135" s="18" t="s">
        <v>88</v>
      </c>
      <c r="BK135" s="165">
        <f t="shared" si="9"/>
        <v>0</v>
      </c>
      <c r="BL135" s="18" t="s">
        <v>564</v>
      </c>
      <c r="BM135" s="163" t="s">
        <v>258</v>
      </c>
    </row>
    <row r="136" spans="1:65" s="2" customFormat="1" ht="16.5" customHeight="1">
      <c r="A136" s="33"/>
      <c r="B136" s="151"/>
      <c r="C136" s="152" t="s">
        <v>192</v>
      </c>
      <c r="D136" s="152" t="s">
        <v>177</v>
      </c>
      <c r="E136" s="153" t="s">
        <v>192</v>
      </c>
      <c r="F136" s="154" t="s">
        <v>1005</v>
      </c>
      <c r="G136" s="155" t="s">
        <v>191</v>
      </c>
      <c r="H136" s="156">
        <v>1</v>
      </c>
      <c r="I136" s="157"/>
      <c r="J136" s="156">
        <f t="shared" si="0"/>
        <v>0</v>
      </c>
      <c r="K136" s="158"/>
      <c r="L136" s="34"/>
      <c r="M136" s="159" t="s">
        <v>1</v>
      </c>
      <c r="N136" s="160" t="s">
        <v>42</v>
      </c>
      <c r="O136" s="59"/>
      <c r="P136" s="161">
        <f t="shared" si="1"/>
        <v>0</v>
      </c>
      <c r="Q136" s="161">
        <v>0</v>
      </c>
      <c r="R136" s="161">
        <f t="shared" si="2"/>
        <v>0</v>
      </c>
      <c r="S136" s="161">
        <v>0</v>
      </c>
      <c r="T136" s="162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3" t="s">
        <v>564</v>
      </c>
      <c r="AT136" s="163" t="s">
        <v>177</v>
      </c>
      <c r="AU136" s="163" t="s">
        <v>88</v>
      </c>
      <c r="AY136" s="18" t="s">
        <v>175</v>
      </c>
      <c r="BE136" s="164">
        <f t="shared" si="4"/>
        <v>0</v>
      </c>
      <c r="BF136" s="164">
        <f t="shared" si="5"/>
        <v>0</v>
      </c>
      <c r="BG136" s="164">
        <f t="shared" si="6"/>
        <v>0</v>
      </c>
      <c r="BH136" s="164">
        <f t="shared" si="7"/>
        <v>0</v>
      </c>
      <c r="BI136" s="164">
        <f t="shared" si="8"/>
        <v>0</v>
      </c>
      <c r="BJ136" s="18" t="s">
        <v>88</v>
      </c>
      <c r="BK136" s="165">
        <f t="shared" si="9"/>
        <v>0</v>
      </c>
      <c r="BL136" s="18" t="s">
        <v>564</v>
      </c>
      <c r="BM136" s="163" t="s">
        <v>266</v>
      </c>
    </row>
    <row r="137" spans="1:65" s="2" customFormat="1" ht="21.75" customHeight="1">
      <c r="A137" s="33"/>
      <c r="B137" s="151"/>
      <c r="C137" s="152" t="s">
        <v>228</v>
      </c>
      <c r="D137" s="152" t="s">
        <v>177</v>
      </c>
      <c r="E137" s="153" t="s">
        <v>228</v>
      </c>
      <c r="F137" s="154" t="s">
        <v>1006</v>
      </c>
      <c r="G137" s="155" t="s">
        <v>191</v>
      </c>
      <c r="H137" s="156">
        <v>1</v>
      </c>
      <c r="I137" s="157"/>
      <c r="J137" s="156">
        <f t="shared" si="0"/>
        <v>0</v>
      </c>
      <c r="K137" s="158"/>
      <c r="L137" s="34"/>
      <c r="M137" s="159" t="s">
        <v>1</v>
      </c>
      <c r="N137" s="160" t="s">
        <v>42</v>
      </c>
      <c r="O137" s="59"/>
      <c r="P137" s="161">
        <f t="shared" si="1"/>
        <v>0</v>
      </c>
      <c r="Q137" s="161">
        <v>0</v>
      </c>
      <c r="R137" s="161">
        <f t="shared" si="2"/>
        <v>0</v>
      </c>
      <c r="S137" s="161">
        <v>0</v>
      </c>
      <c r="T137" s="162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3" t="s">
        <v>564</v>
      </c>
      <c r="AT137" s="163" t="s">
        <v>177</v>
      </c>
      <c r="AU137" s="163" t="s">
        <v>88</v>
      </c>
      <c r="AY137" s="18" t="s">
        <v>175</v>
      </c>
      <c r="BE137" s="164">
        <f t="shared" si="4"/>
        <v>0</v>
      </c>
      <c r="BF137" s="164">
        <f t="shared" si="5"/>
        <v>0</v>
      </c>
      <c r="BG137" s="164">
        <f t="shared" si="6"/>
        <v>0</v>
      </c>
      <c r="BH137" s="164">
        <f t="shared" si="7"/>
        <v>0</v>
      </c>
      <c r="BI137" s="164">
        <f t="shared" si="8"/>
        <v>0</v>
      </c>
      <c r="BJ137" s="18" t="s">
        <v>88</v>
      </c>
      <c r="BK137" s="165">
        <f t="shared" si="9"/>
        <v>0</v>
      </c>
      <c r="BL137" s="18" t="s">
        <v>564</v>
      </c>
      <c r="BM137" s="163" t="s">
        <v>274</v>
      </c>
    </row>
    <row r="138" spans="1:65" s="2" customFormat="1" ht="16.5" customHeight="1">
      <c r="A138" s="33"/>
      <c r="B138" s="151"/>
      <c r="C138" s="152" t="s">
        <v>234</v>
      </c>
      <c r="D138" s="152" t="s">
        <v>177</v>
      </c>
      <c r="E138" s="153" t="s">
        <v>234</v>
      </c>
      <c r="F138" s="154" t="s">
        <v>1007</v>
      </c>
      <c r="G138" s="155" t="s">
        <v>215</v>
      </c>
      <c r="H138" s="156">
        <v>70</v>
      </c>
      <c r="I138" s="157"/>
      <c r="J138" s="156">
        <f t="shared" si="0"/>
        <v>0</v>
      </c>
      <c r="K138" s="158"/>
      <c r="L138" s="34"/>
      <c r="M138" s="159" t="s">
        <v>1</v>
      </c>
      <c r="N138" s="160" t="s">
        <v>42</v>
      </c>
      <c r="O138" s="59"/>
      <c r="P138" s="161">
        <f t="shared" si="1"/>
        <v>0</v>
      </c>
      <c r="Q138" s="161">
        <v>0</v>
      </c>
      <c r="R138" s="161">
        <f t="shared" si="2"/>
        <v>0</v>
      </c>
      <c r="S138" s="161">
        <v>0</v>
      </c>
      <c r="T138" s="162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3" t="s">
        <v>564</v>
      </c>
      <c r="AT138" s="163" t="s">
        <v>177</v>
      </c>
      <c r="AU138" s="163" t="s">
        <v>88</v>
      </c>
      <c r="AY138" s="18" t="s">
        <v>175</v>
      </c>
      <c r="BE138" s="164">
        <f t="shared" si="4"/>
        <v>0</v>
      </c>
      <c r="BF138" s="164">
        <f t="shared" si="5"/>
        <v>0</v>
      </c>
      <c r="BG138" s="164">
        <f t="shared" si="6"/>
        <v>0</v>
      </c>
      <c r="BH138" s="164">
        <f t="shared" si="7"/>
        <v>0</v>
      </c>
      <c r="BI138" s="164">
        <f t="shared" si="8"/>
        <v>0</v>
      </c>
      <c r="BJ138" s="18" t="s">
        <v>88</v>
      </c>
      <c r="BK138" s="165">
        <f t="shared" si="9"/>
        <v>0</v>
      </c>
      <c r="BL138" s="18" t="s">
        <v>564</v>
      </c>
      <c r="BM138" s="163" t="s">
        <v>7</v>
      </c>
    </row>
    <row r="139" spans="1:65" s="2" customFormat="1" ht="16.5" customHeight="1">
      <c r="A139" s="33"/>
      <c r="B139" s="151"/>
      <c r="C139" s="152" t="s">
        <v>241</v>
      </c>
      <c r="D139" s="152" t="s">
        <v>177</v>
      </c>
      <c r="E139" s="153" t="s">
        <v>241</v>
      </c>
      <c r="F139" s="154" t="s">
        <v>1008</v>
      </c>
      <c r="G139" s="155" t="s">
        <v>215</v>
      </c>
      <c r="H139" s="156">
        <v>55</v>
      </c>
      <c r="I139" s="157"/>
      <c r="J139" s="156">
        <f t="shared" si="0"/>
        <v>0</v>
      </c>
      <c r="K139" s="158"/>
      <c r="L139" s="34"/>
      <c r="M139" s="159" t="s">
        <v>1</v>
      </c>
      <c r="N139" s="160" t="s">
        <v>42</v>
      </c>
      <c r="O139" s="59"/>
      <c r="P139" s="161">
        <f t="shared" si="1"/>
        <v>0</v>
      </c>
      <c r="Q139" s="161">
        <v>0</v>
      </c>
      <c r="R139" s="161">
        <f t="shared" si="2"/>
        <v>0</v>
      </c>
      <c r="S139" s="161">
        <v>0</v>
      </c>
      <c r="T139" s="162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3" t="s">
        <v>564</v>
      </c>
      <c r="AT139" s="163" t="s">
        <v>177</v>
      </c>
      <c r="AU139" s="163" t="s">
        <v>88</v>
      </c>
      <c r="AY139" s="18" t="s">
        <v>175</v>
      </c>
      <c r="BE139" s="164">
        <f t="shared" si="4"/>
        <v>0</v>
      </c>
      <c r="BF139" s="164">
        <f t="shared" si="5"/>
        <v>0</v>
      </c>
      <c r="BG139" s="164">
        <f t="shared" si="6"/>
        <v>0</v>
      </c>
      <c r="BH139" s="164">
        <f t="shared" si="7"/>
        <v>0</v>
      </c>
      <c r="BI139" s="164">
        <f t="shared" si="8"/>
        <v>0</v>
      </c>
      <c r="BJ139" s="18" t="s">
        <v>88</v>
      </c>
      <c r="BK139" s="165">
        <f t="shared" si="9"/>
        <v>0</v>
      </c>
      <c r="BL139" s="18" t="s">
        <v>564</v>
      </c>
      <c r="BM139" s="163" t="s">
        <v>291</v>
      </c>
    </row>
    <row r="140" spans="1:65" s="2" customFormat="1" ht="16.5" customHeight="1">
      <c r="A140" s="33"/>
      <c r="B140" s="151"/>
      <c r="C140" s="152" t="s">
        <v>246</v>
      </c>
      <c r="D140" s="152" t="s">
        <v>177</v>
      </c>
      <c r="E140" s="153" t="s">
        <v>246</v>
      </c>
      <c r="F140" s="154" t="s">
        <v>1009</v>
      </c>
      <c r="G140" s="155" t="s">
        <v>215</v>
      </c>
      <c r="H140" s="156">
        <v>15</v>
      </c>
      <c r="I140" s="157"/>
      <c r="J140" s="156">
        <f t="shared" si="0"/>
        <v>0</v>
      </c>
      <c r="K140" s="158"/>
      <c r="L140" s="34"/>
      <c r="M140" s="159" t="s">
        <v>1</v>
      </c>
      <c r="N140" s="160" t="s">
        <v>42</v>
      </c>
      <c r="O140" s="59"/>
      <c r="P140" s="161">
        <f t="shared" si="1"/>
        <v>0</v>
      </c>
      <c r="Q140" s="161">
        <v>0</v>
      </c>
      <c r="R140" s="161">
        <f t="shared" si="2"/>
        <v>0</v>
      </c>
      <c r="S140" s="161">
        <v>0</v>
      </c>
      <c r="T140" s="162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3" t="s">
        <v>564</v>
      </c>
      <c r="AT140" s="163" t="s">
        <v>177</v>
      </c>
      <c r="AU140" s="163" t="s">
        <v>88</v>
      </c>
      <c r="AY140" s="18" t="s">
        <v>175</v>
      </c>
      <c r="BE140" s="164">
        <f t="shared" si="4"/>
        <v>0</v>
      </c>
      <c r="BF140" s="164">
        <f t="shared" si="5"/>
        <v>0</v>
      </c>
      <c r="BG140" s="164">
        <f t="shared" si="6"/>
        <v>0</v>
      </c>
      <c r="BH140" s="164">
        <f t="shared" si="7"/>
        <v>0</v>
      </c>
      <c r="BI140" s="164">
        <f t="shared" si="8"/>
        <v>0</v>
      </c>
      <c r="BJ140" s="18" t="s">
        <v>88</v>
      </c>
      <c r="BK140" s="165">
        <f t="shared" si="9"/>
        <v>0</v>
      </c>
      <c r="BL140" s="18" t="s">
        <v>564</v>
      </c>
      <c r="BM140" s="163" t="s">
        <v>301</v>
      </c>
    </row>
    <row r="141" spans="1:65" s="2" customFormat="1" ht="16.5" customHeight="1">
      <c r="A141" s="33"/>
      <c r="B141" s="151"/>
      <c r="C141" s="152" t="s">
        <v>252</v>
      </c>
      <c r="D141" s="152" t="s">
        <v>177</v>
      </c>
      <c r="E141" s="153" t="s">
        <v>252</v>
      </c>
      <c r="F141" s="154" t="s">
        <v>1010</v>
      </c>
      <c r="G141" s="155" t="s">
        <v>191</v>
      </c>
      <c r="H141" s="156">
        <v>1</v>
      </c>
      <c r="I141" s="157"/>
      <c r="J141" s="156">
        <f t="shared" si="0"/>
        <v>0</v>
      </c>
      <c r="K141" s="158"/>
      <c r="L141" s="34"/>
      <c r="M141" s="159" t="s">
        <v>1</v>
      </c>
      <c r="N141" s="160" t="s">
        <v>42</v>
      </c>
      <c r="O141" s="59"/>
      <c r="P141" s="161">
        <f t="shared" si="1"/>
        <v>0</v>
      </c>
      <c r="Q141" s="161">
        <v>0</v>
      </c>
      <c r="R141" s="161">
        <f t="shared" si="2"/>
        <v>0</v>
      </c>
      <c r="S141" s="161">
        <v>0</v>
      </c>
      <c r="T141" s="162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3" t="s">
        <v>564</v>
      </c>
      <c r="AT141" s="163" t="s">
        <v>177</v>
      </c>
      <c r="AU141" s="163" t="s">
        <v>88</v>
      </c>
      <c r="AY141" s="18" t="s">
        <v>175</v>
      </c>
      <c r="BE141" s="164">
        <f t="shared" si="4"/>
        <v>0</v>
      </c>
      <c r="BF141" s="164">
        <f t="shared" si="5"/>
        <v>0</v>
      </c>
      <c r="BG141" s="164">
        <f t="shared" si="6"/>
        <v>0</v>
      </c>
      <c r="BH141" s="164">
        <f t="shared" si="7"/>
        <v>0</v>
      </c>
      <c r="BI141" s="164">
        <f t="shared" si="8"/>
        <v>0</v>
      </c>
      <c r="BJ141" s="18" t="s">
        <v>88</v>
      </c>
      <c r="BK141" s="165">
        <f t="shared" si="9"/>
        <v>0</v>
      </c>
      <c r="BL141" s="18" t="s">
        <v>564</v>
      </c>
      <c r="BM141" s="163" t="s">
        <v>311</v>
      </c>
    </row>
    <row r="142" spans="1:65" s="2" customFormat="1" ht="16.5" customHeight="1">
      <c r="A142" s="33"/>
      <c r="B142" s="151"/>
      <c r="C142" s="152" t="s">
        <v>258</v>
      </c>
      <c r="D142" s="152" t="s">
        <v>177</v>
      </c>
      <c r="E142" s="153" t="s">
        <v>258</v>
      </c>
      <c r="F142" s="154" t="s">
        <v>1011</v>
      </c>
      <c r="G142" s="155" t="s">
        <v>191</v>
      </c>
      <c r="H142" s="156">
        <v>14</v>
      </c>
      <c r="I142" s="157"/>
      <c r="J142" s="156">
        <f t="shared" si="0"/>
        <v>0</v>
      </c>
      <c r="K142" s="158"/>
      <c r="L142" s="34"/>
      <c r="M142" s="159" t="s">
        <v>1</v>
      </c>
      <c r="N142" s="160" t="s">
        <v>42</v>
      </c>
      <c r="O142" s="59"/>
      <c r="P142" s="161">
        <f t="shared" si="1"/>
        <v>0</v>
      </c>
      <c r="Q142" s="161">
        <v>0</v>
      </c>
      <c r="R142" s="161">
        <f t="shared" si="2"/>
        <v>0</v>
      </c>
      <c r="S142" s="161">
        <v>0</v>
      </c>
      <c r="T142" s="162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3" t="s">
        <v>564</v>
      </c>
      <c r="AT142" s="163" t="s">
        <v>177</v>
      </c>
      <c r="AU142" s="163" t="s">
        <v>88</v>
      </c>
      <c r="AY142" s="18" t="s">
        <v>175</v>
      </c>
      <c r="BE142" s="164">
        <f t="shared" si="4"/>
        <v>0</v>
      </c>
      <c r="BF142" s="164">
        <f t="shared" si="5"/>
        <v>0</v>
      </c>
      <c r="BG142" s="164">
        <f t="shared" si="6"/>
        <v>0</v>
      </c>
      <c r="BH142" s="164">
        <f t="shared" si="7"/>
        <v>0</v>
      </c>
      <c r="BI142" s="164">
        <f t="shared" si="8"/>
        <v>0</v>
      </c>
      <c r="BJ142" s="18" t="s">
        <v>88</v>
      </c>
      <c r="BK142" s="165">
        <f t="shared" si="9"/>
        <v>0</v>
      </c>
      <c r="BL142" s="18" t="s">
        <v>564</v>
      </c>
      <c r="BM142" s="163" t="s">
        <v>323</v>
      </c>
    </row>
    <row r="143" spans="1:65" s="2" customFormat="1" ht="16.5" customHeight="1">
      <c r="A143" s="33"/>
      <c r="B143" s="151"/>
      <c r="C143" s="152" t="s">
        <v>262</v>
      </c>
      <c r="D143" s="152" t="s">
        <v>177</v>
      </c>
      <c r="E143" s="153" t="s">
        <v>262</v>
      </c>
      <c r="F143" s="154" t="s">
        <v>1012</v>
      </c>
      <c r="G143" s="155" t="s">
        <v>191</v>
      </c>
      <c r="H143" s="156">
        <v>5</v>
      </c>
      <c r="I143" s="157"/>
      <c r="J143" s="156">
        <f t="shared" si="0"/>
        <v>0</v>
      </c>
      <c r="K143" s="158"/>
      <c r="L143" s="34"/>
      <c r="M143" s="159" t="s">
        <v>1</v>
      </c>
      <c r="N143" s="160" t="s">
        <v>42</v>
      </c>
      <c r="O143" s="59"/>
      <c r="P143" s="161">
        <f t="shared" si="1"/>
        <v>0</v>
      </c>
      <c r="Q143" s="161">
        <v>0</v>
      </c>
      <c r="R143" s="161">
        <f t="shared" si="2"/>
        <v>0</v>
      </c>
      <c r="S143" s="161">
        <v>0</v>
      </c>
      <c r="T143" s="162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3" t="s">
        <v>564</v>
      </c>
      <c r="AT143" s="163" t="s">
        <v>177</v>
      </c>
      <c r="AU143" s="163" t="s">
        <v>88</v>
      </c>
      <c r="AY143" s="18" t="s">
        <v>175</v>
      </c>
      <c r="BE143" s="164">
        <f t="shared" si="4"/>
        <v>0</v>
      </c>
      <c r="BF143" s="164">
        <f t="shared" si="5"/>
        <v>0</v>
      </c>
      <c r="BG143" s="164">
        <f t="shared" si="6"/>
        <v>0</v>
      </c>
      <c r="BH143" s="164">
        <f t="shared" si="7"/>
        <v>0</v>
      </c>
      <c r="BI143" s="164">
        <f t="shared" si="8"/>
        <v>0</v>
      </c>
      <c r="BJ143" s="18" t="s">
        <v>88</v>
      </c>
      <c r="BK143" s="165">
        <f t="shared" si="9"/>
        <v>0</v>
      </c>
      <c r="BL143" s="18" t="s">
        <v>564</v>
      </c>
      <c r="BM143" s="163" t="s">
        <v>337</v>
      </c>
    </row>
    <row r="144" spans="1:65" s="2" customFormat="1" ht="21.75" customHeight="1">
      <c r="A144" s="33"/>
      <c r="B144" s="151"/>
      <c r="C144" s="152" t="s">
        <v>266</v>
      </c>
      <c r="D144" s="152" t="s">
        <v>177</v>
      </c>
      <c r="E144" s="153" t="s">
        <v>266</v>
      </c>
      <c r="F144" s="154" t="s">
        <v>1013</v>
      </c>
      <c r="G144" s="155" t="s">
        <v>191</v>
      </c>
      <c r="H144" s="156">
        <v>5</v>
      </c>
      <c r="I144" s="157"/>
      <c r="J144" s="156">
        <f t="shared" si="0"/>
        <v>0</v>
      </c>
      <c r="K144" s="158"/>
      <c r="L144" s="34"/>
      <c r="M144" s="159" t="s">
        <v>1</v>
      </c>
      <c r="N144" s="160" t="s">
        <v>42</v>
      </c>
      <c r="O144" s="59"/>
      <c r="P144" s="161">
        <f t="shared" si="1"/>
        <v>0</v>
      </c>
      <c r="Q144" s="161">
        <v>0</v>
      </c>
      <c r="R144" s="161">
        <f t="shared" si="2"/>
        <v>0</v>
      </c>
      <c r="S144" s="161">
        <v>0</v>
      </c>
      <c r="T144" s="162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3" t="s">
        <v>564</v>
      </c>
      <c r="AT144" s="163" t="s">
        <v>177</v>
      </c>
      <c r="AU144" s="163" t="s">
        <v>88</v>
      </c>
      <c r="AY144" s="18" t="s">
        <v>175</v>
      </c>
      <c r="BE144" s="164">
        <f t="shared" si="4"/>
        <v>0</v>
      </c>
      <c r="BF144" s="164">
        <f t="shared" si="5"/>
        <v>0</v>
      </c>
      <c r="BG144" s="164">
        <f t="shared" si="6"/>
        <v>0</v>
      </c>
      <c r="BH144" s="164">
        <f t="shared" si="7"/>
        <v>0</v>
      </c>
      <c r="BI144" s="164">
        <f t="shared" si="8"/>
        <v>0</v>
      </c>
      <c r="BJ144" s="18" t="s">
        <v>88</v>
      </c>
      <c r="BK144" s="165">
        <f t="shared" si="9"/>
        <v>0</v>
      </c>
      <c r="BL144" s="18" t="s">
        <v>564</v>
      </c>
      <c r="BM144" s="163" t="s">
        <v>349</v>
      </c>
    </row>
    <row r="145" spans="1:65" s="2" customFormat="1" ht="16.5" customHeight="1">
      <c r="A145" s="33"/>
      <c r="B145" s="151"/>
      <c r="C145" s="152" t="s">
        <v>270</v>
      </c>
      <c r="D145" s="152" t="s">
        <v>177</v>
      </c>
      <c r="E145" s="153" t="s">
        <v>270</v>
      </c>
      <c r="F145" s="154" t="s">
        <v>1014</v>
      </c>
      <c r="G145" s="155" t="s">
        <v>191</v>
      </c>
      <c r="H145" s="156">
        <v>5</v>
      </c>
      <c r="I145" s="157"/>
      <c r="J145" s="156">
        <f t="shared" si="0"/>
        <v>0</v>
      </c>
      <c r="K145" s="158"/>
      <c r="L145" s="34"/>
      <c r="M145" s="159" t="s">
        <v>1</v>
      </c>
      <c r="N145" s="160" t="s">
        <v>42</v>
      </c>
      <c r="O145" s="59"/>
      <c r="P145" s="161">
        <f t="shared" si="1"/>
        <v>0</v>
      </c>
      <c r="Q145" s="161">
        <v>0</v>
      </c>
      <c r="R145" s="161">
        <f t="shared" si="2"/>
        <v>0</v>
      </c>
      <c r="S145" s="161">
        <v>0</v>
      </c>
      <c r="T145" s="162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3" t="s">
        <v>564</v>
      </c>
      <c r="AT145" s="163" t="s">
        <v>177</v>
      </c>
      <c r="AU145" s="163" t="s">
        <v>88</v>
      </c>
      <c r="AY145" s="18" t="s">
        <v>175</v>
      </c>
      <c r="BE145" s="164">
        <f t="shared" si="4"/>
        <v>0</v>
      </c>
      <c r="BF145" s="164">
        <f t="shared" si="5"/>
        <v>0</v>
      </c>
      <c r="BG145" s="164">
        <f t="shared" si="6"/>
        <v>0</v>
      </c>
      <c r="BH145" s="164">
        <f t="shared" si="7"/>
        <v>0</v>
      </c>
      <c r="BI145" s="164">
        <f t="shared" si="8"/>
        <v>0</v>
      </c>
      <c r="BJ145" s="18" t="s">
        <v>88</v>
      </c>
      <c r="BK145" s="165">
        <f t="shared" si="9"/>
        <v>0</v>
      </c>
      <c r="BL145" s="18" t="s">
        <v>564</v>
      </c>
      <c r="BM145" s="163" t="s">
        <v>363</v>
      </c>
    </row>
    <row r="146" spans="1:65" s="2" customFormat="1" ht="16.5" customHeight="1">
      <c r="A146" s="33"/>
      <c r="B146" s="151"/>
      <c r="C146" s="152" t="s">
        <v>274</v>
      </c>
      <c r="D146" s="152" t="s">
        <v>177</v>
      </c>
      <c r="E146" s="153" t="s">
        <v>274</v>
      </c>
      <c r="F146" s="154" t="s">
        <v>1015</v>
      </c>
      <c r="G146" s="155" t="s">
        <v>191</v>
      </c>
      <c r="H146" s="156">
        <v>8</v>
      </c>
      <c r="I146" s="157"/>
      <c r="J146" s="156">
        <f t="shared" si="0"/>
        <v>0</v>
      </c>
      <c r="K146" s="158"/>
      <c r="L146" s="34"/>
      <c r="M146" s="159" t="s">
        <v>1</v>
      </c>
      <c r="N146" s="160" t="s">
        <v>42</v>
      </c>
      <c r="O146" s="59"/>
      <c r="P146" s="161">
        <f t="shared" si="1"/>
        <v>0</v>
      </c>
      <c r="Q146" s="161">
        <v>0</v>
      </c>
      <c r="R146" s="161">
        <f t="shared" si="2"/>
        <v>0</v>
      </c>
      <c r="S146" s="161">
        <v>0</v>
      </c>
      <c r="T146" s="162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3" t="s">
        <v>564</v>
      </c>
      <c r="AT146" s="163" t="s">
        <v>177</v>
      </c>
      <c r="AU146" s="163" t="s">
        <v>88</v>
      </c>
      <c r="AY146" s="18" t="s">
        <v>175</v>
      </c>
      <c r="BE146" s="164">
        <f t="shared" si="4"/>
        <v>0</v>
      </c>
      <c r="BF146" s="164">
        <f t="shared" si="5"/>
        <v>0</v>
      </c>
      <c r="BG146" s="164">
        <f t="shared" si="6"/>
        <v>0</v>
      </c>
      <c r="BH146" s="164">
        <f t="shared" si="7"/>
        <v>0</v>
      </c>
      <c r="BI146" s="164">
        <f t="shared" si="8"/>
        <v>0</v>
      </c>
      <c r="BJ146" s="18" t="s">
        <v>88</v>
      </c>
      <c r="BK146" s="165">
        <f t="shared" si="9"/>
        <v>0</v>
      </c>
      <c r="BL146" s="18" t="s">
        <v>564</v>
      </c>
      <c r="BM146" s="163" t="s">
        <v>378</v>
      </c>
    </row>
    <row r="147" spans="1:65" s="2" customFormat="1" ht="16.5" customHeight="1">
      <c r="A147" s="33"/>
      <c r="B147" s="151"/>
      <c r="C147" s="152" t="s">
        <v>278</v>
      </c>
      <c r="D147" s="152" t="s">
        <v>177</v>
      </c>
      <c r="E147" s="153" t="s">
        <v>278</v>
      </c>
      <c r="F147" s="154" t="s">
        <v>1016</v>
      </c>
      <c r="G147" s="155" t="s">
        <v>191</v>
      </c>
      <c r="H147" s="156">
        <v>1</v>
      </c>
      <c r="I147" s="157"/>
      <c r="J147" s="156">
        <f t="shared" si="0"/>
        <v>0</v>
      </c>
      <c r="K147" s="158"/>
      <c r="L147" s="34"/>
      <c r="M147" s="208" t="s">
        <v>1</v>
      </c>
      <c r="N147" s="209" t="s">
        <v>42</v>
      </c>
      <c r="O147" s="210"/>
      <c r="P147" s="211">
        <f t="shared" si="1"/>
        <v>0</v>
      </c>
      <c r="Q147" s="211">
        <v>0</v>
      </c>
      <c r="R147" s="211">
        <f t="shared" si="2"/>
        <v>0</v>
      </c>
      <c r="S147" s="211">
        <v>0</v>
      </c>
      <c r="T147" s="212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3" t="s">
        <v>564</v>
      </c>
      <c r="AT147" s="163" t="s">
        <v>177</v>
      </c>
      <c r="AU147" s="163" t="s">
        <v>88</v>
      </c>
      <c r="AY147" s="18" t="s">
        <v>175</v>
      </c>
      <c r="BE147" s="164">
        <f t="shared" si="4"/>
        <v>0</v>
      </c>
      <c r="BF147" s="164">
        <f t="shared" si="5"/>
        <v>0</v>
      </c>
      <c r="BG147" s="164">
        <f t="shared" si="6"/>
        <v>0</v>
      </c>
      <c r="BH147" s="164">
        <f t="shared" si="7"/>
        <v>0</v>
      </c>
      <c r="BI147" s="164">
        <f t="shared" si="8"/>
        <v>0</v>
      </c>
      <c r="BJ147" s="18" t="s">
        <v>88</v>
      </c>
      <c r="BK147" s="165">
        <f t="shared" si="9"/>
        <v>0</v>
      </c>
      <c r="BL147" s="18" t="s">
        <v>564</v>
      </c>
      <c r="BM147" s="163" t="s">
        <v>393</v>
      </c>
    </row>
    <row r="148" spans="1:65" s="2" customFormat="1" ht="6.95" customHeight="1">
      <c r="A148" s="33"/>
      <c r="B148" s="48"/>
      <c r="C148" s="49"/>
      <c r="D148" s="49"/>
      <c r="E148" s="49"/>
      <c r="F148" s="49"/>
      <c r="G148" s="49"/>
      <c r="H148" s="49"/>
      <c r="I148" s="49"/>
      <c r="J148" s="49"/>
      <c r="K148" s="49"/>
      <c r="L148" s="34"/>
      <c r="M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</row>
  </sheetData>
  <autoFilter ref="C125:K147"/>
  <mergeCells count="15">
    <mergeCell ref="E112:H112"/>
    <mergeCell ref="E116:H116"/>
    <mergeCell ref="E114:H114"/>
    <mergeCell ref="E118:H118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8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3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8" t="s">
        <v>101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pans="1:46" s="1" customFormat="1" ht="24.95" customHeight="1">
      <c r="B4" s="21"/>
      <c r="D4" s="22" t="s">
        <v>112</v>
      </c>
      <c r="L4" s="21"/>
      <c r="M4" s="100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26.25" customHeight="1">
      <c r="B7" s="21"/>
      <c r="E7" s="258" t="str">
        <f>'Rekapitulácia stavby'!K6</f>
        <v>Novohradská knižnica Lučenec - PD pre rekonštrukciu budovy- zmena PD-3.etapa</v>
      </c>
      <c r="F7" s="259"/>
      <c r="G7" s="259"/>
      <c r="H7" s="259"/>
      <c r="L7" s="21"/>
    </row>
    <row r="8" spans="1:46" s="1" customFormat="1" ht="12" customHeight="1">
      <c r="B8" s="21"/>
      <c r="D8" s="28" t="s">
        <v>121</v>
      </c>
      <c r="L8" s="21"/>
    </row>
    <row r="9" spans="1:46" s="2" customFormat="1" ht="16.5" customHeight="1">
      <c r="A9" s="33"/>
      <c r="B9" s="34"/>
      <c r="C9" s="33"/>
      <c r="D9" s="33"/>
      <c r="E9" s="258" t="s">
        <v>124</v>
      </c>
      <c r="F9" s="257"/>
      <c r="G9" s="257"/>
      <c r="H9" s="257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127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48" t="s">
        <v>1017</v>
      </c>
      <c r="F11" s="257"/>
      <c r="G11" s="257"/>
      <c r="H11" s="257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16</v>
      </c>
      <c r="E13" s="33"/>
      <c r="F13" s="26" t="s">
        <v>1</v>
      </c>
      <c r="G13" s="33"/>
      <c r="H13" s="33"/>
      <c r="I13" s="28" t="s">
        <v>17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18</v>
      </c>
      <c r="E14" s="33"/>
      <c r="F14" s="26" t="s">
        <v>19</v>
      </c>
      <c r="G14" s="33"/>
      <c r="H14" s="33"/>
      <c r="I14" s="28" t="s">
        <v>20</v>
      </c>
      <c r="J14" s="56" t="str">
        <f>'Rekapitulácia stavby'!AN8</f>
        <v>10. 12. 2020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60" t="str">
        <f>'Rekapitulácia stavby'!E14</f>
        <v>Vyplň údaj</v>
      </c>
      <c r="F20" s="225"/>
      <c r="G20" s="225"/>
      <c r="H20" s="225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32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1018</v>
      </c>
      <c r="F26" s="33"/>
      <c r="G26" s="33"/>
      <c r="H26" s="33"/>
      <c r="I26" s="28" t="s">
        <v>25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34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1"/>
      <c r="B29" s="102"/>
      <c r="C29" s="101"/>
      <c r="D29" s="101"/>
      <c r="E29" s="229" t="s">
        <v>1</v>
      </c>
      <c r="F29" s="229"/>
      <c r="G29" s="229"/>
      <c r="H29" s="229"/>
      <c r="I29" s="101"/>
      <c r="J29" s="101"/>
      <c r="K29" s="101"/>
      <c r="L29" s="103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</row>
    <row r="30" spans="1:3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4" t="s">
        <v>36</v>
      </c>
      <c r="E32" s="33"/>
      <c r="F32" s="33"/>
      <c r="G32" s="33"/>
      <c r="H32" s="33"/>
      <c r="I32" s="33"/>
      <c r="J32" s="72">
        <f>ROUND(J129,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38</v>
      </c>
      <c r="G34" s="33"/>
      <c r="H34" s="33"/>
      <c r="I34" s="37" t="s">
        <v>37</v>
      </c>
      <c r="J34" s="37" t="s">
        <v>39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05" t="s">
        <v>40</v>
      </c>
      <c r="E35" s="28" t="s">
        <v>41</v>
      </c>
      <c r="F35" s="106">
        <f>ROUND((SUM(BE129:BE177)),  2)</f>
        <v>0</v>
      </c>
      <c r="G35" s="33"/>
      <c r="H35" s="33"/>
      <c r="I35" s="107">
        <v>0.2</v>
      </c>
      <c r="J35" s="106">
        <f>ROUND(((SUM(BE129:BE177))*I35),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28" t="s">
        <v>42</v>
      </c>
      <c r="F36" s="106">
        <f>ROUND((SUM(BF129:BF177)),  2)</f>
        <v>0</v>
      </c>
      <c r="G36" s="33"/>
      <c r="H36" s="33"/>
      <c r="I36" s="107">
        <v>0.2</v>
      </c>
      <c r="J36" s="106">
        <f>ROUND(((SUM(BF129:BF177))*I36),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43</v>
      </c>
      <c r="F37" s="106">
        <f>ROUND((SUM(BG129:BG177)),  2)</f>
        <v>0</v>
      </c>
      <c r="G37" s="33"/>
      <c r="H37" s="33"/>
      <c r="I37" s="107">
        <v>0.2</v>
      </c>
      <c r="J37" s="106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44</v>
      </c>
      <c r="F38" s="106">
        <f>ROUND((SUM(BH129:BH177)),  2)</f>
        <v>0</v>
      </c>
      <c r="G38" s="33"/>
      <c r="H38" s="33"/>
      <c r="I38" s="107">
        <v>0.2</v>
      </c>
      <c r="J38" s="106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28" t="s">
        <v>45</v>
      </c>
      <c r="F39" s="106">
        <f>ROUND((SUM(BI129:BI177)),  2)</f>
        <v>0</v>
      </c>
      <c r="G39" s="33"/>
      <c r="H39" s="33"/>
      <c r="I39" s="107">
        <v>0</v>
      </c>
      <c r="J39" s="106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8"/>
      <c r="D41" s="109" t="s">
        <v>46</v>
      </c>
      <c r="E41" s="61"/>
      <c r="F41" s="61"/>
      <c r="G41" s="110" t="s">
        <v>47</v>
      </c>
      <c r="H41" s="111" t="s">
        <v>48</v>
      </c>
      <c r="I41" s="61"/>
      <c r="J41" s="112">
        <f>SUM(J32:J39)</f>
        <v>0</v>
      </c>
      <c r="K41" s="113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6" t="s">
        <v>51</v>
      </c>
      <c r="E61" s="36"/>
      <c r="F61" s="114" t="s">
        <v>52</v>
      </c>
      <c r="G61" s="46" t="s">
        <v>51</v>
      </c>
      <c r="H61" s="36"/>
      <c r="I61" s="36"/>
      <c r="J61" s="115" t="s">
        <v>52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4" t="s">
        <v>53</v>
      </c>
      <c r="E65" s="47"/>
      <c r="F65" s="47"/>
      <c r="G65" s="44" t="s">
        <v>54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6" t="s">
        <v>51</v>
      </c>
      <c r="E76" s="36"/>
      <c r="F76" s="114" t="s">
        <v>52</v>
      </c>
      <c r="G76" s="46" t="s">
        <v>51</v>
      </c>
      <c r="H76" s="36"/>
      <c r="I76" s="36"/>
      <c r="J76" s="115" t="s">
        <v>52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137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58" t="str">
        <f>E7</f>
        <v>Novohradská knižnica Lučenec - PD pre rekonštrukciu budovy- zmena PD-3.etapa</v>
      </c>
      <c r="F85" s="259"/>
      <c r="G85" s="259"/>
      <c r="H85" s="259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121</v>
      </c>
      <c r="L86" s="21"/>
    </row>
    <row r="87" spans="1:31" s="2" customFormat="1" ht="16.5" customHeight="1">
      <c r="A87" s="33"/>
      <c r="B87" s="34"/>
      <c r="C87" s="33"/>
      <c r="D87" s="33"/>
      <c r="E87" s="258" t="s">
        <v>124</v>
      </c>
      <c r="F87" s="257"/>
      <c r="G87" s="257"/>
      <c r="H87" s="257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127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48" t="str">
        <f>E11</f>
        <v>003 - Vykurovanie</v>
      </c>
      <c r="F89" s="257"/>
      <c r="G89" s="257"/>
      <c r="H89" s="257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18</v>
      </c>
      <c r="D91" s="33"/>
      <c r="E91" s="33"/>
      <c r="F91" s="26" t="str">
        <f>F14</f>
        <v>ul. J.Kármana 2/2, Lučenec</v>
      </c>
      <c r="G91" s="33"/>
      <c r="H91" s="33"/>
      <c r="I91" s="28" t="s">
        <v>20</v>
      </c>
      <c r="J91" s="56" t="str">
        <f>IF(J14="","",J14)</f>
        <v>10. 12. 2020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5.2" customHeight="1">
      <c r="A93" s="33"/>
      <c r="B93" s="34"/>
      <c r="C93" s="28" t="s">
        <v>22</v>
      </c>
      <c r="D93" s="33"/>
      <c r="E93" s="33"/>
      <c r="F93" s="26" t="str">
        <f>E17</f>
        <v>BBSK, nám.SNP 23, B.Bystrica</v>
      </c>
      <c r="G93" s="33"/>
      <c r="H93" s="33"/>
      <c r="I93" s="28" t="s">
        <v>28</v>
      </c>
      <c r="J93" s="31" t="str">
        <f>E23</f>
        <v>Ing.Farkaš Attila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32</v>
      </c>
      <c r="J94" s="31" t="str">
        <f>E26</f>
        <v>Ing. Eliška Kolárová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6" t="s">
        <v>138</v>
      </c>
      <c r="D96" s="108"/>
      <c r="E96" s="108"/>
      <c r="F96" s="108"/>
      <c r="G96" s="108"/>
      <c r="H96" s="108"/>
      <c r="I96" s="108"/>
      <c r="J96" s="117" t="s">
        <v>139</v>
      </c>
      <c r="K96" s="108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18" t="s">
        <v>140</v>
      </c>
      <c r="D98" s="33"/>
      <c r="E98" s="33"/>
      <c r="F98" s="33"/>
      <c r="G98" s="33"/>
      <c r="H98" s="33"/>
      <c r="I98" s="33"/>
      <c r="J98" s="72">
        <f>J129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141</v>
      </c>
    </row>
    <row r="99" spans="1:47" s="9" customFormat="1" ht="24.95" customHeight="1">
      <c r="B99" s="119"/>
      <c r="D99" s="120" t="s">
        <v>1019</v>
      </c>
      <c r="E99" s="121"/>
      <c r="F99" s="121"/>
      <c r="G99" s="121"/>
      <c r="H99" s="121"/>
      <c r="I99" s="121"/>
      <c r="J99" s="122">
        <f>J130</f>
        <v>0</v>
      </c>
      <c r="L99" s="119"/>
    </row>
    <row r="100" spans="1:47" s="10" customFormat="1" ht="19.899999999999999" customHeight="1">
      <c r="B100" s="123"/>
      <c r="D100" s="124" t="s">
        <v>1020</v>
      </c>
      <c r="E100" s="125"/>
      <c r="F100" s="125"/>
      <c r="G100" s="125"/>
      <c r="H100" s="125"/>
      <c r="I100" s="125"/>
      <c r="J100" s="126">
        <f>J131</f>
        <v>0</v>
      </c>
      <c r="L100" s="123"/>
    </row>
    <row r="101" spans="1:47" s="10" customFormat="1" ht="19.899999999999999" customHeight="1">
      <c r="B101" s="123"/>
      <c r="D101" s="124" t="s">
        <v>1021</v>
      </c>
      <c r="E101" s="125"/>
      <c r="F101" s="125"/>
      <c r="G101" s="125"/>
      <c r="H101" s="125"/>
      <c r="I101" s="125"/>
      <c r="J101" s="126">
        <f>J133</f>
        <v>0</v>
      </c>
      <c r="L101" s="123"/>
    </row>
    <row r="102" spans="1:47" s="9" customFormat="1" ht="24.95" customHeight="1">
      <c r="B102" s="119"/>
      <c r="D102" s="120" t="s">
        <v>1022</v>
      </c>
      <c r="E102" s="121"/>
      <c r="F102" s="121"/>
      <c r="G102" s="121"/>
      <c r="H102" s="121"/>
      <c r="I102" s="121"/>
      <c r="J102" s="122">
        <f>J141</f>
        <v>0</v>
      </c>
      <c r="L102" s="119"/>
    </row>
    <row r="103" spans="1:47" s="10" customFormat="1" ht="19.899999999999999" customHeight="1">
      <c r="B103" s="123"/>
      <c r="D103" s="124" t="s">
        <v>1023</v>
      </c>
      <c r="E103" s="125"/>
      <c r="F103" s="125"/>
      <c r="G103" s="125"/>
      <c r="H103" s="125"/>
      <c r="I103" s="125"/>
      <c r="J103" s="126">
        <f>J142</f>
        <v>0</v>
      </c>
      <c r="L103" s="123"/>
    </row>
    <row r="104" spans="1:47" s="10" customFormat="1" ht="19.899999999999999" customHeight="1">
      <c r="B104" s="123"/>
      <c r="D104" s="124" t="s">
        <v>1024</v>
      </c>
      <c r="E104" s="125"/>
      <c r="F104" s="125"/>
      <c r="G104" s="125"/>
      <c r="H104" s="125"/>
      <c r="I104" s="125"/>
      <c r="J104" s="126">
        <f>J148</f>
        <v>0</v>
      </c>
      <c r="L104" s="123"/>
    </row>
    <row r="105" spans="1:47" s="10" customFormat="1" ht="19.899999999999999" customHeight="1">
      <c r="B105" s="123"/>
      <c r="D105" s="124" t="s">
        <v>1025</v>
      </c>
      <c r="E105" s="125"/>
      <c r="F105" s="125"/>
      <c r="G105" s="125"/>
      <c r="H105" s="125"/>
      <c r="I105" s="125"/>
      <c r="J105" s="126">
        <f>J158</f>
        <v>0</v>
      </c>
      <c r="L105" s="123"/>
    </row>
    <row r="106" spans="1:47" s="10" customFormat="1" ht="19.899999999999999" customHeight="1">
      <c r="B106" s="123"/>
      <c r="D106" s="124" t="s">
        <v>1026</v>
      </c>
      <c r="E106" s="125"/>
      <c r="F106" s="125"/>
      <c r="G106" s="125"/>
      <c r="H106" s="125"/>
      <c r="I106" s="125"/>
      <c r="J106" s="126">
        <f>J172</f>
        <v>0</v>
      </c>
      <c r="L106" s="123"/>
    </row>
    <row r="107" spans="1:47" s="10" customFormat="1" ht="19.899999999999999" customHeight="1">
      <c r="B107" s="123"/>
      <c r="D107" s="124" t="s">
        <v>1027</v>
      </c>
      <c r="E107" s="125"/>
      <c r="F107" s="125"/>
      <c r="G107" s="125"/>
      <c r="H107" s="125"/>
      <c r="I107" s="125"/>
      <c r="J107" s="126">
        <f>J176</f>
        <v>0</v>
      </c>
      <c r="L107" s="123"/>
    </row>
    <row r="108" spans="1:47" s="2" customFormat="1" ht="21.75" customHeight="1">
      <c r="A108" s="33"/>
      <c r="B108" s="34"/>
      <c r="C108" s="33"/>
      <c r="D108" s="33"/>
      <c r="E108" s="33"/>
      <c r="F108" s="33"/>
      <c r="G108" s="33"/>
      <c r="H108" s="33"/>
      <c r="I108" s="33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2" customFormat="1" ht="6.95" customHeight="1">
      <c r="A109" s="33"/>
      <c r="B109" s="48"/>
      <c r="C109" s="49"/>
      <c r="D109" s="49"/>
      <c r="E109" s="49"/>
      <c r="F109" s="49"/>
      <c r="G109" s="49"/>
      <c r="H109" s="49"/>
      <c r="I109" s="49"/>
      <c r="J109" s="49"/>
      <c r="K109" s="49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3" spans="1:31" s="2" customFormat="1" ht="6.95" customHeight="1">
      <c r="A113" s="33"/>
      <c r="B113" s="50"/>
      <c r="C113" s="51"/>
      <c r="D113" s="51"/>
      <c r="E113" s="51"/>
      <c r="F113" s="51"/>
      <c r="G113" s="51"/>
      <c r="H113" s="51"/>
      <c r="I113" s="51"/>
      <c r="J113" s="51"/>
      <c r="K113" s="51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31" s="2" customFormat="1" ht="24.95" customHeight="1">
      <c r="A114" s="33"/>
      <c r="B114" s="34"/>
      <c r="C114" s="22" t="s">
        <v>161</v>
      </c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31" s="2" customFormat="1" ht="6.95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2" customFormat="1" ht="12" customHeight="1">
      <c r="A116" s="33"/>
      <c r="B116" s="34"/>
      <c r="C116" s="28" t="s">
        <v>14</v>
      </c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26.25" customHeight="1">
      <c r="A117" s="33"/>
      <c r="B117" s="34"/>
      <c r="C117" s="33"/>
      <c r="D117" s="33"/>
      <c r="E117" s="258" t="str">
        <f>E7</f>
        <v>Novohradská knižnica Lučenec - PD pre rekonštrukciu budovy- zmena PD-3.etapa</v>
      </c>
      <c r="F117" s="259"/>
      <c r="G117" s="259"/>
      <c r="H117" s="259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1" customFormat="1" ht="12" customHeight="1">
      <c r="B118" s="21"/>
      <c r="C118" s="28" t="s">
        <v>121</v>
      </c>
      <c r="L118" s="21"/>
    </row>
    <row r="119" spans="1:31" s="2" customFormat="1" ht="16.5" customHeight="1">
      <c r="A119" s="33"/>
      <c r="B119" s="34"/>
      <c r="C119" s="33"/>
      <c r="D119" s="33"/>
      <c r="E119" s="258" t="s">
        <v>124</v>
      </c>
      <c r="F119" s="257"/>
      <c r="G119" s="257"/>
      <c r="H119" s="257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12" customHeight="1">
      <c r="A120" s="33"/>
      <c r="B120" s="34"/>
      <c r="C120" s="28" t="s">
        <v>127</v>
      </c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6.5" customHeight="1">
      <c r="A121" s="33"/>
      <c r="B121" s="34"/>
      <c r="C121" s="33"/>
      <c r="D121" s="33"/>
      <c r="E121" s="248" t="str">
        <f>E11</f>
        <v>003 - Vykurovanie</v>
      </c>
      <c r="F121" s="257"/>
      <c r="G121" s="257"/>
      <c r="H121" s="257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6.95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2" customHeight="1">
      <c r="A123" s="33"/>
      <c r="B123" s="34"/>
      <c r="C123" s="28" t="s">
        <v>18</v>
      </c>
      <c r="D123" s="33"/>
      <c r="E123" s="33"/>
      <c r="F123" s="26" t="str">
        <f>F14</f>
        <v>ul. J.Kármana 2/2, Lučenec</v>
      </c>
      <c r="G123" s="33"/>
      <c r="H123" s="33"/>
      <c r="I123" s="28" t="s">
        <v>20</v>
      </c>
      <c r="J123" s="56" t="str">
        <f>IF(J14="","",J14)</f>
        <v>10. 12. 2020</v>
      </c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6.95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15.2" customHeight="1">
      <c r="A125" s="33"/>
      <c r="B125" s="34"/>
      <c r="C125" s="28" t="s">
        <v>22</v>
      </c>
      <c r="D125" s="33"/>
      <c r="E125" s="33"/>
      <c r="F125" s="26" t="str">
        <f>E17</f>
        <v>BBSK, nám.SNP 23, B.Bystrica</v>
      </c>
      <c r="G125" s="33"/>
      <c r="H125" s="33"/>
      <c r="I125" s="28" t="s">
        <v>28</v>
      </c>
      <c r="J125" s="31" t="str">
        <f>E23</f>
        <v>Ing.Farkaš Attila</v>
      </c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5.2" customHeight="1">
      <c r="A126" s="33"/>
      <c r="B126" s="34"/>
      <c r="C126" s="28" t="s">
        <v>26</v>
      </c>
      <c r="D126" s="33"/>
      <c r="E126" s="33"/>
      <c r="F126" s="26" t="str">
        <f>IF(E20="","",E20)</f>
        <v>Vyplň údaj</v>
      </c>
      <c r="G126" s="33"/>
      <c r="H126" s="33"/>
      <c r="I126" s="28" t="s">
        <v>32</v>
      </c>
      <c r="J126" s="31" t="str">
        <f>E26</f>
        <v>Ing. Eliška Kolárová</v>
      </c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0.35" customHeight="1">
      <c r="A127" s="33"/>
      <c r="B127" s="34"/>
      <c r="C127" s="33"/>
      <c r="D127" s="33"/>
      <c r="E127" s="33"/>
      <c r="F127" s="33"/>
      <c r="G127" s="33"/>
      <c r="H127" s="33"/>
      <c r="I127" s="33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11" customFormat="1" ht="29.25" customHeight="1">
      <c r="A128" s="127"/>
      <c r="B128" s="128"/>
      <c r="C128" s="129" t="s">
        <v>162</v>
      </c>
      <c r="D128" s="130" t="s">
        <v>61</v>
      </c>
      <c r="E128" s="130" t="s">
        <v>57</v>
      </c>
      <c r="F128" s="130" t="s">
        <v>58</v>
      </c>
      <c r="G128" s="130" t="s">
        <v>163</v>
      </c>
      <c r="H128" s="130" t="s">
        <v>164</v>
      </c>
      <c r="I128" s="130" t="s">
        <v>165</v>
      </c>
      <c r="J128" s="131" t="s">
        <v>139</v>
      </c>
      <c r="K128" s="132" t="s">
        <v>166</v>
      </c>
      <c r="L128" s="133"/>
      <c r="M128" s="63" t="s">
        <v>1</v>
      </c>
      <c r="N128" s="64" t="s">
        <v>40</v>
      </c>
      <c r="O128" s="64" t="s">
        <v>167</v>
      </c>
      <c r="P128" s="64" t="s">
        <v>168</v>
      </c>
      <c r="Q128" s="64" t="s">
        <v>169</v>
      </c>
      <c r="R128" s="64" t="s">
        <v>170</v>
      </c>
      <c r="S128" s="64" t="s">
        <v>171</v>
      </c>
      <c r="T128" s="65" t="s">
        <v>172</v>
      </c>
      <c r="U128" s="127"/>
      <c r="V128" s="127"/>
      <c r="W128" s="127"/>
      <c r="X128" s="127"/>
      <c r="Y128" s="127"/>
      <c r="Z128" s="127"/>
      <c r="AA128" s="127"/>
      <c r="AB128" s="127"/>
      <c r="AC128" s="127"/>
      <c r="AD128" s="127"/>
      <c r="AE128" s="127"/>
    </row>
    <row r="129" spans="1:65" s="2" customFormat="1" ht="22.9" customHeight="1">
      <c r="A129" s="33"/>
      <c r="B129" s="34"/>
      <c r="C129" s="70" t="s">
        <v>140</v>
      </c>
      <c r="D129" s="33"/>
      <c r="E129" s="33"/>
      <c r="F129" s="33"/>
      <c r="G129" s="33"/>
      <c r="H129" s="33"/>
      <c r="I129" s="33"/>
      <c r="J129" s="134">
        <f>BK129</f>
        <v>0</v>
      </c>
      <c r="K129" s="33"/>
      <c r="L129" s="34"/>
      <c r="M129" s="66"/>
      <c r="N129" s="57"/>
      <c r="O129" s="67"/>
      <c r="P129" s="135">
        <f>P130+P141</f>
        <v>0</v>
      </c>
      <c r="Q129" s="67"/>
      <c r="R129" s="135">
        <f>R130+R141</f>
        <v>1.5331300000000001</v>
      </c>
      <c r="S129" s="67"/>
      <c r="T129" s="136">
        <f>T130+T141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T129" s="18" t="s">
        <v>75</v>
      </c>
      <c r="AU129" s="18" t="s">
        <v>141</v>
      </c>
      <c r="BK129" s="137">
        <f>BK130+BK141</f>
        <v>0</v>
      </c>
    </row>
    <row r="130" spans="1:65" s="12" customFormat="1" ht="25.9" customHeight="1">
      <c r="B130" s="138"/>
      <c r="D130" s="139" t="s">
        <v>75</v>
      </c>
      <c r="E130" s="140" t="s">
        <v>173</v>
      </c>
      <c r="F130" s="140" t="s">
        <v>1028</v>
      </c>
      <c r="I130" s="141"/>
      <c r="J130" s="142">
        <f>BK130</f>
        <v>0</v>
      </c>
      <c r="L130" s="138"/>
      <c r="M130" s="143"/>
      <c r="N130" s="144"/>
      <c r="O130" s="144"/>
      <c r="P130" s="145">
        <f>P131+P133</f>
        <v>0</v>
      </c>
      <c r="Q130" s="144"/>
      <c r="R130" s="145">
        <f>R131+R133</f>
        <v>0.11328000000000001</v>
      </c>
      <c r="S130" s="144"/>
      <c r="T130" s="146">
        <f>T131+T133</f>
        <v>0</v>
      </c>
      <c r="AR130" s="139" t="s">
        <v>83</v>
      </c>
      <c r="AT130" s="147" t="s">
        <v>75</v>
      </c>
      <c r="AU130" s="147" t="s">
        <v>76</v>
      </c>
      <c r="AY130" s="139" t="s">
        <v>175</v>
      </c>
      <c r="BK130" s="148">
        <f>BK131+BK133</f>
        <v>0</v>
      </c>
    </row>
    <row r="131" spans="1:65" s="12" customFormat="1" ht="22.9" customHeight="1">
      <c r="B131" s="138"/>
      <c r="D131" s="139" t="s">
        <v>75</v>
      </c>
      <c r="E131" s="149" t="s">
        <v>212</v>
      </c>
      <c r="F131" s="149" t="s">
        <v>1029</v>
      </c>
      <c r="I131" s="141"/>
      <c r="J131" s="150">
        <f>BK131</f>
        <v>0</v>
      </c>
      <c r="L131" s="138"/>
      <c r="M131" s="143"/>
      <c r="N131" s="144"/>
      <c r="O131" s="144"/>
      <c r="P131" s="145">
        <f>P132</f>
        <v>0</v>
      </c>
      <c r="Q131" s="144"/>
      <c r="R131" s="145">
        <f>R132</f>
        <v>0.11328000000000001</v>
      </c>
      <c r="S131" s="144"/>
      <c r="T131" s="146">
        <f>T132</f>
        <v>0</v>
      </c>
      <c r="AR131" s="139" t="s">
        <v>83</v>
      </c>
      <c r="AT131" s="147" t="s">
        <v>75</v>
      </c>
      <c r="AU131" s="147" t="s">
        <v>83</v>
      </c>
      <c r="AY131" s="139" t="s">
        <v>175</v>
      </c>
      <c r="BK131" s="148">
        <f>BK132</f>
        <v>0</v>
      </c>
    </row>
    <row r="132" spans="1:65" s="2" customFormat="1" ht="21.75" customHeight="1">
      <c r="A132" s="33"/>
      <c r="B132" s="151"/>
      <c r="C132" s="152" t="s">
        <v>83</v>
      </c>
      <c r="D132" s="152" t="s">
        <v>177</v>
      </c>
      <c r="E132" s="153" t="s">
        <v>1030</v>
      </c>
      <c r="F132" s="154" t="s">
        <v>1031</v>
      </c>
      <c r="G132" s="155" t="s">
        <v>203</v>
      </c>
      <c r="H132" s="156">
        <v>1.5</v>
      </c>
      <c r="I132" s="157"/>
      <c r="J132" s="156">
        <f>ROUND(I132*H132,3)</f>
        <v>0</v>
      </c>
      <c r="K132" s="158"/>
      <c r="L132" s="34"/>
      <c r="M132" s="159" t="s">
        <v>1</v>
      </c>
      <c r="N132" s="160" t="s">
        <v>42</v>
      </c>
      <c r="O132" s="59"/>
      <c r="P132" s="161">
        <f>O132*H132</f>
        <v>0</v>
      </c>
      <c r="Q132" s="161">
        <v>7.5520000000000004E-2</v>
      </c>
      <c r="R132" s="161">
        <f>Q132*H132</f>
        <v>0.11328000000000001</v>
      </c>
      <c r="S132" s="161">
        <v>0</v>
      </c>
      <c r="T132" s="162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3" t="s">
        <v>181</v>
      </c>
      <c r="AT132" s="163" t="s">
        <v>177</v>
      </c>
      <c r="AU132" s="163" t="s">
        <v>88</v>
      </c>
      <c r="AY132" s="18" t="s">
        <v>175</v>
      </c>
      <c r="BE132" s="164">
        <f>IF(N132="základná",J132,0)</f>
        <v>0</v>
      </c>
      <c r="BF132" s="164">
        <f>IF(N132="znížená",J132,0)</f>
        <v>0</v>
      </c>
      <c r="BG132" s="164">
        <f>IF(N132="zákl. prenesená",J132,0)</f>
        <v>0</v>
      </c>
      <c r="BH132" s="164">
        <f>IF(N132="zníž. prenesená",J132,0)</f>
        <v>0</v>
      </c>
      <c r="BI132" s="164">
        <f>IF(N132="nulová",J132,0)</f>
        <v>0</v>
      </c>
      <c r="BJ132" s="18" t="s">
        <v>88</v>
      </c>
      <c r="BK132" s="165">
        <f>ROUND(I132*H132,3)</f>
        <v>0</v>
      </c>
      <c r="BL132" s="18" t="s">
        <v>181</v>
      </c>
      <c r="BM132" s="163" t="s">
        <v>88</v>
      </c>
    </row>
    <row r="133" spans="1:65" s="12" customFormat="1" ht="22.9" customHeight="1">
      <c r="B133" s="138"/>
      <c r="D133" s="139" t="s">
        <v>75</v>
      </c>
      <c r="E133" s="149" t="s">
        <v>228</v>
      </c>
      <c r="F133" s="149" t="s">
        <v>1032</v>
      </c>
      <c r="I133" s="141"/>
      <c r="J133" s="150">
        <f>BK133</f>
        <v>0</v>
      </c>
      <c r="L133" s="138"/>
      <c r="M133" s="143"/>
      <c r="N133" s="144"/>
      <c r="O133" s="144"/>
      <c r="P133" s="145">
        <f>SUM(P134:P140)</f>
        <v>0</v>
      </c>
      <c r="Q133" s="144"/>
      <c r="R133" s="145">
        <f>SUM(R134:R140)</f>
        <v>0</v>
      </c>
      <c r="S133" s="144"/>
      <c r="T133" s="146">
        <f>SUM(T134:T140)</f>
        <v>0</v>
      </c>
      <c r="AR133" s="139" t="s">
        <v>83</v>
      </c>
      <c r="AT133" s="147" t="s">
        <v>75</v>
      </c>
      <c r="AU133" s="147" t="s">
        <v>83</v>
      </c>
      <c r="AY133" s="139" t="s">
        <v>175</v>
      </c>
      <c r="BK133" s="148">
        <f>SUM(BK134:BK140)</f>
        <v>0</v>
      </c>
    </row>
    <row r="134" spans="1:65" s="2" customFormat="1" ht="21.75" customHeight="1">
      <c r="A134" s="33"/>
      <c r="B134" s="151"/>
      <c r="C134" s="152" t="s">
        <v>88</v>
      </c>
      <c r="D134" s="152" t="s">
        <v>177</v>
      </c>
      <c r="E134" s="153" t="s">
        <v>1033</v>
      </c>
      <c r="F134" s="154" t="s">
        <v>1034</v>
      </c>
      <c r="G134" s="155" t="s">
        <v>191</v>
      </c>
      <c r="H134" s="156">
        <v>4</v>
      </c>
      <c r="I134" s="157"/>
      <c r="J134" s="156">
        <f t="shared" ref="J134:J140" si="0">ROUND(I134*H134,3)</f>
        <v>0</v>
      </c>
      <c r="K134" s="158"/>
      <c r="L134" s="34"/>
      <c r="M134" s="159" t="s">
        <v>1</v>
      </c>
      <c r="N134" s="160" t="s">
        <v>42</v>
      </c>
      <c r="O134" s="59"/>
      <c r="P134" s="161">
        <f t="shared" ref="P134:P140" si="1">O134*H134</f>
        <v>0</v>
      </c>
      <c r="Q134" s="161">
        <v>0</v>
      </c>
      <c r="R134" s="161">
        <f t="shared" ref="R134:R140" si="2">Q134*H134</f>
        <v>0</v>
      </c>
      <c r="S134" s="161">
        <v>0</v>
      </c>
      <c r="T134" s="162">
        <f t="shared" ref="T134:T140" si="3"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3" t="s">
        <v>181</v>
      </c>
      <c r="AT134" s="163" t="s">
        <v>177</v>
      </c>
      <c r="AU134" s="163" t="s">
        <v>88</v>
      </c>
      <c r="AY134" s="18" t="s">
        <v>175</v>
      </c>
      <c r="BE134" s="164">
        <f t="shared" ref="BE134:BE140" si="4">IF(N134="základná",J134,0)</f>
        <v>0</v>
      </c>
      <c r="BF134" s="164">
        <f t="shared" ref="BF134:BF140" si="5">IF(N134="znížená",J134,0)</f>
        <v>0</v>
      </c>
      <c r="BG134" s="164">
        <f t="shared" ref="BG134:BG140" si="6">IF(N134="zákl. prenesená",J134,0)</f>
        <v>0</v>
      </c>
      <c r="BH134" s="164">
        <f t="shared" ref="BH134:BH140" si="7">IF(N134="zníž. prenesená",J134,0)</f>
        <v>0</v>
      </c>
      <c r="BI134" s="164">
        <f t="shared" ref="BI134:BI140" si="8">IF(N134="nulová",J134,0)</f>
        <v>0</v>
      </c>
      <c r="BJ134" s="18" t="s">
        <v>88</v>
      </c>
      <c r="BK134" s="165">
        <f t="shared" ref="BK134:BK140" si="9">ROUND(I134*H134,3)</f>
        <v>0</v>
      </c>
      <c r="BL134" s="18" t="s">
        <v>181</v>
      </c>
      <c r="BM134" s="163" t="s">
        <v>181</v>
      </c>
    </row>
    <row r="135" spans="1:65" s="2" customFormat="1" ht="21.75" customHeight="1">
      <c r="A135" s="33"/>
      <c r="B135" s="151"/>
      <c r="C135" s="152" t="s">
        <v>94</v>
      </c>
      <c r="D135" s="152" t="s">
        <v>177</v>
      </c>
      <c r="E135" s="153" t="s">
        <v>1035</v>
      </c>
      <c r="F135" s="154" t="s">
        <v>1036</v>
      </c>
      <c r="G135" s="155" t="s">
        <v>191</v>
      </c>
      <c r="H135" s="156">
        <v>1</v>
      </c>
      <c r="I135" s="157"/>
      <c r="J135" s="156">
        <f t="shared" si="0"/>
        <v>0</v>
      </c>
      <c r="K135" s="158"/>
      <c r="L135" s="34"/>
      <c r="M135" s="159" t="s">
        <v>1</v>
      </c>
      <c r="N135" s="160" t="s">
        <v>42</v>
      </c>
      <c r="O135" s="59"/>
      <c r="P135" s="161">
        <f t="shared" si="1"/>
        <v>0</v>
      </c>
      <c r="Q135" s="161">
        <v>0</v>
      </c>
      <c r="R135" s="161">
        <f t="shared" si="2"/>
        <v>0</v>
      </c>
      <c r="S135" s="161">
        <v>0</v>
      </c>
      <c r="T135" s="162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3" t="s">
        <v>181</v>
      </c>
      <c r="AT135" s="163" t="s">
        <v>177</v>
      </c>
      <c r="AU135" s="163" t="s">
        <v>88</v>
      </c>
      <c r="AY135" s="18" t="s">
        <v>175</v>
      </c>
      <c r="BE135" s="164">
        <f t="shared" si="4"/>
        <v>0</v>
      </c>
      <c r="BF135" s="164">
        <f t="shared" si="5"/>
        <v>0</v>
      </c>
      <c r="BG135" s="164">
        <f t="shared" si="6"/>
        <v>0</v>
      </c>
      <c r="BH135" s="164">
        <f t="shared" si="7"/>
        <v>0</v>
      </c>
      <c r="BI135" s="164">
        <f t="shared" si="8"/>
        <v>0</v>
      </c>
      <c r="BJ135" s="18" t="s">
        <v>88</v>
      </c>
      <c r="BK135" s="165">
        <f t="shared" si="9"/>
        <v>0</v>
      </c>
      <c r="BL135" s="18" t="s">
        <v>181</v>
      </c>
      <c r="BM135" s="163" t="s">
        <v>212</v>
      </c>
    </row>
    <row r="136" spans="1:65" s="2" customFormat="1" ht="21.75" customHeight="1">
      <c r="A136" s="33"/>
      <c r="B136" s="151"/>
      <c r="C136" s="152" t="s">
        <v>181</v>
      </c>
      <c r="D136" s="152" t="s">
        <v>177</v>
      </c>
      <c r="E136" s="153" t="s">
        <v>1037</v>
      </c>
      <c r="F136" s="154" t="s">
        <v>1038</v>
      </c>
      <c r="G136" s="155" t="s">
        <v>180</v>
      </c>
      <c r="H136" s="156">
        <v>0.45700000000000002</v>
      </c>
      <c r="I136" s="157"/>
      <c r="J136" s="156">
        <f t="shared" si="0"/>
        <v>0</v>
      </c>
      <c r="K136" s="158"/>
      <c r="L136" s="34"/>
      <c r="M136" s="159" t="s">
        <v>1</v>
      </c>
      <c r="N136" s="160" t="s">
        <v>42</v>
      </c>
      <c r="O136" s="59"/>
      <c r="P136" s="161">
        <f t="shared" si="1"/>
        <v>0</v>
      </c>
      <c r="Q136" s="161">
        <v>0</v>
      </c>
      <c r="R136" s="161">
        <f t="shared" si="2"/>
        <v>0</v>
      </c>
      <c r="S136" s="161">
        <v>0</v>
      </c>
      <c r="T136" s="162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3" t="s">
        <v>181</v>
      </c>
      <c r="AT136" s="163" t="s">
        <v>177</v>
      </c>
      <c r="AU136" s="163" t="s">
        <v>88</v>
      </c>
      <c r="AY136" s="18" t="s">
        <v>175</v>
      </c>
      <c r="BE136" s="164">
        <f t="shared" si="4"/>
        <v>0</v>
      </c>
      <c r="BF136" s="164">
        <f t="shared" si="5"/>
        <v>0</v>
      </c>
      <c r="BG136" s="164">
        <f t="shared" si="6"/>
        <v>0</v>
      </c>
      <c r="BH136" s="164">
        <f t="shared" si="7"/>
        <v>0</v>
      </c>
      <c r="BI136" s="164">
        <f t="shared" si="8"/>
        <v>0</v>
      </c>
      <c r="BJ136" s="18" t="s">
        <v>88</v>
      </c>
      <c r="BK136" s="165">
        <f t="shared" si="9"/>
        <v>0</v>
      </c>
      <c r="BL136" s="18" t="s">
        <v>181</v>
      </c>
      <c r="BM136" s="163" t="s">
        <v>192</v>
      </c>
    </row>
    <row r="137" spans="1:65" s="2" customFormat="1" ht="21.75" customHeight="1">
      <c r="A137" s="33"/>
      <c r="B137" s="151"/>
      <c r="C137" s="152" t="s">
        <v>206</v>
      </c>
      <c r="D137" s="152" t="s">
        <v>177</v>
      </c>
      <c r="E137" s="153" t="s">
        <v>489</v>
      </c>
      <c r="F137" s="154" t="s">
        <v>490</v>
      </c>
      <c r="G137" s="155" t="s">
        <v>180</v>
      </c>
      <c r="H137" s="156">
        <v>0.45700000000000002</v>
      </c>
      <c r="I137" s="157"/>
      <c r="J137" s="156">
        <f t="shared" si="0"/>
        <v>0</v>
      </c>
      <c r="K137" s="158"/>
      <c r="L137" s="34"/>
      <c r="M137" s="159" t="s">
        <v>1</v>
      </c>
      <c r="N137" s="160" t="s">
        <v>42</v>
      </c>
      <c r="O137" s="59"/>
      <c r="P137" s="161">
        <f t="shared" si="1"/>
        <v>0</v>
      </c>
      <c r="Q137" s="161">
        <v>0</v>
      </c>
      <c r="R137" s="161">
        <f t="shared" si="2"/>
        <v>0</v>
      </c>
      <c r="S137" s="161">
        <v>0</v>
      </c>
      <c r="T137" s="162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3" t="s">
        <v>181</v>
      </c>
      <c r="AT137" s="163" t="s">
        <v>177</v>
      </c>
      <c r="AU137" s="163" t="s">
        <v>88</v>
      </c>
      <c r="AY137" s="18" t="s">
        <v>175</v>
      </c>
      <c r="BE137" s="164">
        <f t="shared" si="4"/>
        <v>0</v>
      </c>
      <c r="BF137" s="164">
        <f t="shared" si="5"/>
        <v>0</v>
      </c>
      <c r="BG137" s="164">
        <f t="shared" si="6"/>
        <v>0</v>
      </c>
      <c r="BH137" s="164">
        <f t="shared" si="7"/>
        <v>0</v>
      </c>
      <c r="BI137" s="164">
        <f t="shared" si="8"/>
        <v>0</v>
      </c>
      <c r="BJ137" s="18" t="s">
        <v>88</v>
      </c>
      <c r="BK137" s="165">
        <f t="shared" si="9"/>
        <v>0</v>
      </c>
      <c r="BL137" s="18" t="s">
        <v>181</v>
      </c>
      <c r="BM137" s="163" t="s">
        <v>234</v>
      </c>
    </row>
    <row r="138" spans="1:65" s="2" customFormat="1" ht="21.75" customHeight="1">
      <c r="A138" s="33"/>
      <c r="B138" s="151"/>
      <c r="C138" s="152" t="s">
        <v>212</v>
      </c>
      <c r="D138" s="152" t="s">
        <v>177</v>
      </c>
      <c r="E138" s="153" t="s">
        <v>493</v>
      </c>
      <c r="F138" s="154" t="s">
        <v>1039</v>
      </c>
      <c r="G138" s="155" t="s">
        <v>180</v>
      </c>
      <c r="H138" s="156">
        <v>11.425000000000001</v>
      </c>
      <c r="I138" s="157"/>
      <c r="J138" s="156">
        <f t="shared" si="0"/>
        <v>0</v>
      </c>
      <c r="K138" s="158"/>
      <c r="L138" s="34"/>
      <c r="M138" s="159" t="s">
        <v>1</v>
      </c>
      <c r="N138" s="160" t="s">
        <v>42</v>
      </c>
      <c r="O138" s="59"/>
      <c r="P138" s="161">
        <f t="shared" si="1"/>
        <v>0</v>
      </c>
      <c r="Q138" s="161">
        <v>0</v>
      </c>
      <c r="R138" s="161">
        <f t="shared" si="2"/>
        <v>0</v>
      </c>
      <c r="S138" s="161">
        <v>0</v>
      </c>
      <c r="T138" s="162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3" t="s">
        <v>181</v>
      </c>
      <c r="AT138" s="163" t="s">
        <v>177</v>
      </c>
      <c r="AU138" s="163" t="s">
        <v>88</v>
      </c>
      <c r="AY138" s="18" t="s">
        <v>175</v>
      </c>
      <c r="BE138" s="164">
        <f t="shared" si="4"/>
        <v>0</v>
      </c>
      <c r="BF138" s="164">
        <f t="shared" si="5"/>
        <v>0</v>
      </c>
      <c r="BG138" s="164">
        <f t="shared" si="6"/>
        <v>0</v>
      </c>
      <c r="BH138" s="164">
        <f t="shared" si="7"/>
        <v>0</v>
      </c>
      <c r="BI138" s="164">
        <f t="shared" si="8"/>
        <v>0</v>
      </c>
      <c r="BJ138" s="18" t="s">
        <v>88</v>
      </c>
      <c r="BK138" s="165">
        <f t="shared" si="9"/>
        <v>0</v>
      </c>
      <c r="BL138" s="18" t="s">
        <v>181</v>
      </c>
      <c r="BM138" s="163" t="s">
        <v>246</v>
      </c>
    </row>
    <row r="139" spans="1:65" s="2" customFormat="1" ht="21.75" customHeight="1">
      <c r="A139" s="33"/>
      <c r="B139" s="151"/>
      <c r="C139" s="152" t="s">
        <v>219</v>
      </c>
      <c r="D139" s="152" t="s">
        <v>177</v>
      </c>
      <c r="E139" s="153" t="s">
        <v>498</v>
      </c>
      <c r="F139" s="154" t="s">
        <v>499</v>
      </c>
      <c r="G139" s="155" t="s">
        <v>180</v>
      </c>
      <c r="H139" s="156">
        <v>0.45700000000000002</v>
      </c>
      <c r="I139" s="157"/>
      <c r="J139" s="156">
        <f t="shared" si="0"/>
        <v>0</v>
      </c>
      <c r="K139" s="158"/>
      <c r="L139" s="34"/>
      <c r="M139" s="159" t="s">
        <v>1</v>
      </c>
      <c r="N139" s="160" t="s">
        <v>42</v>
      </c>
      <c r="O139" s="59"/>
      <c r="P139" s="161">
        <f t="shared" si="1"/>
        <v>0</v>
      </c>
      <c r="Q139" s="161">
        <v>0</v>
      </c>
      <c r="R139" s="161">
        <f t="shared" si="2"/>
        <v>0</v>
      </c>
      <c r="S139" s="161">
        <v>0</v>
      </c>
      <c r="T139" s="162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3" t="s">
        <v>181</v>
      </c>
      <c r="AT139" s="163" t="s">
        <v>177</v>
      </c>
      <c r="AU139" s="163" t="s">
        <v>88</v>
      </c>
      <c r="AY139" s="18" t="s">
        <v>175</v>
      </c>
      <c r="BE139" s="164">
        <f t="shared" si="4"/>
        <v>0</v>
      </c>
      <c r="BF139" s="164">
        <f t="shared" si="5"/>
        <v>0</v>
      </c>
      <c r="BG139" s="164">
        <f t="shared" si="6"/>
        <v>0</v>
      </c>
      <c r="BH139" s="164">
        <f t="shared" si="7"/>
        <v>0</v>
      </c>
      <c r="BI139" s="164">
        <f t="shared" si="8"/>
        <v>0</v>
      </c>
      <c r="BJ139" s="18" t="s">
        <v>88</v>
      </c>
      <c r="BK139" s="165">
        <f t="shared" si="9"/>
        <v>0</v>
      </c>
      <c r="BL139" s="18" t="s">
        <v>181</v>
      </c>
      <c r="BM139" s="163" t="s">
        <v>258</v>
      </c>
    </row>
    <row r="140" spans="1:65" s="2" customFormat="1" ht="21.75" customHeight="1">
      <c r="A140" s="33"/>
      <c r="B140" s="151"/>
      <c r="C140" s="152" t="s">
        <v>192</v>
      </c>
      <c r="D140" s="152" t="s">
        <v>177</v>
      </c>
      <c r="E140" s="153" t="s">
        <v>1040</v>
      </c>
      <c r="F140" s="154" t="s">
        <v>1041</v>
      </c>
      <c r="G140" s="155" t="s">
        <v>180</v>
      </c>
      <c r="H140" s="156">
        <v>0.45700000000000002</v>
      </c>
      <c r="I140" s="157"/>
      <c r="J140" s="156">
        <f t="shared" si="0"/>
        <v>0</v>
      </c>
      <c r="K140" s="158"/>
      <c r="L140" s="34"/>
      <c r="M140" s="159" t="s">
        <v>1</v>
      </c>
      <c r="N140" s="160" t="s">
        <v>42</v>
      </c>
      <c r="O140" s="59"/>
      <c r="P140" s="161">
        <f t="shared" si="1"/>
        <v>0</v>
      </c>
      <c r="Q140" s="161">
        <v>0</v>
      </c>
      <c r="R140" s="161">
        <f t="shared" si="2"/>
        <v>0</v>
      </c>
      <c r="S140" s="161">
        <v>0</v>
      </c>
      <c r="T140" s="162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3" t="s">
        <v>181</v>
      </c>
      <c r="AT140" s="163" t="s">
        <v>177</v>
      </c>
      <c r="AU140" s="163" t="s">
        <v>88</v>
      </c>
      <c r="AY140" s="18" t="s">
        <v>175</v>
      </c>
      <c r="BE140" s="164">
        <f t="shared" si="4"/>
        <v>0</v>
      </c>
      <c r="BF140" s="164">
        <f t="shared" si="5"/>
        <v>0</v>
      </c>
      <c r="BG140" s="164">
        <f t="shared" si="6"/>
        <v>0</v>
      </c>
      <c r="BH140" s="164">
        <f t="shared" si="7"/>
        <v>0</v>
      </c>
      <c r="BI140" s="164">
        <f t="shared" si="8"/>
        <v>0</v>
      </c>
      <c r="BJ140" s="18" t="s">
        <v>88</v>
      </c>
      <c r="BK140" s="165">
        <f t="shared" si="9"/>
        <v>0</v>
      </c>
      <c r="BL140" s="18" t="s">
        <v>181</v>
      </c>
      <c r="BM140" s="163" t="s">
        <v>266</v>
      </c>
    </row>
    <row r="141" spans="1:65" s="12" customFormat="1" ht="25.9" customHeight="1">
      <c r="B141" s="138"/>
      <c r="D141" s="139" t="s">
        <v>75</v>
      </c>
      <c r="E141" s="140" t="s">
        <v>516</v>
      </c>
      <c r="F141" s="140" t="s">
        <v>1042</v>
      </c>
      <c r="I141" s="141"/>
      <c r="J141" s="142">
        <f>BK141</f>
        <v>0</v>
      </c>
      <c r="L141" s="138"/>
      <c r="M141" s="143"/>
      <c r="N141" s="144"/>
      <c r="O141" s="144"/>
      <c r="P141" s="145">
        <f>P142+P148+P158+P172+P176</f>
        <v>0</v>
      </c>
      <c r="Q141" s="144"/>
      <c r="R141" s="145">
        <f>R142+R148+R158+R172+R176</f>
        <v>1.4198500000000001</v>
      </c>
      <c r="S141" s="144"/>
      <c r="T141" s="146">
        <f>T142+T148+T158+T172+T176</f>
        <v>0</v>
      </c>
      <c r="AR141" s="139" t="s">
        <v>88</v>
      </c>
      <c r="AT141" s="147" t="s">
        <v>75</v>
      </c>
      <c r="AU141" s="147" t="s">
        <v>76</v>
      </c>
      <c r="AY141" s="139" t="s">
        <v>175</v>
      </c>
      <c r="BK141" s="148">
        <f>BK142+BK148+BK158+BK172+BK176</f>
        <v>0</v>
      </c>
    </row>
    <row r="142" spans="1:65" s="12" customFormat="1" ht="22.9" customHeight="1">
      <c r="B142" s="138"/>
      <c r="D142" s="139" t="s">
        <v>75</v>
      </c>
      <c r="E142" s="149" t="s">
        <v>1043</v>
      </c>
      <c r="F142" s="149" t="s">
        <v>1044</v>
      </c>
      <c r="I142" s="141"/>
      <c r="J142" s="150">
        <f>BK142</f>
        <v>0</v>
      </c>
      <c r="L142" s="138"/>
      <c r="M142" s="143"/>
      <c r="N142" s="144"/>
      <c r="O142" s="144"/>
      <c r="P142" s="145">
        <f>SUM(P143:P147)</f>
        <v>0</v>
      </c>
      <c r="Q142" s="144"/>
      <c r="R142" s="145">
        <f>SUM(R143:R147)</f>
        <v>9.8180000000000003E-2</v>
      </c>
      <c r="S142" s="144"/>
      <c r="T142" s="146">
        <f>SUM(T143:T147)</f>
        <v>0</v>
      </c>
      <c r="AR142" s="139" t="s">
        <v>88</v>
      </c>
      <c r="AT142" s="147" t="s">
        <v>75</v>
      </c>
      <c r="AU142" s="147" t="s">
        <v>83</v>
      </c>
      <c r="AY142" s="139" t="s">
        <v>175</v>
      </c>
      <c r="BK142" s="148">
        <f>SUM(BK143:BK147)</f>
        <v>0</v>
      </c>
    </row>
    <row r="143" spans="1:65" s="2" customFormat="1" ht="21.75" customHeight="1">
      <c r="A143" s="33"/>
      <c r="B143" s="151"/>
      <c r="C143" s="152" t="s">
        <v>228</v>
      </c>
      <c r="D143" s="152" t="s">
        <v>177</v>
      </c>
      <c r="E143" s="153" t="s">
        <v>1045</v>
      </c>
      <c r="F143" s="154" t="s">
        <v>1046</v>
      </c>
      <c r="G143" s="155" t="s">
        <v>215</v>
      </c>
      <c r="H143" s="156">
        <v>50</v>
      </c>
      <c r="I143" s="157"/>
      <c r="J143" s="156">
        <f>ROUND(I143*H143,3)</f>
        <v>0</v>
      </c>
      <c r="K143" s="158"/>
      <c r="L143" s="34"/>
      <c r="M143" s="159" t="s">
        <v>1</v>
      </c>
      <c r="N143" s="160" t="s">
        <v>42</v>
      </c>
      <c r="O143" s="59"/>
      <c r="P143" s="161">
        <f>O143*H143</f>
        <v>0</v>
      </c>
      <c r="Q143" s="161">
        <v>1.0000000000000001E-5</v>
      </c>
      <c r="R143" s="161">
        <f>Q143*H143</f>
        <v>5.0000000000000001E-4</v>
      </c>
      <c r="S143" s="161">
        <v>0</v>
      </c>
      <c r="T143" s="162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3" t="s">
        <v>266</v>
      </c>
      <c r="AT143" s="163" t="s">
        <v>177</v>
      </c>
      <c r="AU143" s="163" t="s">
        <v>88</v>
      </c>
      <c r="AY143" s="18" t="s">
        <v>175</v>
      </c>
      <c r="BE143" s="164">
        <f>IF(N143="základná",J143,0)</f>
        <v>0</v>
      </c>
      <c r="BF143" s="164">
        <f>IF(N143="znížená",J143,0)</f>
        <v>0</v>
      </c>
      <c r="BG143" s="164">
        <f>IF(N143="zákl. prenesená",J143,0)</f>
        <v>0</v>
      </c>
      <c r="BH143" s="164">
        <f>IF(N143="zníž. prenesená",J143,0)</f>
        <v>0</v>
      </c>
      <c r="BI143" s="164">
        <f>IF(N143="nulová",J143,0)</f>
        <v>0</v>
      </c>
      <c r="BJ143" s="18" t="s">
        <v>88</v>
      </c>
      <c r="BK143" s="165">
        <f>ROUND(I143*H143,3)</f>
        <v>0</v>
      </c>
      <c r="BL143" s="18" t="s">
        <v>266</v>
      </c>
      <c r="BM143" s="163" t="s">
        <v>274</v>
      </c>
    </row>
    <row r="144" spans="1:65" s="2" customFormat="1" ht="21.75" customHeight="1">
      <c r="A144" s="33"/>
      <c r="B144" s="151"/>
      <c r="C144" s="152" t="s">
        <v>234</v>
      </c>
      <c r="D144" s="152" t="s">
        <v>177</v>
      </c>
      <c r="E144" s="153" t="s">
        <v>1047</v>
      </c>
      <c r="F144" s="154" t="s">
        <v>1048</v>
      </c>
      <c r="G144" s="155" t="s">
        <v>215</v>
      </c>
      <c r="H144" s="156">
        <v>60</v>
      </c>
      <c r="I144" s="157"/>
      <c r="J144" s="156">
        <f>ROUND(I144*H144,3)</f>
        <v>0</v>
      </c>
      <c r="K144" s="158"/>
      <c r="L144" s="34"/>
      <c r="M144" s="159" t="s">
        <v>1</v>
      </c>
      <c r="N144" s="160" t="s">
        <v>42</v>
      </c>
      <c r="O144" s="59"/>
      <c r="P144" s="161">
        <f>O144*H144</f>
        <v>0</v>
      </c>
      <c r="Q144" s="161">
        <v>1.5200000000000001E-3</v>
      </c>
      <c r="R144" s="161">
        <f>Q144*H144</f>
        <v>9.1200000000000003E-2</v>
      </c>
      <c r="S144" s="161">
        <v>0</v>
      </c>
      <c r="T144" s="162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3" t="s">
        <v>266</v>
      </c>
      <c r="AT144" s="163" t="s">
        <v>177</v>
      </c>
      <c r="AU144" s="163" t="s">
        <v>88</v>
      </c>
      <c r="AY144" s="18" t="s">
        <v>175</v>
      </c>
      <c r="BE144" s="164">
        <f>IF(N144="základná",J144,0)</f>
        <v>0</v>
      </c>
      <c r="BF144" s="164">
        <f>IF(N144="znížená",J144,0)</f>
        <v>0</v>
      </c>
      <c r="BG144" s="164">
        <f>IF(N144="zákl. prenesená",J144,0)</f>
        <v>0</v>
      </c>
      <c r="BH144" s="164">
        <f>IF(N144="zníž. prenesená",J144,0)</f>
        <v>0</v>
      </c>
      <c r="BI144" s="164">
        <f>IF(N144="nulová",J144,0)</f>
        <v>0</v>
      </c>
      <c r="BJ144" s="18" t="s">
        <v>88</v>
      </c>
      <c r="BK144" s="165">
        <f>ROUND(I144*H144,3)</f>
        <v>0</v>
      </c>
      <c r="BL144" s="18" t="s">
        <v>266</v>
      </c>
      <c r="BM144" s="163" t="s">
        <v>7</v>
      </c>
    </row>
    <row r="145" spans="1:65" s="2" customFormat="1" ht="21.75" customHeight="1">
      <c r="A145" s="33"/>
      <c r="B145" s="151"/>
      <c r="C145" s="152" t="s">
        <v>241</v>
      </c>
      <c r="D145" s="152" t="s">
        <v>177</v>
      </c>
      <c r="E145" s="153" t="s">
        <v>1049</v>
      </c>
      <c r="F145" s="154" t="s">
        <v>1050</v>
      </c>
      <c r="G145" s="155" t="s">
        <v>215</v>
      </c>
      <c r="H145" s="156">
        <v>100</v>
      </c>
      <c r="I145" s="157"/>
      <c r="J145" s="156">
        <f>ROUND(I145*H145,3)</f>
        <v>0</v>
      </c>
      <c r="K145" s="158"/>
      <c r="L145" s="34"/>
      <c r="M145" s="159" t="s">
        <v>1</v>
      </c>
      <c r="N145" s="160" t="s">
        <v>42</v>
      </c>
      <c r="O145" s="59"/>
      <c r="P145" s="161">
        <f>O145*H145</f>
        <v>0</v>
      </c>
      <c r="Q145" s="161">
        <v>0</v>
      </c>
      <c r="R145" s="161">
        <f>Q145*H145</f>
        <v>0</v>
      </c>
      <c r="S145" s="161">
        <v>0</v>
      </c>
      <c r="T145" s="162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3" t="s">
        <v>266</v>
      </c>
      <c r="AT145" s="163" t="s">
        <v>177</v>
      </c>
      <c r="AU145" s="163" t="s">
        <v>88</v>
      </c>
      <c r="AY145" s="18" t="s">
        <v>175</v>
      </c>
      <c r="BE145" s="164">
        <f>IF(N145="základná",J145,0)</f>
        <v>0</v>
      </c>
      <c r="BF145" s="164">
        <f>IF(N145="znížená",J145,0)</f>
        <v>0</v>
      </c>
      <c r="BG145" s="164">
        <f>IF(N145="zákl. prenesená",J145,0)</f>
        <v>0</v>
      </c>
      <c r="BH145" s="164">
        <f>IF(N145="zníž. prenesená",J145,0)</f>
        <v>0</v>
      </c>
      <c r="BI145" s="164">
        <f>IF(N145="nulová",J145,0)</f>
        <v>0</v>
      </c>
      <c r="BJ145" s="18" t="s">
        <v>88</v>
      </c>
      <c r="BK145" s="165">
        <f>ROUND(I145*H145,3)</f>
        <v>0</v>
      </c>
      <c r="BL145" s="18" t="s">
        <v>266</v>
      </c>
      <c r="BM145" s="163" t="s">
        <v>291</v>
      </c>
    </row>
    <row r="146" spans="1:65" s="2" customFormat="1" ht="21.75" customHeight="1">
      <c r="A146" s="33"/>
      <c r="B146" s="151"/>
      <c r="C146" s="152" t="s">
        <v>246</v>
      </c>
      <c r="D146" s="152" t="s">
        <v>177</v>
      </c>
      <c r="E146" s="153" t="s">
        <v>1051</v>
      </c>
      <c r="F146" s="154" t="s">
        <v>1052</v>
      </c>
      <c r="G146" s="155" t="s">
        <v>191</v>
      </c>
      <c r="H146" s="156">
        <v>12</v>
      </c>
      <c r="I146" s="157"/>
      <c r="J146" s="156">
        <f>ROUND(I146*H146,3)</f>
        <v>0</v>
      </c>
      <c r="K146" s="158"/>
      <c r="L146" s="34"/>
      <c r="M146" s="159" t="s">
        <v>1</v>
      </c>
      <c r="N146" s="160" t="s">
        <v>42</v>
      </c>
      <c r="O146" s="59"/>
      <c r="P146" s="161">
        <f>O146*H146</f>
        <v>0</v>
      </c>
      <c r="Q146" s="161">
        <v>5.4000000000000001E-4</v>
      </c>
      <c r="R146" s="161">
        <f>Q146*H146</f>
        <v>6.4799999999999996E-3</v>
      </c>
      <c r="S146" s="161">
        <v>0</v>
      </c>
      <c r="T146" s="162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3" t="s">
        <v>266</v>
      </c>
      <c r="AT146" s="163" t="s">
        <v>177</v>
      </c>
      <c r="AU146" s="163" t="s">
        <v>88</v>
      </c>
      <c r="AY146" s="18" t="s">
        <v>175</v>
      </c>
      <c r="BE146" s="164">
        <f>IF(N146="základná",J146,0)</f>
        <v>0</v>
      </c>
      <c r="BF146" s="164">
        <f>IF(N146="znížená",J146,0)</f>
        <v>0</v>
      </c>
      <c r="BG146" s="164">
        <f>IF(N146="zákl. prenesená",J146,0)</f>
        <v>0</v>
      </c>
      <c r="BH146" s="164">
        <f>IF(N146="zníž. prenesená",J146,0)</f>
        <v>0</v>
      </c>
      <c r="BI146" s="164">
        <f>IF(N146="nulová",J146,0)</f>
        <v>0</v>
      </c>
      <c r="BJ146" s="18" t="s">
        <v>88</v>
      </c>
      <c r="BK146" s="165">
        <f>ROUND(I146*H146,3)</f>
        <v>0</v>
      </c>
      <c r="BL146" s="18" t="s">
        <v>266</v>
      </c>
      <c r="BM146" s="163" t="s">
        <v>301</v>
      </c>
    </row>
    <row r="147" spans="1:65" s="2" customFormat="1" ht="21.75" customHeight="1">
      <c r="A147" s="33"/>
      <c r="B147" s="151"/>
      <c r="C147" s="152" t="s">
        <v>252</v>
      </c>
      <c r="D147" s="152" t="s">
        <v>177</v>
      </c>
      <c r="E147" s="153" t="s">
        <v>1053</v>
      </c>
      <c r="F147" s="154" t="s">
        <v>1054</v>
      </c>
      <c r="G147" s="155" t="s">
        <v>531</v>
      </c>
      <c r="H147" s="157"/>
      <c r="I147" s="157"/>
      <c r="J147" s="156">
        <f>ROUND(I147*H147,3)</f>
        <v>0</v>
      </c>
      <c r="K147" s="158"/>
      <c r="L147" s="34"/>
      <c r="M147" s="159" t="s">
        <v>1</v>
      </c>
      <c r="N147" s="160" t="s">
        <v>42</v>
      </c>
      <c r="O147" s="59"/>
      <c r="P147" s="161">
        <f>O147*H147</f>
        <v>0</v>
      </c>
      <c r="Q147" s="161">
        <v>0</v>
      </c>
      <c r="R147" s="161">
        <f>Q147*H147</f>
        <v>0</v>
      </c>
      <c r="S147" s="161">
        <v>0</v>
      </c>
      <c r="T147" s="162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3" t="s">
        <v>266</v>
      </c>
      <c r="AT147" s="163" t="s">
        <v>177</v>
      </c>
      <c r="AU147" s="163" t="s">
        <v>88</v>
      </c>
      <c r="AY147" s="18" t="s">
        <v>175</v>
      </c>
      <c r="BE147" s="164">
        <f>IF(N147="základná",J147,0)</f>
        <v>0</v>
      </c>
      <c r="BF147" s="164">
        <f>IF(N147="znížená",J147,0)</f>
        <v>0</v>
      </c>
      <c r="BG147" s="164">
        <f>IF(N147="zákl. prenesená",J147,0)</f>
        <v>0</v>
      </c>
      <c r="BH147" s="164">
        <f>IF(N147="zníž. prenesená",J147,0)</f>
        <v>0</v>
      </c>
      <c r="BI147" s="164">
        <f>IF(N147="nulová",J147,0)</f>
        <v>0</v>
      </c>
      <c r="BJ147" s="18" t="s">
        <v>88</v>
      </c>
      <c r="BK147" s="165">
        <f>ROUND(I147*H147,3)</f>
        <v>0</v>
      </c>
      <c r="BL147" s="18" t="s">
        <v>266</v>
      </c>
      <c r="BM147" s="163" t="s">
        <v>311</v>
      </c>
    </row>
    <row r="148" spans="1:65" s="12" customFormat="1" ht="22.9" customHeight="1">
      <c r="B148" s="138"/>
      <c r="D148" s="139" t="s">
        <v>75</v>
      </c>
      <c r="E148" s="149" t="s">
        <v>1055</v>
      </c>
      <c r="F148" s="149" t="s">
        <v>1056</v>
      </c>
      <c r="I148" s="141"/>
      <c r="J148" s="150">
        <f>BK148</f>
        <v>0</v>
      </c>
      <c r="L148" s="138"/>
      <c r="M148" s="143"/>
      <c r="N148" s="144"/>
      <c r="O148" s="144"/>
      <c r="P148" s="145">
        <f>SUM(P149:P157)</f>
        <v>0</v>
      </c>
      <c r="Q148" s="144"/>
      <c r="R148" s="145">
        <f>SUM(R149:R157)</f>
        <v>1.0116800000000001</v>
      </c>
      <c r="S148" s="144"/>
      <c r="T148" s="146">
        <f>SUM(T149:T157)</f>
        <v>0</v>
      </c>
      <c r="AR148" s="139" t="s">
        <v>88</v>
      </c>
      <c r="AT148" s="147" t="s">
        <v>75</v>
      </c>
      <c r="AU148" s="147" t="s">
        <v>83</v>
      </c>
      <c r="AY148" s="139" t="s">
        <v>175</v>
      </c>
      <c r="BK148" s="148">
        <f>SUM(BK149:BK157)</f>
        <v>0</v>
      </c>
    </row>
    <row r="149" spans="1:65" s="2" customFormat="1" ht="21.75" customHeight="1">
      <c r="A149" s="33"/>
      <c r="B149" s="151"/>
      <c r="C149" s="152" t="s">
        <v>258</v>
      </c>
      <c r="D149" s="152" t="s">
        <v>177</v>
      </c>
      <c r="E149" s="153" t="s">
        <v>1057</v>
      </c>
      <c r="F149" s="154" t="s">
        <v>1058</v>
      </c>
      <c r="G149" s="155" t="s">
        <v>191</v>
      </c>
      <c r="H149" s="156">
        <v>12</v>
      </c>
      <c r="I149" s="157"/>
      <c r="J149" s="156">
        <f t="shared" ref="J149:J157" si="10">ROUND(I149*H149,3)</f>
        <v>0</v>
      </c>
      <c r="K149" s="158"/>
      <c r="L149" s="34"/>
      <c r="M149" s="159" t="s">
        <v>1</v>
      </c>
      <c r="N149" s="160" t="s">
        <v>42</v>
      </c>
      <c r="O149" s="59"/>
      <c r="P149" s="161">
        <f t="shared" ref="P149:P157" si="11">O149*H149</f>
        <v>0</v>
      </c>
      <c r="Q149" s="161">
        <v>9.0000000000000006E-5</v>
      </c>
      <c r="R149" s="161">
        <f t="shared" ref="R149:R157" si="12">Q149*H149</f>
        <v>1.08E-3</v>
      </c>
      <c r="S149" s="161">
        <v>0</v>
      </c>
      <c r="T149" s="162">
        <f t="shared" ref="T149:T157" si="13"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3" t="s">
        <v>266</v>
      </c>
      <c r="AT149" s="163" t="s">
        <v>177</v>
      </c>
      <c r="AU149" s="163" t="s">
        <v>88</v>
      </c>
      <c r="AY149" s="18" t="s">
        <v>175</v>
      </c>
      <c r="BE149" s="164">
        <f t="shared" ref="BE149:BE157" si="14">IF(N149="základná",J149,0)</f>
        <v>0</v>
      </c>
      <c r="BF149" s="164">
        <f t="shared" ref="BF149:BF157" si="15">IF(N149="znížená",J149,0)</f>
        <v>0</v>
      </c>
      <c r="BG149" s="164">
        <f t="shared" ref="BG149:BG157" si="16">IF(N149="zákl. prenesená",J149,0)</f>
        <v>0</v>
      </c>
      <c r="BH149" s="164">
        <f t="shared" ref="BH149:BH157" si="17">IF(N149="zníž. prenesená",J149,0)</f>
        <v>0</v>
      </c>
      <c r="BI149" s="164">
        <f t="shared" ref="BI149:BI157" si="18">IF(N149="nulová",J149,0)</f>
        <v>0</v>
      </c>
      <c r="BJ149" s="18" t="s">
        <v>88</v>
      </c>
      <c r="BK149" s="165">
        <f t="shared" ref="BK149:BK157" si="19">ROUND(I149*H149,3)</f>
        <v>0</v>
      </c>
      <c r="BL149" s="18" t="s">
        <v>266</v>
      </c>
      <c r="BM149" s="163" t="s">
        <v>323</v>
      </c>
    </row>
    <row r="150" spans="1:65" s="2" customFormat="1" ht="16.5" customHeight="1">
      <c r="A150" s="33"/>
      <c r="B150" s="151"/>
      <c r="C150" s="152" t="s">
        <v>262</v>
      </c>
      <c r="D150" s="152" t="s">
        <v>177</v>
      </c>
      <c r="E150" s="153" t="s">
        <v>1059</v>
      </c>
      <c r="F150" s="154" t="s">
        <v>1060</v>
      </c>
      <c r="G150" s="155" t="s">
        <v>191</v>
      </c>
      <c r="H150" s="156">
        <v>2</v>
      </c>
      <c r="I150" s="157"/>
      <c r="J150" s="156">
        <f t="shared" si="10"/>
        <v>0</v>
      </c>
      <c r="K150" s="158"/>
      <c r="L150" s="34"/>
      <c r="M150" s="159" t="s">
        <v>1</v>
      </c>
      <c r="N150" s="160" t="s">
        <v>42</v>
      </c>
      <c r="O150" s="59"/>
      <c r="P150" s="161">
        <f t="shared" si="11"/>
        <v>0</v>
      </c>
      <c r="Q150" s="161">
        <v>3.0000000000000001E-5</v>
      </c>
      <c r="R150" s="161">
        <f t="shared" si="12"/>
        <v>6.0000000000000002E-5</v>
      </c>
      <c r="S150" s="161">
        <v>0</v>
      </c>
      <c r="T150" s="162">
        <f t="shared" si="1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3" t="s">
        <v>266</v>
      </c>
      <c r="AT150" s="163" t="s">
        <v>177</v>
      </c>
      <c r="AU150" s="163" t="s">
        <v>88</v>
      </c>
      <c r="AY150" s="18" t="s">
        <v>175</v>
      </c>
      <c r="BE150" s="164">
        <f t="shared" si="14"/>
        <v>0</v>
      </c>
      <c r="BF150" s="164">
        <f t="shared" si="15"/>
        <v>0</v>
      </c>
      <c r="BG150" s="164">
        <f t="shared" si="16"/>
        <v>0</v>
      </c>
      <c r="BH150" s="164">
        <f t="shared" si="17"/>
        <v>0</v>
      </c>
      <c r="BI150" s="164">
        <f t="shared" si="18"/>
        <v>0</v>
      </c>
      <c r="BJ150" s="18" t="s">
        <v>88</v>
      </c>
      <c r="BK150" s="165">
        <f t="shared" si="19"/>
        <v>0</v>
      </c>
      <c r="BL150" s="18" t="s">
        <v>266</v>
      </c>
      <c r="BM150" s="163" t="s">
        <v>337</v>
      </c>
    </row>
    <row r="151" spans="1:65" s="2" customFormat="1" ht="33" customHeight="1">
      <c r="A151" s="33"/>
      <c r="B151" s="151"/>
      <c r="C151" s="183" t="s">
        <v>266</v>
      </c>
      <c r="D151" s="183" t="s">
        <v>188</v>
      </c>
      <c r="E151" s="184" t="s">
        <v>1061</v>
      </c>
      <c r="F151" s="185" t="s">
        <v>1062</v>
      </c>
      <c r="G151" s="186" t="s">
        <v>191</v>
      </c>
      <c r="H151" s="187">
        <v>2</v>
      </c>
      <c r="I151" s="188"/>
      <c r="J151" s="187">
        <f t="shared" si="10"/>
        <v>0</v>
      </c>
      <c r="K151" s="189"/>
      <c r="L151" s="190"/>
      <c r="M151" s="191" t="s">
        <v>1</v>
      </c>
      <c r="N151" s="192" t="s">
        <v>42</v>
      </c>
      <c r="O151" s="59"/>
      <c r="P151" s="161">
        <f t="shared" si="11"/>
        <v>0</v>
      </c>
      <c r="Q151" s="161">
        <v>1E-4</v>
      </c>
      <c r="R151" s="161">
        <f t="shared" si="12"/>
        <v>2.0000000000000001E-4</v>
      </c>
      <c r="S151" s="161">
        <v>0</v>
      </c>
      <c r="T151" s="162">
        <f t="shared" si="1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3" t="s">
        <v>349</v>
      </c>
      <c r="AT151" s="163" t="s">
        <v>188</v>
      </c>
      <c r="AU151" s="163" t="s">
        <v>88</v>
      </c>
      <c r="AY151" s="18" t="s">
        <v>175</v>
      </c>
      <c r="BE151" s="164">
        <f t="shared" si="14"/>
        <v>0</v>
      </c>
      <c r="BF151" s="164">
        <f t="shared" si="15"/>
        <v>0</v>
      </c>
      <c r="BG151" s="164">
        <f t="shared" si="16"/>
        <v>0</v>
      </c>
      <c r="BH151" s="164">
        <f t="shared" si="17"/>
        <v>0</v>
      </c>
      <c r="BI151" s="164">
        <f t="shared" si="18"/>
        <v>0</v>
      </c>
      <c r="BJ151" s="18" t="s">
        <v>88</v>
      </c>
      <c r="BK151" s="165">
        <f t="shared" si="19"/>
        <v>0</v>
      </c>
      <c r="BL151" s="18" t="s">
        <v>266</v>
      </c>
      <c r="BM151" s="163" t="s">
        <v>349</v>
      </c>
    </row>
    <row r="152" spans="1:65" s="2" customFormat="1" ht="21.75" customHeight="1">
      <c r="A152" s="33"/>
      <c r="B152" s="151"/>
      <c r="C152" s="183" t="s">
        <v>270</v>
      </c>
      <c r="D152" s="183" t="s">
        <v>188</v>
      </c>
      <c r="E152" s="184" t="s">
        <v>1063</v>
      </c>
      <c r="F152" s="185" t="s">
        <v>1064</v>
      </c>
      <c r="G152" s="186" t="s">
        <v>191</v>
      </c>
      <c r="H152" s="187">
        <v>6</v>
      </c>
      <c r="I152" s="188"/>
      <c r="J152" s="187">
        <f t="shared" si="10"/>
        <v>0</v>
      </c>
      <c r="K152" s="189"/>
      <c r="L152" s="190"/>
      <c r="M152" s="191" t="s">
        <v>1</v>
      </c>
      <c r="N152" s="192" t="s">
        <v>42</v>
      </c>
      <c r="O152" s="59"/>
      <c r="P152" s="161">
        <f t="shared" si="11"/>
        <v>0</v>
      </c>
      <c r="Q152" s="161">
        <v>4.0000000000000003E-5</v>
      </c>
      <c r="R152" s="161">
        <f t="shared" si="12"/>
        <v>2.4000000000000003E-4</v>
      </c>
      <c r="S152" s="161">
        <v>0</v>
      </c>
      <c r="T152" s="162">
        <f t="shared" si="1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3" t="s">
        <v>349</v>
      </c>
      <c r="AT152" s="163" t="s">
        <v>188</v>
      </c>
      <c r="AU152" s="163" t="s">
        <v>88</v>
      </c>
      <c r="AY152" s="18" t="s">
        <v>175</v>
      </c>
      <c r="BE152" s="164">
        <f t="shared" si="14"/>
        <v>0</v>
      </c>
      <c r="BF152" s="164">
        <f t="shared" si="15"/>
        <v>0</v>
      </c>
      <c r="BG152" s="164">
        <f t="shared" si="16"/>
        <v>0</v>
      </c>
      <c r="BH152" s="164">
        <f t="shared" si="17"/>
        <v>0</v>
      </c>
      <c r="BI152" s="164">
        <f t="shared" si="18"/>
        <v>0</v>
      </c>
      <c r="BJ152" s="18" t="s">
        <v>88</v>
      </c>
      <c r="BK152" s="165">
        <f t="shared" si="19"/>
        <v>0</v>
      </c>
      <c r="BL152" s="18" t="s">
        <v>266</v>
      </c>
      <c r="BM152" s="163" t="s">
        <v>363</v>
      </c>
    </row>
    <row r="153" spans="1:65" s="2" customFormat="1" ht="21.75" customHeight="1">
      <c r="A153" s="33"/>
      <c r="B153" s="151"/>
      <c r="C153" s="183" t="s">
        <v>274</v>
      </c>
      <c r="D153" s="183" t="s">
        <v>188</v>
      </c>
      <c r="E153" s="184" t="s">
        <v>1065</v>
      </c>
      <c r="F153" s="185" t="s">
        <v>1066</v>
      </c>
      <c r="G153" s="186" t="s">
        <v>191</v>
      </c>
      <c r="H153" s="187">
        <v>6</v>
      </c>
      <c r="I153" s="188"/>
      <c r="J153" s="187">
        <f t="shared" si="10"/>
        <v>0</v>
      </c>
      <c r="K153" s="189"/>
      <c r="L153" s="190"/>
      <c r="M153" s="191" t="s">
        <v>1</v>
      </c>
      <c r="N153" s="192" t="s">
        <v>42</v>
      </c>
      <c r="O153" s="59"/>
      <c r="P153" s="161">
        <f t="shared" si="11"/>
        <v>0</v>
      </c>
      <c r="Q153" s="161">
        <v>3.1E-4</v>
      </c>
      <c r="R153" s="161">
        <f t="shared" si="12"/>
        <v>1.8600000000000001E-3</v>
      </c>
      <c r="S153" s="161">
        <v>0</v>
      </c>
      <c r="T153" s="162">
        <f t="shared" si="1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3" t="s">
        <v>349</v>
      </c>
      <c r="AT153" s="163" t="s">
        <v>188</v>
      </c>
      <c r="AU153" s="163" t="s">
        <v>88</v>
      </c>
      <c r="AY153" s="18" t="s">
        <v>175</v>
      </c>
      <c r="BE153" s="164">
        <f t="shared" si="14"/>
        <v>0</v>
      </c>
      <c r="BF153" s="164">
        <f t="shared" si="15"/>
        <v>0</v>
      </c>
      <c r="BG153" s="164">
        <f t="shared" si="16"/>
        <v>0</v>
      </c>
      <c r="BH153" s="164">
        <f t="shared" si="17"/>
        <v>0</v>
      </c>
      <c r="BI153" s="164">
        <f t="shared" si="18"/>
        <v>0</v>
      </c>
      <c r="BJ153" s="18" t="s">
        <v>88</v>
      </c>
      <c r="BK153" s="165">
        <f t="shared" si="19"/>
        <v>0</v>
      </c>
      <c r="BL153" s="18" t="s">
        <v>266</v>
      </c>
      <c r="BM153" s="163" t="s">
        <v>378</v>
      </c>
    </row>
    <row r="154" spans="1:65" s="2" customFormat="1" ht="16.5" customHeight="1">
      <c r="A154" s="33"/>
      <c r="B154" s="151"/>
      <c r="C154" s="152" t="s">
        <v>278</v>
      </c>
      <c r="D154" s="152" t="s">
        <v>177</v>
      </c>
      <c r="E154" s="153" t="s">
        <v>1067</v>
      </c>
      <c r="F154" s="154" t="s">
        <v>1068</v>
      </c>
      <c r="G154" s="155" t="s">
        <v>191</v>
      </c>
      <c r="H154" s="156">
        <v>12</v>
      </c>
      <c r="I154" s="157"/>
      <c r="J154" s="156">
        <f t="shared" si="10"/>
        <v>0</v>
      </c>
      <c r="K154" s="158"/>
      <c r="L154" s="34"/>
      <c r="M154" s="159" t="s">
        <v>1</v>
      </c>
      <c r="N154" s="160" t="s">
        <v>42</v>
      </c>
      <c r="O154" s="59"/>
      <c r="P154" s="161">
        <f t="shared" si="11"/>
        <v>0</v>
      </c>
      <c r="Q154" s="161">
        <v>2.0000000000000002E-5</v>
      </c>
      <c r="R154" s="161">
        <f t="shared" si="12"/>
        <v>2.4000000000000003E-4</v>
      </c>
      <c r="S154" s="161">
        <v>0</v>
      </c>
      <c r="T154" s="162">
        <f t="shared" si="1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3" t="s">
        <v>266</v>
      </c>
      <c r="AT154" s="163" t="s">
        <v>177</v>
      </c>
      <c r="AU154" s="163" t="s">
        <v>88</v>
      </c>
      <c r="AY154" s="18" t="s">
        <v>175</v>
      </c>
      <c r="BE154" s="164">
        <f t="shared" si="14"/>
        <v>0</v>
      </c>
      <c r="BF154" s="164">
        <f t="shared" si="15"/>
        <v>0</v>
      </c>
      <c r="BG154" s="164">
        <f t="shared" si="16"/>
        <v>0</v>
      </c>
      <c r="BH154" s="164">
        <f t="shared" si="17"/>
        <v>0</v>
      </c>
      <c r="BI154" s="164">
        <f t="shared" si="18"/>
        <v>0</v>
      </c>
      <c r="BJ154" s="18" t="s">
        <v>88</v>
      </c>
      <c r="BK154" s="165">
        <f t="shared" si="19"/>
        <v>0</v>
      </c>
      <c r="BL154" s="18" t="s">
        <v>266</v>
      </c>
      <c r="BM154" s="163" t="s">
        <v>393</v>
      </c>
    </row>
    <row r="155" spans="1:65" s="2" customFormat="1" ht="21.75" customHeight="1">
      <c r="A155" s="33"/>
      <c r="B155" s="151"/>
      <c r="C155" s="183" t="s">
        <v>7</v>
      </c>
      <c r="D155" s="183" t="s">
        <v>188</v>
      </c>
      <c r="E155" s="184" t="s">
        <v>1069</v>
      </c>
      <c r="F155" s="185" t="s">
        <v>1070</v>
      </c>
      <c r="G155" s="186" t="s">
        <v>191</v>
      </c>
      <c r="H155" s="187">
        <v>6</v>
      </c>
      <c r="I155" s="188"/>
      <c r="J155" s="187">
        <f t="shared" si="10"/>
        <v>0</v>
      </c>
      <c r="K155" s="189"/>
      <c r="L155" s="190"/>
      <c r="M155" s="191" t="s">
        <v>1</v>
      </c>
      <c r="N155" s="192" t="s">
        <v>42</v>
      </c>
      <c r="O155" s="59"/>
      <c r="P155" s="161">
        <f t="shared" si="11"/>
        <v>0</v>
      </c>
      <c r="Q155" s="161">
        <v>8.4000000000000005E-2</v>
      </c>
      <c r="R155" s="161">
        <f t="shared" si="12"/>
        <v>0.504</v>
      </c>
      <c r="S155" s="161">
        <v>0</v>
      </c>
      <c r="T155" s="162">
        <f t="shared" si="1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3" t="s">
        <v>349</v>
      </c>
      <c r="AT155" s="163" t="s">
        <v>188</v>
      </c>
      <c r="AU155" s="163" t="s">
        <v>88</v>
      </c>
      <c r="AY155" s="18" t="s">
        <v>175</v>
      </c>
      <c r="BE155" s="164">
        <f t="shared" si="14"/>
        <v>0</v>
      </c>
      <c r="BF155" s="164">
        <f t="shared" si="15"/>
        <v>0</v>
      </c>
      <c r="BG155" s="164">
        <f t="shared" si="16"/>
        <v>0</v>
      </c>
      <c r="BH155" s="164">
        <f t="shared" si="17"/>
        <v>0</v>
      </c>
      <c r="BI155" s="164">
        <f t="shared" si="18"/>
        <v>0</v>
      </c>
      <c r="BJ155" s="18" t="s">
        <v>88</v>
      </c>
      <c r="BK155" s="165">
        <f t="shared" si="19"/>
        <v>0</v>
      </c>
      <c r="BL155" s="18" t="s">
        <v>266</v>
      </c>
      <c r="BM155" s="163" t="s">
        <v>404</v>
      </c>
    </row>
    <row r="156" spans="1:65" s="2" customFormat="1" ht="21.75" customHeight="1">
      <c r="A156" s="33"/>
      <c r="B156" s="151"/>
      <c r="C156" s="183" t="s">
        <v>287</v>
      </c>
      <c r="D156" s="183" t="s">
        <v>188</v>
      </c>
      <c r="E156" s="184" t="s">
        <v>1071</v>
      </c>
      <c r="F156" s="185" t="s">
        <v>1072</v>
      </c>
      <c r="G156" s="186" t="s">
        <v>191</v>
      </c>
      <c r="H156" s="187">
        <v>6</v>
      </c>
      <c r="I156" s="188"/>
      <c r="J156" s="187">
        <f t="shared" si="10"/>
        <v>0</v>
      </c>
      <c r="K156" s="189"/>
      <c r="L156" s="190"/>
      <c r="M156" s="191" t="s">
        <v>1</v>
      </c>
      <c r="N156" s="192" t="s">
        <v>42</v>
      </c>
      <c r="O156" s="59"/>
      <c r="P156" s="161">
        <f t="shared" si="11"/>
        <v>0</v>
      </c>
      <c r="Q156" s="161">
        <v>8.4000000000000005E-2</v>
      </c>
      <c r="R156" s="161">
        <f t="shared" si="12"/>
        <v>0.504</v>
      </c>
      <c r="S156" s="161">
        <v>0</v>
      </c>
      <c r="T156" s="162">
        <f t="shared" si="1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3" t="s">
        <v>349</v>
      </c>
      <c r="AT156" s="163" t="s">
        <v>188</v>
      </c>
      <c r="AU156" s="163" t="s">
        <v>88</v>
      </c>
      <c r="AY156" s="18" t="s">
        <v>175</v>
      </c>
      <c r="BE156" s="164">
        <f t="shared" si="14"/>
        <v>0</v>
      </c>
      <c r="BF156" s="164">
        <f t="shared" si="15"/>
        <v>0</v>
      </c>
      <c r="BG156" s="164">
        <f t="shared" si="16"/>
        <v>0</v>
      </c>
      <c r="BH156" s="164">
        <f t="shared" si="17"/>
        <v>0</v>
      </c>
      <c r="BI156" s="164">
        <f t="shared" si="18"/>
        <v>0</v>
      </c>
      <c r="BJ156" s="18" t="s">
        <v>88</v>
      </c>
      <c r="BK156" s="165">
        <f t="shared" si="19"/>
        <v>0</v>
      </c>
      <c r="BL156" s="18" t="s">
        <v>266</v>
      </c>
      <c r="BM156" s="163" t="s">
        <v>416</v>
      </c>
    </row>
    <row r="157" spans="1:65" s="2" customFormat="1" ht="21.75" customHeight="1">
      <c r="A157" s="33"/>
      <c r="B157" s="151"/>
      <c r="C157" s="152" t="s">
        <v>291</v>
      </c>
      <c r="D157" s="152" t="s">
        <v>177</v>
      </c>
      <c r="E157" s="153" t="s">
        <v>1073</v>
      </c>
      <c r="F157" s="154" t="s">
        <v>1074</v>
      </c>
      <c r="G157" s="155" t="s">
        <v>531</v>
      </c>
      <c r="H157" s="157"/>
      <c r="I157" s="157"/>
      <c r="J157" s="156">
        <f t="shared" si="10"/>
        <v>0</v>
      </c>
      <c r="K157" s="158"/>
      <c r="L157" s="34"/>
      <c r="M157" s="159" t="s">
        <v>1</v>
      </c>
      <c r="N157" s="160" t="s">
        <v>42</v>
      </c>
      <c r="O157" s="59"/>
      <c r="P157" s="161">
        <f t="shared" si="11"/>
        <v>0</v>
      </c>
      <c r="Q157" s="161">
        <v>0</v>
      </c>
      <c r="R157" s="161">
        <f t="shared" si="12"/>
        <v>0</v>
      </c>
      <c r="S157" s="161">
        <v>0</v>
      </c>
      <c r="T157" s="162">
        <f t="shared" si="1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3" t="s">
        <v>266</v>
      </c>
      <c r="AT157" s="163" t="s">
        <v>177</v>
      </c>
      <c r="AU157" s="163" t="s">
        <v>88</v>
      </c>
      <c r="AY157" s="18" t="s">
        <v>175</v>
      </c>
      <c r="BE157" s="164">
        <f t="shared" si="14"/>
        <v>0</v>
      </c>
      <c r="BF157" s="164">
        <f t="shared" si="15"/>
        <v>0</v>
      </c>
      <c r="BG157" s="164">
        <f t="shared" si="16"/>
        <v>0</v>
      </c>
      <c r="BH157" s="164">
        <f t="shared" si="17"/>
        <v>0</v>
      </c>
      <c r="BI157" s="164">
        <f t="shared" si="18"/>
        <v>0</v>
      </c>
      <c r="BJ157" s="18" t="s">
        <v>88</v>
      </c>
      <c r="BK157" s="165">
        <f t="shared" si="19"/>
        <v>0</v>
      </c>
      <c r="BL157" s="18" t="s">
        <v>266</v>
      </c>
      <c r="BM157" s="163" t="s">
        <v>427</v>
      </c>
    </row>
    <row r="158" spans="1:65" s="12" customFormat="1" ht="22.9" customHeight="1">
      <c r="B158" s="138"/>
      <c r="D158" s="139" t="s">
        <v>75</v>
      </c>
      <c r="E158" s="149" t="s">
        <v>1075</v>
      </c>
      <c r="F158" s="149" t="s">
        <v>1076</v>
      </c>
      <c r="I158" s="141"/>
      <c r="J158" s="150">
        <f>BK158</f>
        <v>0</v>
      </c>
      <c r="L158" s="138"/>
      <c r="M158" s="143"/>
      <c r="N158" s="144"/>
      <c r="O158" s="144"/>
      <c r="P158" s="145">
        <f>SUM(P159:P171)</f>
        <v>0</v>
      </c>
      <c r="Q158" s="144"/>
      <c r="R158" s="145">
        <f>SUM(R159:R171)</f>
        <v>0.30475000000000002</v>
      </c>
      <c r="S158" s="144"/>
      <c r="T158" s="146">
        <f>SUM(T159:T171)</f>
        <v>0</v>
      </c>
      <c r="AR158" s="139" t="s">
        <v>88</v>
      </c>
      <c r="AT158" s="147" t="s">
        <v>75</v>
      </c>
      <c r="AU158" s="147" t="s">
        <v>83</v>
      </c>
      <c r="AY158" s="139" t="s">
        <v>175</v>
      </c>
      <c r="BK158" s="148">
        <f>SUM(BK159:BK171)</f>
        <v>0</v>
      </c>
    </row>
    <row r="159" spans="1:65" s="2" customFormat="1" ht="21.75" customHeight="1">
      <c r="A159" s="33"/>
      <c r="B159" s="151"/>
      <c r="C159" s="152" t="s">
        <v>296</v>
      </c>
      <c r="D159" s="152" t="s">
        <v>177</v>
      </c>
      <c r="E159" s="153" t="s">
        <v>1077</v>
      </c>
      <c r="F159" s="154" t="s">
        <v>1078</v>
      </c>
      <c r="G159" s="155" t="s">
        <v>203</v>
      </c>
      <c r="H159" s="156">
        <v>35</v>
      </c>
      <c r="I159" s="157"/>
      <c r="J159" s="156">
        <f t="shared" ref="J159:J171" si="20">ROUND(I159*H159,3)</f>
        <v>0</v>
      </c>
      <c r="K159" s="158"/>
      <c r="L159" s="34"/>
      <c r="M159" s="159" t="s">
        <v>1</v>
      </c>
      <c r="N159" s="160" t="s">
        <v>42</v>
      </c>
      <c r="O159" s="59"/>
      <c r="P159" s="161">
        <f t="shared" ref="P159:P171" si="21">O159*H159</f>
        <v>0</v>
      </c>
      <c r="Q159" s="161">
        <v>0</v>
      </c>
      <c r="R159" s="161">
        <f t="shared" ref="R159:R171" si="22">Q159*H159</f>
        <v>0</v>
      </c>
      <c r="S159" s="161">
        <v>0</v>
      </c>
      <c r="T159" s="162">
        <f t="shared" ref="T159:T171" si="23"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3" t="s">
        <v>266</v>
      </c>
      <c r="AT159" s="163" t="s">
        <v>177</v>
      </c>
      <c r="AU159" s="163" t="s">
        <v>88</v>
      </c>
      <c r="AY159" s="18" t="s">
        <v>175</v>
      </c>
      <c r="BE159" s="164">
        <f t="shared" ref="BE159:BE171" si="24">IF(N159="základná",J159,0)</f>
        <v>0</v>
      </c>
      <c r="BF159" s="164">
        <f t="shared" ref="BF159:BF171" si="25">IF(N159="znížená",J159,0)</f>
        <v>0</v>
      </c>
      <c r="BG159" s="164">
        <f t="shared" ref="BG159:BG171" si="26">IF(N159="zákl. prenesená",J159,0)</f>
        <v>0</v>
      </c>
      <c r="BH159" s="164">
        <f t="shared" ref="BH159:BH171" si="27">IF(N159="zníž. prenesená",J159,0)</f>
        <v>0</v>
      </c>
      <c r="BI159" s="164">
        <f t="shared" ref="BI159:BI171" si="28">IF(N159="nulová",J159,0)</f>
        <v>0</v>
      </c>
      <c r="BJ159" s="18" t="s">
        <v>88</v>
      </c>
      <c r="BK159" s="165">
        <f t="shared" ref="BK159:BK171" si="29">ROUND(I159*H159,3)</f>
        <v>0</v>
      </c>
      <c r="BL159" s="18" t="s">
        <v>266</v>
      </c>
      <c r="BM159" s="163" t="s">
        <v>468</v>
      </c>
    </row>
    <row r="160" spans="1:65" s="2" customFormat="1" ht="21.75" customHeight="1">
      <c r="A160" s="33"/>
      <c r="B160" s="151"/>
      <c r="C160" s="152" t="s">
        <v>301</v>
      </c>
      <c r="D160" s="152" t="s">
        <v>177</v>
      </c>
      <c r="E160" s="153" t="s">
        <v>1079</v>
      </c>
      <c r="F160" s="154" t="s">
        <v>1080</v>
      </c>
      <c r="G160" s="155" t="s">
        <v>191</v>
      </c>
      <c r="H160" s="156">
        <v>6</v>
      </c>
      <c r="I160" s="157"/>
      <c r="J160" s="156">
        <f t="shared" si="20"/>
        <v>0</v>
      </c>
      <c r="K160" s="158"/>
      <c r="L160" s="34"/>
      <c r="M160" s="159" t="s">
        <v>1</v>
      </c>
      <c r="N160" s="160" t="s">
        <v>42</v>
      </c>
      <c r="O160" s="59"/>
      <c r="P160" s="161">
        <f t="shared" si="21"/>
        <v>0</v>
      </c>
      <c r="Q160" s="161">
        <v>5.0000000000000002E-5</v>
      </c>
      <c r="R160" s="161">
        <f t="shared" si="22"/>
        <v>3.0000000000000003E-4</v>
      </c>
      <c r="S160" s="161">
        <v>0</v>
      </c>
      <c r="T160" s="162">
        <f t="shared" si="2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3" t="s">
        <v>266</v>
      </c>
      <c r="AT160" s="163" t="s">
        <v>177</v>
      </c>
      <c r="AU160" s="163" t="s">
        <v>88</v>
      </c>
      <c r="AY160" s="18" t="s">
        <v>175</v>
      </c>
      <c r="BE160" s="164">
        <f t="shared" si="24"/>
        <v>0</v>
      </c>
      <c r="BF160" s="164">
        <f t="shared" si="25"/>
        <v>0</v>
      </c>
      <c r="BG160" s="164">
        <f t="shared" si="26"/>
        <v>0</v>
      </c>
      <c r="BH160" s="164">
        <f t="shared" si="27"/>
        <v>0</v>
      </c>
      <c r="BI160" s="164">
        <f t="shared" si="28"/>
        <v>0</v>
      </c>
      <c r="BJ160" s="18" t="s">
        <v>88</v>
      </c>
      <c r="BK160" s="165">
        <f t="shared" si="29"/>
        <v>0</v>
      </c>
      <c r="BL160" s="18" t="s">
        <v>266</v>
      </c>
      <c r="BM160" s="163" t="s">
        <v>484</v>
      </c>
    </row>
    <row r="161" spans="1:65" s="2" customFormat="1" ht="21.75" customHeight="1">
      <c r="A161" s="33"/>
      <c r="B161" s="151"/>
      <c r="C161" s="152" t="s">
        <v>306</v>
      </c>
      <c r="D161" s="152" t="s">
        <v>177</v>
      </c>
      <c r="E161" s="153" t="s">
        <v>1081</v>
      </c>
      <c r="F161" s="154" t="s">
        <v>1082</v>
      </c>
      <c r="G161" s="155" t="s">
        <v>191</v>
      </c>
      <c r="H161" s="156">
        <v>2</v>
      </c>
      <c r="I161" s="157"/>
      <c r="J161" s="156">
        <f t="shared" si="20"/>
        <v>0</v>
      </c>
      <c r="K161" s="158"/>
      <c r="L161" s="34"/>
      <c r="M161" s="159" t="s">
        <v>1</v>
      </c>
      <c r="N161" s="160" t="s">
        <v>42</v>
      </c>
      <c r="O161" s="59"/>
      <c r="P161" s="161">
        <f t="shared" si="21"/>
        <v>0</v>
      </c>
      <c r="Q161" s="161">
        <v>2.0000000000000002E-5</v>
      </c>
      <c r="R161" s="161">
        <f t="shared" si="22"/>
        <v>4.0000000000000003E-5</v>
      </c>
      <c r="S161" s="161">
        <v>0</v>
      </c>
      <c r="T161" s="162">
        <f t="shared" si="2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3" t="s">
        <v>266</v>
      </c>
      <c r="AT161" s="163" t="s">
        <v>177</v>
      </c>
      <c r="AU161" s="163" t="s">
        <v>88</v>
      </c>
      <c r="AY161" s="18" t="s">
        <v>175</v>
      </c>
      <c r="BE161" s="164">
        <f t="shared" si="24"/>
        <v>0</v>
      </c>
      <c r="BF161" s="164">
        <f t="shared" si="25"/>
        <v>0</v>
      </c>
      <c r="BG161" s="164">
        <f t="shared" si="26"/>
        <v>0</v>
      </c>
      <c r="BH161" s="164">
        <f t="shared" si="27"/>
        <v>0</v>
      </c>
      <c r="BI161" s="164">
        <f t="shared" si="28"/>
        <v>0</v>
      </c>
      <c r="BJ161" s="18" t="s">
        <v>88</v>
      </c>
      <c r="BK161" s="165">
        <f t="shared" si="29"/>
        <v>0</v>
      </c>
      <c r="BL161" s="18" t="s">
        <v>266</v>
      </c>
      <c r="BM161" s="163" t="s">
        <v>492</v>
      </c>
    </row>
    <row r="162" spans="1:65" s="2" customFormat="1" ht="44.25" customHeight="1">
      <c r="A162" s="33"/>
      <c r="B162" s="151"/>
      <c r="C162" s="183" t="s">
        <v>311</v>
      </c>
      <c r="D162" s="183" t="s">
        <v>188</v>
      </c>
      <c r="E162" s="184" t="s">
        <v>1083</v>
      </c>
      <c r="F162" s="185" t="s">
        <v>1084</v>
      </c>
      <c r="G162" s="186" t="s">
        <v>191</v>
      </c>
      <c r="H162" s="187">
        <v>1</v>
      </c>
      <c r="I162" s="188"/>
      <c r="J162" s="187">
        <f t="shared" si="20"/>
        <v>0</v>
      </c>
      <c r="K162" s="189"/>
      <c r="L162" s="190"/>
      <c r="M162" s="191" t="s">
        <v>1</v>
      </c>
      <c r="N162" s="192" t="s">
        <v>42</v>
      </c>
      <c r="O162" s="59"/>
      <c r="P162" s="161">
        <f t="shared" si="21"/>
        <v>0</v>
      </c>
      <c r="Q162" s="161">
        <v>3.252E-2</v>
      </c>
      <c r="R162" s="161">
        <f t="shared" si="22"/>
        <v>3.252E-2</v>
      </c>
      <c r="S162" s="161">
        <v>0</v>
      </c>
      <c r="T162" s="162">
        <f t="shared" si="2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3" t="s">
        <v>349</v>
      </c>
      <c r="AT162" s="163" t="s">
        <v>188</v>
      </c>
      <c r="AU162" s="163" t="s">
        <v>88</v>
      </c>
      <c r="AY162" s="18" t="s">
        <v>175</v>
      </c>
      <c r="BE162" s="164">
        <f t="shared" si="24"/>
        <v>0</v>
      </c>
      <c r="BF162" s="164">
        <f t="shared" si="25"/>
        <v>0</v>
      </c>
      <c r="BG162" s="164">
        <f t="shared" si="26"/>
        <v>0</v>
      </c>
      <c r="BH162" s="164">
        <f t="shared" si="27"/>
        <v>0</v>
      </c>
      <c r="BI162" s="164">
        <f t="shared" si="28"/>
        <v>0</v>
      </c>
      <c r="BJ162" s="18" t="s">
        <v>88</v>
      </c>
      <c r="BK162" s="165">
        <f t="shared" si="29"/>
        <v>0</v>
      </c>
      <c r="BL162" s="18" t="s">
        <v>266</v>
      </c>
      <c r="BM162" s="163" t="s">
        <v>501</v>
      </c>
    </row>
    <row r="163" spans="1:65" s="2" customFormat="1" ht="44.25" customHeight="1">
      <c r="A163" s="33"/>
      <c r="B163" s="151"/>
      <c r="C163" s="183" t="s">
        <v>318</v>
      </c>
      <c r="D163" s="183" t="s">
        <v>188</v>
      </c>
      <c r="E163" s="184" t="s">
        <v>1085</v>
      </c>
      <c r="F163" s="185" t="s">
        <v>1086</v>
      </c>
      <c r="G163" s="186" t="s">
        <v>191</v>
      </c>
      <c r="H163" s="187">
        <v>1</v>
      </c>
      <c r="I163" s="188"/>
      <c r="J163" s="187">
        <f t="shared" si="20"/>
        <v>0</v>
      </c>
      <c r="K163" s="189"/>
      <c r="L163" s="190"/>
      <c r="M163" s="191" t="s">
        <v>1</v>
      </c>
      <c r="N163" s="192" t="s">
        <v>42</v>
      </c>
      <c r="O163" s="59"/>
      <c r="P163" s="161">
        <f t="shared" si="21"/>
        <v>0</v>
      </c>
      <c r="Q163" s="161">
        <v>4.1820000000000003E-2</v>
      </c>
      <c r="R163" s="161">
        <f t="shared" si="22"/>
        <v>4.1820000000000003E-2</v>
      </c>
      <c r="S163" s="161">
        <v>0</v>
      </c>
      <c r="T163" s="162">
        <f t="shared" si="2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3" t="s">
        <v>349</v>
      </c>
      <c r="AT163" s="163" t="s">
        <v>188</v>
      </c>
      <c r="AU163" s="163" t="s">
        <v>88</v>
      </c>
      <c r="AY163" s="18" t="s">
        <v>175</v>
      </c>
      <c r="BE163" s="164">
        <f t="shared" si="24"/>
        <v>0</v>
      </c>
      <c r="BF163" s="164">
        <f t="shared" si="25"/>
        <v>0</v>
      </c>
      <c r="BG163" s="164">
        <f t="shared" si="26"/>
        <v>0</v>
      </c>
      <c r="BH163" s="164">
        <f t="shared" si="27"/>
        <v>0</v>
      </c>
      <c r="BI163" s="164">
        <f t="shared" si="28"/>
        <v>0</v>
      </c>
      <c r="BJ163" s="18" t="s">
        <v>88</v>
      </c>
      <c r="BK163" s="165">
        <f t="shared" si="29"/>
        <v>0</v>
      </c>
      <c r="BL163" s="18" t="s">
        <v>266</v>
      </c>
      <c r="BM163" s="163" t="s">
        <v>512</v>
      </c>
    </row>
    <row r="164" spans="1:65" s="2" customFormat="1" ht="33" customHeight="1">
      <c r="A164" s="33"/>
      <c r="B164" s="151"/>
      <c r="C164" s="152" t="s">
        <v>323</v>
      </c>
      <c r="D164" s="152" t="s">
        <v>177</v>
      </c>
      <c r="E164" s="153" t="s">
        <v>1087</v>
      </c>
      <c r="F164" s="154" t="s">
        <v>1088</v>
      </c>
      <c r="G164" s="155" t="s">
        <v>191</v>
      </c>
      <c r="H164" s="156">
        <v>2</v>
      </c>
      <c r="I164" s="157"/>
      <c r="J164" s="156">
        <f t="shared" si="20"/>
        <v>0</v>
      </c>
      <c r="K164" s="158"/>
      <c r="L164" s="34"/>
      <c r="M164" s="159" t="s">
        <v>1</v>
      </c>
      <c r="N164" s="160" t="s">
        <v>42</v>
      </c>
      <c r="O164" s="59"/>
      <c r="P164" s="161">
        <f t="shared" si="21"/>
        <v>0</v>
      </c>
      <c r="Q164" s="161">
        <v>2.0000000000000002E-5</v>
      </c>
      <c r="R164" s="161">
        <f t="shared" si="22"/>
        <v>4.0000000000000003E-5</v>
      </c>
      <c r="S164" s="161">
        <v>0</v>
      </c>
      <c r="T164" s="162">
        <f t="shared" si="2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3" t="s">
        <v>266</v>
      </c>
      <c r="AT164" s="163" t="s">
        <v>177</v>
      </c>
      <c r="AU164" s="163" t="s">
        <v>88</v>
      </c>
      <c r="AY164" s="18" t="s">
        <v>175</v>
      </c>
      <c r="BE164" s="164">
        <f t="shared" si="24"/>
        <v>0</v>
      </c>
      <c r="BF164" s="164">
        <f t="shared" si="25"/>
        <v>0</v>
      </c>
      <c r="BG164" s="164">
        <f t="shared" si="26"/>
        <v>0</v>
      </c>
      <c r="BH164" s="164">
        <f t="shared" si="27"/>
        <v>0</v>
      </c>
      <c r="BI164" s="164">
        <f t="shared" si="28"/>
        <v>0</v>
      </c>
      <c r="BJ164" s="18" t="s">
        <v>88</v>
      </c>
      <c r="BK164" s="165">
        <f t="shared" si="29"/>
        <v>0</v>
      </c>
      <c r="BL164" s="18" t="s">
        <v>266</v>
      </c>
      <c r="BM164" s="163" t="s">
        <v>524</v>
      </c>
    </row>
    <row r="165" spans="1:65" s="2" customFormat="1" ht="44.25" customHeight="1">
      <c r="A165" s="33"/>
      <c r="B165" s="151"/>
      <c r="C165" s="183" t="s">
        <v>327</v>
      </c>
      <c r="D165" s="183" t="s">
        <v>188</v>
      </c>
      <c r="E165" s="184" t="s">
        <v>1089</v>
      </c>
      <c r="F165" s="185" t="s">
        <v>1090</v>
      </c>
      <c r="G165" s="186" t="s">
        <v>191</v>
      </c>
      <c r="H165" s="187">
        <v>2</v>
      </c>
      <c r="I165" s="188"/>
      <c r="J165" s="187">
        <f t="shared" si="20"/>
        <v>0</v>
      </c>
      <c r="K165" s="189"/>
      <c r="L165" s="190"/>
      <c r="M165" s="191" t="s">
        <v>1</v>
      </c>
      <c r="N165" s="192" t="s">
        <v>42</v>
      </c>
      <c r="O165" s="59"/>
      <c r="P165" s="161">
        <f t="shared" si="21"/>
        <v>0</v>
      </c>
      <c r="Q165" s="161">
        <v>4.6460000000000001E-2</v>
      </c>
      <c r="R165" s="161">
        <f t="shared" si="22"/>
        <v>9.2920000000000003E-2</v>
      </c>
      <c r="S165" s="161">
        <v>0</v>
      </c>
      <c r="T165" s="162">
        <f t="shared" si="2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3" t="s">
        <v>349</v>
      </c>
      <c r="AT165" s="163" t="s">
        <v>188</v>
      </c>
      <c r="AU165" s="163" t="s">
        <v>88</v>
      </c>
      <c r="AY165" s="18" t="s">
        <v>175</v>
      </c>
      <c r="BE165" s="164">
        <f t="shared" si="24"/>
        <v>0</v>
      </c>
      <c r="BF165" s="164">
        <f t="shared" si="25"/>
        <v>0</v>
      </c>
      <c r="BG165" s="164">
        <f t="shared" si="26"/>
        <v>0</v>
      </c>
      <c r="BH165" s="164">
        <f t="shared" si="27"/>
        <v>0</v>
      </c>
      <c r="BI165" s="164">
        <f t="shared" si="28"/>
        <v>0</v>
      </c>
      <c r="BJ165" s="18" t="s">
        <v>88</v>
      </c>
      <c r="BK165" s="165">
        <f t="shared" si="29"/>
        <v>0</v>
      </c>
      <c r="BL165" s="18" t="s">
        <v>266</v>
      </c>
      <c r="BM165" s="163" t="s">
        <v>535</v>
      </c>
    </row>
    <row r="166" spans="1:65" s="2" customFormat="1" ht="33" customHeight="1">
      <c r="A166" s="33"/>
      <c r="B166" s="151"/>
      <c r="C166" s="152" t="s">
        <v>337</v>
      </c>
      <c r="D166" s="152" t="s">
        <v>177</v>
      </c>
      <c r="E166" s="153" t="s">
        <v>1091</v>
      </c>
      <c r="F166" s="154" t="s">
        <v>1092</v>
      </c>
      <c r="G166" s="155" t="s">
        <v>191</v>
      </c>
      <c r="H166" s="156">
        <v>1</v>
      </c>
      <c r="I166" s="157"/>
      <c r="J166" s="156">
        <f t="shared" si="20"/>
        <v>0</v>
      </c>
      <c r="K166" s="158"/>
      <c r="L166" s="34"/>
      <c r="M166" s="159" t="s">
        <v>1</v>
      </c>
      <c r="N166" s="160" t="s">
        <v>42</v>
      </c>
      <c r="O166" s="59"/>
      <c r="P166" s="161">
        <f t="shared" si="21"/>
        <v>0</v>
      </c>
      <c r="Q166" s="161">
        <v>2.0000000000000002E-5</v>
      </c>
      <c r="R166" s="161">
        <f t="shared" si="22"/>
        <v>2.0000000000000002E-5</v>
      </c>
      <c r="S166" s="161">
        <v>0</v>
      </c>
      <c r="T166" s="162">
        <f t="shared" si="2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3" t="s">
        <v>266</v>
      </c>
      <c r="AT166" s="163" t="s">
        <v>177</v>
      </c>
      <c r="AU166" s="163" t="s">
        <v>88</v>
      </c>
      <c r="AY166" s="18" t="s">
        <v>175</v>
      </c>
      <c r="BE166" s="164">
        <f t="shared" si="24"/>
        <v>0</v>
      </c>
      <c r="BF166" s="164">
        <f t="shared" si="25"/>
        <v>0</v>
      </c>
      <c r="BG166" s="164">
        <f t="shared" si="26"/>
        <v>0</v>
      </c>
      <c r="BH166" s="164">
        <f t="shared" si="27"/>
        <v>0</v>
      </c>
      <c r="BI166" s="164">
        <f t="shared" si="28"/>
        <v>0</v>
      </c>
      <c r="BJ166" s="18" t="s">
        <v>88</v>
      </c>
      <c r="BK166" s="165">
        <f t="shared" si="29"/>
        <v>0</v>
      </c>
      <c r="BL166" s="18" t="s">
        <v>266</v>
      </c>
      <c r="BM166" s="163" t="s">
        <v>544</v>
      </c>
    </row>
    <row r="167" spans="1:65" s="2" customFormat="1" ht="44.25" customHeight="1">
      <c r="A167" s="33"/>
      <c r="B167" s="151"/>
      <c r="C167" s="183" t="s">
        <v>342</v>
      </c>
      <c r="D167" s="183" t="s">
        <v>188</v>
      </c>
      <c r="E167" s="184" t="s">
        <v>1093</v>
      </c>
      <c r="F167" s="185" t="s">
        <v>1094</v>
      </c>
      <c r="G167" s="186" t="s">
        <v>191</v>
      </c>
      <c r="H167" s="187">
        <v>1</v>
      </c>
      <c r="I167" s="188"/>
      <c r="J167" s="187">
        <f t="shared" si="20"/>
        <v>0</v>
      </c>
      <c r="K167" s="189"/>
      <c r="L167" s="190"/>
      <c r="M167" s="191" t="s">
        <v>1</v>
      </c>
      <c r="N167" s="192" t="s">
        <v>42</v>
      </c>
      <c r="O167" s="59"/>
      <c r="P167" s="161">
        <f t="shared" si="21"/>
        <v>0</v>
      </c>
      <c r="Q167" s="161">
        <v>7.8990000000000005E-2</v>
      </c>
      <c r="R167" s="161">
        <f t="shared" si="22"/>
        <v>7.8990000000000005E-2</v>
      </c>
      <c r="S167" s="161">
        <v>0</v>
      </c>
      <c r="T167" s="162">
        <f t="shared" si="2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3" t="s">
        <v>349</v>
      </c>
      <c r="AT167" s="163" t="s">
        <v>188</v>
      </c>
      <c r="AU167" s="163" t="s">
        <v>88</v>
      </c>
      <c r="AY167" s="18" t="s">
        <v>175</v>
      </c>
      <c r="BE167" s="164">
        <f t="shared" si="24"/>
        <v>0</v>
      </c>
      <c r="BF167" s="164">
        <f t="shared" si="25"/>
        <v>0</v>
      </c>
      <c r="BG167" s="164">
        <f t="shared" si="26"/>
        <v>0</v>
      </c>
      <c r="BH167" s="164">
        <f t="shared" si="27"/>
        <v>0</v>
      </c>
      <c r="BI167" s="164">
        <f t="shared" si="28"/>
        <v>0</v>
      </c>
      <c r="BJ167" s="18" t="s">
        <v>88</v>
      </c>
      <c r="BK167" s="165">
        <f t="shared" si="29"/>
        <v>0</v>
      </c>
      <c r="BL167" s="18" t="s">
        <v>266</v>
      </c>
      <c r="BM167" s="163" t="s">
        <v>552</v>
      </c>
    </row>
    <row r="168" spans="1:65" s="2" customFormat="1" ht="21.75" customHeight="1">
      <c r="A168" s="33"/>
      <c r="B168" s="151"/>
      <c r="C168" s="152" t="s">
        <v>349</v>
      </c>
      <c r="D168" s="152" t="s">
        <v>177</v>
      </c>
      <c r="E168" s="153" t="s">
        <v>1095</v>
      </c>
      <c r="F168" s="154" t="s">
        <v>1096</v>
      </c>
      <c r="G168" s="155" t="s">
        <v>191</v>
      </c>
      <c r="H168" s="156">
        <v>1</v>
      </c>
      <c r="I168" s="157"/>
      <c r="J168" s="156">
        <f t="shared" si="20"/>
        <v>0</v>
      </c>
      <c r="K168" s="158"/>
      <c r="L168" s="34"/>
      <c r="M168" s="159" t="s">
        <v>1</v>
      </c>
      <c r="N168" s="160" t="s">
        <v>42</v>
      </c>
      <c r="O168" s="59"/>
      <c r="P168" s="161">
        <f t="shared" si="21"/>
        <v>0</v>
      </c>
      <c r="Q168" s="161">
        <v>2.0000000000000002E-5</v>
      </c>
      <c r="R168" s="161">
        <f t="shared" si="22"/>
        <v>2.0000000000000002E-5</v>
      </c>
      <c r="S168" s="161">
        <v>0</v>
      </c>
      <c r="T168" s="162">
        <f t="shared" si="2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3" t="s">
        <v>266</v>
      </c>
      <c r="AT168" s="163" t="s">
        <v>177</v>
      </c>
      <c r="AU168" s="163" t="s">
        <v>88</v>
      </c>
      <c r="AY168" s="18" t="s">
        <v>175</v>
      </c>
      <c r="BE168" s="164">
        <f t="shared" si="24"/>
        <v>0</v>
      </c>
      <c r="BF168" s="164">
        <f t="shared" si="25"/>
        <v>0</v>
      </c>
      <c r="BG168" s="164">
        <f t="shared" si="26"/>
        <v>0</v>
      </c>
      <c r="BH168" s="164">
        <f t="shared" si="27"/>
        <v>0</v>
      </c>
      <c r="BI168" s="164">
        <f t="shared" si="28"/>
        <v>0</v>
      </c>
      <c r="BJ168" s="18" t="s">
        <v>88</v>
      </c>
      <c r="BK168" s="165">
        <f t="shared" si="29"/>
        <v>0</v>
      </c>
      <c r="BL168" s="18" t="s">
        <v>266</v>
      </c>
      <c r="BM168" s="163" t="s">
        <v>564</v>
      </c>
    </row>
    <row r="169" spans="1:65" s="2" customFormat="1" ht="44.25" customHeight="1">
      <c r="A169" s="33"/>
      <c r="B169" s="151"/>
      <c r="C169" s="183" t="s">
        <v>355</v>
      </c>
      <c r="D169" s="183" t="s">
        <v>188</v>
      </c>
      <c r="E169" s="184" t="s">
        <v>1097</v>
      </c>
      <c r="F169" s="185" t="s">
        <v>1098</v>
      </c>
      <c r="G169" s="186" t="s">
        <v>191</v>
      </c>
      <c r="H169" s="187">
        <v>1</v>
      </c>
      <c r="I169" s="188"/>
      <c r="J169" s="187">
        <f t="shared" si="20"/>
        <v>0</v>
      </c>
      <c r="K169" s="189"/>
      <c r="L169" s="190"/>
      <c r="M169" s="191" t="s">
        <v>1</v>
      </c>
      <c r="N169" s="192" t="s">
        <v>42</v>
      </c>
      <c r="O169" s="59"/>
      <c r="P169" s="161">
        <f t="shared" si="21"/>
        <v>0</v>
      </c>
      <c r="Q169" s="161">
        <v>5.808E-2</v>
      </c>
      <c r="R169" s="161">
        <f t="shared" si="22"/>
        <v>5.808E-2</v>
      </c>
      <c r="S169" s="161">
        <v>0</v>
      </c>
      <c r="T169" s="162">
        <f t="shared" si="2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3" t="s">
        <v>349</v>
      </c>
      <c r="AT169" s="163" t="s">
        <v>188</v>
      </c>
      <c r="AU169" s="163" t="s">
        <v>88</v>
      </c>
      <c r="AY169" s="18" t="s">
        <v>175</v>
      </c>
      <c r="BE169" s="164">
        <f t="shared" si="24"/>
        <v>0</v>
      </c>
      <c r="BF169" s="164">
        <f t="shared" si="25"/>
        <v>0</v>
      </c>
      <c r="BG169" s="164">
        <f t="shared" si="26"/>
        <v>0</v>
      </c>
      <c r="BH169" s="164">
        <f t="shared" si="27"/>
        <v>0</v>
      </c>
      <c r="BI169" s="164">
        <f t="shared" si="28"/>
        <v>0</v>
      </c>
      <c r="BJ169" s="18" t="s">
        <v>88</v>
      </c>
      <c r="BK169" s="165">
        <f t="shared" si="29"/>
        <v>0</v>
      </c>
      <c r="BL169" s="18" t="s">
        <v>266</v>
      </c>
      <c r="BM169" s="163" t="s">
        <v>574</v>
      </c>
    </row>
    <row r="170" spans="1:65" s="2" customFormat="1" ht="21.75" customHeight="1">
      <c r="A170" s="33"/>
      <c r="B170" s="151"/>
      <c r="C170" s="152" t="s">
        <v>363</v>
      </c>
      <c r="D170" s="152" t="s">
        <v>177</v>
      </c>
      <c r="E170" s="153" t="s">
        <v>1099</v>
      </c>
      <c r="F170" s="154" t="s">
        <v>1100</v>
      </c>
      <c r="G170" s="155" t="s">
        <v>191</v>
      </c>
      <c r="H170" s="156">
        <v>6</v>
      </c>
      <c r="I170" s="157"/>
      <c r="J170" s="156">
        <f t="shared" si="20"/>
        <v>0</v>
      </c>
      <c r="K170" s="158"/>
      <c r="L170" s="34"/>
      <c r="M170" s="159" t="s">
        <v>1</v>
      </c>
      <c r="N170" s="160" t="s">
        <v>42</v>
      </c>
      <c r="O170" s="59"/>
      <c r="P170" s="161">
        <f t="shared" si="21"/>
        <v>0</v>
      </c>
      <c r="Q170" s="161">
        <v>0</v>
      </c>
      <c r="R170" s="161">
        <f t="shared" si="22"/>
        <v>0</v>
      </c>
      <c r="S170" s="161">
        <v>0</v>
      </c>
      <c r="T170" s="162">
        <f t="shared" si="2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3" t="s">
        <v>266</v>
      </c>
      <c r="AT170" s="163" t="s">
        <v>177</v>
      </c>
      <c r="AU170" s="163" t="s">
        <v>88</v>
      </c>
      <c r="AY170" s="18" t="s">
        <v>175</v>
      </c>
      <c r="BE170" s="164">
        <f t="shared" si="24"/>
        <v>0</v>
      </c>
      <c r="BF170" s="164">
        <f t="shared" si="25"/>
        <v>0</v>
      </c>
      <c r="BG170" s="164">
        <f t="shared" si="26"/>
        <v>0</v>
      </c>
      <c r="BH170" s="164">
        <f t="shared" si="27"/>
        <v>0</v>
      </c>
      <c r="BI170" s="164">
        <f t="shared" si="28"/>
        <v>0</v>
      </c>
      <c r="BJ170" s="18" t="s">
        <v>88</v>
      </c>
      <c r="BK170" s="165">
        <f t="shared" si="29"/>
        <v>0</v>
      </c>
      <c r="BL170" s="18" t="s">
        <v>266</v>
      </c>
      <c r="BM170" s="163" t="s">
        <v>967</v>
      </c>
    </row>
    <row r="171" spans="1:65" s="2" customFormat="1" ht="21.75" customHeight="1">
      <c r="A171" s="33"/>
      <c r="B171" s="151"/>
      <c r="C171" s="152" t="s">
        <v>370</v>
      </c>
      <c r="D171" s="152" t="s">
        <v>177</v>
      </c>
      <c r="E171" s="153" t="s">
        <v>1101</v>
      </c>
      <c r="F171" s="154" t="s">
        <v>1102</v>
      </c>
      <c r="G171" s="155" t="s">
        <v>531</v>
      </c>
      <c r="H171" s="157"/>
      <c r="I171" s="157"/>
      <c r="J171" s="156">
        <f t="shared" si="20"/>
        <v>0</v>
      </c>
      <c r="K171" s="158"/>
      <c r="L171" s="34"/>
      <c r="M171" s="159" t="s">
        <v>1</v>
      </c>
      <c r="N171" s="160" t="s">
        <v>42</v>
      </c>
      <c r="O171" s="59"/>
      <c r="P171" s="161">
        <f t="shared" si="21"/>
        <v>0</v>
      </c>
      <c r="Q171" s="161">
        <v>0</v>
      </c>
      <c r="R171" s="161">
        <f t="shared" si="22"/>
        <v>0</v>
      </c>
      <c r="S171" s="161">
        <v>0</v>
      </c>
      <c r="T171" s="162">
        <f t="shared" si="2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3" t="s">
        <v>266</v>
      </c>
      <c r="AT171" s="163" t="s">
        <v>177</v>
      </c>
      <c r="AU171" s="163" t="s">
        <v>88</v>
      </c>
      <c r="AY171" s="18" t="s">
        <v>175</v>
      </c>
      <c r="BE171" s="164">
        <f t="shared" si="24"/>
        <v>0</v>
      </c>
      <c r="BF171" s="164">
        <f t="shared" si="25"/>
        <v>0</v>
      </c>
      <c r="BG171" s="164">
        <f t="shared" si="26"/>
        <v>0</v>
      </c>
      <c r="BH171" s="164">
        <f t="shared" si="27"/>
        <v>0</v>
      </c>
      <c r="BI171" s="164">
        <f t="shared" si="28"/>
        <v>0</v>
      </c>
      <c r="BJ171" s="18" t="s">
        <v>88</v>
      </c>
      <c r="BK171" s="165">
        <f t="shared" si="29"/>
        <v>0</v>
      </c>
      <c r="BL171" s="18" t="s">
        <v>266</v>
      </c>
      <c r="BM171" s="163" t="s">
        <v>585</v>
      </c>
    </row>
    <row r="172" spans="1:65" s="12" customFormat="1" ht="22.9" customHeight="1">
      <c r="B172" s="138"/>
      <c r="D172" s="139" t="s">
        <v>75</v>
      </c>
      <c r="E172" s="149" t="s">
        <v>641</v>
      </c>
      <c r="F172" s="149" t="s">
        <v>1103</v>
      </c>
      <c r="I172" s="141"/>
      <c r="J172" s="150">
        <f>BK172</f>
        <v>0</v>
      </c>
      <c r="L172" s="138"/>
      <c r="M172" s="143"/>
      <c r="N172" s="144"/>
      <c r="O172" s="144"/>
      <c r="P172" s="145">
        <f>SUM(P173:P175)</f>
        <v>0</v>
      </c>
      <c r="Q172" s="144"/>
      <c r="R172" s="145">
        <f>SUM(R173:R175)</f>
        <v>1.0400000000000001E-3</v>
      </c>
      <c r="S172" s="144"/>
      <c r="T172" s="146">
        <f>SUM(T173:T175)</f>
        <v>0</v>
      </c>
      <c r="AR172" s="139" t="s">
        <v>88</v>
      </c>
      <c r="AT172" s="147" t="s">
        <v>75</v>
      </c>
      <c r="AU172" s="147" t="s">
        <v>83</v>
      </c>
      <c r="AY172" s="139" t="s">
        <v>175</v>
      </c>
      <c r="BK172" s="148">
        <f>SUM(BK173:BK175)</f>
        <v>0</v>
      </c>
    </row>
    <row r="173" spans="1:65" s="2" customFormat="1" ht="21.75" customHeight="1">
      <c r="A173" s="33"/>
      <c r="B173" s="151"/>
      <c r="C173" s="152" t="s">
        <v>378</v>
      </c>
      <c r="D173" s="152" t="s">
        <v>177</v>
      </c>
      <c r="E173" s="153" t="s">
        <v>1104</v>
      </c>
      <c r="F173" s="154" t="s">
        <v>1105</v>
      </c>
      <c r="G173" s="155" t="s">
        <v>309</v>
      </c>
      <c r="H173" s="156">
        <v>4</v>
      </c>
      <c r="I173" s="157"/>
      <c r="J173" s="156">
        <f>ROUND(I173*H173,3)</f>
        <v>0</v>
      </c>
      <c r="K173" s="158"/>
      <c r="L173" s="34"/>
      <c r="M173" s="159" t="s">
        <v>1</v>
      </c>
      <c r="N173" s="160" t="s">
        <v>42</v>
      </c>
      <c r="O173" s="59"/>
      <c r="P173" s="161">
        <f>O173*H173</f>
        <v>0</v>
      </c>
      <c r="Q173" s="161">
        <v>6.0000000000000002E-5</v>
      </c>
      <c r="R173" s="161">
        <f>Q173*H173</f>
        <v>2.4000000000000001E-4</v>
      </c>
      <c r="S173" s="161">
        <v>0</v>
      </c>
      <c r="T173" s="162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3" t="s">
        <v>266</v>
      </c>
      <c r="AT173" s="163" t="s">
        <v>177</v>
      </c>
      <c r="AU173" s="163" t="s">
        <v>88</v>
      </c>
      <c r="AY173" s="18" t="s">
        <v>175</v>
      </c>
      <c r="BE173" s="164">
        <f>IF(N173="základná",J173,0)</f>
        <v>0</v>
      </c>
      <c r="BF173" s="164">
        <f>IF(N173="znížená",J173,0)</f>
        <v>0</v>
      </c>
      <c r="BG173" s="164">
        <f>IF(N173="zákl. prenesená",J173,0)</f>
        <v>0</v>
      </c>
      <c r="BH173" s="164">
        <f>IF(N173="zníž. prenesená",J173,0)</f>
        <v>0</v>
      </c>
      <c r="BI173" s="164">
        <f>IF(N173="nulová",J173,0)</f>
        <v>0</v>
      </c>
      <c r="BJ173" s="18" t="s">
        <v>88</v>
      </c>
      <c r="BK173" s="165">
        <f>ROUND(I173*H173,3)</f>
        <v>0</v>
      </c>
      <c r="BL173" s="18" t="s">
        <v>266</v>
      </c>
      <c r="BM173" s="163" t="s">
        <v>593</v>
      </c>
    </row>
    <row r="174" spans="1:65" s="2" customFormat="1" ht="16.5" customHeight="1">
      <c r="A174" s="33"/>
      <c r="B174" s="151"/>
      <c r="C174" s="183" t="s">
        <v>386</v>
      </c>
      <c r="D174" s="183" t="s">
        <v>188</v>
      </c>
      <c r="E174" s="184" t="s">
        <v>1106</v>
      </c>
      <c r="F174" s="185" t="s">
        <v>1107</v>
      </c>
      <c r="G174" s="186" t="s">
        <v>191</v>
      </c>
      <c r="H174" s="187">
        <v>10</v>
      </c>
      <c r="I174" s="188"/>
      <c r="J174" s="187">
        <f>ROUND(I174*H174,3)</f>
        <v>0</v>
      </c>
      <c r="K174" s="189"/>
      <c r="L174" s="190"/>
      <c r="M174" s="191" t="s">
        <v>1</v>
      </c>
      <c r="N174" s="192" t="s">
        <v>42</v>
      </c>
      <c r="O174" s="59"/>
      <c r="P174" s="161">
        <f>O174*H174</f>
        <v>0</v>
      </c>
      <c r="Q174" s="161">
        <v>8.0000000000000007E-5</v>
      </c>
      <c r="R174" s="161">
        <f>Q174*H174</f>
        <v>8.0000000000000004E-4</v>
      </c>
      <c r="S174" s="161">
        <v>0</v>
      </c>
      <c r="T174" s="162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3" t="s">
        <v>349</v>
      </c>
      <c r="AT174" s="163" t="s">
        <v>188</v>
      </c>
      <c r="AU174" s="163" t="s">
        <v>88</v>
      </c>
      <c r="AY174" s="18" t="s">
        <v>175</v>
      </c>
      <c r="BE174" s="164">
        <f>IF(N174="základná",J174,0)</f>
        <v>0</v>
      </c>
      <c r="BF174" s="164">
        <f>IF(N174="znížená",J174,0)</f>
        <v>0</v>
      </c>
      <c r="BG174" s="164">
        <f>IF(N174="zákl. prenesená",J174,0)</f>
        <v>0</v>
      </c>
      <c r="BH174" s="164">
        <f>IF(N174="zníž. prenesená",J174,0)</f>
        <v>0</v>
      </c>
      <c r="BI174" s="164">
        <f>IF(N174="nulová",J174,0)</f>
        <v>0</v>
      </c>
      <c r="BJ174" s="18" t="s">
        <v>88</v>
      </c>
      <c r="BK174" s="165">
        <f>ROUND(I174*H174,3)</f>
        <v>0</v>
      </c>
      <c r="BL174" s="18" t="s">
        <v>266</v>
      </c>
      <c r="BM174" s="163" t="s">
        <v>602</v>
      </c>
    </row>
    <row r="175" spans="1:65" s="2" customFormat="1" ht="21.75" customHeight="1">
      <c r="A175" s="33"/>
      <c r="B175" s="151"/>
      <c r="C175" s="152" t="s">
        <v>393</v>
      </c>
      <c r="D175" s="152" t="s">
        <v>177</v>
      </c>
      <c r="E175" s="153" t="s">
        <v>1108</v>
      </c>
      <c r="F175" s="154" t="s">
        <v>1109</v>
      </c>
      <c r="G175" s="155" t="s">
        <v>531</v>
      </c>
      <c r="H175" s="157"/>
      <c r="I175" s="157"/>
      <c r="J175" s="156">
        <f>ROUND(I175*H175,3)</f>
        <v>0</v>
      </c>
      <c r="K175" s="158"/>
      <c r="L175" s="34"/>
      <c r="M175" s="159" t="s">
        <v>1</v>
      </c>
      <c r="N175" s="160" t="s">
        <v>42</v>
      </c>
      <c r="O175" s="59"/>
      <c r="P175" s="161">
        <f>O175*H175</f>
        <v>0</v>
      </c>
      <c r="Q175" s="161">
        <v>0</v>
      </c>
      <c r="R175" s="161">
        <f>Q175*H175</f>
        <v>0</v>
      </c>
      <c r="S175" s="161">
        <v>0</v>
      </c>
      <c r="T175" s="162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3" t="s">
        <v>266</v>
      </c>
      <c r="AT175" s="163" t="s">
        <v>177</v>
      </c>
      <c r="AU175" s="163" t="s">
        <v>88</v>
      </c>
      <c r="AY175" s="18" t="s">
        <v>175</v>
      </c>
      <c r="BE175" s="164">
        <f>IF(N175="základná",J175,0)</f>
        <v>0</v>
      </c>
      <c r="BF175" s="164">
        <f>IF(N175="znížená",J175,0)</f>
        <v>0</v>
      </c>
      <c r="BG175" s="164">
        <f>IF(N175="zákl. prenesená",J175,0)</f>
        <v>0</v>
      </c>
      <c r="BH175" s="164">
        <f>IF(N175="zníž. prenesená",J175,0)</f>
        <v>0</v>
      </c>
      <c r="BI175" s="164">
        <f>IF(N175="nulová",J175,0)</f>
        <v>0</v>
      </c>
      <c r="BJ175" s="18" t="s">
        <v>88</v>
      </c>
      <c r="BK175" s="165">
        <f>ROUND(I175*H175,3)</f>
        <v>0</v>
      </c>
      <c r="BL175" s="18" t="s">
        <v>266</v>
      </c>
      <c r="BM175" s="163" t="s">
        <v>610</v>
      </c>
    </row>
    <row r="176" spans="1:65" s="12" customFormat="1" ht="22.9" customHeight="1">
      <c r="B176" s="138"/>
      <c r="D176" s="139" t="s">
        <v>75</v>
      </c>
      <c r="E176" s="149" t="s">
        <v>811</v>
      </c>
      <c r="F176" s="149" t="s">
        <v>1110</v>
      </c>
      <c r="I176" s="141"/>
      <c r="J176" s="150">
        <f>BK176</f>
        <v>0</v>
      </c>
      <c r="L176" s="138"/>
      <c r="M176" s="143"/>
      <c r="N176" s="144"/>
      <c r="O176" s="144"/>
      <c r="P176" s="145">
        <f>P177</f>
        <v>0</v>
      </c>
      <c r="Q176" s="144"/>
      <c r="R176" s="145">
        <f>R177</f>
        <v>4.1999999999999997E-3</v>
      </c>
      <c r="S176" s="144"/>
      <c r="T176" s="146">
        <f>T177</f>
        <v>0</v>
      </c>
      <c r="AR176" s="139" t="s">
        <v>88</v>
      </c>
      <c r="AT176" s="147" t="s">
        <v>75</v>
      </c>
      <c r="AU176" s="147" t="s">
        <v>83</v>
      </c>
      <c r="AY176" s="139" t="s">
        <v>175</v>
      </c>
      <c r="BK176" s="148">
        <f>BK177</f>
        <v>0</v>
      </c>
    </row>
    <row r="177" spans="1:65" s="2" customFormat="1" ht="33" customHeight="1">
      <c r="A177" s="33"/>
      <c r="B177" s="151"/>
      <c r="C177" s="152" t="s">
        <v>399</v>
      </c>
      <c r="D177" s="152" t="s">
        <v>177</v>
      </c>
      <c r="E177" s="153" t="s">
        <v>1111</v>
      </c>
      <c r="F177" s="154" t="s">
        <v>1112</v>
      </c>
      <c r="G177" s="155" t="s">
        <v>215</v>
      </c>
      <c r="H177" s="156">
        <v>60</v>
      </c>
      <c r="I177" s="157"/>
      <c r="J177" s="156">
        <f>ROUND(I177*H177,3)</f>
        <v>0</v>
      </c>
      <c r="K177" s="158"/>
      <c r="L177" s="34"/>
      <c r="M177" s="208" t="s">
        <v>1</v>
      </c>
      <c r="N177" s="209" t="s">
        <v>42</v>
      </c>
      <c r="O177" s="210"/>
      <c r="P177" s="211">
        <f>O177*H177</f>
        <v>0</v>
      </c>
      <c r="Q177" s="211">
        <v>6.9999999999999994E-5</v>
      </c>
      <c r="R177" s="211">
        <f>Q177*H177</f>
        <v>4.1999999999999997E-3</v>
      </c>
      <c r="S177" s="211">
        <v>0</v>
      </c>
      <c r="T177" s="212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3" t="s">
        <v>266</v>
      </c>
      <c r="AT177" s="163" t="s">
        <v>177</v>
      </c>
      <c r="AU177" s="163" t="s">
        <v>88</v>
      </c>
      <c r="AY177" s="18" t="s">
        <v>175</v>
      </c>
      <c r="BE177" s="164">
        <f>IF(N177="základná",J177,0)</f>
        <v>0</v>
      </c>
      <c r="BF177" s="164">
        <f>IF(N177="znížená",J177,0)</f>
        <v>0</v>
      </c>
      <c r="BG177" s="164">
        <f>IF(N177="zákl. prenesená",J177,0)</f>
        <v>0</v>
      </c>
      <c r="BH177" s="164">
        <f>IF(N177="zníž. prenesená",J177,0)</f>
        <v>0</v>
      </c>
      <c r="BI177" s="164">
        <f>IF(N177="nulová",J177,0)</f>
        <v>0</v>
      </c>
      <c r="BJ177" s="18" t="s">
        <v>88</v>
      </c>
      <c r="BK177" s="165">
        <f>ROUND(I177*H177,3)</f>
        <v>0</v>
      </c>
      <c r="BL177" s="18" t="s">
        <v>266</v>
      </c>
      <c r="BM177" s="163" t="s">
        <v>620</v>
      </c>
    </row>
    <row r="178" spans="1:65" s="2" customFormat="1" ht="6.95" customHeight="1">
      <c r="A178" s="33"/>
      <c r="B178" s="48"/>
      <c r="C178" s="49"/>
      <c r="D178" s="49"/>
      <c r="E178" s="49"/>
      <c r="F178" s="49"/>
      <c r="G178" s="49"/>
      <c r="H178" s="49"/>
      <c r="I178" s="49"/>
      <c r="J178" s="49"/>
      <c r="K178" s="49"/>
      <c r="L178" s="34"/>
      <c r="M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</row>
  </sheetData>
  <autoFilter ref="C128:K177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4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3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8" t="s">
        <v>104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pans="1:46" s="1" customFormat="1" ht="24.95" customHeight="1">
      <c r="B4" s="21"/>
      <c r="D4" s="22" t="s">
        <v>112</v>
      </c>
      <c r="L4" s="21"/>
      <c r="M4" s="100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26.25" customHeight="1">
      <c r="B7" s="21"/>
      <c r="E7" s="258" t="str">
        <f>'Rekapitulácia stavby'!K6</f>
        <v>Novohradská knižnica Lučenec - PD pre rekonštrukciu budovy- zmena PD-3.etapa</v>
      </c>
      <c r="F7" s="259"/>
      <c r="G7" s="259"/>
      <c r="H7" s="259"/>
      <c r="L7" s="21"/>
    </row>
    <row r="8" spans="1:46" s="1" customFormat="1" ht="12" customHeight="1">
      <c r="B8" s="21"/>
      <c r="D8" s="28" t="s">
        <v>121</v>
      </c>
      <c r="L8" s="21"/>
    </row>
    <row r="9" spans="1:46" s="2" customFormat="1" ht="16.5" customHeight="1">
      <c r="A9" s="33"/>
      <c r="B9" s="34"/>
      <c r="C9" s="33"/>
      <c r="D9" s="33"/>
      <c r="E9" s="258" t="s">
        <v>124</v>
      </c>
      <c r="F9" s="257"/>
      <c r="G9" s="257"/>
      <c r="H9" s="257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127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48" t="s">
        <v>1113</v>
      </c>
      <c r="F11" s="257"/>
      <c r="G11" s="257"/>
      <c r="H11" s="257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16</v>
      </c>
      <c r="E13" s="33"/>
      <c r="F13" s="26" t="s">
        <v>1</v>
      </c>
      <c r="G13" s="33"/>
      <c r="H13" s="33"/>
      <c r="I13" s="28" t="s">
        <v>17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18</v>
      </c>
      <c r="E14" s="33"/>
      <c r="F14" s="26" t="s">
        <v>19</v>
      </c>
      <c r="G14" s="33"/>
      <c r="H14" s="33"/>
      <c r="I14" s="28" t="s">
        <v>20</v>
      </c>
      <c r="J14" s="56" t="str">
        <f>'Rekapitulácia stavby'!AN8</f>
        <v>10. 12. 2020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60" t="str">
        <f>'Rekapitulácia stavby'!E14</f>
        <v>Vyplň údaj</v>
      </c>
      <c r="F20" s="225"/>
      <c r="G20" s="225"/>
      <c r="H20" s="225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32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1018</v>
      </c>
      <c r="F26" s="33"/>
      <c r="G26" s="33"/>
      <c r="H26" s="33"/>
      <c r="I26" s="28" t="s">
        <v>25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34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1"/>
      <c r="B29" s="102"/>
      <c r="C29" s="101"/>
      <c r="D29" s="101"/>
      <c r="E29" s="229" t="s">
        <v>1</v>
      </c>
      <c r="F29" s="229"/>
      <c r="G29" s="229"/>
      <c r="H29" s="229"/>
      <c r="I29" s="101"/>
      <c r="J29" s="101"/>
      <c r="K29" s="101"/>
      <c r="L29" s="103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</row>
    <row r="30" spans="1:3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4" t="s">
        <v>36</v>
      </c>
      <c r="E32" s="33"/>
      <c r="F32" s="33"/>
      <c r="G32" s="33"/>
      <c r="H32" s="33"/>
      <c r="I32" s="33"/>
      <c r="J32" s="72">
        <f>ROUND(J130,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38</v>
      </c>
      <c r="G34" s="33"/>
      <c r="H34" s="33"/>
      <c r="I34" s="37" t="s">
        <v>37</v>
      </c>
      <c r="J34" s="37" t="s">
        <v>39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05" t="s">
        <v>40</v>
      </c>
      <c r="E35" s="28" t="s">
        <v>41</v>
      </c>
      <c r="F35" s="106">
        <f>ROUND((SUM(BE130:BE213)),  2)</f>
        <v>0</v>
      </c>
      <c r="G35" s="33"/>
      <c r="H35" s="33"/>
      <c r="I35" s="107">
        <v>0.2</v>
      </c>
      <c r="J35" s="106">
        <f>ROUND(((SUM(BE130:BE213))*I35),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28" t="s">
        <v>42</v>
      </c>
      <c r="F36" s="106">
        <f>ROUND((SUM(BF130:BF213)),  2)</f>
        <v>0</v>
      </c>
      <c r="G36" s="33"/>
      <c r="H36" s="33"/>
      <c r="I36" s="107">
        <v>0.2</v>
      </c>
      <c r="J36" s="106">
        <f>ROUND(((SUM(BF130:BF213))*I36),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43</v>
      </c>
      <c r="F37" s="106">
        <f>ROUND((SUM(BG130:BG213)),  2)</f>
        <v>0</v>
      </c>
      <c r="G37" s="33"/>
      <c r="H37" s="33"/>
      <c r="I37" s="107">
        <v>0.2</v>
      </c>
      <c r="J37" s="106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44</v>
      </c>
      <c r="F38" s="106">
        <f>ROUND((SUM(BH130:BH213)),  2)</f>
        <v>0</v>
      </c>
      <c r="G38" s="33"/>
      <c r="H38" s="33"/>
      <c r="I38" s="107">
        <v>0.2</v>
      </c>
      <c r="J38" s="106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28" t="s">
        <v>45</v>
      </c>
      <c r="F39" s="106">
        <f>ROUND((SUM(BI130:BI213)),  2)</f>
        <v>0</v>
      </c>
      <c r="G39" s="33"/>
      <c r="H39" s="33"/>
      <c r="I39" s="107">
        <v>0</v>
      </c>
      <c r="J39" s="106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8"/>
      <c r="D41" s="109" t="s">
        <v>46</v>
      </c>
      <c r="E41" s="61"/>
      <c r="F41" s="61"/>
      <c r="G41" s="110" t="s">
        <v>47</v>
      </c>
      <c r="H41" s="111" t="s">
        <v>48</v>
      </c>
      <c r="I41" s="61"/>
      <c r="J41" s="112">
        <f>SUM(J32:J39)</f>
        <v>0</v>
      </c>
      <c r="K41" s="113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6" t="s">
        <v>51</v>
      </c>
      <c r="E61" s="36"/>
      <c r="F61" s="114" t="s">
        <v>52</v>
      </c>
      <c r="G61" s="46" t="s">
        <v>51</v>
      </c>
      <c r="H61" s="36"/>
      <c r="I61" s="36"/>
      <c r="J61" s="115" t="s">
        <v>52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4" t="s">
        <v>53</v>
      </c>
      <c r="E65" s="47"/>
      <c r="F65" s="47"/>
      <c r="G65" s="44" t="s">
        <v>54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6" t="s">
        <v>51</v>
      </c>
      <c r="E76" s="36"/>
      <c r="F76" s="114" t="s">
        <v>52</v>
      </c>
      <c r="G76" s="46" t="s">
        <v>51</v>
      </c>
      <c r="H76" s="36"/>
      <c r="I76" s="36"/>
      <c r="J76" s="115" t="s">
        <v>52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137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58" t="str">
        <f>E7</f>
        <v>Novohradská knižnica Lučenec - PD pre rekonštrukciu budovy- zmena PD-3.etapa</v>
      </c>
      <c r="F85" s="259"/>
      <c r="G85" s="259"/>
      <c r="H85" s="259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121</v>
      </c>
      <c r="L86" s="21"/>
    </row>
    <row r="87" spans="1:31" s="2" customFormat="1" ht="16.5" customHeight="1">
      <c r="A87" s="33"/>
      <c r="B87" s="34"/>
      <c r="C87" s="33"/>
      <c r="D87" s="33"/>
      <c r="E87" s="258" t="s">
        <v>124</v>
      </c>
      <c r="F87" s="257"/>
      <c r="G87" s="257"/>
      <c r="H87" s="257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127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48" t="str">
        <f>E11</f>
        <v>004 - Zdravotechnika</v>
      </c>
      <c r="F89" s="257"/>
      <c r="G89" s="257"/>
      <c r="H89" s="257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18</v>
      </c>
      <c r="D91" s="33"/>
      <c r="E91" s="33"/>
      <c r="F91" s="26" t="str">
        <f>F14</f>
        <v>ul. J.Kármana 2/2, Lučenec</v>
      </c>
      <c r="G91" s="33"/>
      <c r="H91" s="33"/>
      <c r="I91" s="28" t="s">
        <v>20</v>
      </c>
      <c r="J91" s="56" t="str">
        <f>IF(J14="","",J14)</f>
        <v>10. 12. 2020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5.2" customHeight="1">
      <c r="A93" s="33"/>
      <c r="B93" s="34"/>
      <c r="C93" s="28" t="s">
        <v>22</v>
      </c>
      <c r="D93" s="33"/>
      <c r="E93" s="33"/>
      <c r="F93" s="26" t="str">
        <f>E17</f>
        <v>BBSK, nám.SNP 23, B.Bystrica</v>
      </c>
      <c r="G93" s="33"/>
      <c r="H93" s="33"/>
      <c r="I93" s="28" t="s">
        <v>28</v>
      </c>
      <c r="J93" s="31" t="str">
        <f>E23</f>
        <v>Ing.Farkaš Attila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32</v>
      </c>
      <c r="J94" s="31" t="str">
        <f>E26</f>
        <v>Ing. Eliška Kolárová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6" t="s">
        <v>138</v>
      </c>
      <c r="D96" s="108"/>
      <c r="E96" s="108"/>
      <c r="F96" s="108"/>
      <c r="G96" s="108"/>
      <c r="H96" s="108"/>
      <c r="I96" s="108"/>
      <c r="J96" s="117" t="s">
        <v>139</v>
      </c>
      <c r="K96" s="108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18" t="s">
        <v>140</v>
      </c>
      <c r="D98" s="33"/>
      <c r="E98" s="33"/>
      <c r="F98" s="33"/>
      <c r="G98" s="33"/>
      <c r="H98" s="33"/>
      <c r="I98" s="33"/>
      <c r="J98" s="72">
        <f>J130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141</v>
      </c>
    </row>
    <row r="99" spans="1:47" s="9" customFormat="1" ht="24.95" customHeight="1">
      <c r="B99" s="119"/>
      <c r="D99" s="120" t="s">
        <v>1019</v>
      </c>
      <c r="E99" s="121"/>
      <c r="F99" s="121"/>
      <c r="G99" s="121"/>
      <c r="H99" s="121"/>
      <c r="I99" s="121"/>
      <c r="J99" s="122">
        <f>J131</f>
        <v>0</v>
      </c>
      <c r="L99" s="119"/>
    </row>
    <row r="100" spans="1:47" s="10" customFormat="1" ht="19.899999999999999" customHeight="1">
      <c r="B100" s="123"/>
      <c r="D100" s="124" t="s">
        <v>1114</v>
      </c>
      <c r="E100" s="125"/>
      <c r="F100" s="125"/>
      <c r="G100" s="125"/>
      <c r="H100" s="125"/>
      <c r="I100" s="125"/>
      <c r="J100" s="126">
        <f>J132</f>
        <v>0</v>
      </c>
      <c r="L100" s="123"/>
    </row>
    <row r="101" spans="1:47" s="10" customFormat="1" ht="19.899999999999999" customHeight="1">
      <c r="B101" s="123"/>
      <c r="D101" s="124" t="s">
        <v>1020</v>
      </c>
      <c r="E101" s="125"/>
      <c r="F101" s="125"/>
      <c r="G101" s="125"/>
      <c r="H101" s="125"/>
      <c r="I101" s="125"/>
      <c r="J101" s="126">
        <f>J135</f>
        <v>0</v>
      </c>
      <c r="L101" s="123"/>
    </row>
    <row r="102" spans="1:47" s="10" customFormat="1" ht="19.899999999999999" customHeight="1">
      <c r="B102" s="123"/>
      <c r="D102" s="124" t="s">
        <v>1021</v>
      </c>
      <c r="E102" s="125"/>
      <c r="F102" s="125"/>
      <c r="G102" s="125"/>
      <c r="H102" s="125"/>
      <c r="I102" s="125"/>
      <c r="J102" s="126">
        <f>J137</f>
        <v>0</v>
      </c>
      <c r="L102" s="123"/>
    </row>
    <row r="103" spans="1:47" s="10" customFormat="1" ht="19.899999999999999" customHeight="1">
      <c r="B103" s="123"/>
      <c r="D103" s="124" t="s">
        <v>1115</v>
      </c>
      <c r="E103" s="125"/>
      <c r="F103" s="125"/>
      <c r="G103" s="125"/>
      <c r="H103" s="125"/>
      <c r="I103" s="125"/>
      <c r="J103" s="126">
        <f>J149</f>
        <v>0</v>
      </c>
      <c r="L103" s="123"/>
    </row>
    <row r="104" spans="1:47" s="9" customFormat="1" ht="24.95" customHeight="1">
      <c r="B104" s="119"/>
      <c r="D104" s="120" t="s">
        <v>1022</v>
      </c>
      <c r="E104" s="121"/>
      <c r="F104" s="121"/>
      <c r="G104" s="121"/>
      <c r="H104" s="121"/>
      <c r="I104" s="121"/>
      <c r="J104" s="122">
        <f>J151</f>
        <v>0</v>
      </c>
      <c r="L104" s="119"/>
    </row>
    <row r="105" spans="1:47" s="10" customFormat="1" ht="19.899999999999999" customHeight="1">
      <c r="B105" s="123"/>
      <c r="D105" s="124" t="s">
        <v>1116</v>
      </c>
      <c r="E105" s="125"/>
      <c r="F105" s="125"/>
      <c r="G105" s="125"/>
      <c r="H105" s="125"/>
      <c r="I105" s="125"/>
      <c r="J105" s="126">
        <f>J152</f>
        <v>0</v>
      </c>
      <c r="L105" s="123"/>
    </row>
    <row r="106" spans="1:47" s="10" customFormat="1" ht="19.899999999999999" customHeight="1">
      <c r="B106" s="123"/>
      <c r="D106" s="124" t="s">
        <v>1117</v>
      </c>
      <c r="E106" s="125"/>
      <c r="F106" s="125"/>
      <c r="G106" s="125"/>
      <c r="H106" s="125"/>
      <c r="I106" s="125"/>
      <c r="J106" s="126">
        <f>J158</f>
        <v>0</v>
      </c>
      <c r="L106" s="123"/>
    </row>
    <row r="107" spans="1:47" s="10" customFormat="1" ht="19.899999999999999" customHeight="1">
      <c r="B107" s="123"/>
      <c r="D107" s="124" t="s">
        <v>1118</v>
      </c>
      <c r="E107" s="125"/>
      <c r="F107" s="125"/>
      <c r="G107" s="125"/>
      <c r="H107" s="125"/>
      <c r="I107" s="125"/>
      <c r="J107" s="126">
        <f>J175</f>
        <v>0</v>
      </c>
      <c r="L107" s="123"/>
    </row>
    <row r="108" spans="1:47" s="10" customFormat="1" ht="19.899999999999999" customHeight="1">
      <c r="B108" s="123"/>
      <c r="D108" s="124" t="s">
        <v>1119</v>
      </c>
      <c r="E108" s="125"/>
      <c r="F108" s="125"/>
      <c r="G108" s="125"/>
      <c r="H108" s="125"/>
      <c r="I108" s="125"/>
      <c r="J108" s="126">
        <f>J187</f>
        <v>0</v>
      </c>
      <c r="L108" s="123"/>
    </row>
    <row r="109" spans="1:47" s="2" customFormat="1" ht="21.75" customHeight="1">
      <c r="A109" s="33"/>
      <c r="B109" s="34"/>
      <c r="C109" s="33"/>
      <c r="D109" s="33"/>
      <c r="E109" s="33"/>
      <c r="F109" s="33"/>
      <c r="G109" s="33"/>
      <c r="H109" s="33"/>
      <c r="I109" s="3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47" s="2" customFormat="1" ht="6.95" customHeight="1">
      <c r="A110" s="33"/>
      <c r="B110" s="48"/>
      <c r="C110" s="49"/>
      <c r="D110" s="49"/>
      <c r="E110" s="49"/>
      <c r="F110" s="49"/>
      <c r="G110" s="49"/>
      <c r="H110" s="49"/>
      <c r="I110" s="49"/>
      <c r="J110" s="49"/>
      <c r="K110" s="49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4" spans="1:31" s="2" customFormat="1" ht="6.95" customHeight="1">
      <c r="A114" s="33"/>
      <c r="B114" s="50"/>
      <c r="C114" s="51"/>
      <c r="D114" s="51"/>
      <c r="E114" s="51"/>
      <c r="F114" s="51"/>
      <c r="G114" s="51"/>
      <c r="H114" s="51"/>
      <c r="I114" s="51"/>
      <c r="J114" s="51"/>
      <c r="K114" s="51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31" s="2" customFormat="1" ht="24.95" customHeight="1">
      <c r="A115" s="33"/>
      <c r="B115" s="34"/>
      <c r="C115" s="22" t="s">
        <v>161</v>
      </c>
      <c r="D115" s="33"/>
      <c r="E115" s="33"/>
      <c r="F115" s="33"/>
      <c r="G115" s="33"/>
      <c r="H115" s="3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2" customFormat="1" ht="6.95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12" customHeight="1">
      <c r="A117" s="33"/>
      <c r="B117" s="34"/>
      <c r="C117" s="28" t="s">
        <v>14</v>
      </c>
      <c r="D117" s="33"/>
      <c r="E117" s="33"/>
      <c r="F117" s="33"/>
      <c r="G117" s="33"/>
      <c r="H117" s="3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2" customFormat="1" ht="26.25" customHeight="1">
      <c r="A118" s="33"/>
      <c r="B118" s="34"/>
      <c r="C118" s="33"/>
      <c r="D118" s="33"/>
      <c r="E118" s="258" t="str">
        <f>E7</f>
        <v>Novohradská knižnica Lučenec - PD pre rekonštrukciu budovy- zmena PD-3.etapa</v>
      </c>
      <c r="F118" s="259"/>
      <c r="G118" s="259"/>
      <c r="H118" s="259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1" customFormat="1" ht="12" customHeight="1">
      <c r="B119" s="21"/>
      <c r="C119" s="28" t="s">
        <v>121</v>
      </c>
      <c r="L119" s="21"/>
    </row>
    <row r="120" spans="1:31" s="2" customFormat="1" ht="16.5" customHeight="1">
      <c r="A120" s="33"/>
      <c r="B120" s="34"/>
      <c r="C120" s="33"/>
      <c r="D120" s="33"/>
      <c r="E120" s="258" t="s">
        <v>124</v>
      </c>
      <c r="F120" s="257"/>
      <c r="G120" s="257"/>
      <c r="H120" s="257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2" customHeight="1">
      <c r="A121" s="33"/>
      <c r="B121" s="34"/>
      <c r="C121" s="28" t="s">
        <v>127</v>
      </c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16.5" customHeight="1">
      <c r="A122" s="33"/>
      <c r="B122" s="34"/>
      <c r="C122" s="33"/>
      <c r="D122" s="33"/>
      <c r="E122" s="248" t="str">
        <f>E11</f>
        <v>004 - Zdravotechnika</v>
      </c>
      <c r="F122" s="257"/>
      <c r="G122" s="257"/>
      <c r="H122" s="257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6.95" customHeight="1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12" customHeight="1">
      <c r="A124" s="33"/>
      <c r="B124" s="34"/>
      <c r="C124" s="28" t="s">
        <v>18</v>
      </c>
      <c r="D124" s="33"/>
      <c r="E124" s="33"/>
      <c r="F124" s="26" t="str">
        <f>F14</f>
        <v>ul. J.Kármana 2/2, Lučenec</v>
      </c>
      <c r="G124" s="33"/>
      <c r="H124" s="33"/>
      <c r="I124" s="28" t="s">
        <v>20</v>
      </c>
      <c r="J124" s="56" t="str">
        <f>IF(J14="","",J14)</f>
        <v>10. 12. 2020</v>
      </c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6.95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5.2" customHeight="1">
      <c r="A126" s="33"/>
      <c r="B126" s="34"/>
      <c r="C126" s="28" t="s">
        <v>22</v>
      </c>
      <c r="D126" s="33"/>
      <c r="E126" s="33"/>
      <c r="F126" s="26" t="str">
        <f>E17</f>
        <v>BBSK, nám.SNP 23, B.Bystrica</v>
      </c>
      <c r="G126" s="33"/>
      <c r="H126" s="33"/>
      <c r="I126" s="28" t="s">
        <v>28</v>
      </c>
      <c r="J126" s="31" t="str">
        <f>E23</f>
        <v>Ing.Farkaš Attila</v>
      </c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5.2" customHeight="1">
      <c r="A127" s="33"/>
      <c r="B127" s="34"/>
      <c r="C127" s="28" t="s">
        <v>26</v>
      </c>
      <c r="D127" s="33"/>
      <c r="E127" s="33"/>
      <c r="F127" s="26" t="str">
        <f>IF(E20="","",E20)</f>
        <v>Vyplň údaj</v>
      </c>
      <c r="G127" s="33"/>
      <c r="H127" s="33"/>
      <c r="I127" s="28" t="s">
        <v>32</v>
      </c>
      <c r="J127" s="31" t="str">
        <f>E26</f>
        <v>Ing. Eliška Kolárová</v>
      </c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0.35" customHeight="1">
      <c r="A128" s="33"/>
      <c r="B128" s="34"/>
      <c r="C128" s="33"/>
      <c r="D128" s="33"/>
      <c r="E128" s="33"/>
      <c r="F128" s="33"/>
      <c r="G128" s="33"/>
      <c r="H128" s="33"/>
      <c r="I128" s="33"/>
      <c r="J128" s="33"/>
      <c r="K128" s="33"/>
      <c r="L128" s="4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11" customFormat="1" ht="29.25" customHeight="1">
      <c r="A129" s="127"/>
      <c r="B129" s="128"/>
      <c r="C129" s="129" t="s">
        <v>162</v>
      </c>
      <c r="D129" s="130" t="s">
        <v>61</v>
      </c>
      <c r="E129" s="130" t="s">
        <v>57</v>
      </c>
      <c r="F129" s="130" t="s">
        <v>58</v>
      </c>
      <c r="G129" s="130" t="s">
        <v>163</v>
      </c>
      <c r="H129" s="130" t="s">
        <v>164</v>
      </c>
      <c r="I129" s="130" t="s">
        <v>165</v>
      </c>
      <c r="J129" s="131" t="s">
        <v>139</v>
      </c>
      <c r="K129" s="132" t="s">
        <v>166</v>
      </c>
      <c r="L129" s="133"/>
      <c r="M129" s="63" t="s">
        <v>1</v>
      </c>
      <c r="N129" s="64" t="s">
        <v>40</v>
      </c>
      <c r="O129" s="64" t="s">
        <v>167</v>
      </c>
      <c r="P129" s="64" t="s">
        <v>168</v>
      </c>
      <c r="Q129" s="64" t="s">
        <v>169</v>
      </c>
      <c r="R129" s="64" t="s">
        <v>170</v>
      </c>
      <c r="S129" s="64" t="s">
        <v>171</v>
      </c>
      <c r="T129" s="65" t="s">
        <v>172</v>
      </c>
      <c r="U129" s="127"/>
      <c r="V129" s="127"/>
      <c r="W129" s="127"/>
      <c r="X129" s="127"/>
      <c r="Y129" s="127"/>
      <c r="Z129" s="127"/>
      <c r="AA129" s="127"/>
      <c r="AB129" s="127"/>
      <c r="AC129" s="127"/>
      <c r="AD129" s="127"/>
      <c r="AE129" s="127"/>
    </row>
    <row r="130" spans="1:65" s="2" customFormat="1" ht="22.9" customHeight="1">
      <c r="A130" s="33"/>
      <c r="B130" s="34"/>
      <c r="C130" s="70" t="s">
        <v>140</v>
      </c>
      <c r="D130" s="33"/>
      <c r="E130" s="33"/>
      <c r="F130" s="33"/>
      <c r="G130" s="33"/>
      <c r="H130" s="33"/>
      <c r="I130" s="33"/>
      <c r="J130" s="134">
        <f>BK130</f>
        <v>0</v>
      </c>
      <c r="K130" s="33"/>
      <c r="L130" s="34"/>
      <c r="M130" s="66"/>
      <c r="N130" s="57"/>
      <c r="O130" s="67"/>
      <c r="P130" s="135">
        <f>P131+P151</f>
        <v>0</v>
      </c>
      <c r="Q130" s="67"/>
      <c r="R130" s="135">
        <f>R131+R151</f>
        <v>0.4501900000000002</v>
      </c>
      <c r="S130" s="67"/>
      <c r="T130" s="136">
        <f>T131+T151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T130" s="18" t="s">
        <v>75</v>
      </c>
      <c r="AU130" s="18" t="s">
        <v>141</v>
      </c>
      <c r="BK130" s="137">
        <f>BK131+BK151</f>
        <v>0</v>
      </c>
    </row>
    <row r="131" spans="1:65" s="12" customFormat="1" ht="25.9" customHeight="1">
      <c r="B131" s="138"/>
      <c r="D131" s="139" t="s">
        <v>75</v>
      </c>
      <c r="E131" s="140" t="s">
        <v>173</v>
      </c>
      <c r="F131" s="140" t="s">
        <v>1028</v>
      </c>
      <c r="I131" s="141"/>
      <c r="J131" s="142">
        <f>BK131</f>
        <v>0</v>
      </c>
      <c r="L131" s="138"/>
      <c r="M131" s="143"/>
      <c r="N131" s="144"/>
      <c r="O131" s="144"/>
      <c r="P131" s="145">
        <f>P132+P135+P137+P149</f>
        <v>0</v>
      </c>
      <c r="Q131" s="144"/>
      <c r="R131" s="145">
        <f>R132+R135+R137+R149</f>
        <v>0.28698000000000018</v>
      </c>
      <c r="S131" s="144"/>
      <c r="T131" s="146">
        <f>T132+T135+T137+T149</f>
        <v>0</v>
      </c>
      <c r="AR131" s="139" t="s">
        <v>83</v>
      </c>
      <c r="AT131" s="147" t="s">
        <v>75</v>
      </c>
      <c r="AU131" s="147" t="s">
        <v>76</v>
      </c>
      <c r="AY131" s="139" t="s">
        <v>175</v>
      </c>
      <c r="BK131" s="148">
        <f>BK132+BK135+BK137+BK149</f>
        <v>0</v>
      </c>
    </row>
    <row r="132" spans="1:65" s="12" customFormat="1" ht="22.9" customHeight="1">
      <c r="B132" s="138"/>
      <c r="D132" s="139" t="s">
        <v>75</v>
      </c>
      <c r="E132" s="149" t="s">
        <v>83</v>
      </c>
      <c r="F132" s="149" t="s">
        <v>1120</v>
      </c>
      <c r="I132" s="141"/>
      <c r="J132" s="150">
        <f>BK132</f>
        <v>0</v>
      </c>
      <c r="L132" s="138"/>
      <c r="M132" s="143"/>
      <c r="N132" s="144"/>
      <c r="O132" s="144"/>
      <c r="P132" s="145">
        <f>SUM(P133:P134)</f>
        <v>0</v>
      </c>
      <c r="Q132" s="144"/>
      <c r="R132" s="145">
        <f>SUM(R133:R134)</f>
        <v>0</v>
      </c>
      <c r="S132" s="144"/>
      <c r="T132" s="146">
        <f>SUM(T133:T134)</f>
        <v>0</v>
      </c>
      <c r="AR132" s="139" t="s">
        <v>83</v>
      </c>
      <c r="AT132" s="147" t="s">
        <v>75</v>
      </c>
      <c r="AU132" s="147" t="s">
        <v>83</v>
      </c>
      <c r="AY132" s="139" t="s">
        <v>175</v>
      </c>
      <c r="BK132" s="148">
        <f>SUM(BK133:BK134)</f>
        <v>0</v>
      </c>
    </row>
    <row r="133" spans="1:65" s="2" customFormat="1" ht="33" customHeight="1">
      <c r="A133" s="33"/>
      <c r="B133" s="151"/>
      <c r="C133" s="152" t="s">
        <v>83</v>
      </c>
      <c r="D133" s="152" t="s">
        <v>177</v>
      </c>
      <c r="E133" s="153" t="s">
        <v>1121</v>
      </c>
      <c r="F133" s="154" t="s">
        <v>1122</v>
      </c>
      <c r="G133" s="155" t="s">
        <v>281</v>
      </c>
      <c r="H133" s="156">
        <v>1.44</v>
      </c>
      <c r="I133" s="157"/>
      <c r="J133" s="156">
        <f>ROUND(I133*H133,3)</f>
        <v>0</v>
      </c>
      <c r="K133" s="158"/>
      <c r="L133" s="34"/>
      <c r="M133" s="159" t="s">
        <v>1</v>
      </c>
      <c r="N133" s="160" t="s">
        <v>42</v>
      </c>
      <c r="O133" s="59"/>
      <c r="P133" s="161">
        <f>O133*H133</f>
        <v>0</v>
      </c>
      <c r="Q133" s="161">
        <v>0</v>
      </c>
      <c r="R133" s="161">
        <f>Q133*H133</f>
        <v>0</v>
      </c>
      <c r="S133" s="161">
        <v>0</v>
      </c>
      <c r="T133" s="162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3" t="s">
        <v>181</v>
      </c>
      <c r="AT133" s="163" t="s">
        <v>177</v>
      </c>
      <c r="AU133" s="163" t="s">
        <v>88</v>
      </c>
      <c r="AY133" s="18" t="s">
        <v>175</v>
      </c>
      <c r="BE133" s="164">
        <f>IF(N133="základná",J133,0)</f>
        <v>0</v>
      </c>
      <c r="BF133" s="164">
        <f>IF(N133="znížená",J133,0)</f>
        <v>0</v>
      </c>
      <c r="BG133" s="164">
        <f>IF(N133="zákl. prenesená",J133,0)</f>
        <v>0</v>
      </c>
      <c r="BH133" s="164">
        <f>IF(N133="zníž. prenesená",J133,0)</f>
        <v>0</v>
      </c>
      <c r="BI133" s="164">
        <f>IF(N133="nulová",J133,0)</f>
        <v>0</v>
      </c>
      <c r="BJ133" s="18" t="s">
        <v>88</v>
      </c>
      <c r="BK133" s="165">
        <f>ROUND(I133*H133,3)</f>
        <v>0</v>
      </c>
      <c r="BL133" s="18" t="s">
        <v>181</v>
      </c>
      <c r="BM133" s="163" t="s">
        <v>88</v>
      </c>
    </row>
    <row r="134" spans="1:65" s="2" customFormat="1" ht="21.75" customHeight="1">
      <c r="A134" s="33"/>
      <c r="B134" s="151"/>
      <c r="C134" s="152" t="s">
        <v>88</v>
      </c>
      <c r="D134" s="152" t="s">
        <v>177</v>
      </c>
      <c r="E134" s="153" t="s">
        <v>1123</v>
      </c>
      <c r="F134" s="154" t="s">
        <v>1124</v>
      </c>
      <c r="G134" s="155" t="s">
        <v>281</v>
      </c>
      <c r="H134" s="156">
        <v>1.44</v>
      </c>
      <c r="I134" s="157"/>
      <c r="J134" s="156">
        <f>ROUND(I134*H134,3)</f>
        <v>0</v>
      </c>
      <c r="K134" s="158"/>
      <c r="L134" s="34"/>
      <c r="M134" s="159" t="s">
        <v>1</v>
      </c>
      <c r="N134" s="160" t="s">
        <v>42</v>
      </c>
      <c r="O134" s="59"/>
      <c r="P134" s="161">
        <f>O134*H134</f>
        <v>0</v>
      </c>
      <c r="Q134" s="161">
        <v>0</v>
      </c>
      <c r="R134" s="161">
        <f>Q134*H134</f>
        <v>0</v>
      </c>
      <c r="S134" s="161">
        <v>0</v>
      </c>
      <c r="T134" s="162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3" t="s">
        <v>181</v>
      </c>
      <c r="AT134" s="163" t="s">
        <v>177</v>
      </c>
      <c r="AU134" s="163" t="s">
        <v>88</v>
      </c>
      <c r="AY134" s="18" t="s">
        <v>175</v>
      </c>
      <c r="BE134" s="164">
        <f>IF(N134="základná",J134,0)</f>
        <v>0</v>
      </c>
      <c r="BF134" s="164">
        <f>IF(N134="znížená",J134,0)</f>
        <v>0</v>
      </c>
      <c r="BG134" s="164">
        <f>IF(N134="zákl. prenesená",J134,0)</f>
        <v>0</v>
      </c>
      <c r="BH134" s="164">
        <f>IF(N134="zníž. prenesená",J134,0)</f>
        <v>0</v>
      </c>
      <c r="BI134" s="164">
        <f>IF(N134="nulová",J134,0)</f>
        <v>0</v>
      </c>
      <c r="BJ134" s="18" t="s">
        <v>88</v>
      </c>
      <c r="BK134" s="165">
        <f>ROUND(I134*H134,3)</f>
        <v>0</v>
      </c>
      <c r="BL134" s="18" t="s">
        <v>181</v>
      </c>
      <c r="BM134" s="163" t="s">
        <v>181</v>
      </c>
    </row>
    <row r="135" spans="1:65" s="12" customFormat="1" ht="22.9" customHeight="1">
      <c r="B135" s="138"/>
      <c r="D135" s="139" t="s">
        <v>75</v>
      </c>
      <c r="E135" s="149" t="s">
        <v>212</v>
      </c>
      <c r="F135" s="149" t="s">
        <v>1029</v>
      </c>
      <c r="I135" s="141"/>
      <c r="J135" s="150">
        <f>BK135</f>
        <v>0</v>
      </c>
      <c r="L135" s="138"/>
      <c r="M135" s="143"/>
      <c r="N135" s="144"/>
      <c r="O135" s="144"/>
      <c r="P135" s="145">
        <f>P136</f>
        <v>0</v>
      </c>
      <c r="Q135" s="144"/>
      <c r="R135" s="145">
        <f>R136</f>
        <v>0.28698000000000018</v>
      </c>
      <c r="S135" s="144"/>
      <c r="T135" s="146">
        <f>T136</f>
        <v>0</v>
      </c>
      <c r="AR135" s="139" t="s">
        <v>83</v>
      </c>
      <c r="AT135" s="147" t="s">
        <v>75</v>
      </c>
      <c r="AU135" s="147" t="s">
        <v>83</v>
      </c>
      <c r="AY135" s="139" t="s">
        <v>175</v>
      </c>
      <c r="BK135" s="148">
        <f>BK136</f>
        <v>0</v>
      </c>
    </row>
    <row r="136" spans="1:65" s="2" customFormat="1" ht="21.75" customHeight="1">
      <c r="A136" s="33"/>
      <c r="B136" s="151"/>
      <c r="C136" s="152" t="s">
        <v>94</v>
      </c>
      <c r="D136" s="152" t="s">
        <v>177</v>
      </c>
      <c r="E136" s="153" t="s">
        <v>1030</v>
      </c>
      <c r="F136" s="154" t="s">
        <v>1031</v>
      </c>
      <c r="G136" s="155" t="s">
        <v>203</v>
      </c>
      <c r="H136" s="156">
        <v>3.8</v>
      </c>
      <c r="I136" s="157"/>
      <c r="J136" s="156">
        <f>ROUND(I136*H136,3)</f>
        <v>0</v>
      </c>
      <c r="K136" s="158"/>
      <c r="L136" s="34"/>
      <c r="M136" s="159" t="s">
        <v>1</v>
      </c>
      <c r="N136" s="160" t="s">
        <v>42</v>
      </c>
      <c r="O136" s="59"/>
      <c r="P136" s="161">
        <f>O136*H136</f>
        <v>0</v>
      </c>
      <c r="Q136" s="161">
        <v>7.5521052631579003E-2</v>
      </c>
      <c r="R136" s="161">
        <f>Q136*H136</f>
        <v>0.28698000000000018</v>
      </c>
      <c r="S136" s="161">
        <v>0</v>
      </c>
      <c r="T136" s="162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3" t="s">
        <v>181</v>
      </c>
      <c r="AT136" s="163" t="s">
        <v>177</v>
      </c>
      <c r="AU136" s="163" t="s">
        <v>88</v>
      </c>
      <c r="AY136" s="18" t="s">
        <v>175</v>
      </c>
      <c r="BE136" s="164">
        <f>IF(N136="základná",J136,0)</f>
        <v>0</v>
      </c>
      <c r="BF136" s="164">
        <f>IF(N136="znížená",J136,0)</f>
        <v>0</v>
      </c>
      <c r="BG136" s="164">
        <f>IF(N136="zákl. prenesená",J136,0)</f>
        <v>0</v>
      </c>
      <c r="BH136" s="164">
        <f>IF(N136="zníž. prenesená",J136,0)</f>
        <v>0</v>
      </c>
      <c r="BI136" s="164">
        <f>IF(N136="nulová",J136,0)</f>
        <v>0</v>
      </c>
      <c r="BJ136" s="18" t="s">
        <v>88</v>
      </c>
      <c r="BK136" s="165">
        <f>ROUND(I136*H136,3)</f>
        <v>0</v>
      </c>
      <c r="BL136" s="18" t="s">
        <v>181</v>
      </c>
      <c r="BM136" s="163" t="s">
        <v>212</v>
      </c>
    </row>
    <row r="137" spans="1:65" s="12" customFormat="1" ht="22.9" customHeight="1">
      <c r="B137" s="138"/>
      <c r="D137" s="139" t="s">
        <v>75</v>
      </c>
      <c r="E137" s="149" t="s">
        <v>228</v>
      </c>
      <c r="F137" s="149" t="s">
        <v>1032</v>
      </c>
      <c r="I137" s="141"/>
      <c r="J137" s="150">
        <f>BK137</f>
        <v>0</v>
      </c>
      <c r="L137" s="138"/>
      <c r="M137" s="143"/>
      <c r="N137" s="144"/>
      <c r="O137" s="144"/>
      <c r="P137" s="145">
        <f>SUM(P138:P148)</f>
        <v>0</v>
      </c>
      <c r="Q137" s="144"/>
      <c r="R137" s="145">
        <f>SUM(R138:R148)</f>
        <v>0</v>
      </c>
      <c r="S137" s="144"/>
      <c r="T137" s="146">
        <f>SUM(T138:T148)</f>
        <v>0</v>
      </c>
      <c r="AR137" s="139" t="s">
        <v>83</v>
      </c>
      <c r="AT137" s="147" t="s">
        <v>75</v>
      </c>
      <c r="AU137" s="147" t="s">
        <v>83</v>
      </c>
      <c r="AY137" s="139" t="s">
        <v>175</v>
      </c>
      <c r="BK137" s="148">
        <f>SUM(BK138:BK148)</f>
        <v>0</v>
      </c>
    </row>
    <row r="138" spans="1:65" s="2" customFormat="1" ht="21.75" customHeight="1">
      <c r="A138" s="33"/>
      <c r="B138" s="151"/>
      <c r="C138" s="152" t="s">
        <v>181</v>
      </c>
      <c r="D138" s="152" t="s">
        <v>177</v>
      </c>
      <c r="E138" s="153" t="s">
        <v>1033</v>
      </c>
      <c r="F138" s="154" t="s">
        <v>1034</v>
      </c>
      <c r="G138" s="155" t="s">
        <v>191</v>
      </c>
      <c r="H138" s="156">
        <v>2</v>
      </c>
      <c r="I138" s="157"/>
      <c r="J138" s="156">
        <f t="shared" ref="J138:J148" si="0">ROUND(I138*H138,3)</f>
        <v>0</v>
      </c>
      <c r="K138" s="158"/>
      <c r="L138" s="34"/>
      <c r="M138" s="159" t="s">
        <v>1</v>
      </c>
      <c r="N138" s="160" t="s">
        <v>42</v>
      </c>
      <c r="O138" s="59"/>
      <c r="P138" s="161">
        <f t="shared" ref="P138:P148" si="1">O138*H138</f>
        <v>0</v>
      </c>
      <c r="Q138" s="161">
        <v>0</v>
      </c>
      <c r="R138" s="161">
        <f t="shared" ref="R138:R148" si="2">Q138*H138</f>
        <v>0</v>
      </c>
      <c r="S138" s="161">
        <v>0</v>
      </c>
      <c r="T138" s="162">
        <f t="shared" ref="T138:T148" si="3"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3" t="s">
        <v>181</v>
      </c>
      <c r="AT138" s="163" t="s">
        <v>177</v>
      </c>
      <c r="AU138" s="163" t="s">
        <v>88</v>
      </c>
      <c r="AY138" s="18" t="s">
        <v>175</v>
      </c>
      <c r="BE138" s="164">
        <f t="shared" ref="BE138:BE148" si="4">IF(N138="základná",J138,0)</f>
        <v>0</v>
      </c>
      <c r="BF138" s="164">
        <f t="shared" ref="BF138:BF148" si="5">IF(N138="znížená",J138,0)</f>
        <v>0</v>
      </c>
      <c r="BG138" s="164">
        <f t="shared" ref="BG138:BG148" si="6">IF(N138="zákl. prenesená",J138,0)</f>
        <v>0</v>
      </c>
      <c r="BH138" s="164">
        <f t="shared" ref="BH138:BH148" si="7">IF(N138="zníž. prenesená",J138,0)</f>
        <v>0</v>
      </c>
      <c r="BI138" s="164">
        <f t="shared" ref="BI138:BI148" si="8">IF(N138="nulová",J138,0)</f>
        <v>0</v>
      </c>
      <c r="BJ138" s="18" t="s">
        <v>88</v>
      </c>
      <c r="BK138" s="165">
        <f t="shared" ref="BK138:BK148" si="9">ROUND(I138*H138,3)</f>
        <v>0</v>
      </c>
      <c r="BL138" s="18" t="s">
        <v>181</v>
      </c>
      <c r="BM138" s="163" t="s">
        <v>192</v>
      </c>
    </row>
    <row r="139" spans="1:65" s="2" customFormat="1" ht="21.75" customHeight="1">
      <c r="A139" s="33"/>
      <c r="B139" s="151"/>
      <c r="C139" s="152" t="s">
        <v>206</v>
      </c>
      <c r="D139" s="152" t="s">
        <v>177</v>
      </c>
      <c r="E139" s="153" t="s">
        <v>1125</v>
      </c>
      <c r="F139" s="154" t="s">
        <v>1126</v>
      </c>
      <c r="G139" s="155" t="s">
        <v>191</v>
      </c>
      <c r="H139" s="156">
        <v>1</v>
      </c>
      <c r="I139" s="157"/>
      <c r="J139" s="156">
        <f t="shared" si="0"/>
        <v>0</v>
      </c>
      <c r="K139" s="158"/>
      <c r="L139" s="34"/>
      <c r="M139" s="159" t="s">
        <v>1</v>
      </c>
      <c r="N139" s="160" t="s">
        <v>42</v>
      </c>
      <c r="O139" s="59"/>
      <c r="P139" s="161">
        <f t="shared" si="1"/>
        <v>0</v>
      </c>
      <c r="Q139" s="161">
        <v>0</v>
      </c>
      <c r="R139" s="161">
        <f t="shared" si="2"/>
        <v>0</v>
      </c>
      <c r="S139" s="161">
        <v>0</v>
      </c>
      <c r="T139" s="162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3" t="s">
        <v>181</v>
      </c>
      <c r="AT139" s="163" t="s">
        <v>177</v>
      </c>
      <c r="AU139" s="163" t="s">
        <v>88</v>
      </c>
      <c r="AY139" s="18" t="s">
        <v>175</v>
      </c>
      <c r="BE139" s="164">
        <f t="shared" si="4"/>
        <v>0</v>
      </c>
      <c r="BF139" s="164">
        <f t="shared" si="5"/>
        <v>0</v>
      </c>
      <c r="BG139" s="164">
        <f t="shared" si="6"/>
        <v>0</v>
      </c>
      <c r="BH139" s="164">
        <f t="shared" si="7"/>
        <v>0</v>
      </c>
      <c r="BI139" s="164">
        <f t="shared" si="8"/>
        <v>0</v>
      </c>
      <c r="BJ139" s="18" t="s">
        <v>88</v>
      </c>
      <c r="BK139" s="165">
        <f t="shared" si="9"/>
        <v>0</v>
      </c>
      <c r="BL139" s="18" t="s">
        <v>181</v>
      </c>
      <c r="BM139" s="163" t="s">
        <v>234</v>
      </c>
    </row>
    <row r="140" spans="1:65" s="2" customFormat="1" ht="21.75" customHeight="1">
      <c r="A140" s="33"/>
      <c r="B140" s="151"/>
      <c r="C140" s="152" t="s">
        <v>212</v>
      </c>
      <c r="D140" s="152" t="s">
        <v>177</v>
      </c>
      <c r="E140" s="153" t="s">
        <v>1035</v>
      </c>
      <c r="F140" s="154" t="s">
        <v>1036</v>
      </c>
      <c r="G140" s="155" t="s">
        <v>191</v>
      </c>
      <c r="H140" s="156">
        <v>2</v>
      </c>
      <c r="I140" s="157"/>
      <c r="J140" s="156">
        <f t="shared" si="0"/>
        <v>0</v>
      </c>
      <c r="K140" s="158"/>
      <c r="L140" s="34"/>
      <c r="M140" s="159" t="s">
        <v>1</v>
      </c>
      <c r="N140" s="160" t="s">
        <v>42</v>
      </c>
      <c r="O140" s="59"/>
      <c r="P140" s="161">
        <f t="shared" si="1"/>
        <v>0</v>
      </c>
      <c r="Q140" s="161">
        <v>0</v>
      </c>
      <c r="R140" s="161">
        <f t="shared" si="2"/>
        <v>0</v>
      </c>
      <c r="S140" s="161">
        <v>0</v>
      </c>
      <c r="T140" s="162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3" t="s">
        <v>181</v>
      </c>
      <c r="AT140" s="163" t="s">
        <v>177</v>
      </c>
      <c r="AU140" s="163" t="s">
        <v>88</v>
      </c>
      <c r="AY140" s="18" t="s">
        <v>175</v>
      </c>
      <c r="BE140" s="164">
        <f t="shared" si="4"/>
        <v>0</v>
      </c>
      <c r="BF140" s="164">
        <f t="shared" si="5"/>
        <v>0</v>
      </c>
      <c r="BG140" s="164">
        <f t="shared" si="6"/>
        <v>0</v>
      </c>
      <c r="BH140" s="164">
        <f t="shared" si="7"/>
        <v>0</v>
      </c>
      <c r="BI140" s="164">
        <f t="shared" si="8"/>
        <v>0</v>
      </c>
      <c r="BJ140" s="18" t="s">
        <v>88</v>
      </c>
      <c r="BK140" s="165">
        <f t="shared" si="9"/>
        <v>0</v>
      </c>
      <c r="BL140" s="18" t="s">
        <v>181</v>
      </c>
      <c r="BM140" s="163" t="s">
        <v>246</v>
      </c>
    </row>
    <row r="141" spans="1:65" s="2" customFormat="1" ht="33" customHeight="1">
      <c r="A141" s="33"/>
      <c r="B141" s="151"/>
      <c r="C141" s="152" t="s">
        <v>219</v>
      </c>
      <c r="D141" s="152" t="s">
        <v>177</v>
      </c>
      <c r="E141" s="153" t="s">
        <v>1127</v>
      </c>
      <c r="F141" s="154" t="s">
        <v>1128</v>
      </c>
      <c r="G141" s="155" t="s">
        <v>191</v>
      </c>
      <c r="H141" s="156">
        <v>1</v>
      </c>
      <c r="I141" s="157"/>
      <c r="J141" s="156">
        <f t="shared" si="0"/>
        <v>0</v>
      </c>
      <c r="K141" s="158"/>
      <c r="L141" s="34"/>
      <c r="M141" s="159" t="s">
        <v>1</v>
      </c>
      <c r="N141" s="160" t="s">
        <v>42</v>
      </c>
      <c r="O141" s="59"/>
      <c r="P141" s="161">
        <f t="shared" si="1"/>
        <v>0</v>
      </c>
      <c r="Q141" s="161">
        <v>0</v>
      </c>
      <c r="R141" s="161">
        <f t="shared" si="2"/>
        <v>0</v>
      </c>
      <c r="S141" s="161">
        <v>0</v>
      </c>
      <c r="T141" s="162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3" t="s">
        <v>181</v>
      </c>
      <c r="AT141" s="163" t="s">
        <v>177</v>
      </c>
      <c r="AU141" s="163" t="s">
        <v>88</v>
      </c>
      <c r="AY141" s="18" t="s">
        <v>175</v>
      </c>
      <c r="BE141" s="164">
        <f t="shared" si="4"/>
        <v>0</v>
      </c>
      <c r="BF141" s="164">
        <f t="shared" si="5"/>
        <v>0</v>
      </c>
      <c r="BG141" s="164">
        <f t="shared" si="6"/>
        <v>0</v>
      </c>
      <c r="BH141" s="164">
        <f t="shared" si="7"/>
        <v>0</v>
      </c>
      <c r="BI141" s="164">
        <f t="shared" si="8"/>
        <v>0</v>
      </c>
      <c r="BJ141" s="18" t="s">
        <v>88</v>
      </c>
      <c r="BK141" s="165">
        <f t="shared" si="9"/>
        <v>0</v>
      </c>
      <c r="BL141" s="18" t="s">
        <v>181</v>
      </c>
      <c r="BM141" s="163" t="s">
        <v>258</v>
      </c>
    </row>
    <row r="142" spans="1:65" s="2" customFormat="1" ht="21.75" customHeight="1">
      <c r="A142" s="33"/>
      <c r="B142" s="151"/>
      <c r="C142" s="152" t="s">
        <v>192</v>
      </c>
      <c r="D142" s="152" t="s">
        <v>177</v>
      </c>
      <c r="E142" s="153" t="s">
        <v>1129</v>
      </c>
      <c r="F142" s="154" t="s">
        <v>1130</v>
      </c>
      <c r="G142" s="155" t="s">
        <v>191</v>
      </c>
      <c r="H142" s="156">
        <v>3</v>
      </c>
      <c r="I142" s="157"/>
      <c r="J142" s="156">
        <f t="shared" si="0"/>
        <v>0</v>
      </c>
      <c r="K142" s="158"/>
      <c r="L142" s="34"/>
      <c r="M142" s="159" t="s">
        <v>1</v>
      </c>
      <c r="N142" s="160" t="s">
        <v>42</v>
      </c>
      <c r="O142" s="59"/>
      <c r="P142" s="161">
        <f t="shared" si="1"/>
        <v>0</v>
      </c>
      <c r="Q142" s="161">
        <v>0</v>
      </c>
      <c r="R142" s="161">
        <f t="shared" si="2"/>
        <v>0</v>
      </c>
      <c r="S142" s="161">
        <v>0</v>
      </c>
      <c r="T142" s="162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3" t="s">
        <v>181</v>
      </c>
      <c r="AT142" s="163" t="s">
        <v>177</v>
      </c>
      <c r="AU142" s="163" t="s">
        <v>88</v>
      </c>
      <c r="AY142" s="18" t="s">
        <v>175</v>
      </c>
      <c r="BE142" s="164">
        <f t="shared" si="4"/>
        <v>0</v>
      </c>
      <c r="BF142" s="164">
        <f t="shared" si="5"/>
        <v>0</v>
      </c>
      <c r="BG142" s="164">
        <f t="shared" si="6"/>
        <v>0</v>
      </c>
      <c r="BH142" s="164">
        <f t="shared" si="7"/>
        <v>0</v>
      </c>
      <c r="BI142" s="164">
        <f t="shared" si="8"/>
        <v>0</v>
      </c>
      <c r="BJ142" s="18" t="s">
        <v>88</v>
      </c>
      <c r="BK142" s="165">
        <f t="shared" si="9"/>
        <v>0</v>
      </c>
      <c r="BL142" s="18" t="s">
        <v>181</v>
      </c>
      <c r="BM142" s="163" t="s">
        <v>266</v>
      </c>
    </row>
    <row r="143" spans="1:65" s="2" customFormat="1" ht="33" customHeight="1">
      <c r="A143" s="33"/>
      <c r="B143" s="151"/>
      <c r="C143" s="152" t="s">
        <v>228</v>
      </c>
      <c r="D143" s="152" t="s">
        <v>177</v>
      </c>
      <c r="E143" s="153" t="s">
        <v>1131</v>
      </c>
      <c r="F143" s="154" t="s">
        <v>1132</v>
      </c>
      <c r="G143" s="155" t="s">
        <v>215</v>
      </c>
      <c r="H143" s="156">
        <v>19</v>
      </c>
      <c r="I143" s="157"/>
      <c r="J143" s="156">
        <f t="shared" si="0"/>
        <v>0</v>
      </c>
      <c r="K143" s="158"/>
      <c r="L143" s="34"/>
      <c r="M143" s="159" t="s">
        <v>1</v>
      </c>
      <c r="N143" s="160" t="s">
        <v>42</v>
      </c>
      <c r="O143" s="59"/>
      <c r="P143" s="161">
        <f t="shared" si="1"/>
        <v>0</v>
      </c>
      <c r="Q143" s="161">
        <v>0</v>
      </c>
      <c r="R143" s="161">
        <f t="shared" si="2"/>
        <v>0</v>
      </c>
      <c r="S143" s="161">
        <v>0</v>
      </c>
      <c r="T143" s="162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3" t="s">
        <v>181</v>
      </c>
      <c r="AT143" s="163" t="s">
        <v>177</v>
      </c>
      <c r="AU143" s="163" t="s">
        <v>88</v>
      </c>
      <c r="AY143" s="18" t="s">
        <v>175</v>
      </c>
      <c r="BE143" s="164">
        <f t="shared" si="4"/>
        <v>0</v>
      </c>
      <c r="BF143" s="164">
        <f t="shared" si="5"/>
        <v>0</v>
      </c>
      <c r="BG143" s="164">
        <f t="shared" si="6"/>
        <v>0</v>
      </c>
      <c r="BH143" s="164">
        <f t="shared" si="7"/>
        <v>0</v>
      </c>
      <c r="BI143" s="164">
        <f t="shared" si="8"/>
        <v>0</v>
      </c>
      <c r="BJ143" s="18" t="s">
        <v>88</v>
      </c>
      <c r="BK143" s="165">
        <f t="shared" si="9"/>
        <v>0</v>
      </c>
      <c r="BL143" s="18" t="s">
        <v>181</v>
      </c>
      <c r="BM143" s="163" t="s">
        <v>274</v>
      </c>
    </row>
    <row r="144" spans="1:65" s="2" customFormat="1" ht="21.75" customHeight="1">
      <c r="A144" s="33"/>
      <c r="B144" s="151"/>
      <c r="C144" s="152" t="s">
        <v>234</v>
      </c>
      <c r="D144" s="152" t="s">
        <v>177</v>
      </c>
      <c r="E144" s="153" t="s">
        <v>1037</v>
      </c>
      <c r="F144" s="154" t="s">
        <v>1133</v>
      </c>
      <c r="G144" s="155" t="s">
        <v>180</v>
      </c>
      <c r="H144" s="156">
        <v>0.76600000000000001</v>
      </c>
      <c r="I144" s="157"/>
      <c r="J144" s="156">
        <f t="shared" si="0"/>
        <v>0</v>
      </c>
      <c r="K144" s="158"/>
      <c r="L144" s="34"/>
      <c r="M144" s="159" t="s">
        <v>1</v>
      </c>
      <c r="N144" s="160" t="s">
        <v>42</v>
      </c>
      <c r="O144" s="59"/>
      <c r="P144" s="161">
        <f t="shared" si="1"/>
        <v>0</v>
      </c>
      <c r="Q144" s="161">
        <v>0</v>
      </c>
      <c r="R144" s="161">
        <f t="shared" si="2"/>
        <v>0</v>
      </c>
      <c r="S144" s="161">
        <v>0</v>
      </c>
      <c r="T144" s="162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3" t="s">
        <v>181</v>
      </c>
      <c r="AT144" s="163" t="s">
        <v>177</v>
      </c>
      <c r="AU144" s="163" t="s">
        <v>88</v>
      </c>
      <c r="AY144" s="18" t="s">
        <v>175</v>
      </c>
      <c r="BE144" s="164">
        <f t="shared" si="4"/>
        <v>0</v>
      </c>
      <c r="BF144" s="164">
        <f t="shared" si="5"/>
        <v>0</v>
      </c>
      <c r="BG144" s="164">
        <f t="shared" si="6"/>
        <v>0</v>
      </c>
      <c r="BH144" s="164">
        <f t="shared" si="7"/>
        <v>0</v>
      </c>
      <c r="BI144" s="164">
        <f t="shared" si="8"/>
        <v>0</v>
      </c>
      <c r="BJ144" s="18" t="s">
        <v>88</v>
      </c>
      <c r="BK144" s="165">
        <f t="shared" si="9"/>
        <v>0</v>
      </c>
      <c r="BL144" s="18" t="s">
        <v>181</v>
      </c>
      <c r="BM144" s="163" t="s">
        <v>7</v>
      </c>
    </row>
    <row r="145" spans="1:65" s="2" customFormat="1" ht="21.75" customHeight="1">
      <c r="A145" s="33"/>
      <c r="B145" s="151"/>
      <c r="C145" s="152" t="s">
        <v>241</v>
      </c>
      <c r="D145" s="152" t="s">
        <v>177</v>
      </c>
      <c r="E145" s="153" t="s">
        <v>489</v>
      </c>
      <c r="F145" s="154" t="s">
        <v>490</v>
      </c>
      <c r="G145" s="155" t="s">
        <v>180</v>
      </c>
      <c r="H145" s="156">
        <v>19.149999999999999</v>
      </c>
      <c r="I145" s="157"/>
      <c r="J145" s="156">
        <f t="shared" si="0"/>
        <v>0</v>
      </c>
      <c r="K145" s="158"/>
      <c r="L145" s="34"/>
      <c r="M145" s="159" t="s">
        <v>1</v>
      </c>
      <c r="N145" s="160" t="s">
        <v>42</v>
      </c>
      <c r="O145" s="59"/>
      <c r="P145" s="161">
        <f t="shared" si="1"/>
        <v>0</v>
      </c>
      <c r="Q145" s="161">
        <v>0</v>
      </c>
      <c r="R145" s="161">
        <f t="shared" si="2"/>
        <v>0</v>
      </c>
      <c r="S145" s="161">
        <v>0</v>
      </c>
      <c r="T145" s="162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3" t="s">
        <v>181</v>
      </c>
      <c r="AT145" s="163" t="s">
        <v>177</v>
      </c>
      <c r="AU145" s="163" t="s">
        <v>88</v>
      </c>
      <c r="AY145" s="18" t="s">
        <v>175</v>
      </c>
      <c r="BE145" s="164">
        <f t="shared" si="4"/>
        <v>0</v>
      </c>
      <c r="BF145" s="164">
        <f t="shared" si="5"/>
        <v>0</v>
      </c>
      <c r="BG145" s="164">
        <f t="shared" si="6"/>
        <v>0</v>
      </c>
      <c r="BH145" s="164">
        <f t="shared" si="7"/>
        <v>0</v>
      </c>
      <c r="BI145" s="164">
        <f t="shared" si="8"/>
        <v>0</v>
      </c>
      <c r="BJ145" s="18" t="s">
        <v>88</v>
      </c>
      <c r="BK145" s="165">
        <f t="shared" si="9"/>
        <v>0</v>
      </c>
      <c r="BL145" s="18" t="s">
        <v>181</v>
      </c>
      <c r="BM145" s="163" t="s">
        <v>291</v>
      </c>
    </row>
    <row r="146" spans="1:65" s="2" customFormat="1" ht="21.75" customHeight="1">
      <c r="A146" s="33"/>
      <c r="B146" s="151"/>
      <c r="C146" s="152" t="s">
        <v>246</v>
      </c>
      <c r="D146" s="152" t="s">
        <v>177</v>
      </c>
      <c r="E146" s="153" t="s">
        <v>493</v>
      </c>
      <c r="F146" s="154" t="s">
        <v>1039</v>
      </c>
      <c r="G146" s="155" t="s">
        <v>180</v>
      </c>
      <c r="H146" s="156">
        <v>0.76600000000000001</v>
      </c>
      <c r="I146" s="157"/>
      <c r="J146" s="156">
        <f t="shared" si="0"/>
        <v>0</v>
      </c>
      <c r="K146" s="158"/>
      <c r="L146" s="34"/>
      <c r="M146" s="159" t="s">
        <v>1</v>
      </c>
      <c r="N146" s="160" t="s">
        <v>42</v>
      </c>
      <c r="O146" s="59"/>
      <c r="P146" s="161">
        <f t="shared" si="1"/>
        <v>0</v>
      </c>
      <c r="Q146" s="161">
        <v>0</v>
      </c>
      <c r="R146" s="161">
        <f t="shared" si="2"/>
        <v>0</v>
      </c>
      <c r="S146" s="161">
        <v>0</v>
      </c>
      <c r="T146" s="162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3" t="s">
        <v>181</v>
      </c>
      <c r="AT146" s="163" t="s">
        <v>177</v>
      </c>
      <c r="AU146" s="163" t="s">
        <v>88</v>
      </c>
      <c r="AY146" s="18" t="s">
        <v>175</v>
      </c>
      <c r="BE146" s="164">
        <f t="shared" si="4"/>
        <v>0</v>
      </c>
      <c r="BF146" s="164">
        <f t="shared" si="5"/>
        <v>0</v>
      </c>
      <c r="BG146" s="164">
        <f t="shared" si="6"/>
        <v>0</v>
      </c>
      <c r="BH146" s="164">
        <f t="shared" si="7"/>
        <v>0</v>
      </c>
      <c r="BI146" s="164">
        <f t="shared" si="8"/>
        <v>0</v>
      </c>
      <c r="BJ146" s="18" t="s">
        <v>88</v>
      </c>
      <c r="BK146" s="165">
        <f t="shared" si="9"/>
        <v>0</v>
      </c>
      <c r="BL146" s="18" t="s">
        <v>181</v>
      </c>
      <c r="BM146" s="163" t="s">
        <v>301</v>
      </c>
    </row>
    <row r="147" spans="1:65" s="2" customFormat="1" ht="21.75" customHeight="1">
      <c r="A147" s="33"/>
      <c r="B147" s="151"/>
      <c r="C147" s="152" t="s">
        <v>252</v>
      </c>
      <c r="D147" s="152" t="s">
        <v>177</v>
      </c>
      <c r="E147" s="153" t="s">
        <v>498</v>
      </c>
      <c r="F147" s="154" t="s">
        <v>499</v>
      </c>
      <c r="G147" s="155" t="s">
        <v>180</v>
      </c>
      <c r="H147" s="156">
        <v>0.76600000000000001</v>
      </c>
      <c r="I147" s="157"/>
      <c r="J147" s="156">
        <f t="shared" si="0"/>
        <v>0</v>
      </c>
      <c r="K147" s="158"/>
      <c r="L147" s="34"/>
      <c r="M147" s="159" t="s">
        <v>1</v>
      </c>
      <c r="N147" s="160" t="s">
        <v>42</v>
      </c>
      <c r="O147" s="59"/>
      <c r="P147" s="161">
        <f t="shared" si="1"/>
        <v>0</v>
      </c>
      <c r="Q147" s="161">
        <v>0</v>
      </c>
      <c r="R147" s="161">
        <f t="shared" si="2"/>
        <v>0</v>
      </c>
      <c r="S147" s="161">
        <v>0</v>
      </c>
      <c r="T147" s="162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3" t="s">
        <v>181</v>
      </c>
      <c r="AT147" s="163" t="s">
        <v>177</v>
      </c>
      <c r="AU147" s="163" t="s">
        <v>88</v>
      </c>
      <c r="AY147" s="18" t="s">
        <v>175</v>
      </c>
      <c r="BE147" s="164">
        <f t="shared" si="4"/>
        <v>0</v>
      </c>
      <c r="BF147" s="164">
        <f t="shared" si="5"/>
        <v>0</v>
      </c>
      <c r="BG147" s="164">
        <f t="shared" si="6"/>
        <v>0</v>
      </c>
      <c r="BH147" s="164">
        <f t="shared" si="7"/>
        <v>0</v>
      </c>
      <c r="BI147" s="164">
        <f t="shared" si="8"/>
        <v>0</v>
      </c>
      <c r="BJ147" s="18" t="s">
        <v>88</v>
      </c>
      <c r="BK147" s="165">
        <f t="shared" si="9"/>
        <v>0</v>
      </c>
      <c r="BL147" s="18" t="s">
        <v>181</v>
      </c>
      <c r="BM147" s="163" t="s">
        <v>311</v>
      </c>
    </row>
    <row r="148" spans="1:65" s="2" customFormat="1" ht="21.75" customHeight="1">
      <c r="A148" s="33"/>
      <c r="B148" s="151"/>
      <c r="C148" s="152" t="s">
        <v>258</v>
      </c>
      <c r="D148" s="152" t="s">
        <v>177</v>
      </c>
      <c r="E148" s="153" t="s">
        <v>1040</v>
      </c>
      <c r="F148" s="154" t="s">
        <v>1041</v>
      </c>
      <c r="G148" s="155" t="s">
        <v>180</v>
      </c>
      <c r="H148" s="156">
        <v>0.76600000000000001</v>
      </c>
      <c r="I148" s="157"/>
      <c r="J148" s="156">
        <f t="shared" si="0"/>
        <v>0</v>
      </c>
      <c r="K148" s="158"/>
      <c r="L148" s="34"/>
      <c r="M148" s="159" t="s">
        <v>1</v>
      </c>
      <c r="N148" s="160" t="s">
        <v>42</v>
      </c>
      <c r="O148" s="59"/>
      <c r="P148" s="161">
        <f t="shared" si="1"/>
        <v>0</v>
      </c>
      <c r="Q148" s="161">
        <v>0</v>
      </c>
      <c r="R148" s="161">
        <f t="shared" si="2"/>
        <v>0</v>
      </c>
      <c r="S148" s="161">
        <v>0</v>
      </c>
      <c r="T148" s="162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3" t="s">
        <v>181</v>
      </c>
      <c r="AT148" s="163" t="s">
        <v>177</v>
      </c>
      <c r="AU148" s="163" t="s">
        <v>88</v>
      </c>
      <c r="AY148" s="18" t="s">
        <v>175</v>
      </c>
      <c r="BE148" s="164">
        <f t="shared" si="4"/>
        <v>0</v>
      </c>
      <c r="BF148" s="164">
        <f t="shared" si="5"/>
        <v>0</v>
      </c>
      <c r="BG148" s="164">
        <f t="shared" si="6"/>
        <v>0</v>
      </c>
      <c r="BH148" s="164">
        <f t="shared" si="7"/>
        <v>0</v>
      </c>
      <c r="BI148" s="164">
        <f t="shared" si="8"/>
        <v>0</v>
      </c>
      <c r="BJ148" s="18" t="s">
        <v>88</v>
      </c>
      <c r="BK148" s="165">
        <f t="shared" si="9"/>
        <v>0</v>
      </c>
      <c r="BL148" s="18" t="s">
        <v>181</v>
      </c>
      <c r="BM148" s="163" t="s">
        <v>323</v>
      </c>
    </row>
    <row r="149" spans="1:65" s="12" customFormat="1" ht="22.9" customHeight="1">
      <c r="B149" s="138"/>
      <c r="D149" s="139" t="s">
        <v>75</v>
      </c>
      <c r="E149" s="149" t="s">
        <v>510</v>
      </c>
      <c r="F149" s="149" t="s">
        <v>1134</v>
      </c>
      <c r="I149" s="141"/>
      <c r="J149" s="150">
        <f>BK149</f>
        <v>0</v>
      </c>
      <c r="L149" s="138"/>
      <c r="M149" s="143"/>
      <c r="N149" s="144"/>
      <c r="O149" s="144"/>
      <c r="P149" s="145">
        <f>P150</f>
        <v>0</v>
      </c>
      <c r="Q149" s="144"/>
      <c r="R149" s="145">
        <f>R150</f>
        <v>0</v>
      </c>
      <c r="S149" s="144"/>
      <c r="T149" s="146">
        <f>T150</f>
        <v>0</v>
      </c>
      <c r="AR149" s="139" t="s">
        <v>83</v>
      </c>
      <c r="AT149" s="147" t="s">
        <v>75</v>
      </c>
      <c r="AU149" s="147" t="s">
        <v>83</v>
      </c>
      <c r="AY149" s="139" t="s">
        <v>175</v>
      </c>
      <c r="BK149" s="148">
        <f>BK150</f>
        <v>0</v>
      </c>
    </row>
    <row r="150" spans="1:65" s="2" customFormat="1" ht="21.75" customHeight="1">
      <c r="A150" s="33"/>
      <c r="B150" s="151"/>
      <c r="C150" s="152" t="s">
        <v>262</v>
      </c>
      <c r="D150" s="152" t="s">
        <v>177</v>
      </c>
      <c r="E150" s="153" t="s">
        <v>1135</v>
      </c>
      <c r="F150" s="154" t="s">
        <v>514</v>
      </c>
      <c r="G150" s="155" t="s">
        <v>180</v>
      </c>
      <c r="H150" s="156">
        <v>0.28699999999999998</v>
      </c>
      <c r="I150" s="157"/>
      <c r="J150" s="156">
        <f>ROUND(I150*H150,3)</f>
        <v>0</v>
      </c>
      <c r="K150" s="158"/>
      <c r="L150" s="34"/>
      <c r="M150" s="159" t="s">
        <v>1</v>
      </c>
      <c r="N150" s="160" t="s">
        <v>42</v>
      </c>
      <c r="O150" s="59"/>
      <c r="P150" s="161">
        <f>O150*H150</f>
        <v>0</v>
      </c>
      <c r="Q150" s="161">
        <v>0</v>
      </c>
      <c r="R150" s="161">
        <f>Q150*H150</f>
        <v>0</v>
      </c>
      <c r="S150" s="161">
        <v>0</v>
      </c>
      <c r="T150" s="162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3" t="s">
        <v>181</v>
      </c>
      <c r="AT150" s="163" t="s">
        <v>177</v>
      </c>
      <c r="AU150" s="163" t="s">
        <v>88</v>
      </c>
      <c r="AY150" s="18" t="s">
        <v>175</v>
      </c>
      <c r="BE150" s="164">
        <f>IF(N150="základná",J150,0)</f>
        <v>0</v>
      </c>
      <c r="BF150" s="164">
        <f>IF(N150="znížená",J150,0)</f>
        <v>0</v>
      </c>
      <c r="BG150" s="164">
        <f>IF(N150="zákl. prenesená",J150,0)</f>
        <v>0</v>
      </c>
      <c r="BH150" s="164">
        <f>IF(N150="zníž. prenesená",J150,0)</f>
        <v>0</v>
      </c>
      <c r="BI150" s="164">
        <f>IF(N150="nulová",J150,0)</f>
        <v>0</v>
      </c>
      <c r="BJ150" s="18" t="s">
        <v>88</v>
      </c>
      <c r="BK150" s="165">
        <f>ROUND(I150*H150,3)</f>
        <v>0</v>
      </c>
      <c r="BL150" s="18" t="s">
        <v>181</v>
      </c>
      <c r="BM150" s="163" t="s">
        <v>337</v>
      </c>
    </row>
    <row r="151" spans="1:65" s="12" customFormat="1" ht="25.9" customHeight="1">
      <c r="B151" s="138"/>
      <c r="D151" s="139" t="s">
        <v>75</v>
      </c>
      <c r="E151" s="140" t="s">
        <v>516</v>
      </c>
      <c r="F151" s="140" t="s">
        <v>1042</v>
      </c>
      <c r="I151" s="141"/>
      <c r="J151" s="142">
        <f>BK151</f>
        <v>0</v>
      </c>
      <c r="L151" s="138"/>
      <c r="M151" s="143"/>
      <c r="N151" s="144"/>
      <c r="O151" s="144"/>
      <c r="P151" s="145">
        <f>P152+P158+P175+P187</f>
        <v>0</v>
      </c>
      <c r="Q151" s="144"/>
      <c r="R151" s="145">
        <f>R152+R158+R175+R187</f>
        <v>0.16321000000000002</v>
      </c>
      <c r="S151" s="144"/>
      <c r="T151" s="146">
        <f>T152+T158+T175+T187</f>
        <v>0</v>
      </c>
      <c r="AR151" s="139" t="s">
        <v>88</v>
      </c>
      <c r="AT151" s="147" t="s">
        <v>75</v>
      </c>
      <c r="AU151" s="147" t="s">
        <v>76</v>
      </c>
      <c r="AY151" s="139" t="s">
        <v>175</v>
      </c>
      <c r="BK151" s="148">
        <f>BK152+BK158+BK175+BK187</f>
        <v>0</v>
      </c>
    </row>
    <row r="152" spans="1:65" s="12" customFormat="1" ht="22.9" customHeight="1">
      <c r="B152" s="138"/>
      <c r="D152" s="139" t="s">
        <v>75</v>
      </c>
      <c r="E152" s="149" t="s">
        <v>1136</v>
      </c>
      <c r="F152" s="149" t="s">
        <v>1137</v>
      </c>
      <c r="I152" s="141"/>
      <c r="J152" s="150">
        <f>BK152</f>
        <v>0</v>
      </c>
      <c r="L152" s="138"/>
      <c r="M152" s="143"/>
      <c r="N152" s="144"/>
      <c r="O152" s="144"/>
      <c r="P152" s="145">
        <f>SUM(P153:P157)</f>
        <v>0</v>
      </c>
      <c r="Q152" s="144"/>
      <c r="R152" s="145">
        <f>SUM(R153:R157)</f>
        <v>1.1299999999999999E-3</v>
      </c>
      <c r="S152" s="144"/>
      <c r="T152" s="146">
        <f>SUM(T153:T157)</f>
        <v>0</v>
      </c>
      <c r="AR152" s="139" t="s">
        <v>88</v>
      </c>
      <c r="AT152" s="147" t="s">
        <v>75</v>
      </c>
      <c r="AU152" s="147" t="s">
        <v>83</v>
      </c>
      <c r="AY152" s="139" t="s">
        <v>175</v>
      </c>
      <c r="BK152" s="148">
        <f>SUM(BK153:BK157)</f>
        <v>0</v>
      </c>
    </row>
    <row r="153" spans="1:65" s="2" customFormat="1" ht="21.75" customHeight="1">
      <c r="A153" s="33"/>
      <c r="B153" s="151"/>
      <c r="C153" s="152" t="s">
        <v>266</v>
      </c>
      <c r="D153" s="152" t="s">
        <v>177</v>
      </c>
      <c r="E153" s="153" t="s">
        <v>1138</v>
      </c>
      <c r="F153" s="154" t="s">
        <v>1139</v>
      </c>
      <c r="G153" s="155" t="s">
        <v>215</v>
      </c>
      <c r="H153" s="156">
        <v>29</v>
      </c>
      <c r="I153" s="157"/>
      <c r="J153" s="156">
        <f>ROUND(I153*H153,3)</f>
        <v>0</v>
      </c>
      <c r="K153" s="158"/>
      <c r="L153" s="34"/>
      <c r="M153" s="159" t="s">
        <v>1</v>
      </c>
      <c r="N153" s="160" t="s">
        <v>42</v>
      </c>
      <c r="O153" s="59"/>
      <c r="P153" s="161">
        <f>O153*H153</f>
        <v>0</v>
      </c>
      <c r="Q153" s="161">
        <v>0</v>
      </c>
      <c r="R153" s="161">
        <f>Q153*H153</f>
        <v>0</v>
      </c>
      <c r="S153" s="161">
        <v>0</v>
      </c>
      <c r="T153" s="162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3" t="s">
        <v>266</v>
      </c>
      <c r="AT153" s="163" t="s">
        <v>177</v>
      </c>
      <c r="AU153" s="163" t="s">
        <v>88</v>
      </c>
      <c r="AY153" s="18" t="s">
        <v>175</v>
      </c>
      <c r="BE153" s="164">
        <f>IF(N153="základná",J153,0)</f>
        <v>0</v>
      </c>
      <c r="BF153" s="164">
        <f>IF(N153="znížená",J153,0)</f>
        <v>0</v>
      </c>
      <c r="BG153" s="164">
        <f>IF(N153="zákl. prenesená",J153,0)</f>
        <v>0</v>
      </c>
      <c r="BH153" s="164">
        <f>IF(N153="zníž. prenesená",J153,0)</f>
        <v>0</v>
      </c>
      <c r="BI153" s="164">
        <f>IF(N153="nulová",J153,0)</f>
        <v>0</v>
      </c>
      <c r="BJ153" s="18" t="s">
        <v>88</v>
      </c>
      <c r="BK153" s="165">
        <f>ROUND(I153*H153,3)</f>
        <v>0</v>
      </c>
      <c r="BL153" s="18" t="s">
        <v>266</v>
      </c>
      <c r="BM153" s="163" t="s">
        <v>349</v>
      </c>
    </row>
    <row r="154" spans="1:65" s="2" customFormat="1" ht="21.75" customHeight="1">
      <c r="A154" s="33"/>
      <c r="B154" s="151"/>
      <c r="C154" s="183" t="s">
        <v>270</v>
      </c>
      <c r="D154" s="183" t="s">
        <v>188</v>
      </c>
      <c r="E154" s="184" t="s">
        <v>1140</v>
      </c>
      <c r="F154" s="185" t="s">
        <v>1141</v>
      </c>
      <c r="G154" s="186" t="s">
        <v>215</v>
      </c>
      <c r="H154" s="187">
        <v>9</v>
      </c>
      <c r="I154" s="188"/>
      <c r="J154" s="187">
        <f>ROUND(I154*H154,3)</f>
        <v>0</v>
      </c>
      <c r="K154" s="189"/>
      <c r="L154" s="190"/>
      <c r="M154" s="191" t="s">
        <v>1</v>
      </c>
      <c r="N154" s="192" t="s">
        <v>42</v>
      </c>
      <c r="O154" s="59"/>
      <c r="P154" s="161">
        <f>O154*H154</f>
        <v>0</v>
      </c>
      <c r="Q154" s="161">
        <v>8.0000000000000007E-5</v>
      </c>
      <c r="R154" s="161">
        <f>Q154*H154</f>
        <v>7.2000000000000005E-4</v>
      </c>
      <c r="S154" s="161">
        <v>0</v>
      </c>
      <c r="T154" s="162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3" t="s">
        <v>349</v>
      </c>
      <c r="AT154" s="163" t="s">
        <v>188</v>
      </c>
      <c r="AU154" s="163" t="s">
        <v>88</v>
      </c>
      <c r="AY154" s="18" t="s">
        <v>175</v>
      </c>
      <c r="BE154" s="164">
        <f>IF(N154="základná",J154,0)</f>
        <v>0</v>
      </c>
      <c r="BF154" s="164">
        <f>IF(N154="znížená",J154,0)</f>
        <v>0</v>
      </c>
      <c r="BG154" s="164">
        <f>IF(N154="zákl. prenesená",J154,0)</f>
        <v>0</v>
      </c>
      <c r="BH154" s="164">
        <f>IF(N154="zníž. prenesená",J154,0)</f>
        <v>0</v>
      </c>
      <c r="BI154" s="164">
        <f>IF(N154="nulová",J154,0)</f>
        <v>0</v>
      </c>
      <c r="BJ154" s="18" t="s">
        <v>88</v>
      </c>
      <c r="BK154" s="165">
        <f>ROUND(I154*H154,3)</f>
        <v>0</v>
      </c>
      <c r="BL154" s="18" t="s">
        <v>266</v>
      </c>
      <c r="BM154" s="163" t="s">
        <v>363</v>
      </c>
    </row>
    <row r="155" spans="1:65" s="2" customFormat="1" ht="21.75" customHeight="1">
      <c r="A155" s="33"/>
      <c r="B155" s="151"/>
      <c r="C155" s="183" t="s">
        <v>274</v>
      </c>
      <c r="D155" s="183" t="s">
        <v>188</v>
      </c>
      <c r="E155" s="184" t="s">
        <v>1142</v>
      </c>
      <c r="F155" s="185" t="s">
        <v>1143</v>
      </c>
      <c r="G155" s="186" t="s">
        <v>215</v>
      </c>
      <c r="H155" s="187">
        <v>7</v>
      </c>
      <c r="I155" s="188"/>
      <c r="J155" s="187">
        <f>ROUND(I155*H155,3)</f>
        <v>0</v>
      </c>
      <c r="K155" s="189"/>
      <c r="L155" s="190"/>
      <c r="M155" s="191" t="s">
        <v>1</v>
      </c>
      <c r="N155" s="192" t="s">
        <v>42</v>
      </c>
      <c r="O155" s="59"/>
      <c r="P155" s="161">
        <f>O155*H155</f>
        <v>0</v>
      </c>
      <c r="Q155" s="161">
        <v>4.0000000000000003E-5</v>
      </c>
      <c r="R155" s="161">
        <f>Q155*H155</f>
        <v>2.8000000000000003E-4</v>
      </c>
      <c r="S155" s="161">
        <v>0</v>
      </c>
      <c r="T155" s="162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3" t="s">
        <v>349</v>
      </c>
      <c r="AT155" s="163" t="s">
        <v>188</v>
      </c>
      <c r="AU155" s="163" t="s">
        <v>88</v>
      </c>
      <c r="AY155" s="18" t="s">
        <v>175</v>
      </c>
      <c r="BE155" s="164">
        <f>IF(N155="základná",J155,0)</f>
        <v>0</v>
      </c>
      <c r="BF155" s="164">
        <f>IF(N155="znížená",J155,0)</f>
        <v>0</v>
      </c>
      <c r="BG155" s="164">
        <f>IF(N155="zákl. prenesená",J155,0)</f>
        <v>0</v>
      </c>
      <c r="BH155" s="164">
        <f>IF(N155="zníž. prenesená",J155,0)</f>
        <v>0</v>
      </c>
      <c r="BI155" s="164">
        <f>IF(N155="nulová",J155,0)</f>
        <v>0</v>
      </c>
      <c r="BJ155" s="18" t="s">
        <v>88</v>
      </c>
      <c r="BK155" s="165">
        <f>ROUND(I155*H155,3)</f>
        <v>0</v>
      </c>
      <c r="BL155" s="18" t="s">
        <v>266</v>
      </c>
      <c r="BM155" s="163" t="s">
        <v>378</v>
      </c>
    </row>
    <row r="156" spans="1:65" s="2" customFormat="1" ht="21.75" customHeight="1">
      <c r="A156" s="33"/>
      <c r="B156" s="151"/>
      <c r="C156" s="183" t="s">
        <v>278</v>
      </c>
      <c r="D156" s="183" t="s">
        <v>188</v>
      </c>
      <c r="E156" s="184" t="s">
        <v>1144</v>
      </c>
      <c r="F156" s="185" t="s">
        <v>1145</v>
      </c>
      <c r="G156" s="186" t="s">
        <v>215</v>
      </c>
      <c r="H156" s="187">
        <v>13</v>
      </c>
      <c r="I156" s="188"/>
      <c r="J156" s="187">
        <f>ROUND(I156*H156,3)</f>
        <v>0</v>
      </c>
      <c r="K156" s="189"/>
      <c r="L156" s="190"/>
      <c r="M156" s="191" t="s">
        <v>1</v>
      </c>
      <c r="N156" s="192" t="s">
        <v>42</v>
      </c>
      <c r="O156" s="59"/>
      <c r="P156" s="161">
        <f>O156*H156</f>
        <v>0</v>
      </c>
      <c r="Q156" s="161">
        <v>1.0000000000000001E-5</v>
      </c>
      <c r="R156" s="161">
        <f>Q156*H156</f>
        <v>1.3000000000000002E-4</v>
      </c>
      <c r="S156" s="161">
        <v>0</v>
      </c>
      <c r="T156" s="162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3" t="s">
        <v>349</v>
      </c>
      <c r="AT156" s="163" t="s">
        <v>188</v>
      </c>
      <c r="AU156" s="163" t="s">
        <v>88</v>
      </c>
      <c r="AY156" s="18" t="s">
        <v>175</v>
      </c>
      <c r="BE156" s="164">
        <f>IF(N156="základná",J156,0)</f>
        <v>0</v>
      </c>
      <c r="BF156" s="164">
        <f>IF(N156="znížená",J156,0)</f>
        <v>0</v>
      </c>
      <c r="BG156" s="164">
        <f>IF(N156="zákl. prenesená",J156,0)</f>
        <v>0</v>
      </c>
      <c r="BH156" s="164">
        <f>IF(N156="zníž. prenesená",J156,0)</f>
        <v>0</v>
      </c>
      <c r="BI156" s="164">
        <f>IF(N156="nulová",J156,0)</f>
        <v>0</v>
      </c>
      <c r="BJ156" s="18" t="s">
        <v>88</v>
      </c>
      <c r="BK156" s="165">
        <f>ROUND(I156*H156,3)</f>
        <v>0</v>
      </c>
      <c r="BL156" s="18" t="s">
        <v>266</v>
      </c>
      <c r="BM156" s="163" t="s">
        <v>393</v>
      </c>
    </row>
    <row r="157" spans="1:65" s="2" customFormat="1" ht="21.75" customHeight="1">
      <c r="A157" s="33"/>
      <c r="B157" s="151"/>
      <c r="C157" s="152" t="s">
        <v>7</v>
      </c>
      <c r="D157" s="152" t="s">
        <v>177</v>
      </c>
      <c r="E157" s="153" t="s">
        <v>1146</v>
      </c>
      <c r="F157" s="154" t="s">
        <v>1147</v>
      </c>
      <c r="G157" s="155" t="s">
        <v>531</v>
      </c>
      <c r="H157" s="157"/>
      <c r="I157" s="157"/>
      <c r="J157" s="156">
        <f>ROUND(I157*H157,3)</f>
        <v>0</v>
      </c>
      <c r="K157" s="158"/>
      <c r="L157" s="34"/>
      <c r="M157" s="159" t="s">
        <v>1</v>
      </c>
      <c r="N157" s="160" t="s">
        <v>42</v>
      </c>
      <c r="O157" s="59"/>
      <c r="P157" s="161">
        <f>O157*H157</f>
        <v>0</v>
      </c>
      <c r="Q157" s="161">
        <v>0</v>
      </c>
      <c r="R157" s="161">
        <f>Q157*H157</f>
        <v>0</v>
      </c>
      <c r="S157" s="161">
        <v>0</v>
      </c>
      <c r="T157" s="162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3" t="s">
        <v>266</v>
      </c>
      <c r="AT157" s="163" t="s">
        <v>177</v>
      </c>
      <c r="AU157" s="163" t="s">
        <v>88</v>
      </c>
      <c r="AY157" s="18" t="s">
        <v>175</v>
      </c>
      <c r="BE157" s="164">
        <f>IF(N157="základná",J157,0)</f>
        <v>0</v>
      </c>
      <c r="BF157" s="164">
        <f>IF(N157="znížená",J157,0)</f>
        <v>0</v>
      </c>
      <c r="BG157" s="164">
        <f>IF(N157="zákl. prenesená",J157,0)</f>
        <v>0</v>
      </c>
      <c r="BH157" s="164">
        <f>IF(N157="zníž. prenesená",J157,0)</f>
        <v>0</v>
      </c>
      <c r="BI157" s="164">
        <f>IF(N157="nulová",J157,0)</f>
        <v>0</v>
      </c>
      <c r="BJ157" s="18" t="s">
        <v>88</v>
      </c>
      <c r="BK157" s="165">
        <f>ROUND(I157*H157,3)</f>
        <v>0</v>
      </c>
      <c r="BL157" s="18" t="s">
        <v>266</v>
      </c>
      <c r="BM157" s="163" t="s">
        <v>404</v>
      </c>
    </row>
    <row r="158" spans="1:65" s="12" customFormat="1" ht="22.9" customHeight="1">
      <c r="B158" s="138"/>
      <c r="D158" s="139" t="s">
        <v>75</v>
      </c>
      <c r="E158" s="149" t="s">
        <v>1148</v>
      </c>
      <c r="F158" s="149" t="s">
        <v>1149</v>
      </c>
      <c r="I158" s="141"/>
      <c r="J158" s="150">
        <f>BK158</f>
        <v>0</v>
      </c>
      <c r="L158" s="138"/>
      <c r="M158" s="143"/>
      <c r="N158" s="144"/>
      <c r="O158" s="144"/>
      <c r="P158" s="145">
        <f>SUM(P159:P174)</f>
        <v>0</v>
      </c>
      <c r="Q158" s="144"/>
      <c r="R158" s="145">
        <f>SUM(R159:R174)</f>
        <v>7.7769999999999992E-2</v>
      </c>
      <c r="S158" s="144"/>
      <c r="T158" s="146">
        <f>SUM(T159:T174)</f>
        <v>0</v>
      </c>
      <c r="AR158" s="139" t="s">
        <v>88</v>
      </c>
      <c r="AT158" s="147" t="s">
        <v>75</v>
      </c>
      <c r="AU158" s="147" t="s">
        <v>83</v>
      </c>
      <c r="AY158" s="139" t="s">
        <v>175</v>
      </c>
      <c r="BK158" s="148">
        <f>SUM(BK159:BK174)</f>
        <v>0</v>
      </c>
    </row>
    <row r="159" spans="1:65" s="2" customFormat="1" ht="21.75" customHeight="1">
      <c r="A159" s="33"/>
      <c r="B159" s="151"/>
      <c r="C159" s="152" t="s">
        <v>287</v>
      </c>
      <c r="D159" s="152" t="s">
        <v>177</v>
      </c>
      <c r="E159" s="153" t="s">
        <v>1150</v>
      </c>
      <c r="F159" s="154" t="s">
        <v>1151</v>
      </c>
      <c r="G159" s="155" t="s">
        <v>215</v>
      </c>
      <c r="H159" s="156">
        <v>6</v>
      </c>
      <c r="I159" s="157"/>
      <c r="J159" s="156">
        <f t="shared" ref="J159:J174" si="10">ROUND(I159*H159,3)</f>
        <v>0</v>
      </c>
      <c r="K159" s="158"/>
      <c r="L159" s="34"/>
      <c r="M159" s="159" t="s">
        <v>1</v>
      </c>
      <c r="N159" s="160" t="s">
        <v>42</v>
      </c>
      <c r="O159" s="59"/>
      <c r="P159" s="161">
        <f t="shared" ref="P159:P174" si="11">O159*H159</f>
        <v>0</v>
      </c>
      <c r="Q159" s="161">
        <v>1.6299999999999999E-3</v>
      </c>
      <c r="R159" s="161">
        <f t="shared" ref="R159:R174" si="12">Q159*H159</f>
        <v>9.7800000000000005E-3</v>
      </c>
      <c r="S159" s="161">
        <v>0</v>
      </c>
      <c r="T159" s="162">
        <f t="shared" ref="T159:T174" si="13"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3" t="s">
        <v>266</v>
      </c>
      <c r="AT159" s="163" t="s">
        <v>177</v>
      </c>
      <c r="AU159" s="163" t="s">
        <v>88</v>
      </c>
      <c r="AY159" s="18" t="s">
        <v>175</v>
      </c>
      <c r="BE159" s="164">
        <f t="shared" ref="BE159:BE174" si="14">IF(N159="základná",J159,0)</f>
        <v>0</v>
      </c>
      <c r="BF159" s="164">
        <f t="shared" ref="BF159:BF174" si="15">IF(N159="znížená",J159,0)</f>
        <v>0</v>
      </c>
      <c r="BG159" s="164">
        <f t="shared" ref="BG159:BG174" si="16">IF(N159="zákl. prenesená",J159,0)</f>
        <v>0</v>
      </c>
      <c r="BH159" s="164">
        <f t="shared" ref="BH159:BH174" si="17">IF(N159="zníž. prenesená",J159,0)</f>
        <v>0</v>
      </c>
      <c r="BI159" s="164">
        <f t="shared" ref="BI159:BI174" si="18">IF(N159="nulová",J159,0)</f>
        <v>0</v>
      </c>
      <c r="BJ159" s="18" t="s">
        <v>88</v>
      </c>
      <c r="BK159" s="165">
        <f t="shared" ref="BK159:BK174" si="19">ROUND(I159*H159,3)</f>
        <v>0</v>
      </c>
      <c r="BL159" s="18" t="s">
        <v>266</v>
      </c>
      <c r="BM159" s="163" t="s">
        <v>416</v>
      </c>
    </row>
    <row r="160" spans="1:65" s="2" customFormat="1" ht="33" customHeight="1">
      <c r="A160" s="33"/>
      <c r="B160" s="151"/>
      <c r="C160" s="152" t="s">
        <v>291</v>
      </c>
      <c r="D160" s="152" t="s">
        <v>177</v>
      </c>
      <c r="E160" s="153" t="s">
        <v>1152</v>
      </c>
      <c r="F160" s="154" t="s">
        <v>1153</v>
      </c>
      <c r="G160" s="155" t="s">
        <v>215</v>
      </c>
      <c r="H160" s="156">
        <v>10</v>
      </c>
      <c r="I160" s="157"/>
      <c r="J160" s="156">
        <f t="shared" si="10"/>
        <v>0</v>
      </c>
      <c r="K160" s="158"/>
      <c r="L160" s="34"/>
      <c r="M160" s="159" t="s">
        <v>1</v>
      </c>
      <c r="N160" s="160" t="s">
        <v>42</v>
      </c>
      <c r="O160" s="59"/>
      <c r="P160" s="161">
        <f t="shared" si="11"/>
        <v>0</v>
      </c>
      <c r="Q160" s="161">
        <v>0</v>
      </c>
      <c r="R160" s="161">
        <f t="shared" si="12"/>
        <v>0</v>
      </c>
      <c r="S160" s="161">
        <v>0</v>
      </c>
      <c r="T160" s="162">
        <f t="shared" si="1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3" t="s">
        <v>266</v>
      </c>
      <c r="AT160" s="163" t="s">
        <v>177</v>
      </c>
      <c r="AU160" s="163" t="s">
        <v>88</v>
      </c>
      <c r="AY160" s="18" t="s">
        <v>175</v>
      </c>
      <c r="BE160" s="164">
        <f t="shared" si="14"/>
        <v>0</v>
      </c>
      <c r="BF160" s="164">
        <f t="shared" si="15"/>
        <v>0</v>
      </c>
      <c r="BG160" s="164">
        <f t="shared" si="16"/>
        <v>0</v>
      </c>
      <c r="BH160" s="164">
        <f t="shared" si="17"/>
        <v>0</v>
      </c>
      <c r="BI160" s="164">
        <f t="shared" si="18"/>
        <v>0</v>
      </c>
      <c r="BJ160" s="18" t="s">
        <v>88</v>
      </c>
      <c r="BK160" s="165">
        <f t="shared" si="19"/>
        <v>0</v>
      </c>
      <c r="BL160" s="18" t="s">
        <v>266</v>
      </c>
      <c r="BM160" s="163" t="s">
        <v>427</v>
      </c>
    </row>
    <row r="161" spans="1:65" s="2" customFormat="1" ht="33" customHeight="1">
      <c r="A161" s="33"/>
      <c r="B161" s="151"/>
      <c r="C161" s="152" t="s">
        <v>296</v>
      </c>
      <c r="D161" s="152" t="s">
        <v>177</v>
      </c>
      <c r="E161" s="153" t="s">
        <v>1154</v>
      </c>
      <c r="F161" s="154" t="s">
        <v>1155</v>
      </c>
      <c r="G161" s="155" t="s">
        <v>215</v>
      </c>
      <c r="H161" s="156">
        <v>12</v>
      </c>
      <c r="I161" s="157"/>
      <c r="J161" s="156">
        <f t="shared" si="10"/>
        <v>0</v>
      </c>
      <c r="K161" s="158"/>
      <c r="L161" s="34"/>
      <c r="M161" s="159" t="s">
        <v>1</v>
      </c>
      <c r="N161" s="160" t="s">
        <v>42</v>
      </c>
      <c r="O161" s="59"/>
      <c r="P161" s="161">
        <f t="shared" si="11"/>
        <v>0</v>
      </c>
      <c r="Q161" s="161">
        <v>0</v>
      </c>
      <c r="R161" s="161">
        <f t="shared" si="12"/>
        <v>0</v>
      </c>
      <c r="S161" s="161">
        <v>0</v>
      </c>
      <c r="T161" s="162">
        <f t="shared" si="1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3" t="s">
        <v>266</v>
      </c>
      <c r="AT161" s="163" t="s">
        <v>177</v>
      </c>
      <c r="AU161" s="163" t="s">
        <v>88</v>
      </c>
      <c r="AY161" s="18" t="s">
        <v>175</v>
      </c>
      <c r="BE161" s="164">
        <f t="shared" si="14"/>
        <v>0</v>
      </c>
      <c r="BF161" s="164">
        <f t="shared" si="15"/>
        <v>0</v>
      </c>
      <c r="BG161" s="164">
        <f t="shared" si="16"/>
        <v>0</v>
      </c>
      <c r="BH161" s="164">
        <f t="shared" si="17"/>
        <v>0</v>
      </c>
      <c r="BI161" s="164">
        <f t="shared" si="18"/>
        <v>0</v>
      </c>
      <c r="BJ161" s="18" t="s">
        <v>88</v>
      </c>
      <c r="BK161" s="165">
        <f t="shared" si="19"/>
        <v>0</v>
      </c>
      <c r="BL161" s="18" t="s">
        <v>266</v>
      </c>
      <c r="BM161" s="163" t="s">
        <v>468</v>
      </c>
    </row>
    <row r="162" spans="1:65" s="2" customFormat="1" ht="21.75" customHeight="1">
      <c r="A162" s="33"/>
      <c r="B162" s="151"/>
      <c r="C162" s="152" t="s">
        <v>301</v>
      </c>
      <c r="D162" s="152" t="s">
        <v>177</v>
      </c>
      <c r="E162" s="153" t="s">
        <v>1156</v>
      </c>
      <c r="F162" s="154" t="s">
        <v>1157</v>
      </c>
      <c r="G162" s="155" t="s">
        <v>215</v>
      </c>
      <c r="H162" s="156">
        <v>6</v>
      </c>
      <c r="I162" s="157"/>
      <c r="J162" s="156">
        <f t="shared" si="10"/>
        <v>0</v>
      </c>
      <c r="K162" s="158"/>
      <c r="L162" s="34"/>
      <c r="M162" s="159" t="s">
        <v>1</v>
      </c>
      <c r="N162" s="160" t="s">
        <v>42</v>
      </c>
      <c r="O162" s="59"/>
      <c r="P162" s="161">
        <f t="shared" si="11"/>
        <v>0</v>
      </c>
      <c r="Q162" s="161">
        <v>1.5299999999999999E-3</v>
      </c>
      <c r="R162" s="161">
        <f t="shared" si="12"/>
        <v>9.1799999999999989E-3</v>
      </c>
      <c r="S162" s="161">
        <v>0</v>
      </c>
      <c r="T162" s="162">
        <f t="shared" si="1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3" t="s">
        <v>266</v>
      </c>
      <c r="AT162" s="163" t="s">
        <v>177</v>
      </c>
      <c r="AU162" s="163" t="s">
        <v>88</v>
      </c>
      <c r="AY162" s="18" t="s">
        <v>175</v>
      </c>
      <c r="BE162" s="164">
        <f t="shared" si="14"/>
        <v>0</v>
      </c>
      <c r="BF162" s="164">
        <f t="shared" si="15"/>
        <v>0</v>
      </c>
      <c r="BG162" s="164">
        <f t="shared" si="16"/>
        <v>0</v>
      </c>
      <c r="BH162" s="164">
        <f t="shared" si="17"/>
        <v>0</v>
      </c>
      <c r="BI162" s="164">
        <f t="shared" si="18"/>
        <v>0</v>
      </c>
      <c r="BJ162" s="18" t="s">
        <v>88</v>
      </c>
      <c r="BK162" s="165">
        <f t="shared" si="19"/>
        <v>0</v>
      </c>
      <c r="BL162" s="18" t="s">
        <v>266</v>
      </c>
      <c r="BM162" s="163" t="s">
        <v>484</v>
      </c>
    </row>
    <row r="163" spans="1:65" s="2" customFormat="1" ht="21.75" customHeight="1">
      <c r="A163" s="33"/>
      <c r="B163" s="151"/>
      <c r="C163" s="152" t="s">
        <v>306</v>
      </c>
      <c r="D163" s="152" t="s">
        <v>177</v>
      </c>
      <c r="E163" s="153" t="s">
        <v>1158</v>
      </c>
      <c r="F163" s="154" t="s">
        <v>1159</v>
      </c>
      <c r="G163" s="155" t="s">
        <v>215</v>
      </c>
      <c r="H163" s="156">
        <v>9</v>
      </c>
      <c r="I163" s="157"/>
      <c r="J163" s="156">
        <f t="shared" si="10"/>
        <v>0</v>
      </c>
      <c r="K163" s="158"/>
      <c r="L163" s="34"/>
      <c r="M163" s="159" t="s">
        <v>1</v>
      </c>
      <c r="N163" s="160" t="s">
        <v>42</v>
      </c>
      <c r="O163" s="59"/>
      <c r="P163" s="161">
        <f t="shared" si="11"/>
        <v>0</v>
      </c>
      <c r="Q163" s="161">
        <v>3.2000000000000003E-4</v>
      </c>
      <c r="R163" s="161">
        <f t="shared" si="12"/>
        <v>2.8800000000000002E-3</v>
      </c>
      <c r="S163" s="161">
        <v>0</v>
      </c>
      <c r="T163" s="162">
        <f t="shared" si="1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3" t="s">
        <v>266</v>
      </c>
      <c r="AT163" s="163" t="s">
        <v>177</v>
      </c>
      <c r="AU163" s="163" t="s">
        <v>88</v>
      </c>
      <c r="AY163" s="18" t="s">
        <v>175</v>
      </c>
      <c r="BE163" s="164">
        <f t="shared" si="14"/>
        <v>0</v>
      </c>
      <c r="BF163" s="164">
        <f t="shared" si="15"/>
        <v>0</v>
      </c>
      <c r="BG163" s="164">
        <f t="shared" si="16"/>
        <v>0</v>
      </c>
      <c r="BH163" s="164">
        <f t="shared" si="17"/>
        <v>0</v>
      </c>
      <c r="BI163" s="164">
        <f t="shared" si="18"/>
        <v>0</v>
      </c>
      <c r="BJ163" s="18" t="s">
        <v>88</v>
      </c>
      <c r="BK163" s="165">
        <f t="shared" si="19"/>
        <v>0</v>
      </c>
      <c r="BL163" s="18" t="s">
        <v>266</v>
      </c>
      <c r="BM163" s="163" t="s">
        <v>492</v>
      </c>
    </row>
    <row r="164" spans="1:65" s="2" customFormat="1" ht="21.75" customHeight="1">
      <c r="A164" s="33"/>
      <c r="B164" s="151"/>
      <c r="C164" s="152" t="s">
        <v>311</v>
      </c>
      <c r="D164" s="152" t="s">
        <v>177</v>
      </c>
      <c r="E164" s="153" t="s">
        <v>1160</v>
      </c>
      <c r="F164" s="154" t="s">
        <v>1161</v>
      </c>
      <c r="G164" s="155" t="s">
        <v>215</v>
      </c>
      <c r="H164" s="156">
        <v>6</v>
      </c>
      <c r="I164" s="157"/>
      <c r="J164" s="156">
        <f t="shared" si="10"/>
        <v>0</v>
      </c>
      <c r="K164" s="158"/>
      <c r="L164" s="34"/>
      <c r="M164" s="159" t="s">
        <v>1</v>
      </c>
      <c r="N164" s="160" t="s">
        <v>42</v>
      </c>
      <c r="O164" s="59"/>
      <c r="P164" s="161">
        <f t="shared" si="11"/>
        <v>0</v>
      </c>
      <c r="Q164" s="161">
        <v>6.4000000000000005E-4</v>
      </c>
      <c r="R164" s="161">
        <f t="shared" si="12"/>
        <v>3.8400000000000005E-3</v>
      </c>
      <c r="S164" s="161">
        <v>0</v>
      </c>
      <c r="T164" s="162">
        <f t="shared" si="1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3" t="s">
        <v>266</v>
      </c>
      <c r="AT164" s="163" t="s">
        <v>177</v>
      </c>
      <c r="AU164" s="163" t="s">
        <v>88</v>
      </c>
      <c r="AY164" s="18" t="s">
        <v>175</v>
      </c>
      <c r="BE164" s="164">
        <f t="shared" si="14"/>
        <v>0</v>
      </c>
      <c r="BF164" s="164">
        <f t="shared" si="15"/>
        <v>0</v>
      </c>
      <c r="BG164" s="164">
        <f t="shared" si="16"/>
        <v>0</v>
      </c>
      <c r="BH164" s="164">
        <f t="shared" si="17"/>
        <v>0</v>
      </c>
      <c r="BI164" s="164">
        <f t="shared" si="18"/>
        <v>0</v>
      </c>
      <c r="BJ164" s="18" t="s">
        <v>88</v>
      </c>
      <c r="BK164" s="165">
        <f t="shared" si="19"/>
        <v>0</v>
      </c>
      <c r="BL164" s="18" t="s">
        <v>266</v>
      </c>
      <c r="BM164" s="163" t="s">
        <v>501</v>
      </c>
    </row>
    <row r="165" spans="1:65" s="2" customFormat="1" ht="21.75" customHeight="1">
      <c r="A165" s="33"/>
      <c r="B165" s="151"/>
      <c r="C165" s="152" t="s">
        <v>318</v>
      </c>
      <c r="D165" s="152" t="s">
        <v>177</v>
      </c>
      <c r="E165" s="153" t="s">
        <v>1162</v>
      </c>
      <c r="F165" s="154" t="s">
        <v>1163</v>
      </c>
      <c r="G165" s="155" t="s">
        <v>191</v>
      </c>
      <c r="H165" s="156">
        <v>3</v>
      </c>
      <c r="I165" s="157"/>
      <c r="J165" s="156">
        <f t="shared" si="10"/>
        <v>0</v>
      </c>
      <c r="K165" s="158"/>
      <c r="L165" s="34"/>
      <c r="M165" s="159" t="s">
        <v>1</v>
      </c>
      <c r="N165" s="160" t="s">
        <v>42</v>
      </c>
      <c r="O165" s="59"/>
      <c r="P165" s="161">
        <f t="shared" si="11"/>
        <v>0</v>
      </c>
      <c r="Q165" s="161">
        <v>0</v>
      </c>
      <c r="R165" s="161">
        <f t="shared" si="12"/>
        <v>0</v>
      </c>
      <c r="S165" s="161">
        <v>0</v>
      </c>
      <c r="T165" s="162">
        <f t="shared" si="1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3" t="s">
        <v>266</v>
      </c>
      <c r="AT165" s="163" t="s">
        <v>177</v>
      </c>
      <c r="AU165" s="163" t="s">
        <v>88</v>
      </c>
      <c r="AY165" s="18" t="s">
        <v>175</v>
      </c>
      <c r="BE165" s="164">
        <f t="shared" si="14"/>
        <v>0</v>
      </c>
      <c r="BF165" s="164">
        <f t="shared" si="15"/>
        <v>0</v>
      </c>
      <c r="BG165" s="164">
        <f t="shared" si="16"/>
        <v>0</v>
      </c>
      <c r="BH165" s="164">
        <f t="shared" si="17"/>
        <v>0</v>
      </c>
      <c r="BI165" s="164">
        <f t="shared" si="18"/>
        <v>0</v>
      </c>
      <c r="BJ165" s="18" t="s">
        <v>88</v>
      </c>
      <c r="BK165" s="165">
        <f t="shared" si="19"/>
        <v>0</v>
      </c>
      <c r="BL165" s="18" t="s">
        <v>266</v>
      </c>
      <c r="BM165" s="163" t="s">
        <v>512</v>
      </c>
    </row>
    <row r="166" spans="1:65" s="2" customFormat="1" ht="21.75" customHeight="1">
      <c r="A166" s="33"/>
      <c r="B166" s="151"/>
      <c r="C166" s="152" t="s">
        <v>323</v>
      </c>
      <c r="D166" s="152" t="s">
        <v>177</v>
      </c>
      <c r="E166" s="153" t="s">
        <v>1164</v>
      </c>
      <c r="F166" s="154" t="s">
        <v>1165</v>
      </c>
      <c r="G166" s="155" t="s">
        <v>191</v>
      </c>
      <c r="H166" s="156">
        <v>1</v>
      </c>
      <c r="I166" s="157"/>
      <c r="J166" s="156">
        <f t="shared" si="10"/>
        <v>0</v>
      </c>
      <c r="K166" s="158"/>
      <c r="L166" s="34"/>
      <c r="M166" s="159" t="s">
        <v>1</v>
      </c>
      <c r="N166" s="160" t="s">
        <v>42</v>
      </c>
      <c r="O166" s="59"/>
      <c r="P166" s="161">
        <f t="shared" si="11"/>
        <v>0</v>
      </c>
      <c r="Q166" s="161">
        <v>0</v>
      </c>
      <c r="R166" s="161">
        <f t="shared" si="12"/>
        <v>0</v>
      </c>
      <c r="S166" s="161">
        <v>0</v>
      </c>
      <c r="T166" s="162">
        <f t="shared" si="1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3" t="s">
        <v>266</v>
      </c>
      <c r="AT166" s="163" t="s">
        <v>177</v>
      </c>
      <c r="AU166" s="163" t="s">
        <v>88</v>
      </c>
      <c r="AY166" s="18" t="s">
        <v>175</v>
      </c>
      <c r="BE166" s="164">
        <f t="shared" si="14"/>
        <v>0</v>
      </c>
      <c r="BF166" s="164">
        <f t="shared" si="15"/>
        <v>0</v>
      </c>
      <c r="BG166" s="164">
        <f t="shared" si="16"/>
        <v>0</v>
      </c>
      <c r="BH166" s="164">
        <f t="shared" si="17"/>
        <v>0</v>
      </c>
      <c r="BI166" s="164">
        <f t="shared" si="18"/>
        <v>0</v>
      </c>
      <c r="BJ166" s="18" t="s">
        <v>88</v>
      </c>
      <c r="BK166" s="165">
        <f t="shared" si="19"/>
        <v>0</v>
      </c>
      <c r="BL166" s="18" t="s">
        <v>266</v>
      </c>
      <c r="BM166" s="163" t="s">
        <v>524</v>
      </c>
    </row>
    <row r="167" spans="1:65" s="2" customFormat="1" ht="21.75" customHeight="1">
      <c r="A167" s="33"/>
      <c r="B167" s="151"/>
      <c r="C167" s="152" t="s">
        <v>327</v>
      </c>
      <c r="D167" s="152" t="s">
        <v>177</v>
      </c>
      <c r="E167" s="153" t="s">
        <v>1166</v>
      </c>
      <c r="F167" s="154" t="s">
        <v>1167</v>
      </c>
      <c r="G167" s="155" t="s">
        <v>191</v>
      </c>
      <c r="H167" s="156">
        <v>1</v>
      </c>
      <c r="I167" s="157"/>
      <c r="J167" s="156">
        <f t="shared" si="10"/>
        <v>0</v>
      </c>
      <c r="K167" s="158"/>
      <c r="L167" s="34"/>
      <c r="M167" s="159" t="s">
        <v>1</v>
      </c>
      <c r="N167" s="160" t="s">
        <v>42</v>
      </c>
      <c r="O167" s="59"/>
      <c r="P167" s="161">
        <f t="shared" si="11"/>
        <v>0</v>
      </c>
      <c r="Q167" s="161">
        <v>0</v>
      </c>
      <c r="R167" s="161">
        <f t="shared" si="12"/>
        <v>0</v>
      </c>
      <c r="S167" s="161">
        <v>0</v>
      </c>
      <c r="T167" s="162">
        <f t="shared" si="1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3" t="s">
        <v>266</v>
      </c>
      <c r="AT167" s="163" t="s">
        <v>177</v>
      </c>
      <c r="AU167" s="163" t="s">
        <v>88</v>
      </c>
      <c r="AY167" s="18" t="s">
        <v>175</v>
      </c>
      <c r="BE167" s="164">
        <f t="shared" si="14"/>
        <v>0</v>
      </c>
      <c r="BF167" s="164">
        <f t="shared" si="15"/>
        <v>0</v>
      </c>
      <c r="BG167" s="164">
        <f t="shared" si="16"/>
        <v>0</v>
      </c>
      <c r="BH167" s="164">
        <f t="shared" si="17"/>
        <v>0</v>
      </c>
      <c r="BI167" s="164">
        <f t="shared" si="18"/>
        <v>0</v>
      </c>
      <c r="BJ167" s="18" t="s">
        <v>88</v>
      </c>
      <c r="BK167" s="165">
        <f t="shared" si="19"/>
        <v>0</v>
      </c>
      <c r="BL167" s="18" t="s">
        <v>266</v>
      </c>
      <c r="BM167" s="163" t="s">
        <v>535</v>
      </c>
    </row>
    <row r="168" spans="1:65" s="2" customFormat="1" ht="21.75" customHeight="1">
      <c r="A168" s="33"/>
      <c r="B168" s="151"/>
      <c r="C168" s="152" t="s">
        <v>337</v>
      </c>
      <c r="D168" s="152" t="s">
        <v>177</v>
      </c>
      <c r="E168" s="153" t="s">
        <v>1168</v>
      </c>
      <c r="F168" s="154" t="s">
        <v>1169</v>
      </c>
      <c r="G168" s="155" t="s">
        <v>191</v>
      </c>
      <c r="H168" s="156">
        <v>1</v>
      </c>
      <c r="I168" s="157"/>
      <c r="J168" s="156">
        <f t="shared" si="10"/>
        <v>0</v>
      </c>
      <c r="K168" s="158"/>
      <c r="L168" s="34"/>
      <c r="M168" s="159" t="s">
        <v>1</v>
      </c>
      <c r="N168" s="160" t="s">
        <v>42</v>
      </c>
      <c r="O168" s="59"/>
      <c r="P168" s="161">
        <f t="shared" si="11"/>
        <v>0</v>
      </c>
      <c r="Q168" s="161">
        <v>0</v>
      </c>
      <c r="R168" s="161">
        <f t="shared" si="12"/>
        <v>0</v>
      </c>
      <c r="S168" s="161">
        <v>0</v>
      </c>
      <c r="T168" s="162">
        <f t="shared" si="1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3" t="s">
        <v>266</v>
      </c>
      <c r="AT168" s="163" t="s">
        <v>177</v>
      </c>
      <c r="AU168" s="163" t="s">
        <v>88</v>
      </c>
      <c r="AY168" s="18" t="s">
        <v>175</v>
      </c>
      <c r="BE168" s="164">
        <f t="shared" si="14"/>
        <v>0</v>
      </c>
      <c r="BF168" s="164">
        <f t="shared" si="15"/>
        <v>0</v>
      </c>
      <c r="BG168" s="164">
        <f t="shared" si="16"/>
        <v>0</v>
      </c>
      <c r="BH168" s="164">
        <f t="shared" si="17"/>
        <v>0</v>
      </c>
      <c r="BI168" s="164">
        <f t="shared" si="18"/>
        <v>0</v>
      </c>
      <c r="BJ168" s="18" t="s">
        <v>88</v>
      </c>
      <c r="BK168" s="165">
        <f t="shared" si="19"/>
        <v>0</v>
      </c>
      <c r="BL168" s="18" t="s">
        <v>266</v>
      </c>
      <c r="BM168" s="163" t="s">
        <v>544</v>
      </c>
    </row>
    <row r="169" spans="1:65" s="2" customFormat="1" ht="16.5" customHeight="1">
      <c r="A169" s="33"/>
      <c r="B169" s="151"/>
      <c r="C169" s="152" t="s">
        <v>342</v>
      </c>
      <c r="D169" s="152" t="s">
        <v>177</v>
      </c>
      <c r="E169" s="153" t="s">
        <v>1170</v>
      </c>
      <c r="F169" s="154" t="s">
        <v>1171</v>
      </c>
      <c r="G169" s="155" t="s">
        <v>191</v>
      </c>
      <c r="H169" s="156">
        <v>3</v>
      </c>
      <c r="I169" s="157"/>
      <c r="J169" s="156">
        <f t="shared" si="10"/>
        <v>0</v>
      </c>
      <c r="K169" s="158"/>
      <c r="L169" s="34"/>
      <c r="M169" s="159" t="s">
        <v>1</v>
      </c>
      <c r="N169" s="160" t="s">
        <v>42</v>
      </c>
      <c r="O169" s="59"/>
      <c r="P169" s="161">
        <f t="shared" si="11"/>
        <v>0</v>
      </c>
      <c r="Q169" s="161">
        <v>1.719E-2</v>
      </c>
      <c r="R169" s="161">
        <f t="shared" si="12"/>
        <v>5.1570000000000005E-2</v>
      </c>
      <c r="S169" s="161">
        <v>0</v>
      </c>
      <c r="T169" s="162">
        <f t="shared" si="1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3" t="s">
        <v>266</v>
      </c>
      <c r="AT169" s="163" t="s">
        <v>177</v>
      </c>
      <c r="AU169" s="163" t="s">
        <v>88</v>
      </c>
      <c r="AY169" s="18" t="s">
        <v>175</v>
      </c>
      <c r="BE169" s="164">
        <f t="shared" si="14"/>
        <v>0</v>
      </c>
      <c r="BF169" s="164">
        <f t="shared" si="15"/>
        <v>0</v>
      </c>
      <c r="BG169" s="164">
        <f t="shared" si="16"/>
        <v>0</v>
      </c>
      <c r="BH169" s="164">
        <f t="shared" si="17"/>
        <v>0</v>
      </c>
      <c r="BI169" s="164">
        <f t="shared" si="18"/>
        <v>0</v>
      </c>
      <c r="BJ169" s="18" t="s">
        <v>88</v>
      </c>
      <c r="BK169" s="165">
        <f t="shared" si="19"/>
        <v>0</v>
      </c>
      <c r="BL169" s="18" t="s">
        <v>266</v>
      </c>
      <c r="BM169" s="163" t="s">
        <v>552</v>
      </c>
    </row>
    <row r="170" spans="1:65" s="2" customFormat="1" ht="44.25" customHeight="1">
      <c r="A170" s="33"/>
      <c r="B170" s="151"/>
      <c r="C170" s="183" t="s">
        <v>349</v>
      </c>
      <c r="D170" s="183" t="s">
        <v>188</v>
      </c>
      <c r="E170" s="184" t="s">
        <v>1172</v>
      </c>
      <c r="F170" s="185" t="s">
        <v>1173</v>
      </c>
      <c r="G170" s="186" t="s">
        <v>191</v>
      </c>
      <c r="H170" s="187">
        <v>3</v>
      </c>
      <c r="I170" s="188"/>
      <c r="J170" s="187">
        <f t="shared" si="10"/>
        <v>0</v>
      </c>
      <c r="K170" s="189"/>
      <c r="L170" s="190"/>
      <c r="M170" s="191" t="s">
        <v>1</v>
      </c>
      <c r="N170" s="192" t="s">
        <v>42</v>
      </c>
      <c r="O170" s="59"/>
      <c r="P170" s="161">
        <f t="shared" si="11"/>
        <v>0</v>
      </c>
      <c r="Q170" s="161">
        <v>1.0000000000000001E-5</v>
      </c>
      <c r="R170" s="161">
        <f t="shared" si="12"/>
        <v>3.0000000000000004E-5</v>
      </c>
      <c r="S170" s="161">
        <v>0</v>
      </c>
      <c r="T170" s="162">
        <f t="shared" si="1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3" t="s">
        <v>349</v>
      </c>
      <c r="AT170" s="163" t="s">
        <v>188</v>
      </c>
      <c r="AU170" s="163" t="s">
        <v>88</v>
      </c>
      <c r="AY170" s="18" t="s">
        <v>175</v>
      </c>
      <c r="BE170" s="164">
        <f t="shared" si="14"/>
        <v>0</v>
      </c>
      <c r="BF170" s="164">
        <f t="shared" si="15"/>
        <v>0</v>
      </c>
      <c r="BG170" s="164">
        <f t="shared" si="16"/>
        <v>0</v>
      </c>
      <c r="BH170" s="164">
        <f t="shared" si="17"/>
        <v>0</v>
      </c>
      <c r="BI170" s="164">
        <f t="shared" si="18"/>
        <v>0</v>
      </c>
      <c r="BJ170" s="18" t="s">
        <v>88</v>
      </c>
      <c r="BK170" s="165">
        <f t="shared" si="19"/>
        <v>0</v>
      </c>
      <c r="BL170" s="18" t="s">
        <v>266</v>
      </c>
      <c r="BM170" s="163" t="s">
        <v>564</v>
      </c>
    </row>
    <row r="171" spans="1:65" s="2" customFormat="1" ht="21.75" customHeight="1">
      <c r="A171" s="33"/>
      <c r="B171" s="151"/>
      <c r="C171" s="152" t="s">
        <v>355</v>
      </c>
      <c r="D171" s="152" t="s">
        <v>177</v>
      </c>
      <c r="E171" s="153" t="s">
        <v>1174</v>
      </c>
      <c r="F171" s="154" t="s">
        <v>1175</v>
      </c>
      <c r="G171" s="155" t="s">
        <v>191</v>
      </c>
      <c r="H171" s="156">
        <v>1</v>
      </c>
      <c r="I171" s="157"/>
      <c r="J171" s="156">
        <f t="shared" si="10"/>
        <v>0</v>
      </c>
      <c r="K171" s="158"/>
      <c r="L171" s="34"/>
      <c r="M171" s="159" t="s">
        <v>1</v>
      </c>
      <c r="N171" s="160" t="s">
        <v>42</v>
      </c>
      <c r="O171" s="59"/>
      <c r="P171" s="161">
        <f t="shared" si="11"/>
        <v>0</v>
      </c>
      <c r="Q171" s="161">
        <v>1.0000000000000001E-5</v>
      </c>
      <c r="R171" s="161">
        <f t="shared" si="12"/>
        <v>1.0000000000000001E-5</v>
      </c>
      <c r="S171" s="161">
        <v>0</v>
      </c>
      <c r="T171" s="162">
        <f t="shared" si="1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3" t="s">
        <v>266</v>
      </c>
      <c r="AT171" s="163" t="s">
        <v>177</v>
      </c>
      <c r="AU171" s="163" t="s">
        <v>88</v>
      </c>
      <c r="AY171" s="18" t="s">
        <v>175</v>
      </c>
      <c r="BE171" s="164">
        <f t="shared" si="14"/>
        <v>0</v>
      </c>
      <c r="BF171" s="164">
        <f t="shared" si="15"/>
        <v>0</v>
      </c>
      <c r="BG171" s="164">
        <f t="shared" si="16"/>
        <v>0</v>
      </c>
      <c r="BH171" s="164">
        <f t="shared" si="17"/>
        <v>0</v>
      </c>
      <c r="BI171" s="164">
        <f t="shared" si="18"/>
        <v>0</v>
      </c>
      <c r="BJ171" s="18" t="s">
        <v>88</v>
      </c>
      <c r="BK171" s="165">
        <f t="shared" si="19"/>
        <v>0</v>
      </c>
      <c r="BL171" s="18" t="s">
        <v>266</v>
      </c>
      <c r="BM171" s="163" t="s">
        <v>574</v>
      </c>
    </row>
    <row r="172" spans="1:65" s="2" customFormat="1" ht="33" customHeight="1">
      <c r="A172" s="33"/>
      <c r="B172" s="151"/>
      <c r="C172" s="183" t="s">
        <v>363</v>
      </c>
      <c r="D172" s="183" t="s">
        <v>188</v>
      </c>
      <c r="E172" s="184" t="s">
        <v>1176</v>
      </c>
      <c r="F172" s="185" t="s">
        <v>1177</v>
      </c>
      <c r="G172" s="186" t="s">
        <v>191</v>
      </c>
      <c r="H172" s="187">
        <v>1</v>
      </c>
      <c r="I172" s="188"/>
      <c r="J172" s="187">
        <f t="shared" si="10"/>
        <v>0</v>
      </c>
      <c r="K172" s="189"/>
      <c r="L172" s="190"/>
      <c r="M172" s="191" t="s">
        <v>1</v>
      </c>
      <c r="N172" s="192" t="s">
        <v>42</v>
      </c>
      <c r="O172" s="59"/>
      <c r="P172" s="161">
        <f t="shared" si="11"/>
        <v>0</v>
      </c>
      <c r="Q172" s="161">
        <v>4.8000000000000001E-4</v>
      </c>
      <c r="R172" s="161">
        <f t="shared" si="12"/>
        <v>4.8000000000000001E-4</v>
      </c>
      <c r="S172" s="161">
        <v>0</v>
      </c>
      <c r="T172" s="162">
        <f t="shared" si="1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3" t="s">
        <v>349</v>
      </c>
      <c r="AT172" s="163" t="s">
        <v>188</v>
      </c>
      <c r="AU172" s="163" t="s">
        <v>88</v>
      </c>
      <c r="AY172" s="18" t="s">
        <v>175</v>
      </c>
      <c r="BE172" s="164">
        <f t="shared" si="14"/>
        <v>0</v>
      </c>
      <c r="BF172" s="164">
        <f t="shared" si="15"/>
        <v>0</v>
      </c>
      <c r="BG172" s="164">
        <f t="shared" si="16"/>
        <v>0</v>
      </c>
      <c r="BH172" s="164">
        <f t="shared" si="17"/>
        <v>0</v>
      </c>
      <c r="BI172" s="164">
        <f t="shared" si="18"/>
        <v>0</v>
      </c>
      <c r="BJ172" s="18" t="s">
        <v>88</v>
      </c>
      <c r="BK172" s="165">
        <f t="shared" si="19"/>
        <v>0</v>
      </c>
      <c r="BL172" s="18" t="s">
        <v>266</v>
      </c>
      <c r="BM172" s="163" t="s">
        <v>967</v>
      </c>
    </row>
    <row r="173" spans="1:65" s="2" customFormat="1" ht="21.75" customHeight="1">
      <c r="A173" s="33"/>
      <c r="B173" s="151"/>
      <c r="C173" s="152" t="s">
        <v>370</v>
      </c>
      <c r="D173" s="152" t="s">
        <v>177</v>
      </c>
      <c r="E173" s="153" t="s">
        <v>1178</v>
      </c>
      <c r="F173" s="154" t="s">
        <v>1179</v>
      </c>
      <c r="G173" s="155" t="s">
        <v>215</v>
      </c>
      <c r="H173" s="156">
        <v>27</v>
      </c>
      <c r="I173" s="157"/>
      <c r="J173" s="156">
        <f t="shared" si="10"/>
        <v>0</v>
      </c>
      <c r="K173" s="158"/>
      <c r="L173" s="34"/>
      <c r="M173" s="159" t="s">
        <v>1</v>
      </c>
      <c r="N173" s="160" t="s">
        <v>42</v>
      </c>
      <c r="O173" s="59"/>
      <c r="P173" s="161">
        <f t="shared" si="11"/>
        <v>0</v>
      </c>
      <c r="Q173" s="161">
        <v>0</v>
      </c>
      <c r="R173" s="161">
        <f t="shared" si="12"/>
        <v>0</v>
      </c>
      <c r="S173" s="161">
        <v>0</v>
      </c>
      <c r="T173" s="162">
        <f t="shared" si="1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3" t="s">
        <v>266</v>
      </c>
      <c r="AT173" s="163" t="s">
        <v>177</v>
      </c>
      <c r="AU173" s="163" t="s">
        <v>88</v>
      </c>
      <c r="AY173" s="18" t="s">
        <v>175</v>
      </c>
      <c r="BE173" s="164">
        <f t="shared" si="14"/>
        <v>0</v>
      </c>
      <c r="BF173" s="164">
        <f t="shared" si="15"/>
        <v>0</v>
      </c>
      <c r="BG173" s="164">
        <f t="shared" si="16"/>
        <v>0</v>
      </c>
      <c r="BH173" s="164">
        <f t="shared" si="17"/>
        <v>0</v>
      </c>
      <c r="BI173" s="164">
        <f t="shared" si="18"/>
        <v>0</v>
      </c>
      <c r="BJ173" s="18" t="s">
        <v>88</v>
      </c>
      <c r="BK173" s="165">
        <f t="shared" si="19"/>
        <v>0</v>
      </c>
      <c r="BL173" s="18" t="s">
        <v>266</v>
      </c>
      <c r="BM173" s="163" t="s">
        <v>585</v>
      </c>
    </row>
    <row r="174" spans="1:65" s="2" customFormat="1" ht="21.75" customHeight="1">
      <c r="A174" s="33"/>
      <c r="B174" s="151"/>
      <c r="C174" s="152" t="s">
        <v>378</v>
      </c>
      <c r="D174" s="152" t="s">
        <v>177</v>
      </c>
      <c r="E174" s="153" t="s">
        <v>1180</v>
      </c>
      <c r="F174" s="154" t="s">
        <v>1181</v>
      </c>
      <c r="G174" s="155" t="s">
        <v>531</v>
      </c>
      <c r="H174" s="157"/>
      <c r="I174" s="157"/>
      <c r="J174" s="156">
        <f t="shared" si="10"/>
        <v>0</v>
      </c>
      <c r="K174" s="158"/>
      <c r="L174" s="34"/>
      <c r="M174" s="159" t="s">
        <v>1</v>
      </c>
      <c r="N174" s="160" t="s">
        <v>42</v>
      </c>
      <c r="O174" s="59"/>
      <c r="P174" s="161">
        <f t="shared" si="11"/>
        <v>0</v>
      </c>
      <c r="Q174" s="161">
        <v>0</v>
      </c>
      <c r="R174" s="161">
        <f t="shared" si="12"/>
        <v>0</v>
      </c>
      <c r="S174" s="161">
        <v>0</v>
      </c>
      <c r="T174" s="162">
        <f t="shared" si="1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3" t="s">
        <v>266</v>
      </c>
      <c r="AT174" s="163" t="s">
        <v>177</v>
      </c>
      <c r="AU174" s="163" t="s">
        <v>88</v>
      </c>
      <c r="AY174" s="18" t="s">
        <v>175</v>
      </c>
      <c r="BE174" s="164">
        <f t="shared" si="14"/>
        <v>0</v>
      </c>
      <c r="BF174" s="164">
        <f t="shared" si="15"/>
        <v>0</v>
      </c>
      <c r="BG174" s="164">
        <f t="shared" si="16"/>
        <v>0</v>
      </c>
      <c r="BH174" s="164">
        <f t="shared" si="17"/>
        <v>0</v>
      </c>
      <c r="BI174" s="164">
        <f t="shared" si="18"/>
        <v>0</v>
      </c>
      <c r="BJ174" s="18" t="s">
        <v>88</v>
      </c>
      <c r="BK174" s="165">
        <f t="shared" si="19"/>
        <v>0</v>
      </c>
      <c r="BL174" s="18" t="s">
        <v>266</v>
      </c>
      <c r="BM174" s="163" t="s">
        <v>593</v>
      </c>
    </row>
    <row r="175" spans="1:65" s="12" customFormat="1" ht="22.9" customHeight="1">
      <c r="B175" s="138"/>
      <c r="D175" s="139" t="s">
        <v>75</v>
      </c>
      <c r="E175" s="149" t="s">
        <v>518</v>
      </c>
      <c r="F175" s="149" t="s">
        <v>1182</v>
      </c>
      <c r="I175" s="141"/>
      <c r="J175" s="150">
        <f>BK175</f>
        <v>0</v>
      </c>
      <c r="L175" s="138"/>
      <c r="M175" s="143"/>
      <c r="N175" s="144"/>
      <c r="O175" s="144"/>
      <c r="P175" s="145">
        <f>SUM(P176:P186)</f>
        <v>0</v>
      </c>
      <c r="Q175" s="144"/>
      <c r="R175" s="145">
        <f>SUM(R176:R186)</f>
        <v>1.2910000000000001E-2</v>
      </c>
      <c r="S175" s="144"/>
      <c r="T175" s="146">
        <f>SUM(T176:T186)</f>
        <v>0</v>
      </c>
      <c r="AR175" s="139" t="s">
        <v>88</v>
      </c>
      <c r="AT175" s="147" t="s">
        <v>75</v>
      </c>
      <c r="AU175" s="147" t="s">
        <v>83</v>
      </c>
      <c r="AY175" s="139" t="s">
        <v>175</v>
      </c>
      <c r="BK175" s="148">
        <f>SUM(BK176:BK186)</f>
        <v>0</v>
      </c>
    </row>
    <row r="176" spans="1:65" s="2" customFormat="1" ht="21.75" customHeight="1">
      <c r="A176" s="33"/>
      <c r="B176" s="151"/>
      <c r="C176" s="152" t="s">
        <v>386</v>
      </c>
      <c r="D176" s="152" t="s">
        <v>177</v>
      </c>
      <c r="E176" s="153" t="s">
        <v>1183</v>
      </c>
      <c r="F176" s="154" t="s">
        <v>1184</v>
      </c>
      <c r="G176" s="155" t="s">
        <v>215</v>
      </c>
      <c r="H176" s="156">
        <v>15</v>
      </c>
      <c r="I176" s="157"/>
      <c r="J176" s="156">
        <f t="shared" ref="J176:J186" si="20">ROUND(I176*H176,3)</f>
        <v>0</v>
      </c>
      <c r="K176" s="158"/>
      <c r="L176" s="34"/>
      <c r="M176" s="159" t="s">
        <v>1</v>
      </c>
      <c r="N176" s="160" t="s">
        <v>42</v>
      </c>
      <c r="O176" s="59"/>
      <c r="P176" s="161">
        <f t="shared" ref="P176:P186" si="21">O176*H176</f>
        <v>0</v>
      </c>
      <c r="Q176" s="161">
        <v>0</v>
      </c>
      <c r="R176" s="161">
        <f t="shared" ref="R176:R186" si="22">Q176*H176</f>
        <v>0</v>
      </c>
      <c r="S176" s="161">
        <v>0</v>
      </c>
      <c r="T176" s="162">
        <f t="shared" ref="T176:T186" si="23"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3" t="s">
        <v>266</v>
      </c>
      <c r="AT176" s="163" t="s">
        <v>177</v>
      </c>
      <c r="AU176" s="163" t="s">
        <v>88</v>
      </c>
      <c r="AY176" s="18" t="s">
        <v>175</v>
      </c>
      <c r="BE176" s="164">
        <f t="shared" ref="BE176:BE186" si="24">IF(N176="základná",J176,0)</f>
        <v>0</v>
      </c>
      <c r="BF176" s="164">
        <f t="shared" ref="BF176:BF186" si="25">IF(N176="znížená",J176,0)</f>
        <v>0</v>
      </c>
      <c r="BG176" s="164">
        <f t="shared" ref="BG176:BG186" si="26">IF(N176="zákl. prenesená",J176,0)</f>
        <v>0</v>
      </c>
      <c r="BH176" s="164">
        <f t="shared" ref="BH176:BH186" si="27">IF(N176="zníž. prenesená",J176,0)</f>
        <v>0</v>
      </c>
      <c r="BI176" s="164">
        <f t="shared" ref="BI176:BI186" si="28">IF(N176="nulová",J176,0)</f>
        <v>0</v>
      </c>
      <c r="BJ176" s="18" t="s">
        <v>88</v>
      </c>
      <c r="BK176" s="165">
        <f t="shared" ref="BK176:BK186" si="29">ROUND(I176*H176,3)</f>
        <v>0</v>
      </c>
      <c r="BL176" s="18" t="s">
        <v>266</v>
      </c>
      <c r="BM176" s="163" t="s">
        <v>602</v>
      </c>
    </row>
    <row r="177" spans="1:65" s="2" customFormat="1" ht="21.75" customHeight="1">
      <c r="A177" s="33"/>
      <c r="B177" s="151"/>
      <c r="C177" s="152" t="s">
        <v>393</v>
      </c>
      <c r="D177" s="152" t="s">
        <v>177</v>
      </c>
      <c r="E177" s="153" t="s">
        <v>1185</v>
      </c>
      <c r="F177" s="154" t="s">
        <v>1186</v>
      </c>
      <c r="G177" s="155" t="s">
        <v>215</v>
      </c>
      <c r="H177" s="156">
        <v>7</v>
      </c>
      <c r="I177" s="157"/>
      <c r="J177" s="156">
        <f t="shared" si="20"/>
        <v>0</v>
      </c>
      <c r="K177" s="158"/>
      <c r="L177" s="34"/>
      <c r="M177" s="159" t="s">
        <v>1</v>
      </c>
      <c r="N177" s="160" t="s">
        <v>42</v>
      </c>
      <c r="O177" s="59"/>
      <c r="P177" s="161">
        <f t="shared" si="21"/>
        <v>0</v>
      </c>
      <c r="Q177" s="161">
        <v>2.7999999999999998E-4</v>
      </c>
      <c r="R177" s="161">
        <f t="shared" si="22"/>
        <v>1.9599999999999999E-3</v>
      </c>
      <c r="S177" s="161">
        <v>0</v>
      </c>
      <c r="T177" s="162">
        <f t="shared" si="2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3" t="s">
        <v>266</v>
      </c>
      <c r="AT177" s="163" t="s">
        <v>177</v>
      </c>
      <c r="AU177" s="163" t="s">
        <v>88</v>
      </c>
      <c r="AY177" s="18" t="s">
        <v>175</v>
      </c>
      <c r="BE177" s="164">
        <f t="shared" si="24"/>
        <v>0</v>
      </c>
      <c r="BF177" s="164">
        <f t="shared" si="25"/>
        <v>0</v>
      </c>
      <c r="BG177" s="164">
        <f t="shared" si="26"/>
        <v>0</v>
      </c>
      <c r="BH177" s="164">
        <f t="shared" si="27"/>
        <v>0</v>
      </c>
      <c r="BI177" s="164">
        <f t="shared" si="28"/>
        <v>0</v>
      </c>
      <c r="BJ177" s="18" t="s">
        <v>88</v>
      </c>
      <c r="BK177" s="165">
        <f t="shared" si="29"/>
        <v>0</v>
      </c>
      <c r="BL177" s="18" t="s">
        <v>266</v>
      </c>
      <c r="BM177" s="163" t="s">
        <v>610</v>
      </c>
    </row>
    <row r="178" spans="1:65" s="2" customFormat="1" ht="21.75" customHeight="1">
      <c r="A178" s="33"/>
      <c r="B178" s="151"/>
      <c r="C178" s="152" t="s">
        <v>399</v>
      </c>
      <c r="D178" s="152" t="s">
        <v>177</v>
      </c>
      <c r="E178" s="153" t="s">
        <v>1187</v>
      </c>
      <c r="F178" s="154" t="s">
        <v>1188</v>
      </c>
      <c r="G178" s="155" t="s">
        <v>215</v>
      </c>
      <c r="H178" s="156">
        <v>13</v>
      </c>
      <c r="I178" s="157"/>
      <c r="J178" s="156">
        <f t="shared" si="20"/>
        <v>0</v>
      </c>
      <c r="K178" s="158"/>
      <c r="L178" s="34"/>
      <c r="M178" s="159" t="s">
        <v>1</v>
      </c>
      <c r="N178" s="160" t="s">
        <v>42</v>
      </c>
      <c r="O178" s="59"/>
      <c r="P178" s="161">
        <f t="shared" si="21"/>
        <v>0</v>
      </c>
      <c r="Q178" s="161">
        <v>3.6000000000000002E-4</v>
      </c>
      <c r="R178" s="161">
        <f t="shared" si="22"/>
        <v>4.6800000000000001E-3</v>
      </c>
      <c r="S178" s="161">
        <v>0</v>
      </c>
      <c r="T178" s="162">
        <f t="shared" si="2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3" t="s">
        <v>266</v>
      </c>
      <c r="AT178" s="163" t="s">
        <v>177</v>
      </c>
      <c r="AU178" s="163" t="s">
        <v>88</v>
      </c>
      <c r="AY178" s="18" t="s">
        <v>175</v>
      </c>
      <c r="BE178" s="164">
        <f t="shared" si="24"/>
        <v>0</v>
      </c>
      <c r="BF178" s="164">
        <f t="shared" si="25"/>
        <v>0</v>
      </c>
      <c r="BG178" s="164">
        <f t="shared" si="26"/>
        <v>0</v>
      </c>
      <c r="BH178" s="164">
        <f t="shared" si="27"/>
        <v>0</v>
      </c>
      <c r="BI178" s="164">
        <f t="shared" si="28"/>
        <v>0</v>
      </c>
      <c r="BJ178" s="18" t="s">
        <v>88</v>
      </c>
      <c r="BK178" s="165">
        <f t="shared" si="29"/>
        <v>0</v>
      </c>
      <c r="BL178" s="18" t="s">
        <v>266</v>
      </c>
      <c r="BM178" s="163" t="s">
        <v>620</v>
      </c>
    </row>
    <row r="179" spans="1:65" s="2" customFormat="1" ht="16.5" customHeight="1">
      <c r="A179" s="33"/>
      <c r="B179" s="151"/>
      <c r="C179" s="152" t="s">
        <v>404</v>
      </c>
      <c r="D179" s="152" t="s">
        <v>177</v>
      </c>
      <c r="E179" s="153" t="s">
        <v>1189</v>
      </c>
      <c r="F179" s="154" t="s">
        <v>1190</v>
      </c>
      <c r="G179" s="155" t="s">
        <v>191</v>
      </c>
      <c r="H179" s="156">
        <v>5</v>
      </c>
      <c r="I179" s="157"/>
      <c r="J179" s="156">
        <f t="shared" si="20"/>
        <v>0</v>
      </c>
      <c r="K179" s="158"/>
      <c r="L179" s="34"/>
      <c r="M179" s="159" t="s">
        <v>1</v>
      </c>
      <c r="N179" s="160" t="s">
        <v>42</v>
      </c>
      <c r="O179" s="59"/>
      <c r="P179" s="161">
        <f t="shared" si="21"/>
        <v>0</v>
      </c>
      <c r="Q179" s="161">
        <v>0</v>
      </c>
      <c r="R179" s="161">
        <f t="shared" si="22"/>
        <v>0</v>
      </c>
      <c r="S179" s="161">
        <v>0</v>
      </c>
      <c r="T179" s="162">
        <f t="shared" si="23"/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3" t="s">
        <v>266</v>
      </c>
      <c r="AT179" s="163" t="s">
        <v>177</v>
      </c>
      <c r="AU179" s="163" t="s">
        <v>88</v>
      </c>
      <c r="AY179" s="18" t="s">
        <v>175</v>
      </c>
      <c r="BE179" s="164">
        <f t="shared" si="24"/>
        <v>0</v>
      </c>
      <c r="BF179" s="164">
        <f t="shared" si="25"/>
        <v>0</v>
      </c>
      <c r="BG179" s="164">
        <f t="shared" si="26"/>
        <v>0</v>
      </c>
      <c r="BH179" s="164">
        <f t="shared" si="27"/>
        <v>0</v>
      </c>
      <c r="BI179" s="164">
        <f t="shared" si="28"/>
        <v>0</v>
      </c>
      <c r="BJ179" s="18" t="s">
        <v>88</v>
      </c>
      <c r="BK179" s="165">
        <f t="shared" si="29"/>
        <v>0</v>
      </c>
      <c r="BL179" s="18" t="s">
        <v>266</v>
      </c>
      <c r="BM179" s="163" t="s">
        <v>629</v>
      </c>
    </row>
    <row r="180" spans="1:65" s="2" customFormat="1" ht="21.75" customHeight="1">
      <c r="A180" s="33"/>
      <c r="B180" s="151"/>
      <c r="C180" s="152" t="s">
        <v>409</v>
      </c>
      <c r="D180" s="152" t="s">
        <v>177</v>
      </c>
      <c r="E180" s="153" t="s">
        <v>1191</v>
      </c>
      <c r="F180" s="154" t="s">
        <v>1192</v>
      </c>
      <c r="G180" s="155" t="s">
        <v>1193</v>
      </c>
      <c r="H180" s="156">
        <v>4</v>
      </c>
      <c r="I180" s="157"/>
      <c r="J180" s="156">
        <f t="shared" si="20"/>
        <v>0</v>
      </c>
      <c r="K180" s="158"/>
      <c r="L180" s="34"/>
      <c r="M180" s="159" t="s">
        <v>1</v>
      </c>
      <c r="N180" s="160" t="s">
        <v>42</v>
      </c>
      <c r="O180" s="59"/>
      <c r="P180" s="161">
        <f t="shared" si="21"/>
        <v>0</v>
      </c>
      <c r="Q180" s="161">
        <v>2.5999999999999998E-4</v>
      </c>
      <c r="R180" s="161">
        <f t="shared" si="22"/>
        <v>1.0399999999999999E-3</v>
      </c>
      <c r="S180" s="161">
        <v>0</v>
      </c>
      <c r="T180" s="162">
        <f t="shared" si="23"/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3" t="s">
        <v>266</v>
      </c>
      <c r="AT180" s="163" t="s">
        <v>177</v>
      </c>
      <c r="AU180" s="163" t="s">
        <v>88</v>
      </c>
      <c r="AY180" s="18" t="s">
        <v>175</v>
      </c>
      <c r="BE180" s="164">
        <f t="shared" si="24"/>
        <v>0</v>
      </c>
      <c r="BF180" s="164">
        <f t="shared" si="25"/>
        <v>0</v>
      </c>
      <c r="BG180" s="164">
        <f t="shared" si="26"/>
        <v>0</v>
      </c>
      <c r="BH180" s="164">
        <f t="shared" si="27"/>
        <v>0</v>
      </c>
      <c r="BI180" s="164">
        <f t="shared" si="28"/>
        <v>0</v>
      </c>
      <c r="BJ180" s="18" t="s">
        <v>88</v>
      </c>
      <c r="BK180" s="165">
        <f t="shared" si="29"/>
        <v>0</v>
      </c>
      <c r="BL180" s="18" t="s">
        <v>266</v>
      </c>
      <c r="BM180" s="163" t="s">
        <v>983</v>
      </c>
    </row>
    <row r="181" spans="1:65" s="2" customFormat="1" ht="16.5" customHeight="1">
      <c r="A181" s="33"/>
      <c r="B181" s="151"/>
      <c r="C181" s="183" t="s">
        <v>416</v>
      </c>
      <c r="D181" s="183" t="s">
        <v>188</v>
      </c>
      <c r="E181" s="184" t="s">
        <v>1194</v>
      </c>
      <c r="F181" s="185" t="s">
        <v>1195</v>
      </c>
      <c r="G181" s="186" t="s">
        <v>191</v>
      </c>
      <c r="H181" s="187">
        <v>5</v>
      </c>
      <c r="I181" s="188"/>
      <c r="J181" s="187">
        <f t="shared" si="20"/>
        <v>0</v>
      </c>
      <c r="K181" s="189"/>
      <c r="L181" s="190"/>
      <c r="M181" s="191" t="s">
        <v>1</v>
      </c>
      <c r="N181" s="192" t="s">
        <v>42</v>
      </c>
      <c r="O181" s="59"/>
      <c r="P181" s="161">
        <f t="shared" si="21"/>
        <v>0</v>
      </c>
      <c r="Q181" s="161">
        <v>2.7E-4</v>
      </c>
      <c r="R181" s="161">
        <f t="shared" si="22"/>
        <v>1.3500000000000001E-3</v>
      </c>
      <c r="S181" s="161">
        <v>0</v>
      </c>
      <c r="T181" s="162">
        <f t="shared" si="23"/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3" t="s">
        <v>349</v>
      </c>
      <c r="AT181" s="163" t="s">
        <v>188</v>
      </c>
      <c r="AU181" s="163" t="s">
        <v>88</v>
      </c>
      <c r="AY181" s="18" t="s">
        <v>175</v>
      </c>
      <c r="BE181" s="164">
        <f t="shared" si="24"/>
        <v>0</v>
      </c>
      <c r="BF181" s="164">
        <f t="shared" si="25"/>
        <v>0</v>
      </c>
      <c r="BG181" s="164">
        <f t="shared" si="26"/>
        <v>0</v>
      </c>
      <c r="BH181" s="164">
        <f t="shared" si="27"/>
        <v>0</v>
      </c>
      <c r="BI181" s="164">
        <f t="shared" si="28"/>
        <v>0</v>
      </c>
      <c r="BJ181" s="18" t="s">
        <v>88</v>
      </c>
      <c r="BK181" s="165">
        <f t="shared" si="29"/>
        <v>0</v>
      </c>
      <c r="BL181" s="18" t="s">
        <v>266</v>
      </c>
      <c r="BM181" s="163" t="s">
        <v>643</v>
      </c>
    </row>
    <row r="182" spans="1:65" s="2" customFormat="1" ht="21.75" customHeight="1">
      <c r="A182" s="33"/>
      <c r="B182" s="151"/>
      <c r="C182" s="152" t="s">
        <v>422</v>
      </c>
      <c r="D182" s="152" t="s">
        <v>177</v>
      </c>
      <c r="E182" s="153" t="s">
        <v>1196</v>
      </c>
      <c r="F182" s="154" t="s">
        <v>1197</v>
      </c>
      <c r="G182" s="155" t="s">
        <v>191</v>
      </c>
      <c r="H182" s="156">
        <v>1</v>
      </c>
      <c r="I182" s="157"/>
      <c r="J182" s="156">
        <f t="shared" si="20"/>
        <v>0</v>
      </c>
      <c r="K182" s="158"/>
      <c r="L182" s="34"/>
      <c r="M182" s="159" t="s">
        <v>1</v>
      </c>
      <c r="N182" s="160" t="s">
        <v>42</v>
      </c>
      <c r="O182" s="59"/>
      <c r="P182" s="161">
        <f t="shared" si="21"/>
        <v>0</v>
      </c>
      <c r="Q182" s="161">
        <v>4.0000000000000003E-5</v>
      </c>
      <c r="R182" s="161">
        <f t="shared" si="22"/>
        <v>4.0000000000000003E-5</v>
      </c>
      <c r="S182" s="161">
        <v>0</v>
      </c>
      <c r="T182" s="162">
        <f t="shared" si="23"/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3" t="s">
        <v>266</v>
      </c>
      <c r="AT182" s="163" t="s">
        <v>177</v>
      </c>
      <c r="AU182" s="163" t="s">
        <v>88</v>
      </c>
      <c r="AY182" s="18" t="s">
        <v>175</v>
      </c>
      <c r="BE182" s="164">
        <f t="shared" si="24"/>
        <v>0</v>
      </c>
      <c r="BF182" s="164">
        <f t="shared" si="25"/>
        <v>0</v>
      </c>
      <c r="BG182" s="164">
        <f t="shared" si="26"/>
        <v>0</v>
      </c>
      <c r="BH182" s="164">
        <f t="shared" si="27"/>
        <v>0</v>
      </c>
      <c r="BI182" s="164">
        <f t="shared" si="28"/>
        <v>0</v>
      </c>
      <c r="BJ182" s="18" t="s">
        <v>88</v>
      </c>
      <c r="BK182" s="165">
        <f t="shared" si="29"/>
        <v>0</v>
      </c>
      <c r="BL182" s="18" t="s">
        <v>266</v>
      </c>
      <c r="BM182" s="163" t="s">
        <v>653</v>
      </c>
    </row>
    <row r="183" spans="1:65" s="2" customFormat="1" ht="21.75" customHeight="1">
      <c r="A183" s="33"/>
      <c r="B183" s="151"/>
      <c r="C183" s="183" t="s">
        <v>427</v>
      </c>
      <c r="D183" s="183" t="s">
        <v>188</v>
      </c>
      <c r="E183" s="184" t="s">
        <v>1198</v>
      </c>
      <c r="F183" s="185" t="s">
        <v>1199</v>
      </c>
      <c r="G183" s="186" t="s">
        <v>191</v>
      </c>
      <c r="H183" s="187">
        <v>1</v>
      </c>
      <c r="I183" s="188"/>
      <c r="J183" s="187">
        <f t="shared" si="20"/>
        <v>0</v>
      </c>
      <c r="K183" s="189"/>
      <c r="L183" s="190"/>
      <c r="M183" s="191" t="s">
        <v>1</v>
      </c>
      <c r="N183" s="192" t="s">
        <v>42</v>
      </c>
      <c r="O183" s="59"/>
      <c r="P183" s="161">
        <f t="shared" si="21"/>
        <v>0</v>
      </c>
      <c r="Q183" s="161">
        <v>4.0000000000000003E-5</v>
      </c>
      <c r="R183" s="161">
        <f t="shared" si="22"/>
        <v>4.0000000000000003E-5</v>
      </c>
      <c r="S183" s="161">
        <v>0</v>
      </c>
      <c r="T183" s="162">
        <f t="shared" si="23"/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3" t="s">
        <v>349</v>
      </c>
      <c r="AT183" s="163" t="s">
        <v>188</v>
      </c>
      <c r="AU183" s="163" t="s">
        <v>88</v>
      </c>
      <c r="AY183" s="18" t="s">
        <v>175</v>
      </c>
      <c r="BE183" s="164">
        <f t="shared" si="24"/>
        <v>0</v>
      </c>
      <c r="BF183" s="164">
        <f t="shared" si="25"/>
        <v>0</v>
      </c>
      <c r="BG183" s="164">
        <f t="shared" si="26"/>
        <v>0</v>
      </c>
      <c r="BH183" s="164">
        <f t="shared" si="27"/>
        <v>0</v>
      </c>
      <c r="BI183" s="164">
        <f t="shared" si="28"/>
        <v>0</v>
      </c>
      <c r="BJ183" s="18" t="s">
        <v>88</v>
      </c>
      <c r="BK183" s="165">
        <f t="shared" si="29"/>
        <v>0</v>
      </c>
      <c r="BL183" s="18" t="s">
        <v>266</v>
      </c>
      <c r="BM183" s="163" t="s">
        <v>663</v>
      </c>
    </row>
    <row r="184" spans="1:65" s="2" customFormat="1" ht="21.75" customHeight="1">
      <c r="A184" s="33"/>
      <c r="B184" s="151"/>
      <c r="C184" s="152" t="s">
        <v>433</v>
      </c>
      <c r="D184" s="152" t="s">
        <v>177</v>
      </c>
      <c r="E184" s="153" t="s">
        <v>1200</v>
      </c>
      <c r="F184" s="154" t="s">
        <v>1201</v>
      </c>
      <c r="G184" s="155" t="s">
        <v>215</v>
      </c>
      <c r="H184" s="156">
        <v>20</v>
      </c>
      <c r="I184" s="157"/>
      <c r="J184" s="156">
        <f t="shared" si="20"/>
        <v>0</v>
      </c>
      <c r="K184" s="158"/>
      <c r="L184" s="34"/>
      <c r="M184" s="159" t="s">
        <v>1</v>
      </c>
      <c r="N184" s="160" t="s">
        <v>42</v>
      </c>
      <c r="O184" s="59"/>
      <c r="P184" s="161">
        <f t="shared" si="21"/>
        <v>0</v>
      </c>
      <c r="Q184" s="161">
        <v>1.8000000000000001E-4</v>
      </c>
      <c r="R184" s="161">
        <f t="shared" si="22"/>
        <v>3.6000000000000003E-3</v>
      </c>
      <c r="S184" s="161">
        <v>0</v>
      </c>
      <c r="T184" s="162">
        <f t="shared" si="23"/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3" t="s">
        <v>266</v>
      </c>
      <c r="AT184" s="163" t="s">
        <v>177</v>
      </c>
      <c r="AU184" s="163" t="s">
        <v>88</v>
      </c>
      <c r="AY184" s="18" t="s">
        <v>175</v>
      </c>
      <c r="BE184" s="164">
        <f t="shared" si="24"/>
        <v>0</v>
      </c>
      <c r="BF184" s="164">
        <f t="shared" si="25"/>
        <v>0</v>
      </c>
      <c r="BG184" s="164">
        <f t="shared" si="26"/>
        <v>0</v>
      </c>
      <c r="BH184" s="164">
        <f t="shared" si="27"/>
        <v>0</v>
      </c>
      <c r="BI184" s="164">
        <f t="shared" si="28"/>
        <v>0</v>
      </c>
      <c r="BJ184" s="18" t="s">
        <v>88</v>
      </c>
      <c r="BK184" s="165">
        <f t="shared" si="29"/>
        <v>0</v>
      </c>
      <c r="BL184" s="18" t="s">
        <v>266</v>
      </c>
      <c r="BM184" s="163" t="s">
        <v>674</v>
      </c>
    </row>
    <row r="185" spans="1:65" s="2" customFormat="1" ht="21.75" customHeight="1">
      <c r="A185" s="33"/>
      <c r="B185" s="151"/>
      <c r="C185" s="152" t="s">
        <v>468</v>
      </c>
      <c r="D185" s="152" t="s">
        <v>177</v>
      </c>
      <c r="E185" s="153" t="s">
        <v>1202</v>
      </c>
      <c r="F185" s="154" t="s">
        <v>1203</v>
      </c>
      <c r="G185" s="155" t="s">
        <v>215</v>
      </c>
      <c r="H185" s="156">
        <v>20</v>
      </c>
      <c r="I185" s="157"/>
      <c r="J185" s="156">
        <f t="shared" si="20"/>
        <v>0</v>
      </c>
      <c r="K185" s="158"/>
      <c r="L185" s="34"/>
      <c r="M185" s="159" t="s">
        <v>1</v>
      </c>
      <c r="N185" s="160" t="s">
        <v>42</v>
      </c>
      <c r="O185" s="59"/>
      <c r="P185" s="161">
        <f t="shared" si="21"/>
        <v>0</v>
      </c>
      <c r="Q185" s="161">
        <v>1.0000000000000001E-5</v>
      </c>
      <c r="R185" s="161">
        <f t="shared" si="22"/>
        <v>2.0000000000000001E-4</v>
      </c>
      <c r="S185" s="161">
        <v>0</v>
      </c>
      <c r="T185" s="162">
        <f t="shared" si="23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3" t="s">
        <v>266</v>
      </c>
      <c r="AT185" s="163" t="s">
        <v>177</v>
      </c>
      <c r="AU185" s="163" t="s">
        <v>88</v>
      </c>
      <c r="AY185" s="18" t="s">
        <v>175</v>
      </c>
      <c r="BE185" s="164">
        <f t="shared" si="24"/>
        <v>0</v>
      </c>
      <c r="BF185" s="164">
        <f t="shared" si="25"/>
        <v>0</v>
      </c>
      <c r="BG185" s="164">
        <f t="shared" si="26"/>
        <v>0</v>
      </c>
      <c r="BH185" s="164">
        <f t="shared" si="27"/>
        <v>0</v>
      </c>
      <c r="BI185" s="164">
        <f t="shared" si="28"/>
        <v>0</v>
      </c>
      <c r="BJ185" s="18" t="s">
        <v>88</v>
      </c>
      <c r="BK185" s="165">
        <f t="shared" si="29"/>
        <v>0</v>
      </c>
      <c r="BL185" s="18" t="s">
        <v>266</v>
      </c>
      <c r="BM185" s="163" t="s">
        <v>686</v>
      </c>
    </row>
    <row r="186" spans="1:65" s="2" customFormat="1" ht="21.75" customHeight="1">
      <c r="A186" s="33"/>
      <c r="B186" s="151"/>
      <c r="C186" s="152" t="s">
        <v>477</v>
      </c>
      <c r="D186" s="152" t="s">
        <v>177</v>
      </c>
      <c r="E186" s="153" t="s">
        <v>1204</v>
      </c>
      <c r="F186" s="154" t="s">
        <v>1205</v>
      </c>
      <c r="G186" s="155" t="s">
        <v>531</v>
      </c>
      <c r="H186" s="157"/>
      <c r="I186" s="157"/>
      <c r="J186" s="156">
        <f t="shared" si="20"/>
        <v>0</v>
      </c>
      <c r="K186" s="158"/>
      <c r="L186" s="34"/>
      <c r="M186" s="159" t="s">
        <v>1</v>
      </c>
      <c r="N186" s="160" t="s">
        <v>42</v>
      </c>
      <c r="O186" s="59"/>
      <c r="P186" s="161">
        <f t="shared" si="21"/>
        <v>0</v>
      </c>
      <c r="Q186" s="161">
        <v>0</v>
      </c>
      <c r="R186" s="161">
        <f t="shared" si="22"/>
        <v>0</v>
      </c>
      <c r="S186" s="161">
        <v>0</v>
      </c>
      <c r="T186" s="162">
        <f t="shared" si="2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3" t="s">
        <v>266</v>
      </c>
      <c r="AT186" s="163" t="s">
        <v>177</v>
      </c>
      <c r="AU186" s="163" t="s">
        <v>88</v>
      </c>
      <c r="AY186" s="18" t="s">
        <v>175</v>
      </c>
      <c r="BE186" s="164">
        <f t="shared" si="24"/>
        <v>0</v>
      </c>
      <c r="BF186" s="164">
        <f t="shared" si="25"/>
        <v>0</v>
      </c>
      <c r="BG186" s="164">
        <f t="shared" si="26"/>
        <v>0</v>
      </c>
      <c r="BH186" s="164">
        <f t="shared" si="27"/>
        <v>0</v>
      </c>
      <c r="BI186" s="164">
        <f t="shared" si="28"/>
        <v>0</v>
      </c>
      <c r="BJ186" s="18" t="s">
        <v>88</v>
      </c>
      <c r="BK186" s="165">
        <f t="shared" si="29"/>
        <v>0</v>
      </c>
      <c r="BL186" s="18" t="s">
        <v>266</v>
      </c>
      <c r="BM186" s="163" t="s">
        <v>698</v>
      </c>
    </row>
    <row r="187" spans="1:65" s="12" customFormat="1" ht="22.9" customHeight="1">
      <c r="B187" s="138"/>
      <c r="D187" s="139" t="s">
        <v>75</v>
      </c>
      <c r="E187" s="149" t="s">
        <v>1206</v>
      </c>
      <c r="F187" s="149" t="s">
        <v>1207</v>
      </c>
      <c r="I187" s="141"/>
      <c r="J187" s="150">
        <f>BK187</f>
        <v>0</v>
      </c>
      <c r="L187" s="138"/>
      <c r="M187" s="143"/>
      <c r="N187" s="144"/>
      <c r="O187" s="144"/>
      <c r="P187" s="145">
        <f>SUM(P188:P213)</f>
        <v>0</v>
      </c>
      <c r="Q187" s="144"/>
      <c r="R187" s="145">
        <f>SUM(R188:R213)</f>
        <v>7.1400000000000005E-2</v>
      </c>
      <c r="S187" s="144"/>
      <c r="T187" s="146">
        <f>SUM(T188:T213)</f>
        <v>0</v>
      </c>
      <c r="AR187" s="139" t="s">
        <v>88</v>
      </c>
      <c r="AT187" s="147" t="s">
        <v>75</v>
      </c>
      <c r="AU187" s="147" t="s">
        <v>83</v>
      </c>
      <c r="AY187" s="139" t="s">
        <v>175</v>
      </c>
      <c r="BK187" s="148">
        <f>SUM(BK188:BK213)</f>
        <v>0</v>
      </c>
    </row>
    <row r="188" spans="1:65" s="2" customFormat="1" ht="21.75" customHeight="1">
      <c r="A188" s="33"/>
      <c r="B188" s="151"/>
      <c r="C188" s="152" t="s">
        <v>484</v>
      </c>
      <c r="D188" s="152" t="s">
        <v>177</v>
      </c>
      <c r="E188" s="153" t="s">
        <v>1208</v>
      </c>
      <c r="F188" s="154" t="s">
        <v>1209</v>
      </c>
      <c r="G188" s="155" t="s">
        <v>646</v>
      </c>
      <c r="H188" s="156">
        <v>1</v>
      </c>
      <c r="I188" s="157"/>
      <c r="J188" s="156">
        <f t="shared" ref="J188:J213" si="30">ROUND(I188*H188,3)</f>
        <v>0</v>
      </c>
      <c r="K188" s="158"/>
      <c r="L188" s="34"/>
      <c r="M188" s="159" t="s">
        <v>1</v>
      </c>
      <c r="N188" s="160" t="s">
        <v>42</v>
      </c>
      <c r="O188" s="59"/>
      <c r="P188" s="161">
        <f t="shared" ref="P188:P213" si="31">O188*H188</f>
        <v>0</v>
      </c>
      <c r="Q188" s="161">
        <v>0</v>
      </c>
      <c r="R188" s="161">
        <f t="shared" ref="R188:R213" si="32">Q188*H188</f>
        <v>0</v>
      </c>
      <c r="S188" s="161">
        <v>0</v>
      </c>
      <c r="T188" s="162">
        <f t="shared" ref="T188:T213" si="33"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3" t="s">
        <v>266</v>
      </c>
      <c r="AT188" s="163" t="s">
        <v>177</v>
      </c>
      <c r="AU188" s="163" t="s">
        <v>88</v>
      </c>
      <c r="AY188" s="18" t="s">
        <v>175</v>
      </c>
      <c r="BE188" s="164">
        <f t="shared" ref="BE188:BE213" si="34">IF(N188="základná",J188,0)</f>
        <v>0</v>
      </c>
      <c r="BF188" s="164">
        <f t="shared" ref="BF188:BF213" si="35">IF(N188="znížená",J188,0)</f>
        <v>0</v>
      </c>
      <c r="BG188" s="164">
        <f t="shared" ref="BG188:BG213" si="36">IF(N188="zákl. prenesená",J188,0)</f>
        <v>0</v>
      </c>
      <c r="BH188" s="164">
        <f t="shared" ref="BH188:BH213" si="37">IF(N188="zníž. prenesená",J188,0)</f>
        <v>0</v>
      </c>
      <c r="BI188" s="164">
        <f t="shared" ref="BI188:BI213" si="38">IF(N188="nulová",J188,0)</f>
        <v>0</v>
      </c>
      <c r="BJ188" s="18" t="s">
        <v>88</v>
      </c>
      <c r="BK188" s="165">
        <f t="shared" ref="BK188:BK213" si="39">ROUND(I188*H188,3)</f>
        <v>0</v>
      </c>
      <c r="BL188" s="18" t="s">
        <v>266</v>
      </c>
      <c r="BM188" s="163" t="s">
        <v>710</v>
      </c>
    </row>
    <row r="189" spans="1:65" s="2" customFormat="1" ht="21.75" customHeight="1">
      <c r="A189" s="33"/>
      <c r="B189" s="151"/>
      <c r="C189" s="152" t="s">
        <v>488</v>
      </c>
      <c r="D189" s="152" t="s">
        <v>177</v>
      </c>
      <c r="E189" s="153" t="s">
        <v>1210</v>
      </c>
      <c r="F189" s="154" t="s">
        <v>1211</v>
      </c>
      <c r="G189" s="155" t="s">
        <v>646</v>
      </c>
      <c r="H189" s="156">
        <v>1</v>
      </c>
      <c r="I189" s="157"/>
      <c r="J189" s="156">
        <f t="shared" si="30"/>
        <v>0</v>
      </c>
      <c r="K189" s="158"/>
      <c r="L189" s="34"/>
      <c r="M189" s="159" t="s">
        <v>1</v>
      </c>
      <c r="N189" s="160" t="s">
        <v>42</v>
      </c>
      <c r="O189" s="59"/>
      <c r="P189" s="161">
        <f t="shared" si="31"/>
        <v>0</v>
      </c>
      <c r="Q189" s="161">
        <v>8.3000000000000001E-4</v>
      </c>
      <c r="R189" s="161">
        <f t="shared" si="32"/>
        <v>8.3000000000000001E-4</v>
      </c>
      <c r="S189" s="161">
        <v>0</v>
      </c>
      <c r="T189" s="162">
        <f t="shared" si="3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3" t="s">
        <v>266</v>
      </c>
      <c r="AT189" s="163" t="s">
        <v>177</v>
      </c>
      <c r="AU189" s="163" t="s">
        <v>88</v>
      </c>
      <c r="AY189" s="18" t="s">
        <v>175</v>
      </c>
      <c r="BE189" s="164">
        <f t="shared" si="34"/>
        <v>0</v>
      </c>
      <c r="BF189" s="164">
        <f t="shared" si="35"/>
        <v>0</v>
      </c>
      <c r="BG189" s="164">
        <f t="shared" si="36"/>
        <v>0</v>
      </c>
      <c r="BH189" s="164">
        <f t="shared" si="37"/>
        <v>0</v>
      </c>
      <c r="BI189" s="164">
        <f t="shared" si="38"/>
        <v>0</v>
      </c>
      <c r="BJ189" s="18" t="s">
        <v>88</v>
      </c>
      <c r="BK189" s="165">
        <f t="shared" si="39"/>
        <v>0</v>
      </c>
      <c r="BL189" s="18" t="s">
        <v>266</v>
      </c>
      <c r="BM189" s="163" t="s">
        <v>720</v>
      </c>
    </row>
    <row r="190" spans="1:65" s="2" customFormat="1" ht="33" customHeight="1">
      <c r="A190" s="33"/>
      <c r="B190" s="151"/>
      <c r="C190" s="183" t="s">
        <v>492</v>
      </c>
      <c r="D190" s="183" t="s">
        <v>188</v>
      </c>
      <c r="E190" s="184" t="s">
        <v>1212</v>
      </c>
      <c r="F190" s="185" t="s">
        <v>1213</v>
      </c>
      <c r="G190" s="186" t="s">
        <v>191</v>
      </c>
      <c r="H190" s="187">
        <v>1</v>
      </c>
      <c r="I190" s="188"/>
      <c r="J190" s="187">
        <f t="shared" si="30"/>
        <v>0</v>
      </c>
      <c r="K190" s="189"/>
      <c r="L190" s="190"/>
      <c r="M190" s="191" t="s">
        <v>1</v>
      </c>
      <c r="N190" s="192" t="s">
        <v>42</v>
      </c>
      <c r="O190" s="59"/>
      <c r="P190" s="161">
        <f t="shared" si="31"/>
        <v>0</v>
      </c>
      <c r="Q190" s="161">
        <v>2.58E-2</v>
      </c>
      <c r="R190" s="161">
        <f t="shared" si="32"/>
        <v>2.58E-2</v>
      </c>
      <c r="S190" s="161">
        <v>0</v>
      </c>
      <c r="T190" s="162">
        <f t="shared" si="33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3" t="s">
        <v>349</v>
      </c>
      <c r="AT190" s="163" t="s">
        <v>188</v>
      </c>
      <c r="AU190" s="163" t="s">
        <v>88</v>
      </c>
      <c r="AY190" s="18" t="s">
        <v>175</v>
      </c>
      <c r="BE190" s="164">
        <f t="shared" si="34"/>
        <v>0</v>
      </c>
      <c r="BF190" s="164">
        <f t="shared" si="35"/>
        <v>0</v>
      </c>
      <c r="BG190" s="164">
        <f t="shared" si="36"/>
        <v>0</v>
      </c>
      <c r="BH190" s="164">
        <f t="shared" si="37"/>
        <v>0</v>
      </c>
      <c r="BI190" s="164">
        <f t="shared" si="38"/>
        <v>0</v>
      </c>
      <c r="BJ190" s="18" t="s">
        <v>88</v>
      </c>
      <c r="BK190" s="165">
        <f t="shared" si="39"/>
        <v>0</v>
      </c>
      <c r="BL190" s="18" t="s">
        <v>266</v>
      </c>
      <c r="BM190" s="163" t="s">
        <v>729</v>
      </c>
    </row>
    <row r="191" spans="1:65" s="2" customFormat="1" ht="33" customHeight="1">
      <c r="A191" s="33"/>
      <c r="B191" s="151"/>
      <c r="C191" s="183" t="s">
        <v>497</v>
      </c>
      <c r="D191" s="183" t="s">
        <v>188</v>
      </c>
      <c r="E191" s="184" t="s">
        <v>1214</v>
      </c>
      <c r="F191" s="185" t="s">
        <v>1215</v>
      </c>
      <c r="G191" s="186" t="s">
        <v>191</v>
      </c>
      <c r="H191" s="187">
        <v>1</v>
      </c>
      <c r="I191" s="188"/>
      <c r="J191" s="187">
        <f t="shared" si="30"/>
        <v>0</v>
      </c>
      <c r="K191" s="189"/>
      <c r="L191" s="190"/>
      <c r="M191" s="191" t="s">
        <v>1</v>
      </c>
      <c r="N191" s="192" t="s">
        <v>42</v>
      </c>
      <c r="O191" s="59"/>
      <c r="P191" s="161">
        <f t="shared" si="31"/>
        <v>0</v>
      </c>
      <c r="Q191" s="161">
        <v>2.3999999999999998E-3</v>
      </c>
      <c r="R191" s="161">
        <f t="shared" si="32"/>
        <v>2.3999999999999998E-3</v>
      </c>
      <c r="S191" s="161">
        <v>0</v>
      </c>
      <c r="T191" s="162">
        <f t="shared" si="3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3" t="s">
        <v>349</v>
      </c>
      <c r="AT191" s="163" t="s">
        <v>188</v>
      </c>
      <c r="AU191" s="163" t="s">
        <v>88</v>
      </c>
      <c r="AY191" s="18" t="s">
        <v>175</v>
      </c>
      <c r="BE191" s="164">
        <f t="shared" si="34"/>
        <v>0</v>
      </c>
      <c r="BF191" s="164">
        <f t="shared" si="35"/>
        <v>0</v>
      </c>
      <c r="BG191" s="164">
        <f t="shared" si="36"/>
        <v>0</v>
      </c>
      <c r="BH191" s="164">
        <f t="shared" si="37"/>
        <v>0</v>
      </c>
      <c r="BI191" s="164">
        <f t="shared" si="38"/>
        <v>0</v>
      </c>
      <c r="BJ191" s="18" t="s">
        <v>88</v>
      </c>
      <c r="BK191" s="165">
        <f t="shared" si="39"/>
        <v>0</v>
      </c>
      <c r="BL191" s="18" t="s">
        <v>266</v>
      </c>
      <c r="BM191" s="163" t="s">
        <v>738</v>
      </c>
    </row>
    <row r="192" spans="1:65" s="2" customFormat="1" ht="21.75" customHeight="1">
      <c r="A192" s="33"/>
      <c r="B192" s="151"/>
      <c r="C192" s="152" t="s">
        <v>501</v>
      </c>
      <c r="D192" s="152" t="s">
        <v>177</v>
      </c>
      <c r="E192" s="153" t="s">
        <v>1216</v>
      </c>
      <c r="F192" s="154" t="s">
        <v>1217</v>
      </c>
      <c r="G192" s="155" t="s">
        <v>646</v>
      </c>
      <c r="H192" s="156">
        <v>1</v>
      </c>
      <c r="I192" s="157"/>
      <c r="J192" s="156">
        <f t="shared" si="30"/>
        <v>0</v>
      </c>
      <c r="K192" s="158"/>
      <c r="L192" s="34"/>
      <c r="M192" s="159" t="s">
        <v>1</v>
      </c>
      <c r="N192" s="160" t="s">
        <v>42</v>
      </c>
      <c r="O192" s="59"/>
      <c r="P192" s="161">
        <f t="shared" si="31"/>
        <v>0</v>
      </c>
      <c r="Q192" s="161">
        <v>0</v>
      </c>
      <c r="R192" s="161">
        <f t="shared" si="32"/>
        <v>0</v>
      </c>
      <c r="S192" s="161">
        <v>0</v>
      </c>
      <c r="T192" s="162">
        <f t="shared" si="3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3" t="s">
        <v>266</v>
      </c>
      <c r="AT192" s="163" t="s">
        <v>177</v>
      </c>
      <c r="AU192" s="163" t="s">
        <v>88</v>
      </c>
      <c r="AY192" s="18" t="s">
        <v>175</v>
      </c>
      <c r="BE192" s="164">
        <f t="shared" si="34"/>
        <v>0</v>
      </c>
      <c r="BF192" s="164">
        <f t="shared" si="35"/>
        <v>0</v>
      </c>
      <c r="BG192" s="164">
        <f t="shared" si="36"/>
        <v>0</v>
      </c>
      <c r="BH192" s="164">
        <f t="shared" si="37"/>
        <v>0</v>
      </c>
      <c r="BI192" s="164">
        <f t="shared" si="38"/>
        <v>0</v>
      </c>
      <c r="BJ192" s="18" t="s">
        <v>88</v>
      </c>
      <c r="BK192" s="165">
        <f t="shared" si="39"/>
        <v>0</v>
      </c>
      <c r="BL192" s="18" t="s">
        <v>266</v>
      </c>
      <c r="BM192" s="163" t="s">
        <v>761</v>
      </c>
    </row>
    <row r="193" spans="1:65" s="2" customFormat="1" ht="21.75" customHeight="1">
      <c r="A193" s="33"/>
      <c r="B193" s="151"/>
      <c r="C193" s="152" t="s">
        <v>506</v>
      </c>
      <c r="D193" s="152" t="s">
        <v>177</v>
      </c>
      <c r="E193" s="153" t="s">
        <v>1218</v>
      </c>
      <c r="F193" s="154" t="s">
        <v>1219</v>
      </c>
      <c r="G193" s="155" t="s">
        <v>646</v>
      </c>
      <c r="H193" s="156">
        <v>1</v>
      </c>
      <c r="I193" s="157"/>
      <c r="J193" s="156">
        <f t="shared" si="30"/>
        <v>0</v>
      </c>
      <c r="K193" s="158"/>
      <c r="L193" s="34"/>
      <c r="M193" s="159" t="s">
        <v>1</v>
      </c>
      <c r="N193" s="160" t="s">
        <v>42</v>
      </c>
      <c r="O193" s="59"/>
      <c r="P193" s="161">
        <f t="shared" si="31"/>
        <v>0</v>
      </c>
      <c r="Q193" s="161">
        <v>5.6999999999999998E-4</v>
      </c>
      <c r="R193" s="161">
        <f t="shared" si="32"/>
        <v>5.6999999999999998E-4</v>
      </c>
      <c r="S193" s="161">
        <v>0</v>
      </c>
      <c r="T193" s="162">
        <f t="shared" si="33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3" t="s">
        <v>266</v>
      </c>
      <c r="AT193" s="163" t="s">
        <v>177</v>
      </c>
      <c r="AU193" s="163" t="s">
        <v>88</v>
      </c>
      <c r="AY193" s="18" t="s">
        <v>175</v>
      </c>
      <c r="BE193" s="164">
        <f t="shared" si="34"/>
        <v>0</v>
      </c>
      <c r="BF193" s="164">
        <f t="shared" si="35"/>
        <v>0</v>
      </c>
      <c r="BG193" s="164">
        <f t="shared" si="36"/>
        <v>0</v>
      </c>
      <c r="BH193" s="164">
        <f t="shared" si="37"/>
        <v>0</v>
      </c>
      <c r="BI193" s="164">
        <f t="shared" si="38"/>
        <v>0</v>
      </c>
      <c r="BJ193" s="18" t="s">
        <v>88</v>
      </c>
      <c r="BK193" s="165">
        <f t="shared" si="39"/>
        <v>0</v>
      </c>
      <c r="BL193" s="18" t="s">
        <v>266</v>
      </c>
      <c r="BM193" s="163" t="s">
        <v>774</v>
      </c>
    </row>
    <row r="194" spans="1:65" s="2" customFormat="1" ht="21.75" customHeight="1">
      <c r="A194" s="33"/>
      <c r="B194" s="151"/>
      <c r="C194" s="183" t="s">
        <v>512</v>
      </c>
      <c r="D194" s="183" t="s">
        <v>188</v>
      </c>
      <c r="E194" s="184" t="s">
        <v>1220</v>
      </c>
      <c r="F194" s="185" t="s">
        <v>1221</v>
      </c>
      <c r="G194" s="186" t="s">
        <v>191</v>
      </c>
      <c r="H194" s="187">
        <v>1</v>
      </c>
      <c r="I194" s="188"/>
      <c r="J194" s="187">
        <f t="shared" si="30"/>
        <v>0</v>
      </c>
      <c r="K194" s="189"/>
      <c r="L194" s="190"/>
      <c r="M194" s="191" t="s">
        <v>1</v>
      </c>
      <c r="N194" s="192" t="s">
        <v>42</v>
      </c>
      <c r="O194" s="59"/>
      <c r="P194" s="161">
        <f t="shared" si="31"/>
        <v>0</v>
      </c>
      <c r="Q194" s="161">
        <v>1.4999999999999999E-2</v>
      </c>
      <c r="R194" s="161">
        <f t="shared" si="32"/>
        <v>1.4999999999999999E-2</v>
      </c>
      <c r="S194" s="161">
        <v>0</v>
      </c>
      <c r="T194" s="162">
        <f t="shared" si="33"/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3" t="s">
        <v>349</v>
      </c>
      <c r="AT194" s="163" t="s">
        <v>188</v>
      </c>
      <c r="AU194" s="163" t="s">
        <v>88</v>
      </c>
      <c r="AY194" s="18" t="s">
        <v>175</v>
      </c>
      <c r="BE194" s="164">
        <f t="shared" si="34"/>
        <v>0</v>
      </c>
      <c r="BF194" s="164">
        <f t="shared" si="35"/>
        <v>0</v>
      </c>
      <c r="BG194" s="164">
        <f t="shared" si="36"/>
        <v>0</v>
      </c>
      <c r="BH194" s="164">
        <f t="shared" si="37"/>
        <v>0</v>
      </c>
      <c r="BI194" s="164">
        <f t="shared" si="38"/>
        <v>0</v>
      </c>
      <c r="BJ194" s="18" t="s">
        <v>88</v>
      </c>
      <c r="BK194" s="165">
        <f t="shared" si="39"/>
        <v>0</v>
      </c>
      <c r="BL194" s="18" t="s">
        <v>266</v>
      </c>
      <c r="BM194" s="163" t="s">
        <v>788</v>
      </c>
    </row>
    <row r="195" spans="1:65" s="2" customFormat="1" ht="16.5" customHeight="1">
      <c r="A195" s="33"/>
      <c r="B195" s="151"/>
      <c r="C195" s="152" t="s">
        <v>520</v>
      </c>
      <c r="D195" s="152" t="s">
        <v>177</v>
      </c>
      <c r="E195" s="153" t="s">
        <v>1222</v>
      </c>
      <c r="F195" s="154" t="s">
        <v>1223</v>
      </c>
      <c r="G195" s="155" t="s">
        <v>646</v>
      </c>
      <c r="H195" s="156">
        <v>1</v>
      </c>
      <c r="I195" s="157"/>
      <c r="J195" s="156">
        <f t="shared" si="30"/>
        <v>0</v>
      </c>
      <c r="K195" s="158"/>
      <c r="L195" s="34"/>
      <c r="M195" s="159" t="s">
        <v>1</v>
      </c>
      <c r="N195" s="160" t="s">
        <v>42</v>
      </c>
      <c r="O195" s="59"/>
      <c r="P195" s="161">
        <f t="shared" si="31"/>
        <v>0</v>
      </c>
      <c r="Q195" s="161">
        <v>0</v>
      </c>
      <c r="R195" s="161">
        <f t="shared" si="32"/>
        <v>0</v>
      </c>
      <c r="S195" s="161">
        <v>0</v>
      </c>
      <c r="T195" s="162">
        <f t="shared" si="33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3" t="s">
        <v>266</v>
      </c>
      <c r="AT195" s="163" t="s">
        <v>177</v>
      </c>
      <c r="AU195" s="163" t="s">
        <v>88</v>
      </c>
      <c r="AY195" s="18" t="s">
        <v>175</v>
      </c>
      <c r="BE195" s="164">
        <f t="shared" si="34"/>
        <v>0</v>
      </c>
      <c r="BF195" s="164">
        <f t="shared" si="35"/>
        <v>0</v>
      </c>
      <c r="BG195" s="164">
        <f t="shared" si="36"/>
        <v>0</v>
      </c>
      <c r="BH195" s="164">
        <f t="shared" si="37"/>
        <v>0</v>
      </c>
      <c r="BI195" s="164">
        <f t="shared" si="38"/>
        <v>0</v>
      </c>
      <c r="BJ195" s="18" t="s">
        <v>88</v>
      </c>
      <c r="BK195" s="165">
        <f t="shared" si="39"/>
        <v>0</v>
      </c>
      <c r="BL195" s="18" t="s">
        <v>266</v>
      </c>
      <c r="BM195" s="163" t="s">
        <v>799</v>
      </c>
    </row>
    <row r="196" spans="1:65" s="2" customFormat="1" ht="33" customHeight="1">
      <c r="A196" s="33"/>
      <c r="B196" s="151"/>
      <c r="C196" s="152" t="s">
        <v>524</v>
      </c>
      <c r="D196" s="152" t="s">
        <v>177</v>
      </c>
      <c r="E196" s="153" t="s">
        <v>1224</v>
      </c>
      <c r="F196" s="154" t="s">
        <v>1225</v>
      </c>
      <c r="G196" s="155" t="s">
        <v>646</v>
      </c>
      <c r="H196" s="156">
        <v>1</v>
      </c>
      <c r="I196" s="157"/>
      <c r="J196" s="156">
        <f t="shared" si="30"/>
        <v>0</v>
      </c>
      <c r="K196" s="158"/>
      <c r="L196" s="34"/>
      <c r="M196" s="159" t="s">
        <v>1</v>
      </c>
      <c r="N196" s="160" t="s">
        <v>42</v>
      </c>
      <c r="O196" s="59"/>
      <c r="P196" s="161">
        <f t="shared" si="31"/>
        <v>0</v>
      </c>
      <c r="Q196" s="161">
        <v>0</v>
      </c>
      <c r="R196" s="161">
        <f t="shared" si="32"/>
        <v>0</v>
      </c>
      <c r="S196" s="161">
        <v>0</v>
      </c>
      <c r="T196" s="162">
        <f t="shared" si="33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3" t="s">
        <v>266</v>
      </c>
      <c r="AT196" s="163" t="s">
        <v>177</v>
      </c>
      <c r="AU196" s="163" t="s">
        <v>88</v>
      </c>
      <c r="AY196" s="18" t="s">
        <v>175</v>
      </c>
      <c r="BE196" s="164">
        <f t="shared" si="34"/>
        <v>0</v>
      </c>
      <c r="BF196" s="164">
        <f t="shared" si="35"/>
        <v>0</v>
      </c>
      <c r="BG196" s="164">
        <f t="shared" si="36"/>
        <v>0</v>
      </c>
      <c r="BH196" s="164">
        <f t="shared" si="37"/>
        <v>0</v>
      </c>
      <c r="BI196" s="164">
        <f t="shared" si="38"/>
        <v>0</v>
      </c>
      <c r="BJ196" s="18" t="s">
        <v>88</v>
      </c>
      <c r="BK196" s="165">
        <f t="shared" si="39"/>
        <v>0</v>
      </c>
      <c r="BL196" s="18" t="s">
        <v>266</v>
      </c>
      <c r="BM196" s="163" t="s">
        <v>807</v>
      </c>
    </row>
    <row r="197" spans="1:65" s="2" customFormat="1" ht="33" customHeight="1">
      <c r="A197" s="33"/>
      <c r="B197" s="151"/>
      <c r="C197" s="152" t="s">
        <v>528</v>
      </c>
      <c r="D197" s="152" t="s">
        <v>177</v>
      </c>
      <c r="E197" s="153" t="s">
        <v>1226</v>
      </c>
      <c r="F197" s="154" t="s">
        <v>1227</v>
      </c>
      <c r="G197" s="155" t="s">
        <v>646</v>
      </c>
      <c r="H197" s="156">
        <v>1</v>
      </c>
      <c r="I197" s="157"/>
      <c r="J197" s="156">
        <f t="shared" si="30"/>
        <v>0</v>
      </c>
      <c r="K197" s="158"/>
      <c r="L197" s="34"/>
      <c r="M197" s="159" t="s">
        <v>1</v>
      </c>
      <c r="N197" s="160" t="s">
        <v>42</v>
      </c>
      <c r="O197" s="59"/>
      <c r="P197" s="161">
        <f t="shared" si="31"/>
        <v>0</v>
      </c>
      <c r="Q197" s="161">
        <v>2.5000000000000001E-4</v>
      </c>
      <c r="R197" s="161">
        <f t="shared" si="32"/>
        <v>2.5000000000000001E-4</v>
      </c>
      <c r="S197" s="161">
        <v>0</v>
      </c>
      <c r="T197" s="162">
        <f t="shared" si="33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3" t="s">
        <v>266</v>
      </c>
      <c r="AT197" s="163" t="s">
        <v>177</v>
      </c>
      <c r="AU197" s="163" t="s">
        <v>88</v>
      </c>
      <c r="AY197" s="18" t="s">
        <v>175</v>
      </c>
      <c r="BE197" s="164">
        <f t="shared" si="34"/>
        <v>0</v>
      </c>
      <c r="BF197" s="164">
        <f t="shared" si="35"/>
        <v>0</v>
      </c>
      <c r="BG197" s="164">
        <f t="shared" si="36"/>
        <v>0</v>
      </c>
      <c r="BH197" s="164">
        <f t="shared" si="37"/>
        <v>0</v>
      </c>
      <c r="BI197" s="164">
        <f t="shared" si="38"/>
        <v>0</v>
      </c>
      <c r="BJ197" s="18" t="s">
        <v>88</v>
      </c>
      <c r="BK197" s="165">
        <f t="shared" si="39"/>
        <v>0</v>
      </c>
      <c r="BL197" s="18" t="s">
        <v>266</v>
      </c>
      <c r="BM197" s="163" t="s">
        <v>818</v>
      </c>
    </row>
    <row r="198" spans="1:65" s="2" customFormat="1" ht="16.5" customHeight="1">
      <c r="A198" s="33"/>
      <c r="B198" s="151"/>
      <c r="C198" s="183" t="s">
        <v>535</v>
      </c>
      <c r="D198" s="183" t="s">
        <v>188</v>
      </c>
      <c r="E198" s="184" t="s">
        <v>1228</v>
      </c>
      <c r="F198" s="185" t="s">
        <v>1229</v>
      </c>
      <c r="G198" s="186" t="s">
        <v>191</v>
      </c>
      <c r="H198" s="187">
        <v>1</v>
      </c>
      <c r="I198" s="188"/>
      <c r="J198" s="187">
        <f t="shared" si="30"/>
        <v>0</v>
      </c>
      <c r="K198" s="189"/>
      <c r="L198" s="190"/>
      <c r="M198" s="191" t="s">
        <v>1</v>
      </c>
      <c r="N198" s="192" t="s">
        <v>42</v>
      </c>
      <c r="O198" s="59"/>
      <c r="P198" s="161">
        <f t="shared" si="31"/>
        <v>0</v>
      </c>
      <c r="Q198" s="161">
        <v>2.9499999999999999E-3</v>
      </c>
      <c r="R198" s="161">
        <f t="shared" si="32"/>
        <v>2.9499999999999999E-3</v>
      </c>
      <c r="S198" s="161">
        <v>0</v>
      </c>
      <c r="T198" s="162">
        <f t="shared" si="33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3" t="s">
        <v>349</v>
      </c>
      <c r="AT198" s="163" t="s">
        <v>188</v>
      </c>
      <c r="AU198" s="163" t="s">
        <v>88</v>
      </c>
      <c r="AY198" s="18" t="s">
        <v>175</v>
      </c>
      <c r="BE198" s="164">
        <f t="shared" si="34"/>
        <v>0</v>
      </c>
      <c r="BF198" s="164">
        <f t="shared" si="35"/>
        <v>0</v>
      </c>
      <c r="BG198" s="164">
        <f t="shared" si="36"/>
        <v>0</v>
      </c>
      <c r="BH198" s="164">
        <f t="shared" si="37"/>
        <v>0</v>
      </c>
      <c r="BI198" s="164">
        <f t="shared" si="38"/>
        <v>0</v>
      </c>
      <c r="BJ198" s="18" t="s">
        <v>88</v>
      </c>
      <c r="BK198" s="165">
        <f t="shared" si="39"/>
        <v>0</v>
      </c>
      <c r="BL198" s="18" t="s">
        <v>266</v>
      </c>
      <c r="BM198" s="163" t="s">
        <v>829</v>
      </c>
    </row>
    <row r="199" spans="1:65" s="2" customFormat="1" ht="21.75" customHeight="1">
      <c r="A199" s="33"/>
      <c r="B199" s="151"/>
      <c r="C199" s="152" t="s">
        <v>540</v>
      </c>
      <c r="D199" s="152" t="s">
        <v>177</v>
      </c>
      <c r="E199" s="153" t="s">
        <v>1230</v>
      </c>
      <c r="F199" s="154" t="s">
        <v>1231</v>
      </c>
      <c r="G199" s="155" t="s">
        <v>646</v>
      </c>
      <c r="H199" s="156">
        <v>1</v>
      </c>
      <c r="I199" s="157"/>
      <c r="J199" s="156">
        <f t="shared" si="30"/>
        <v>0</v>
      </c>
      <c r="K199" s="158"/>
      <c r="L199" s="34"/>
      <c r="M199" s="159" t="s">
        <v>1</v>
      </c>
      <c r="N199" s="160" t="s">
        <v>42</v>
      </c>
      <c r="O199" s="59"/>
      <c r="P199" s="161">
        <f t="shared" si="31"/>
        <v>0</v>
      </c>
      <c r="Q199" s="161">
        <v>0</v>
      </c>
      <c r="R199" s="161">
        <f t="shared" si="32"/>
        <v>0</v>
      </c>
      <c r="S199" s="161">
        <v>0</v>
      </c>
      <c r="T199" s="162">
        <f t="shared" si="33"/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3" t="s">
        <v>266</v>
      </c>
      <c r="AT199" s="163" t="s">
        <v>177</v>
      </c>
      <c r="AU199" s="163" t="s">
        <v>88</v>
      </c>
      <c r="AY199" s="18" t="s">
        <v>175</v>
      </c>
      <c r="BE199" s="164">
        <f t="shared" si="34"/>
        <v>0</v>
      </c>
      <c r="BF199" s="164">
        <f t="shared" si="35"/>
        <v>0</v>
      </c>
      <c r="BG199" s="164">
        <f t="shared" si="36"/>
        <v>0</v>
      </c>
      <c r="BH199" s="164">
        <f t="shared" si="37"/>
        <v>0</v>
      </c>
      <c r="BI199" s="164">
        <f t="shared" si="38"/>
        <v>0</v>
      </c>
      <c r="BJ199" s="18" t="s">
        <v>88</v>
      </c>
      <c r="BK199" s="165">
        <f t="shared" si="39"/>
        <v>0</v>
      </c>
      <c r="BL199" s="18" t="s">
        <v>266</v>
      </c>
      <c r="BM199" s="163" t="s">
        <v>840</v>
      </c>
    </row>
    <row r="200" spans="1:65" s="2" customFormat="1" ht="21.75" customHeight="1">
      <c r="A200" s="33"/>
      <c r="B200" s="151"/>
      <c r="C200" s="152" t="s">
        <v>544</v>
      </c>
      <c r="D200" s="152" t="s">
        <v>177</v>
      </c>
      <c r="E200" s="153" t="s">
        <v>1232</v>
      </c>
      <c r="F200" s="154" t="s">
        <v>1233</v>
      </c>
      <c r="G200" s="155" t="s">
        <v>646</v>
      </c>
      <c r="H200" s="156">
        <v>1</v>
      </c>
      <c r="I200" s="157"/>
      <c r="J200" s="156">
        <f t="shared" si="30"/>
        <v>0</v>
      </c>
      <c r="K200" s="158"/>
      <c r="L200" s="34"/>
      <c r="M200" s="159" t="s">
        <v>1</v>
      </c>
      <c r="N200" s="160" t="s">
        <v>42</v>
      </c>
      <c r="O200" s="59"/>
      <c r="P200" s="161">
        <f t="shared" si="31"/>
        <v>0</v>
      </c>
      <c r="Q200" s="161">
        <v>2.7999999999999998E-4</v>
      </c>
      <c r="R200" s="161">
        <f t="shared" si="32"/>
        <v>2.7999999999999998E-4</v>
      </c>
      <c r="S200" s="161">
        <v>0</v>
      </c>
      <c r="T200" s="162">
        <f t="shared" si="33"/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3" t="s">
        <v>266</v>
      </c>
      <c r="AT200" s="163" t="s">
        <v>177</v>
      </c>
      <c r="AU200" s="163" t="s">
        <v>88</v>
      </c>
      <c r="AY200" s="18" t="s">
        <v>175</v>
      </c>
      <c r="BE200" s="164">
        <f t="shared" si="34"/>
        <v>0</v>
      </c>
      <c r="BF200" s="164">
        <f t="shared" si="35"/>
        <v>0</v>
      </c>
      <c r="BG200" s="164">
        <f t="shared" si="36"/>
        <v>0</v>
      </c>
      <c r="BH200" s="164">
        <f t="shared" si="37"/>
        <v>0</v>
      </c>
      <c r="BI200" s="164">
        <f t="shared" si="38"/>
        <v>0</v>
      </c>
      <c r="BJ200" s="18" t="s">
        <v>88</v>
      </c>
      <c r="BK200" s="165">
        <f t="shared" si="39"/>
        <v>0</v>
      </c>
      <c r="BL200" s="18" t="s">
        <v>266</v>
      </c>
      <c r="BM200" s="163" t="s">
        <v>854</v>
      </c>
    </row>
    <row r="201" spans="1:65" s="2" customFormat="1" ht="21.75" customHeight="1">
      <c r="A201" s="33"/>
      <c r="B201" s="151"/>
      <c r="C201" s="183" t="s">
        <v>548</v>
      </c>
      <c r="D201" s="183" t="s">
        <v>188</v>
      </c>
      <c r="E201" s="184" t="s">
        <v>1234</v>
      </c>
      <c r="F201" s="185" t="s">
        <v>1235</v>
      </c>
      <c r="G201" s="186" t="s">
        <v>191</v>
      </c>
      <c r="H201" s="187">
        <v>1</v>
      </c>
      <c r="I201" s="188"/>
      <c r="J201" s="187">
        <f t="shared" si="30"/>
        <v>0</v>
      </c>
      <c r="K201" s="189"/>
      <c r="L201" s="190"/>
      <c r="M201" s="191" t="s">
        <v>1</v>
      </c>
      <c r="N201" s="192" t="s">
        <v>42</v>
      </c>
      <c r="O201" s="59"/>
      <c r="P201" s="161">
        <f t="shared" si="31"/>
        <v>0</v>
      </c>
      <c r="Q201" s="161">
        <v>8.2000000000000007E-3</v>
      </c>
      <c r="R201" s="161">
        <f t="shared" si="32"/>
        <v>8.2000000000000007E-3</v>
      </c>
      <c r="S201" s="161">
        <v>0</v>
      </c>
      <c r="T201" s="162">
        <f t="shared" si="33"/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3" t="s">
        <v>349</v>
      </c>
      <c r="AT201" s="163" t="s">
        <v>188</v>
      </c>
      <c r="AU201" s="163" t="s">
        <v>88</v>
      </c>
      <c r="AY201" s="18" t="s">
        <v>175</v>
      </c>
      <c r="BE201" s="164">
        <f t="shared" si="34"/>
        <v>0</v>
      </c>
      <c r="BF201" s="164">
        <f t="shared" si="35"/>
        <v>0</v>
      </c>
      <c r="BG201" s="164">
        <f t="shared" si="36"/>
        <v>0</v>
      </c>
      <c r="BH201" s="164">
        <f t="shared" si="37"/>
        <v>0</v>
      </c>
      <c r="BI201" s="164">
        <f t="shared" si="38"/>
        <v>0</v>
      </c>
      <c r="BJ201" s="18" t="s">
        <v>88</v>
      </c>
      <c r="BK201" s="165">
        <f t="shared" si="39"/>
        <v>0</v>
      </c>
      <c r="BL201" s="18" t="s">
        <v>266</v>
      </c>
      <c r="BM201" s="163" t="s">
        <v>863</v>
      </c>
    </row>
    <row r="202" spans="1:65" s="2" customFormat="1" ht="16.5" customHeight="1">
      <c r="A202" s="33"/>
      <c r="B202" s="151"/>
      <c r="C202" s="152" t="s">
        <v>552</v>
      </c>
      <c r="D202" s="152" t="s">
        <v>177</v>
      </c>
      <c r="E202" s="153" t="s">
        <v>1236</v>
      </c>
      <c r="F202" s="154" t="s">
        <v>1237</v>
      </c>
      <c r="G202" s="155" t="s">
        <v>646</v>
      </c>
      <c r="H202" s="156">
        <v>1</v>
      </c>
      <c r="I202" s="157"/>
      <c r="J202" s="156">
        <f t="shared" si="30"/>
        <v>0</v>
      </c>
      <c r="K202" s="158"/>
      <c r="L202" s="34"/>
      <c r="M202" s="159" t="s">
        <v>1</v>
      </c>
      <c r="N202" s="160" t="s">
        <v>42</v>
      </c>
      <c r="O202" s="59"/>
      <c r="P202" s="161">
        <f t="shared" si="31"/>
        <v>0</v>
      </c>
      <c r="Q202" s="161">
        <v>2.7999999999999998E-4</v>
      </c>
      <c r="R202" s="161">
        <f t="shared" si="32"/>
        <v>2.7999999999999998E-4</v>
      </c>
      <c r="S202" s="161">
        <v>0</v>
      </c>
      <c r="T202" s="162">
        <f t="shared" si="33"/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3" t="s">
        <v>266</v>
      </c>
      <c r="AT202" s="163" t="s">
        <v>177</v>
      </c>
      <c r="AU202" s="163" t="s">
        <v>88</v>
      </c>
      <c r="AY202" s="18" t="s">
        <v>175</v>
      </c>
      <c r="BE202" s="164">
        <f t="shared" si="34"/>
        <v>0</v>
      </c>
      <c r="BF202" s="164">
        <f t="shared" si="35"/>
        <v>0</v>
      </c>
      <c r="BG202" s="164">
        <f t="shared" si="36"/>
        <v>0</v>
      </c>
      <c r="BH202" s="164">
        <f t="shared" si="37"/>
        <v>0</v>
      </c>
      <c r="BI202" s="164">
        <f t="shared" si="38"/>
        <v>0</v>
      </c>
      <c r="BJ202" s="18" t="s">
        <v>88</v>
      </c>
      <c r="BK202" s="165">
        <f t="shared" si="39"/>
        <v>0</v>
      </c>
      <c r="BL202" s="18" t="s">
        <v>266</v>
      </c>
      <c r="BM202" s="163" t="s">
        <v>873</v>
      </c>
    </row>
    <row r="203" spans="1:65" s="2" customFormat="1" ht="16.5" customHeight="1">
      <c r="A203" s="33"/>
      <c r="B203" s="151"/>
      <c r="C203" s="183" t="s">
        <v>558</v>
      </c>
      <c r="D203" s="183" t="s">
        <v>188</v>
      </c>
      <c r="E203" s="184" t="s">
        <v>1238</v>
      </c>
      <c r="F203" s="185" t="s">
        <v>1239</v>
      </c>
      <c r="G203" s="186" t="s">
        <v>191</v>
      </c>
      <c r="H203" s="187">
        <v>1</v>
      </c>
      <c r="I203" s="188"/>
      <c r="J203" s="187">
        <f t="shared" si="30"/>
        <v>0</v>
      </c>
      <c r="K203" s="189"/>
      <c r="L203" s="190"/>
      <c r="M203" s="191" t="s">
        <v>1</v>
      </c>
      <c r="N203" s="192" t="s">
        <v>42</v>
      </c>
      <c r="O203" s="59"/>
      <c r="P203" s="161">
        <f t="shared" si="31"/>
        <v>0</v>
      </c>
      <c r="Q203" s="161">
        <v>8.9999999999999993E-3</v>
      </c>
      <c r="R203" s="161">
        <f t="shared" si="32"/>
        <v>8.9999999999999993E-3</v>
      </c>
      <c r="S203" s="161">
        <v>0</v>
      </c>
      <c r="T203" s="162">
        <f t="shared" si="33"/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3" t="s">
        <v>349</v>
      </c>
      <c r="AT203" s="163" t="s">
        <v>188</v>
      </c>
      <c r="AU203" s="163" t="s">
        <v>88</v>
      </c>
      <c r="AY203" s="18" t="s">
        <v>175</v>
      </c>
      <c r="BE203" s="164">
        <f t="shared" si="34"/>
        <v>0</v>
      </c>
      <c r="BF203" s="164">
        <f t="shared" si="35"/>
        <v>0</v>
      </c>
      <c r="BG203" s="164">
        <f t="shared" si="36"/>
        <v>0</v>
      </c>
      <c r="BH203" s="164">
        <f t="shared" si="37"/>
        <v>0</v>
      </c>
      <c r="BI203" s="164">
        <f t="shared" si="38"/>
        <v>0</v>
      </c>
      <c r="BJ203" s="18" t="s">
        <v>88</v>
      </c>
      <c r="BK203" s="165">
        <f t="shared" si="39"/>
        <v>0</v>
      </c>
      <c r="BL203" s="18" t="s">
        <v>266</v>
      </c>
      <c r="BM203" s="163" t="s">
        <v>197</v>
      </c>
    </row>
    <row r="204" spans="1:65" s="2" customFormat="1" ht="33" customHeight="1">
      <c r="A204" s="33"/>
      <c r="B204" s="151"/>
      <c r="C204" s="152" t="s">
        <v>564</v>
      </c>
      <c r="D204" s="152" t="s">
        <v>177</v>
      </c>
      <c r="E204" s="153" t="s">
        <v>1240</v>
      </c>
      <c r="F204" s="154" t="s">
        <v>1241</v>
      </c>
      <c r="G204" s="155" t="s">
        <v>180</v>
      </c>
      <c r="H204" s="156">
        <v>0.223</v>
      </c>
      <c r="I204" s="157"/>
      <c r="J204" s="156">
        <f t="shared" si="30"/>
        <v>0</v>
      </c>
      <c r="K204" s="158"/>
      <c r="L204" s="34"/>
      <c r="M204" s="159" t="s">
        <v>1</v>
      </c>
      <c r="N204" s="160" t="s">
        <v>42</v>
      </c>
      <c r="O204" s="59"/>
      <c r="P204" s="161">
        <f t="shared" si="31"/>
        <v>0</v>
      </c>
      <c r="Q204" s="161">
        <v>0</v>
      </c>
      <c r="R204" s="161">
        <f t="shared" si="32"/>
        <v>0</v>
      </c>
      <c r="S204" s="161">
        <v>0</v>
      </c>
      <c r="T204" s="162">
        <f t="shared" si="33"/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3" t="s">
        <v>266</v>
      </c>
      <c r="AT204" s="163" t="s">
        <v>177</v>
      </c>
      <c r="AU204" s="163" t="s">
        <v>88</v>
      </c>
      <c r="AY204" s="18" t="s">
        <v>175</v>
      </c>
      <c r="BE204" s="164">
        <f t="shared" si="34"/>
        <v>0</v>
      </c>
      <c r="BF204" s="164">
        <f t="shared" si="35"/>
        <v>0</v>
      </c>
      <c r="BG204" s="164">
        <f t="shared" si="36"/>
        <v>0</v>
      </c>
      <c r="BH204" s="164">
        <f t="shared" si="37"/>
        <v>0</v>
      </c>
      <c r="BI204" s="164">
        <f t="shared" si="38"/>
        <v>0</v>
      </c>
      <c r="BJ204" s="18" t="s">
        <v>88</v>
      </c>
      <c r="BK204" s="165">
        <f t="shared" si="39"/>
        <v>0</v>
      </c>
      <c r="BL204" s="18" t="s">
        <v>266</v>
      </c>
      <c r="BM204" s="163" t="s">
        <v>752</v>
      </c>
    </row>
    <row r="205" spans="1:65" s="2" customFormat="1" ht="21.75" customHeight="1">
      <c r="A205" s="33"/>
      <c r="B205" s="151"/>
      <c r="C205" s="152" t="s">
        <v>570</v>
      </c>
      <c r="D205" s="152" t="s">
        <v>177</v>
      </c>
      <c r="E205" s="153" t="s">
        <v>1242</v>
      </c>
      <c r="F205" s="154" t="s">
        <v>1243</v>
      </c>
      <c r="G205" s="155" t="s">
        <v>646</v>
      </c>
      <c r="H205" s="156">
        <v>4</v>
      </c>
      <c r="I205" s="157"/>
      <c r="J205" s="156">
        <f t="shared" si="30"/>
        <v>0</v>
      </c>
      <c r="K205" s="158"/>
      <c r="L205" s="34"/>
      <c r="M205" s="159" t="s">
        <v>1</v>
      </c>
      <c r="N205" s="160" t="s">
        <v>42</v>
      </c>
      <c r="O205" s="59"/>
      <c r="P205" s="161">
        <f t="shared" si="31"/>
        <v>0</v>
      </c>
      <c r="Q205" s="161">
        <v>0</v>
      </c>
      <c r="R205" s="161">
        <f t="shared" si="32"/>
        <v>0</v>
      </c>
      <c r="S205" s="161">
        <v>0</v>
      </c>
      <c r="T205" s="162">
        <f t="shared" si="33"/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63" t="s">
        <v>266</v>
      </c>
      <c r="AT205" s="163" t="s">
        <v>177</v>
      </c>
      <c r="AU205" s="163" t="s">
        <v>88</v>
      </c>
      <c r="AY205" s="18" t="s">
        <v>175</v>
      </c>
      <c r="BE205" s="164">
        <f t="shared" si="34"/>
        <v>0</v>
      </c>
      <c r="BF205" s="164">
        <f t="shared" si="35"/>
        <v>0</v>
      </c>
      <c r="BG205" s="164">
        <f t="shared" si="36"/>
        <v>0</v>
      </c>
      <c r="BH205" s="164">
        <f t="shared" si="37"/>
        <v>0</v>
      </c>
      <c r="BI205" s="164">
        <f t="shared" si="38"/>
        <v>0</v>
      </c>
      <c r="BJ205" s="18" t="s">
        <v>88</v>
      </c>
      <c r="BK205" s="165">
        <f t="shared" si="39"/>
        <v>0</v>
      </c>
      <c r="BL205" s="18" t="s">
        <v>266</v>
      </c>
      <c r="BM205" s="163" t="s">
        <v>1244</v>
      </c>
    </row>
    <row r="206" spans="1:65" s="2" customFormat="1" ht="21.75" customHeight="1">
      <c r="A206" s="33"/>
      <c r="B206" s="151"/>
      <c r="C206" s="152" t="s">
        <v>574</v>
      </c>
      <c r="D206" s="152" t="s">
        <v>177</v>
      </c>
      <c r="E206" s="153" t="s">
        <v>1245</v>
      </c>
      <c r="F206" s="154" t="s">
        <v>1246</v>
      </c>
      <c r="G206" s="155" t="s">
        <v>191</v>
      </c>
      <c r="H206" s="156">
        <v>2</v>
      </c>
      <c r="I206" s="157"/>
      <c r="J206" s="156">
        <f t="shared" si="30"/>
        <v>0</v>
      </c>
      <c r="K206" s="158"/>
      <c r="L206" s="34"/>
      <c r="M206" s="159" t="s">
        <v>1</v>
      </c>
      <c r="N206" s="160" t="s">
        <v>42</v>
      </c>
      <c r="O206" s="59"/>
      <c r="P206" s="161">
        <f t="shared" si="31"/>
        <v>0</v>
      </c>
      <c r="Q206" s="161">
        <v>1E-4</v>
      </c>
      <c r="R206" s="161">
        <f t="shared" si="32"/>
        <v>2.0000000000000001E-4</v>
      </c>
      <c r="S206" s="161">
        <v>0</v>
      </c>
      <c r="T206" s="162">
        <f t="shared" si="33"/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3" t="s">
        <v>266</v>
      </c>
      <c r="AT206" s="163" t="s">
        <v>177</v>
      </c>
      <c r="AU206" s="163" t="s">
        <v>88</v>
      </c>
      <c r="AY206" s="18" t="s">
        <v>175</v>
      </c>
      <c r="BE206" s="164">
        <f t="shared" si="34"/>
        <v>0</v>
      </c>
      <c r="BF206" s="164">
        <f t="shared" si="35"/>
        <v>0</v>
      </c>
      <c r="BG206" s="164">
        <f t="shared" si="36"/>
        <v>0</v>
      </c>
      <c r="BH206" s="164">
        <f t="shared" si="37"/>
        <v>0</v>
      </c>
      <c r="BI206" s="164">
        <f t="shared" si="38"/>
        <v>0</v>
      </c>
      <c r="BJ206" s="18" t="s">
        <v>88</v>
      </c>
      <c r="BK206" s="165">
        <f t="shared" si="39"/>
        <v>0</v>
      </c>
      <c r="BL206" s="18" t="s">
        <v>266</v>
      </c>
      <c r="BM206" s="163" t="s">
        <v>1247</v>
      </c>
    </row>
    <row r="207" spans="1:65" s="2" customFormat="1" ht="33" customHeight="1">
      <c r="A207" s="33"/>
      <c r="B207" s="151"/>
      <c r="C207" s="183" t="s">
        <v>579</v>
      </c>
      <c r="D207" s="183" t="s">
        <v>188</v>
      </c>
      <c r="E207" s="184" t="s">
        <v>1248</v>
      </c>
      <c r="F207" s="185" t="s">
        <v>1249</v>
      </c>
      <c r="G207" s="186" t="s">
        <v>191</v>
      </c>
      <c r="H207" s="187">
        <v>1</v>
      </c>
      <c r="I207" s="188"/>
      <c r="J207" s="187">
        <f t="shared" si="30"/>
        <v>0</v>
      </c>
      <c r="K207" s="189"/>
      <c r="L207" s="190"/>
      <c r="M207" s="191" t="s">
        <v>1</v>
      </c>
      <c r="N207" s="192" t="s">
        <v>42</v>
      </c>
      <c r="O207" s="59"/>
      <c r="P207" s="161">
        <f t="shared" si="31"/>
        <v>0</v>
      </c>
      <c r="Q207" s="161">
        <v>2.5000000000000001E-3</v>
      </c>
      <c r="R207" s="161">
        <f t="shared" si="32"/>
        <v>2.5000000000000001E-3</v>
      </c>
      <c r="S207" s="161">
        <v>0</v>
      </c>
      <c r="T207" s="162">
        <f t="shared" si="33"/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3" t="s">
        <v>349</v>
      </c>
      <c r="AT207" s="163" t="s">
        <v>188</v>
      </c>
      <c r="AU207" s="163" t="s">
        <v>88</v>
      </c>
      <c r="AY207" s="18" t="s">
        <v>175</v>
      </c>
      <c r="BE207" s="164">
        <f t="shared" si="34"/>
        <v>0</v>
      </c>
      <c r="BF207" s="164">
        <f t="shared" si="35"/>
        <v>0</v>
      </c>
      <c r="BG207" s="164">
        <f t="shared" si="36"/>
        <v>0</v>
      </c>
      <c r="BH207" s="164">
        <f t="shared" si="37"/>
        <v>0</v>
      </c>
      <c r="BI207" s="164">
        <f t="shared" si="38"/>
        <v>0</v>
      </c>
      <c r="BJ207" s="18" t="s">
        <v>88</v>
      </c>
      <c r="BK207" s="165">
        <f t="shared" si="39"/>
        <v>0</v>
      </c>
      <c r="BL207" s="18" t="s">
        <v>266</v>
      </c>
      <c r="BM207" s="163" t="s">
        <v>1250</v>
      </c>
    </row>
    <row r="208" spans="1:65" s="2" customFormat="1" ht="33" customHeight="1">
      <c r="A208" s="33"/>
      <c r="B208" s="151"/>
      <c r="C208" s="183" t="s">
        <v>967</v>
      </c>
      <c r="D208" s="183" t="s">
        <v>188</v>
      </c>
      <c r="E208" s="184" t="s">
        <v>1251</v>
      </c>
      <c r="F208" s="185" t="s">
        <v>1252</v>
      </c>
      <c r="G208" s="186" t="s">
        <v>191</v>
      </c>
      <c r="H208" s="187">
        <v>1</v>
      </c>
      <c r="I208" s="188"/>
      <c r="J208" s="187">
        <f t="shared" si="30"/>
        <v>0</v>
      </c>
      <c r="K208" s="189"/>
      <c r="L208" s="190"/>
      <c r="M208" s="191" t="s">
        <v>1</v>
      </c>
      <c r="N208" s="192" t="s">
        <v>42</v>
      </c>
      <c r="O208" s="59"/>
      <c r="P208" s="161">
        <f t="shared" si="31"/>
        <v>0</v>
      </c>
      <c r="Q208" s="161">
        <v>1.6000000000000001E-3</v>
      </c>
      <c r="R208" s="161">
        <f t="shared" si="32"/>
        <v>1.6000000000000001E-3</v>
      </c>
      <c r="S208" s="161">
        <v>0</v>
      </c>
      <c r="T208" s="162">
        <f t="shared" si="33"/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3" t="s">
        <v>349</v>
      </c>
      <c r="AT208" s="163" t="s">
        <v>188</v>
      </c>
      <c r="AU208" s="163" t="s">
        <v>88</v>
      </c>
      <c r="AY208" s="18" t="s">
        <v>175</v>
      </c>
      <c r="BE208" s="164">
        <f t="shared" si="34"/>
        <v>0</v>
      </c>
      <c r="BF208" s="164">
        <f t="shared" si="35"/>
        <v>0</v>
      </c>
      <c r="BG208" s="164">
        <f t="shared" si="36"/>
        <v>0</v>
      </c>
      <c r="BH208" s="164">
        <f t="shared" si="37"/>
        <v>0</v>
      </c>
      <c r="BI208" s="164">
        <f t="shared" si="38"/>
        <v>0</v>
      </c>
      <c r="BJ208" s="18" t="s">
        <v>88</v>
      </c>
      <c r="BK208" s="165">
        <f t="shared" si="39"/>
        <v>0</v>
      </c>
      <c r="BL208" s="18" t="s">
        <v>266</v>
      </c>
      <c r="BM208" s="163" t="s">
        <v>1253</v>
      </c>
    </row>
    <row r="209" spans="1:65" s="2" customFormat="1" ht="21.75" customHeight="1">
      <c r="A209" s="33"/>
      <c r="B209" s="151"/>
      <c r="C209" s="152" t="s">
        <v>1254</v>
      </c>
      <c r="D209" s="152" t="s">
        <v>177</v>
      </c>
      <c r="E209" s="153" t="s">
        <v>1255</v>
      </c>
      <c r="F209" s="154" t="s">
        <v>1256</v>
      </c>
      <c r="G209" s="155" t="s">
        <v>191</v>
      </c>
      <c r="H209" s="156">
        <v>1</v>
      </c>
      <c r="I209" s="157"/>
      <c r="J209" s="156">
        <f t="shared" si="30"/>
        <v>0</v>
      </c>
      <c r="K209" s="158"/>
      <c r="L209" s="34"/>
      <c r="M209" s="159" t="s">
        <v>1</v>
      </c>
      <c r="N209" s="160" t="s">
        <v>42</v>
      </c>
      <c r="O209" s="59"/>
      <c r="P209" s="161">
        <f t="shared" si="31"/>
        <v>0</v>
      </c>
      <c r="Q209" s="161">
        <v>1.0000000000000001E-5</v>
      </c>
      <c r="R209" s="161">
        <f t="shared" si="32"/>
        <v>1.0000000000000001E-5</v>
      </c>
      <c r="S209" s="161">
        <v>0</v>
      </c>
      <c r="T209" s="162">
        <f t="shared" si="33"/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3" t="s">
        <v>266</v>
      </c>
      <c r="AT209" s="163" t="s">
        <v>177</v>
      </c>
      <c r="AU209" s="163" t="s">
        <v>88</v>
      </c>
      <c r="AY209" s="18" t="s">
        <v>175</v>
      </c>
      <c r="BE209" s="164">
        <f t="shared" si="34"/>
        <v>0</v>
      </c>
      <c r="BF209" s="164">
        <f t="shared" si="35"/>
        <v>0</v>
      </c>
      <c r="BG209" s="164">
        <f t="shared" si="36"/>
        <v>0</v>
      </c>
      <c r="BH209" s="164">
        <f t="shared" si="37"/>
        <v>0</v>
      </c>
      <c r="BI209" s="164">
        <f t="shared" si="38"/>
        <v>0</v>
      </c>
      <c r="BJ209" s="18" t="s">
        <v>88</v>
      </c>
      <c r="BK209" s="165">
        <f t="shared" si="39"/>
        <v>0</v>
      </c>
      <c r="BL209" s="18" t="s">
        <v>266</v>
      </c>
      <c r="BM209" s="163" t="s">
        <v>1257</v>
      </c>
    </row>
    <row r="210" spans="1:65" s="2" customFormat="1" ht="33" customHeight="1">
      <c r="A210" s="33"/>
      <c r="B210" s="151"/>
      <c r="C210" s="183" t="s">
        <v>585</v>
      </c>
      <c r="D210" s="183" t="s">
        <v>188</v>
      </c>
      <c r="E210" s="184" t="s">
        <v>1258</v>
      </c>
      <c r="F210" s="185" t="s">
        <v>1259</v>
      </c>
      <c r="G210" s="186" t="s">
        <v>191</v>
      </c>
      <c r="H210" s="187">
        <v>1</v>
      </c>
      <c r="I210" s="188"/>
      <c r="J210" s="187">
        <f t="shared" si="30"/>
        <v>0</v>
      </c>
      <c r="K210" s="189"/>
      <c r="L210" s="190"/>
      <c r="M210" s="191" t="s">
        <v>1</v>
      </c>
      <c r="N210" s="192" t="s">
        <v>42</v>
      </c>
      <c r="O210" s="59"/>
      <c r="P210" s="161">
        <f t="shared" si="31"/>
        <v>0</v>
      </c>
      <c r="Q210" s="161">
        <v>1.16E-3</v>
      </c>
      <c r="R210" s="161">
        <f t="shared" si="32"/>
        <v>1.16E-3</v>
      </c>
      <c r="S210" s="161">
        <v>0</v>
      </c>
      <c r="T210" s="162">
        <f t="shared" si="33"/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3" t="s">
        <v>349</v>
      </c>
      <c r="AT210" s="163" t="s">
        <v>188</v>
      </c>
      <c r="AU210" s="163" t="s">
        <v>88</v>
      </c>
      <c r="AY210" s="18" t="s">
        <v>175</v>
      </c>
      <c r="BE210" s="164">
        <f t="shared" si="34"/>
        <v>0</v>
      </c>
      <c r="BF210" s="164">
        <f t="shared" si="35"/>
        <v>0</v>
      </c>
      <c r="BG210" s="164">
        <f t="shared" si="36"/>
        <v>0</v>
      </c>
      <c r="BH210" s="164">
        <f t="shared" si="37"/>
        <v>0</v>
      </c>
      <c r="BI210" s="164">
        <f t="shared" si="38"/>
        <v>0</v>
      </c>
      <c r="BJ210" s="18" t="s">
        <v>88</v>
      </c>
      <c r="BK210" s="165">
        <f t="shared" si="39"/>
        <v>0</v>
      </c>
      <c r="BL210" s="18" t="s">
        <v>266</v>
      </c>
      <c r="BM210" s="163" t="s">
        <v>1260</v>
      </c>
    </row>
    <row r="211" spans="1:65" s="2" customFormat="1" ht="21.75" customHeight="1">
      <c r="A211" s="33"/>
      <c r="B211" s="151"/>
      <c r="C211" s="152" t="s">
        <v>589</v>
      </c>
      <c r="D211" s="152" t="s">
        <v>177</v>
      </c>
      <c r="E211" s="153" t="s">
        <v>1261</v>
      </c>
      <c r="F211" s="154" t="s">
        <v>1262</v>
      </c>
      <c r="G211" s="155" t="s">
        <v>191</v>
      </c>
      <c r="H211" s="156">
        <v>1</v>
      </c>
      <c r="I211" s="157"/>
      <c r="J211" s="156">
        <f t="shared" si="30"/>
        <v>0</v>
      </c>
      <c r="K211" s="158"/>
      <c r="L211" s="34"/>
      <c r="M211" s="159" t="s">
        <v>1</v>
      </c>
      <c r="N211" s="160" t="s">
        <v>42</v>
      </c>
      <c r="O211" s="59"/>
      <c r="P211" s="161">
        <f t="shared" si="31"/>
        <v>0</v>
      </c>
      <c r="Q211" s="161">
        <v>1.0000000000000001E-5</v>
      </c>
      <c r="R211" s="161">
        <f t="shared" si="32"/>
        <v>1.0000000000000001E-5</v>
      </c>
      <c r="S211" s="161">
        <v>0</v>
      </c>
      <c r="T211" s="162">
        <f t="shared" si="33"/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3" t="s">
        <v>266</v>
      </c>
      <c r="AT211" s="163" t="s">
        <v>177</v>
      </c>
      <c r="AU211" s="163" t="s">
        <v>88</v>
      </c>
      <c r="AY211" s="18" t="s">
        <v>175</v>
      </c>
      <c r="BE211" s="164">
        <f t="shared" si="34"/>
        <v>0</v>
      </c>
      <c r="BF211" s="164">
        <f t="shared" si="35"/>
        <v>0</v>
      </c>
      <c r="BG211" s="164">
        <f t="shared" si="36"/>
        <v>0</v>
      </c>
      <c r="BH211" s="164">
        <f t="shared" si="37"/>
        <v>0</v>
      </c>
      <c r="BI211" s="164">
        <f t="shared" si="38"/>
        <v>0</v>
      </c>
      <c r="BJ211" s="18" t="s">
        <v>88</v>
      </c>
      <c r="BK211" s="165">
        <f t="shared" si="39"/>
        <v>0</v>
      </c>
      <c r="BL211" s="18" t="s">
        <v>266</v>
      </c>
      <c r="BM211" s="163" t="s">
        <v>1263</v>
      </c>
    </row>
    <row r="212" spans="1:65" s="2" customFormat="1" ht="44.25" customHeight="1">
      <c r="A212" s="33"/>
      <c r="B212" s="151"/>
      <c r="C212" s="183" t="s">
        <v>593</v>
      </c>
      <c r="D212" s="183" t="s">
        <v>188</v>
      </c>
      <c r="E212" s="184" t="s">
        <v>1264</v>
      </c>
      <c r="F212" s="185" t="s">
        <v>1265</v>
      </c>
      <c r="G212" s="186" t="s">
        <v>191</v>
      </c>
      <c r="H212" s="187">
        <v>1</v>
      </c>
      <c r="I212" s="188"/>
      <c r="J212" s="187">
        <f t="shared" si="30"/>
        <v>0</v>
      </c>
      <c r="K212" s="189"/>
      <c r="L212" s="190"/>
      <c r="M212" s="191" t="s">
        <v>1</v>
      </c>
      <c r="N212" s="192" t="s">
        <v>42</v>
      </c>
      <c r="O212" s="59"/>
      <c r="P212" s="161">
        <f t="shared" si="31"/>
        <v>0</v>
      </c>
      <c r="Q212" s="161">
        <v>3.6000000000000002E-4</v>
      </c>
      <c r="R212" s="161">
        <f t="shared" si="32"/>
        <v>3.6000000000000002E-4</v>
      </c>
      <c r="S212" s="161">
        <v>0</v>
      </c>
      <c r="T212" s="162">
        <f t="shared" si="33"/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3" t="s">
        <v>349</v>
      </c>
      <c r="AT212" s="163" t="s">
        <v>188</v>
      </c>
      <c r="AU212" s="163" t="s">
        <v>88</v>
      </c>
      <c r="AY212" s="18" t="s">
        <v>175</v>
      </c>
      <c r="BE212" s="164">
        <f t="shared" si="34"/>
        <v>0</v>
      </c>
      <c r="BF212" s="164">
        <f t="shared" si="35"/>
        <v>0</v>
      </c>
      <c r="BG212" s="164">
        <f t="shared" si="36"/>
        <v>0</v>
      </c>
      <c r="BH212" s="164">
        <f t="shared" si="37"/>
        <v>0</v>
      </c>
      <c r="BI212" s="164">
        <f t="shared" si="38"/>
        <v>0</v>
      </c>
      <c r="BJ212" s="18" t="s">
        <v>88</v>
      </c>
      <c r="BK212" s="165">
        <f t="shared" si="39"/>
        <v>0</v>
      </c>
      <c r="BL212" s="18" t="s">
        <v>266</v>
      </c>
      <c r="BM212" s="163" t="s">
        <v>1266</v>
      </c>
    </row>
    <row r="213" spans="1:65" s="2" customFormat="1" ht="21.75" customHeight="1">
      <c r="A213" s="33"/>
      <c r="B213" s="151"/>
      <c r="C213" s="152" t="s">
        <v>598</v>
      </c>
      <c r="D213" s="152" t="s">
        <v>177</v>
      </c>
      <c r="E213" s="153" t="s">
        <v>1267</v>
      </c>
      <c r="F213" s="154" t="s">
        <v>1268</v>
      </c>
      <c r="G213" s="155" t="s">
        <v>531</v>
      </c>
      <c r="H213" s="157"/>
      <c r="I213" s="157"/>
      <c r="J213" s="156">
        <f t="shared" si="30"/>
        <v>0</v>
      </c>
      <c r="K213" s="158"/>
      <c r="L213" s="34"/>
      <c r="M213" s="208" t="s">
        <v>1</v>
      </c>
      <c r="N213" s="209" t="s">
        <v>42</v>
      </c>
      <c r="O213" s="210"/>
      <c r="P213" s="211">
        <f t="shared" si="31"/>
        <v>0</v>
      </c>
      <c r="Q213" s="211">
        <v>0</v>
      </c>
      <c r="R213" s="211">
        <f t="shared" si="32"/>
        <v>0</v>
      </c>
      <c r="S213" s="211">
        <v>0</v>
      </c>
      <c r="T213" s="212">
        <f t="shared" si="33"/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3" t="s">
        <v>266</v>
      </c>
      <c r="AT213" s="163" t="s">
        <v>177</v>
      </c>
      <c r="AU213" s="163" t="s">
        <v>88</v>
      </c>
      <c r="AY213" s="18" t="s">
        <v>175</v>
      </c>
      <c r="BE213" s="164">
        <f t="shared" si="34"/>
        <v>0</v>
      </c>
      <c r="BF213" s="164">
        <f t="shared" si="35"/>
        <v>0</v>
      </c>
      <c r="BG213" s="164">
        <f t="shared" si="36"/>
        <v>0</v>
      </c>
      <c r="BH213" s="164">
        <f t="shared" si="37"/>
        <v>0</v>
      </c>
      <c r="BI213" s="164">
        <f t="shared" si="38"/>
        <v>0</v>
      </c>
      <c r="BJ213" s="18" t="s">
        <v>88</v>
      </c>
      <c r="BK213" s="165">
        <f t="shared" si="39"/>
        <v>0</v>
      </c>
      <c r="BL213" s="18" t="s">
        <v>266</v>
      </c>
      <c r="BM213" s="163" t="s">
        <v>1269</v>
      </c>
    </row>
    <row r="214" spans="1:65" s="2" customFormat="1" ht="6.95" customHeight="1">
      <c r="A214" s="33"/>
      <c r="B214" s="48"/>
      <c r="C214" s="49"/>
      <c r="D214" s="49"/>
      <c r="E214" s="49"/>
      <c r="F214" s="49"/>
      <c r="G214" s="49"/>
      <c r="H214" s="49"/>
      <c r="I214" s="49"/>
      <c r="J214" s="49"/>
      <c r="K214" s="49"/>
      <c r="L214" s="34"/>
      <c r="M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</row>
  </sheetData>
  <autoFilter ref="C129:K213"/>
  <mergeCells count="12">
    <mergeCell ref="E122:H122"/>
    <mergeCell ref="L2:V2"/>
    <mergeCell ref="E85:H85"/>
    <mergeCell ref="E87:H87"/>
    <mergeCell ref="E89:H89"/>
    <mergeCell ref="E118:H118"/>
    <mergeCell ref="E120:H12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28"/>
  <sheetViews>
    <sheetView showGridLines="0" topLeftCell="A205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3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8" t="s">
        <v>107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pans="1:46" s="1" customFormat="1" ht="24.95" customHeight="1">
      <c r="B4" s="21"/>
      <c r="D4" s="22" t="s">
        <v>112</v>
      </c>
      <c r="L4" s="21"/>
      <c r="M4" s="100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26.25" customHeight="1">
      <c r="B7" s="21"/>
      <c r="E7" s="258" t="str">
        <f>'Rekapitulácia stavby'!K6</f>
        <v>Novohradská knižnica Lučenec - PD pre rekonštrukciu budovy- zmena PD-3.etapa</v>
      </c>
      <c r="F7" s="259"/>
      <c r="G7" s="259"/>
      <c r="H7" s="259"/>
      <c r="L7" s="21"/>
    </row>
    <row r="8" spans="1:46" s="1" customFormat="1" ht="12" customHeight="1">
      <c r="B8" s="21"/>
      <c r="D8" s="28" t="s">
        <v>121</v>
      </c>
      <c r="L8" s="21"/>
    </row>
    <row r="9" spans="1:46" s="2" customFormat="1" ht="16.5" customHeight="1">
      <c r="A9" s="33"/>
      <c r="B9" s="34"/>
      <c r="C9" s="33"/>
      <c r="D9" s="33"/>
      <c r="E9" s="258" t="s">
        <v>124</v>
      </c>
      <c r="F9" s="257"/>
      <c r="G9" s="257"/>
      <c r="H9" s="257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127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48" t="s">
        <v>1270</v>
      </c>
      <c r="F11" s="257"/>
      <c r="G11" s="257"/>
      <c r="H11" s="257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16</v>
      </c>
      <c r="E13" s="33"/>
      <c r="F13" s="26" t="s">
        <v>1</v>
      </c>
      <c r="G13" s="33"/>
      <c r="H13" s="33"/>
      <c r="I13" s="28" t="s">
        <v>17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18</v>
      </c>
      <c r="E14" s="33"/>
      <c r="F14" s="26" t="s">
        <v>19</v>
      </c>
      <c r="G14" s="33"/>
      <c r="H14" s="33"/>
      <c r="I14" s="28" t="s">
        <v>20</v>
      </c>
      <c r="J14" s="56" t="str">
        <f>'Rekapitulácia stavby'!AN8</f>
        <v>10. 12. 2020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60" t="str">
        <f>'Rekapitulácia stavby'!E14</f>
        <v>Vyplň údaj</v>
      </c>
      <c r="F20" s="225"/>
      <c r="G20" s="225"/>
      <c r="H20" s="225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32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1271</v>
      </c>
      <c r="F26" s="33"/>
      <c r="G26" s="33"/>
      <c r="H26" s="33"/>
      <c r="I26" s="28" t="s">
        <v>25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34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1"/>
      <c r="B29" s="102"/>
      <c r="C29" s="101"/>
      <c r="D29" s="101"/>
      <c r="E29" s="229" t="s">
        <v>1</v>
      </c>
      <c r="F29" s="229"/>
      <c r="G29" s="229"/>
      <c r="H29" s="229"/>
      <c r="I29" s="101"/>
      <c r="J29" s="101"/>
      <c r="K29" s="101"/>
      <c r="L29" s="103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</row>
    <row r="30" spans="1:3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4" t="s">
        <v>36</v>
      </c>
      <c r="E32" s="33"/>
      <c r="F32" s="33"/>
      <c r="G32" s="33"/>
      <c r="H32" s="33"/>
      <c r="I32" s="33"/>
      <c r="J32" s="72">
        <f>ROUND(J136,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38</v>
      </c>
      <c r="G34" s="33"/>
      <c r="H34" s="33"/>
      <c r="I34" s="37" t="s">
        <v>37</v>
      </c>
      <c r="J34" s="37" t="s">
        <v>39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05" t="s">
        <v>40</v>
      </c>
      <c r="E35" s="28" t="s">
        <v>41</v>
      </c>
      <c r="F35" s="106">
        <f>ROUND((SUM(BE136:BE227)),  2)</f>
        <v>0</v>
      </c>
      <c r="G35" s="33"/>
      <c r="H35" s="33"/>
      <c r="I35" s="107">
        <v>0.2</v>
      </c>
      <c r="J35" s="106">
        <f>ROUND(((SUM(BE136:BE227))*I35),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28" t="s">
        <v>42</v>
      </c>
      <c r="F36" s="106">
        <f>ROUND((SUM(BF136:BF227)),  2)</f>
        <v>0</v>
      </c>
      <c r="G36" s="33"/>
      <c r="H36" s="33"/>
      <c r="I36" s="107">
        <v>0.2</v>
      </c>
      <c r="J36" s="106">
        <f>ROUND(((SUM(BF136:BF227))*I36),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43</v>
      </c>
      <c r="F37" s="106">
        <f>ROUND((SUM(BG136:BG227)),  2)</f>
        <v>0</v>
      </c>
      <c r="G37" s="33"/>
      <c r="H37" s="33"/>
      <c r="I37" s="107">
        <v>0.2</v>
      </c>
      <c r="J37" s="106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44</v>
      </c>
      <c r="F38" s="106">
        <f>ROUND((SUM(BH136:BH227)),  2)</f>
        <v>0</v>
      </c>
      <c r="G38" s="33"/>
      <c r="H38" s="33"/>
      <c r="I38" s="107">
        <v>0.2</v>
      </c>
      <c r="J38" s="106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28" t="s">
        <v>45</v>
      </c>
      <c r="F39" s="106">
        <f>ROUND((SUM(BI136:BI227)),  2)</f>
        <v>0</v>
      </c>
      <c r="G39" s="33"/>
      <c r="H39" s="33"/>
      <c r="I39" s="107">
        <v>0</v>
      </c>
      <c r="J39" s="106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8"/>
      <c r="D41" s="109" t="s">
        <v>46</v>
      </c>
      <c r="E41" s="61"/>
      <c r="F41" s="61"/>
      <c r="G41" s="110" t="s">
        <v>47</v>
      </c>
      <c r="H41" s="111" t="s">
        <v>48</v>
      </c>
      <c r="I41" s="61"/>
      <c r="J41" s="112">
        <f>SUM(J32:J39)</f>
        <v>0</v>
      </c>
      <c r="K41" s="113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6" t="s">
        <v>51</v>
      </c>
      <c r="E61" s="36"/>
      <c r="F61" s="114" t="s">
        <v>52</v>
      </c>
      <c r="G61" s="46" t="s">
        <v>51</v>
      </c>
      <c r="H61" s="36"/>
      <c r="I61" s="36"/>
      <c r="J61" s="115" t="s">
        <v>52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4" t="s">
        <v>53</v>
      </c>
      <c r="E65" s="47"/>
      <c r="F65" s="47"/>
      <c r="G65" s="44" t="s">
        <v>54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6" t="s">
        <v>51</v>
      </c>
      <c r="E76" s="36"/>
      <c r="F76" s="114" t="s">
        <v>52</v>
      </c>
      <c r="G76" s="46" t="s">
        <v>51</v>
      </c>
      <c r="H76" s="36"/>
      <c r="I76" s="36"/>
      <c r="J76" s="115" t="s">
        <v>52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137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58" t="str">
        <f>E7</f>
        <v>Novohradská knižnica Lučenec - PD pre rekonštrukciu budovy- zmena PD-3.etapa</v>
      </c>
      <c r="F85" s="259"/>
      <c r="G85" s="259"/>
      <c r="H85" s="259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121</v>
      </c>
      <c r="L86" s="21"/>
    </row>
    <row r="87" spans="1:31" s="2" customFormat="1" ht="16.5" customHeight="1">
      <c r="A87" s="33"/>
      <c r="B87" s="34"/>
      <c r="C87" s="33"/>
      <c r="D87" s="33"/>
      <c r="E87" s="258" t="s">
        <v>124</v>
      </c>
      <c r="F87" s="257"/>
      <c r="G87" s="257"/>
      <c r="H87" s="257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127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48" t="str">
        <f>E11</f>
        <v>005 - Vetranie a klimatizácia</v>
      </c>
      <c r="F89" s="257"/>
      <c r="G89" s="257"/>
      <c r="H89" s="257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18</v>
      </c>
      <c r="D91" s="33"/>
      <c r="E91" s="33"/>
      <c r="F91" s="26" t="str">
        <f>F14</f>
        <v>ul. J.Kármana 2/2, Lučenec</v>
      </c>
      <c r="G91" s="33"/>
      <c r="H91" s="33"/>
      <c r="I91" s="28" t="s">
        <v>20</v>
      </c>
      <c r="J91" s="56" t="str">
        <f>IF(J14="","",J14)</f>
        <v>10. 12. 2020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5.2" customHeight="1">
      <c r="A93" s="33"/>
      <c r="B93" s="34"/>
      <c r="C93" s="28" t="s">
        <v>22</v>
      </c>
      <c r="D93" s="33"/>
      <c r="E93" s="33"/>
      <c r="F93" s="26" t="str">
        <f>E17</f>
        <v>BBSK, nám.SNP 23, B.Bystrica</v>
      </c>
      <c r="G93" s="33"/>
      <c r="H93" s="33"/>
      <c r="I93" s="28" t="s">
        <v>28</v>
      </c>
      <c r="J93" s="31" t="str">
        <f>E23</f>
        <v>Ing.Farkaš Attila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32</v>
      </c>
      <c r="J94" s="31" t="str">
        <f>E26</f>
        <v>Ing. Róbert Nagy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6" t="s">
        <v>138</v>
      </c>
      <c r="D96" s="108"/>
      <c r="E96" s="108"/>
      <c r="F96" s="108"/>
      <c r="G96" s="108"/>
      <c r="H96" s="108"/>
      <c r="I96" s="108"/>
      <c r="J96" s="117" t="s">
        <v>139</v>
      </c>
      <c r="K96" s="108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18" t="s">
        <v>140</v>
      </c>
      <c r="D98" s="33"/>
      <c r="E98" s="33"/>
      <c r="F98" s="33"/>
      <c r="G98" s="33"/>
      <c r="H98" s="33"/>
      <c r="I98" s="33"/>
      <c r="J98" s="72">
        <f>J136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141</v>
      </c>
    </row>
    <row r="99" spans="1:47" s="9" customFormat="1" ht="24.95" customHeight="1">
      <c r="B99" s="119"/>
      <c r="D99" s="120" t="s">
        <v>1019</v>
      </c>
      <c r="E99" s="121"/>
      <c r="F99" s="121"/>
      <c r="G99" s="121"/>
      <c r="H99" s="121"/>
      <c r="I99" s="121"/>
      <c r="J99" s="122">
        <f>J137</f>
        <v>0</v>
      </c>
      <c r="L99" s="119"/>
    </row>
    <row r="100" spans="1:47" s="10" customFormat="1" ht="19.899999999999999" customHeight="1">
      <c r="B100" s="123"/>
      <c r="D100" s="124" t="s">
        <v>1272</v>
      </c>
      <c r="E100" s="125"/>
      <c r="F100" s="125"/>
      <c r="G100" s="125"/>
      <c r="H100" s="125"/>
      <c r="I100" s="125"/>
      <c r="J100" s="126">
        <f>J138</f>
        <v>0</v>
      </c>
      <c r="L100" s="123"/>
    </row>
    <row r="101" spans="1:47" s="10" customFormat="1" ht="19.899999999999999" customHeight="1">
      <c r="B101" s="123"/>
      <c r="D101" s="124" t="s">
        <v>1273</v>
      </c>
      <c r="E101" s="125"/>
      <c r="F101" s="125"/>
      <c r="G101" s="125"/>
      <c r="H101" s="125"/>
      <c r="I101" s="125"/>
      <c r="J101" s="126">
        <f>J140</f>
        <v>0</v>
      </c>
      <c r="L101" s="123"/>
    </row>
    <row r="102" spans="1:47" s="10" customFormat="1" ht="19.899999999999999" customHeight="1">
      <c r="B102" s="123"/>
      <c r="D102" s="124" t="s">
        <v>1020</v>
      </c>
      <c r="E102" s="125"/>
      <c r="F102" s="125"/>
      <c r="G102" s="125"/>
      <c r="H102" s="125"/>
      <c r="I102" s="125"/>
      <c r="J102" s="126">
        <f>J143</f>
        <v>0</v>
      </c>
      <c r="L102" s="123"/>
    </row>
    <row r="103" spans="1:47" s="10" customFormat="1" ht="19.899999999999999" customHeight="1">
      <c r="B103" s="123"/>
      <c r="D103" s="124" t="s">
        <v>1021</v>
      </c>
      <c r="E103" s="125"/>
      <c r="F103" s="125"/>
      <c r="G103" s="125"/>
      <c r="H103" s="125"/>
      <c r="I103" s="125"/>
      <c r="J103" s="126">
        <f>J149</f>
        <v>0</v>
      </c>
      <c r="L103" s="123"/>
    </row>
    <row r="104" spans="1:47" s="10" customFormat="1" ht="19.899999999999999" customHeight="1">
      <c r="B104" s="123"/>
      <c r="D104" s="124" t="s">
        <v>1115</v>
      </c>
      <c r="E104" s="125"/>
      <c r="F104" s="125"/>
      <c r="G104" s="125"/>
      <c r="H104" s="125"/>
      <c r="I104" s="125"/>
      <c r="J104" s="126">
        <f>J163</f>
        <v>0</v>
      </c>
      <c r="L104" s="123"/>
    </row>
    <row r="105" spans="1:47" s="9" customFormat="1" ht="24.95" customHeight="1">
      <c r="B105" s="119"/>
      <c r="D105" s="120" t="s">
        <v>1022</v>
      </c>
      <c r="E105" s="121"/>
      <c r="F105" s="121"/>
      <c r="G105" s="121"/>
      <c r="H105" s="121"/>
      <c r="I105" s="121"/>
      <c r="J105" s="122">
        <f>J165</f>
        <v>0</v>
      </c>
      <c r="L105" s="119"/>
    </row>
    <row r="106" spans="1:47" s="10" customFormat="1" ht="19.899999999999999" customHeight="1">
      <c r="B106" s="123"/>
      <c r="D106" s="124" t="s">
        <v>1116</v>
      </c>
      <c r="E106" s="125"/>
      <c r="F106" s="125"/>
      <c r="G106" s="125"/>
      <c r="H106" s="125"/>
      <c r="I106" s="125"/>
      <c r="J106" s="126">
        <f>J166</f>
        <v>0</v>
      </c>
      <c r="L106" s="123"/>
    </row>
    <row r="107" spans="1:47" s="10" customFormat="1" ht="19.899999999999999" customHeight="1">
      <c r="B107" s="123"/>
      <c r="D107" s="124" t="s">
        <v>1117</v>
      </c>
      <c r="E107" s="125"/>
      <c r="F107" s="125"/>
      <c r="G107" s="125"/>
      <c r="H107" s="125"/>
      <c r="I107" s="125"/>
      <c r="J107" s="126">
        <f>J170</f>
        <v>0</v>
      </c>
      <c r="L107" s="123"/>
    </row>
    <row r="108" spans="1:47" s="10" customFormat="1" ht="19.899999999999999" customHeight="1">
      <c r="B108" s="123"/>
      <c r="D108" s="124" t="s">
        <v>1274</v>
      </c>
      <c r="E108" s="125"/>
      <c r="F108" s="125"/>
      <c r="G108" s="125"/>
      <c r="H108" s="125"/>
      <c r="I108" s="125"/>
      <c r="J108" s="126">
        <f>J174</f>
        <v>0</v>
      </c>
      <c r="L108" s="123"/>
    </row>
    <row r="109" spans="1:47" s="10" customFormat="1" ht="19.899999999999999" customHeight="1">
      <c r="B109" s="123"/>
      <c r="D109" s="124" t="s">
        <v>1275</v>
      </c>
      <c r="E109" s="125"/>
      <c r="F109" s="125"/>
      <c r="G109" s="125"/>
      <c r="H109" s="125"/>
      <c r="I109" s="125"/>
      <c r="J109" s="126">
        <f>J177</f>
        <v>0</v>
      </c>
      <c r="L109" s="123"/>
    </row>
    <row r="110" spans="1:47" s="10" customFormat="1" ht="19.899999999999999" customHeight="1">
      <c r="B110" s="123"/>
      <c r="D110" s="124" t="s">
        <v>1276</v>
      </c>
      <c r="E110" s="125"/>
      <c r="F110" s="125"/>
      <c r="G110" s="125"/>
      <c r="H110" s="125"/>
      <c r="I110" s="125"/>
      <c r="J110" s="126">
        <f>J182</f>
        <v>0</v>
      </c>
      <c r="L110" s="123"/>
    </row>
    <row r="111" spans="1:47" s="10" customFormat="1" ht="19.899999999999999" customHeight="1">
      <c r="B111" s="123"/>
      <c r="D111" s="124" t="s">
        <v>1026</v>
      </c>
      <c r="E111" s="125"/>
      <c r="F111" s="125"/>
      <c r="G111" s="125"/>
      <c r="H111" s="125"/>
      <c r="I111" s="125"/>
      <c r="J111" s="126">
        <f>J186</f>
        <v>0</v>
      </c>
      <c r="L111" s="123"/>
    </row>
    <row r="112" spans="1:47" s="10" customFormat="1" ht="19.899999999999999" customHeight="1">
      <c r="B112" s="123"/>
      <c r="D112" s="124" t="s">
        <v>1277</v>
      </c>
      <c r="E112" s="125"/>
      <c r="F112" s="125"/>
      <c r="G112" s="125"/>
      <c r="H112" s="125"/>
      <c r="I112" s="125"/>
      <c r="J112" s="126">
        <f>J193</f>
        <v>0</v>
      </c>
      <c r="L112" s="123"/>
    </row>
    <row r="113" spans="1:31" s="10" customFormat="1" ht="19.899999999999999" customHeight="1">
      <c r="B113" s="123"/>
      <c r="D113" s="124" t="s">
        <v>1278</v>
      </c>
      <c r="E113" s="125"/>
      <c r="F113" s="125"/>
      <c r="G113" s="125"/>
      <c r="H113" s="125"/>
      <c r="I113" s="125"/>
      <c r="J113" s="126">
        <f>J222</f>
        <v>0</v>
      </c>
      <c r="L113" s="123"/>
    </row>
    <row r="114" spans="1:31" s="9" customFormat="1" ht="24.95" customHeight="1">
      <c r="B114" s="119"/>
      <c r="D114" s="120" t="s">
        <v>1279</v>
      </c>
      <c r="E114" s="121"/>
      <c r="F114" s="121"/>
      <c r="G114" s="121"/>
      <c r="H114" s="121"/>
      <c r="I114" s="121"/>
      <c r="J114" s="122">
        <f>J226</f>
        <v>0</v>
      </c>
      <c r="L114" s="119"/>
    </row>
    <row r="115" spans="1:31" s="2" customFormat="1" ht="21.75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2" customFormat="1" ht="6.95" customHeight="1">
      <c r="A116" s="33"/>
      <c r="B116" s="48"/>
      <c r="C116" s="49"/>
      <c r="D116" s="49"/>
      <c r="E116" s="49"/>
      <c r="F116" s="49"/>
      <c r="G116" s="49"/>
      <c r="H116" s="49"/>
      <c r="I116" s="49"/>
      <c r="J116" s="49"/>
      <c r="K116" s="49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20" spans="1:31" s="2" customFormat="1" ht="6.95" customHeight="1">
      <c r="A120" s="33"/>
      <c r="B120" s="50"/>
      <c r="C120" s="51"/>
      <c r="D120" s="51"/>
      <c r="E120" s="51"/>
      <c r="F120" s="51"/>
      <c r="G120" s="51"/>
      <c r="H120" s="51"/>
      <c r="I120" s="51"/>
      <c r="J120" s="51"/>
      <c r="K120" s="51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24.95" customHeight="1">
      <c r="A121" s="33"/>
      <c r="B121" s="34"/>
      <c r="C121" s="22" t="s">
        <v>161</v>
      </c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6.95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2" customHeight="1">
      <c r="A123" s="33"/>
      <c r="B123" s="34"/>
      <c r="C123" s="28" t="s">
        <v>14</v>
      </c>
      <c r="D123" s="33"/>
      <c r="E123" s="33"/>
      <c r="F123" s="33"/>
      <c r="G123" s="33"/>
      <c r="H123" s="33"/>
      <c r="I123" s="3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26.25" customHeight="1">
      <c r="A124" s="33"/>
      <c r="B124" s="34"/>
      <c r="C124" s="33"/>
      <c r="D124" s="33"/>
      <c r="E124" s="258" t="str">
        <f>E7</f>
        <v>Novohradská knižnica Lučenec - PD pre rekonštrukciu budovy- zmena PD-3.etapa</v>
      </c>
      <c r="F124" s="259"/>
      <c r="G124" s="259"/>
      <c r="H124" s="259"/>
      <c r="I124" s="3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1" customFormat="1" ht="12" customHeight="1">
      <c r="B125" s="21"/>
      <c r="C125" s="28" t="s">
        <v>121</v>
      </c>
      <c r="L125" s="21"/>
    </row>
    <row r="126" spans="1:31" s="2" customFormat="1" ht="16.5" customHeight="1">
      <c r="A126" s="33"/>
      <c r="B126" s="34"/>
      <c r="C126" s="33"/>
      <c r="D126" s="33"/>
      <c r="E126" s="258" t="s">
        <v>124</v>
      </c>
      <c r="F126" s="257"/>
      <c r="G126" s="257"/>
      <c r="H126" s="257"/>
      <c r="I126" s="33"/>
      <c r="J126" s="33"/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2" customHeight="1">
      <c r="A127" s="33"/>
      <c r="B127" s="34"/>
      <c r="C127" s="28" t="s">
        <v>127</v>
      </c>
      <c r="D127" s="33"/>
      <c r="E127" s="33"/>
      <c r="F127" s="33"/>
      <c r="G127" s="33"/>
      <c r="H127" s="33"/>
      <c r="I127" s="33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6.5" customHeight="1">
      <c r="A128" s="33"/>
      <c r="B128" s="34"/>
      <c r="C128" s="33"/>
      <c r="D128" s="33"/>
      <c r="E128" s="248" t="str">
        <f>E11</f>
        <v>005 - Vetranie a klimatizácia</v>
      </c>
      <c r="F128" s="257"/>
      <c r="G128" s="257"/>
      <c r="H128" s="257"/>
      <c r="I128" s="33"/>
      <c r="J128" s="33"/>
      <c r="K128" s="33"/>
      <c r="L128" s="4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6.95" customHeight="1">
      <c r="A129" s="33"/>
      <c r="B129" s="34"/>
      <c r="C129" s="33"/>
      <c r="D129" s="33"/>
      <c r="E129" s="33"/>
      <c r="F129" s="33"/>
      <c r="G129" s="33"/>
      <c r="H129" s="33"/>
      <c r="I129" s="33"/>
      <c r="J129" s="33"/>
      <c r="K129" s="33"/>
      <c r="L129" s="4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12" customHeight="1">
      <c r="A130" s="33"/>
      <c r="B130" s="34"/>
      <c r="C130" s="28" t="s">
        <v>18</v>
      </c>
      <c r="D130" s="33"/>
      <c r="E130" s="33"/>
      <c r="F130" s="26" t="str">
        <f>F14</f>
        <v>ul. J.Kármana 2/2, Lučenec</v>
      </c>
      <c r="G130" s="33"/>
      <c r="H130" s="33"/>
      <c r="I130" s="28" t="s">
        <v>20</v>
      </c>
      <c r="J130" s="56" t="str">
        <f>IF(J14="","",J14)</f>
        <v>10. 12. 2020</v>
      </c>
      <c r="K130" s="33"/>
      <c r="L130" s="4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2" customFormat="1" ht="6.95" customHeight="1">
      <c r="A131" s="33"/>
      <c r="B131" s="34"/>
      <c r="C131" s="33"/>
      <c r="D131" s="33"/>
      <c r="E131" s="33"/>
      <c r="F131" s="33"/>
      <c r="G131" s="33"/>
      <c r="H131" s="33"/>
      <c r="I131" s="33"/>
      <c r="J131" s="33"/>
      <c r="K131" s="33"/>
      <c r="L131" s="4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2" customFormat="1" ht="15.2" customHeight="1">
      <c r="A132" s="33"/>
      <c r="B132" s="34"/>
      <c r="C132" s="28" t="s">
        <v>22</v>
      </c>
      <c r="D132" s="33"/>
      <c r="E132" s="33"/>
      <c r="F132" s="26" t="str">
        <f>E17</f>
        <v>BBSK, nám.SNP 23, B.Bystrica</v>
      </c>
      <c r="G132" s="33"/>
      <c r="H132" s="33"/>
      <c r="I132" s="28" t="s">
        <v>28</v>
      </c>
      <c r="J132" s="31" t="str">
        <f>E23</f>
        <v>Ing.Farkaš Attila</v>
      </c>
      <c r="K132" s="33"/>
      <c r="L132" s="4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5" s="2" customFormat="1" ht="15.2" customHeight="1">
      <c r="A133" s="33"/>
      <c r="B133" s="34"/>
      <c r="C133" s="28" t="s">
        <v>26</v>
      </c>
      <c r="D133" s="33"/>
      <c r="E133" s="33"/>
      <c r="F133" s="26" t="str">
        <f>IF(E20="","",E20)</f>
        <v>Vyplň údaj</v>
      </c>
      <c r="G133" s="33"/>
      <c r="H133" s="33"/>
      <c r="I133" s="28" t="s">
        <v>32</v>
      </c>
      <c r="J133" s="31" t="str">
        <f>E26</f>
        <v>Ing. Róbert Nagy</v>
      </c>
      <c r="K133" s="33"/>
      <c r="L133" s="4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spans="1:65" s="2" customFormat="1" ht="10.35" customHeight="1">
      <c r="A134" s="33"/>
      <c r="B134" s="34"/>
      <c r="C134" s="33"/>
      <c r="D134" s="33"/>
      <c r="E134" s="33"/>
      <c r="F134" s="33"/>
      <c r="G134" s="33"/>
      <c r="H134" s="33"/>
      <c r="I134" s="33"/>
      <c r="J134" s="33"/>
      <c r="K134" s="33"/>
      <c r="L134" s="4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5" spans="1:65" s="11" customFormat="1" ht="29.25" customHeight="1">
      <c r="A135" s="127"/>
      <c r="B135" s="128"/>
      <c r="C135" s="129" t="s">
        <v>162</v>
      </c>
      <c r="D135" s="130" t="s">
        <v>61</v>
      </c>
      <c r="E135" s="130" t="s">
        <v>57</v>
      </c>
      <c r="F135" s="130" t="s">
        <v>58</v>
      </c>
      <c r="G135" s="130" t="s">
        <v>163</v>
      </c>
      <c r="H135" s="130" t="s">
        <v>164</v>
      </c>
      <c r="I135" s="130" t="s">
        <v>165</v>
      </c>
      <c r="J135" s="131" t="s">
        <v>139</v>
      </c>
      <c r="K135" s="132" t="s">
        <v>166</v>
      </c>
      <c r="L135" s="133"/>
      <c r="M135" s="63" t="s">
        <v>1</v>
      </c>
      <c r="N135" s="64" t="s">
        <v>40</v>
      </c>
      <c r="O135" s="64" t="s">
        <v>167</v>
      </c>
      <c r="P135" s="64" t="s">
        <v>168</v>
      </c>
      <c r="Q135" s="64" t="s">
        <v>169</v>
      </c>
      <c r="R135" s="64" t="s">
        <v>170</v>
      </c>
      <c r="S135" s="64" t="s">
        <v>171</v>
      </c>
      <c r="T135" s="65" t="s">
        <v>172</v>
      </c>
      <c r="U135" s="127"/>
      <c r="V135" s="127"/>
      <c r="W135" s="127"/>
      <c r="X135" s="127"/>
      <c r="Y135" s="127"/>
      <c r="Z135" s="127"/>
      <c r="AA135" s="127"/>
      <c r="AB135" s="127"/>
      <c r="AC135" s="127"/>
      <c r="AD135" s="127"/>
      <c r="AE135" s="127"/>
    </row>
    <row r="136" spans="1:65" s="2" customFormat="1" ht="22.9" customHeight="1">
      <c r="A136" s="33"/>
      <c r="B136" s="34"/>
      <c r="C136" s="70" t="s">
        <v>140</v>
      </c>
      <c r="D136" s="33"/>
      <c r="E136" s="33"/>
      <c r="F136" s="33"/>
      <c r="G136" s="33"/>
      <c r="H136" s="33"/>
      <c r="I136" s="33"/>
      <c r="J136" s="134">
        <f>BK136</f>
        <v>0</v>
      </c>
      <c r="K136" s="33"/>
      <c r="L136" s="34"/>
      <c r="M136" s="66"/>
      <c r="N136" s="57"/>
      <c r="O136" s="67"/>
      <c r="P136" s="135">
        <f>P137+P165+P226</f>
        <v>0</v>
      </c>
      <c r="Q136" s="67"/>
      <c r="R136" s="135">
        <f>R137+R165+R226</f>
        <v>1.2923</v>
      </c>
      <c r="S136" s="67"/>
      <c r="T136" s="136">
        <f>T137+T165+T226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T136" s="18" t="s">
        <v>75</v>
      </c>
      <c r="AU136" s="18" t="s">
        <v>141</v>
      </c>
      <c r="BK136" s="137">
        <f>BK137+BK165+BK226</f>
        <v>0</v>
      </c>
    </row>
    <row r="137" spans="1:65" s="12" customFormat="1" ht="25.9" customHeight="1">
      <c r="B137" s="138"/>
      <c r="D137" s="139" t="s">
        <v>75</v>
      </c>
      <c r="E137" s="140" t="s">
        <v>173</v>
      </c>
      <c r="F137" s="140" t="s">
        <v>1028</v>
      </c>
      <c r="I137" s="141"/>
      <c r="J137" s="142">
        <f>BK137</f>
        <v>0</v>
      </c>
      <c r="L137" s="138"/>
      <c r="M137" s="143"/>
      <c r="N137" s="144"/>
      <c r="O137" s="144"/>
      <c r="P137" s="145">
        <f>P138+P140+P143+P149+P163</f>
        <v>0</v>
      </c>
      <c r="Q137" s="144"/>
      <c r="R137" s="145">
        <f>R138+R140+R143+R149+R163</f>
        <v>0.61509999999999998</v>
      </c>
      <c r="S137" s="144"/>
      <c r="T137" s="146">
        <f>T138+T140+T143+T149+T163</f>
        <v>0</v>
      </c>
      <c r="AR137" s="139" t="s">
        <v>83</v>
      </c>
      <c r="AT137" s="147" t="s">
        <v>75</v>
      </c>
      <c r="AU137" s="147" t="s">
        <v>76</v>
      </c>
      <c r="AY137" s="139" t="s">
        <v>175</v>
      </c>
      <c r="BK137" s="148">
        <f>BK138+BK140+BK143+BK149+BK163</f>
        <v>0</v>
      </c>
    </row>
    <row r="138" spans="1:65" s="12" customFormat="1" ht="22.9" customHeight="1">
      <c r="B138" s="138"/>
      <c r="D138" s="139" t="s">
        <v>75</v>
      </c>
      <c r="E138" s="149" t="s">
        <v>94</v>
      </c>
      <c r="F138" s="149" t="s">
        <v>1280</v>
      </c>
      <c r="I138" s="141"/>
      <c r="J138" s="150">
        <f>BK138</f>
        <v>0</v>
      </c>
      <c r="L138" s="138"/>
      <c r="M138" s="143"/>
      <c r="N138" s="144"/>
      <c r="O138" s="144"/>
      <c r="P138" s="145">
        <f>P139</f>
        <v>0</v>
      </c>
      <c r="Q138" s="144"/>
      <c r="R138" s="145">
        <f>R139</f>
        <v>5.5439999999999996E-2</v>
      </c>
      <c r="S138" s="144"/>
      <c r="T138" s="146">
        <f>T139</f>
        <v>0</v>
      </c>
      <c r="AR138" s="139" t="s">
        <v>83</v>
      </c>
      <c r="AT138" s="147" t="s">
        <v>75</v>
      </c>
      <c r="AU138" s="147" t="s">
        <v>83</v>
      </c>
      <c r="AY138" s="139" t="s">
        <v>175</v>
      </c>
      <c r="BK138" s="148">
        <f>BK139</f>
        <v>0</v>
      </c>
    </row>
    <row r="139" spans="1:65" s="2" customFormat="1" ht="21.75" customHeight="1">
      <c r="A139" s="33"/>
      <c r="B139" s="151"/>
      <c r="C139" s="152" t="s">
        <v>83</v>
      </c>
      <c r="D139" s="152" t="s">
        <v>177</v>
      </c>
      <c r="E139" s="153" t="s">
        <v>1281</v>
      </c>
      <c r="F139" s="154" t="s">
        <v>1282</v>
      </c>
      <c r="G139" s="155" t="s">
        <v>191</v>
      </c>
      <c r="H139" s="156">
        <v>9</v>
      </c>
      <c r="I139" s="157"/>
      <c r="J139" s="156">
        <f>ROUND(I139*H139,3)</f>
        <v>0</v>
      </c>
      <c r="K139" s="158"/>
      <c r="L139" s="34"/>
      <c r="M139" s="159" t="s">
        <v>1</v>
      </c>
      <c r="N139" s="160" t="s">
        <v>42</v>
      </c>
      <c r="O139" s="59"/>
      <c r="P139" s="161">
        <f>O139*H139</f>
        <v>0</v>
      </c>
      <c r="Q139" s="161">
        <v>6.1599999999999997E-3</v>
      </c>
      <c r="R139" s="161">
        <f>Q139*H139</f>
        <v>5.5439999999999996E-2</v>
      </c>
      <c r="S139" s="161">
        <v>0</v>
      </c>
      <c r="T139" s="162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3" t="s">
        <v>181</v>
      </c>
      <c r="AT139" s="163" t="s">
        <v>177</v>
      </c>
      <c r="AU139" s="163" t="s">
        <v>88</v>
      </c>
      <c r="AY139" s="18" t="s">
        <v>175</v>
      </c>
      <c r="BE139" s="164">
        <f>IF(N139="základná",J139,0)</f>
        <v>0</v>
      </c>
      <c r="BF139" s="164">
        <f>IF(N139="znížená",J139,0)</f>
        <v>0</v>
      </c>
      <c r="BG139" s="164">
        <f>IF(N139="zákl. prenesená",J139,0)</f>
        <v>0</v>
      </c>
      <c r="BH139" s="164">
        <f>IF(N139="zníž. prenesená",J139,0)</f>
        <v>0</v>
      </c>
      <c r="BI139" s="164">
        <f>IF(N139="nulová",J139,0)</f>
        <v>0</v>
      </c>
      <c r="BJ139" s="18" t="s">
        <v>88</v>
      </c>
      <c r="BK139" s="165">
        <f>ROUND(I139*H139,3)</f>
        <v>0</v>
      </c>
      <c r="BL139" s="18" t="s">
        <v>181</v>
      </c>
      <c r="BM139" s="163" t="s">
        <v>88</v>
      </c>
    </row>
    <row r="140" spans="1:65" s="12" customFormat="1" ht="22.9" customHeight="1">
      <c r="B140" s="138"/>
      <c r="D140" s="139" t="s">
        <v>75</v>
      </c>
      <c r="E140" s="149" t="s">
        <v>181</v>
      </c>
      <c r="F140" s="149" t="s">
        <v>1283</v>
      </c>
      <c r="I140" s="141"/>
      <c r="J140" s="150">
        <f>BK140</f>
        <v>0</v>
      </c>
      <c r="L140" s="138"/>
      <c r="M140" s="143"/>
      <c r="N140" s="144"/>
      <c r="O140" s="144"/>
      <c r="P140" s="145">
        <f>SUM(P141:P142)</f>
        <v>0</v>
      </c>
      <c r="Q140" s="144"/>
      <c r="R140" s="145">
        <f>SUM(R141:R142)</f>
        <v>9.1240000000000002E-2</v>
      </c>
      <c r="S140" s="144"/>
      <c r="T140" s="146">
        <f>SUM(T141:T142)</f>
        <v>0</v>
      </c>
      <c r="AR140" s="139" t="s">
        <v>83</v>
      </c>
      <c r="AT140" s="147" t="s">
        <v>75</v>
      </c>
      <c r="AU140" s="147" t="s">
        <v>83</v>
      </c>
      <c r="AY140" s="139" t="s">
        <v>175</v>
      </c>
      <c r="BK140" s="148">
        <f>SUM(BK141:BK142)</f>
        <v>0</v>
      </c>
    </row>
    <row r="141" spans="1:65" s="2" customFormat="1" ht="33" customHeight="1">
      <c r="A141" s="33"/>
      <c r="B141" s="151"/>
      <c r="C141" s="152" t="s">
        <v>88</v>
      </c>
      <c r="D141" s="152" t="s">
        <v>177</v>
      </c>
      <c r="E141" s="153" t="s">
        <v>1284</v>
      </c>
      <c r="F141" s="154" t="s">
        <v>1285</v>
      </c>
      <c r="G141" s="155" t="s">
        <v>191</v>
      </c>
      <c r="H141" s="156">
        <v>1</v>
      </c>
      <c r="I141" s="157"/>
      <c r="J141" s="156">
        <f>ROUND(I141*H141,3)</f>
        <v>0</v>
      </c>
      <c r="K141" s="158"/>
      <c r="L141" s="34"/>
      <c r="M141" s="159" t="s">
        <v>1</v>
      </c>
      <c r="N141" s="160" t="s">
        <v>42</v>
      </c>
      <c r="O141" s="59"/>
      <c r="P141" s="161">
        <f>O141*H141</f>
        <v>0</v>
      </c>
      <c r="Q141" s="161">
        <v>4.5620000000000001E-2</v>
      </c>
      <c r="R141" s="161">
        <f>Q141*H141</f>
        <v>4.5620000000000001E-2</v>
      </c>
      <c r="S141" s="161">
        <v>0</v>
      </c>
      <c r="T141" s="162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3" t="s">
        <v>181</v>
      </c>
      <c r="AT141" s="163" t="s">
        <v>177</v>
      </c>
      <c r="AU141" s="163" t="s">
        <v>88</v>
      </c>
      <c r="AY141" s="18" t="s">
        <v>175</v>
      </c>
      <c r="BE141" s="164">
        <f>IF(N141="základná",J141,0)</f>
        <v>0</v>
      </c>
      <c r="BF141" s="164">
        <f>IF(N141="znížená",J141,0)</f>
        <v>0</v>
      </c>
      <c r="BG141" s="164">
        <f>IF(N141="zákl. prenesená",J141,0)</f>
        <v>0</v>
      </c>
      <c r="BH141" s="164">
        <f>IF(N141="zníž. prenesená",J141,0)</f>
        <v>0</v>
      </c>
      <c r="BI141" s="164">
        <f>IF(N141="nulová",J141,0)</f>
        <v>0</v>
      </c>
      <c r="BJ141" s="18" t="s">
        <v>88</v>
      </c>
      <c r="BK141" s="165">
        <f>ROUND(I141*H141,3)</f>
        <v>0</v>
      </c>
      <c r="BL141" s="18" t="s">
        <v>181</v>
      </c>
      <c r="BM141" s="163" t="s">
        <v>181</v>
      </c>
    </row>
    <row r="142" spans="1:65" s="2" customFormat="1" ht="21.75" customHeight="1">
      <c r="A142" s="33"/>
      <c r="B142" s="151"/>
      <c r="C142" s="152" t="s">
        <v>94</v>
      </c>
      <c r="D142" s="152" t="s">
        <v>177</v>
      </c>
      <c r="E142" s="153" t="s">
        <v>1286</v>
      </c>
      <c r="F142" s="154" t="s">
        <v>1287</v>
      </c>
      <c r="G142" s="155" t="s">
        <v>1288</v>
      </c>
      <c r="H142" s="156">
        <v>1</v>
      </c>
      <c r="I142" s="157"/>
      <c r="J142" s="156">
        <f>ROUND(I142*H142,3)</f>
        <v>0</v>
      </c>
      <c r="K142" s="158"/>
      <c r="L142" s="34"/>
      <c r="M142" s="159" t="s">
        <v>1</v>
      </c>
      <c r="N142" s="160" t="s">
        <v>42</v>
      </c>
      <c r="O142" s="59"/>
      <c r="P142" s="161">
        <f>O142*H142</f>
        <v>0</v>
      </c>
      <c r="Q142" s="161">
        <v>4.5620000000000001E-2</v>
      </c>
      <c r="R142" s="161">
        <f>Q142*H142</f>
        <v>4.5620000000000001E-2</v>
      </c>
      <c r="S142" s="161">
        <v>0</v>
      </c>
      <c r="T142" s="162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3" t="s">
        <v>181</v>
      </c>
      <c r="AT142" s="163" t="s">
        <v>177</v>
      </c>
      <c r="AU142" s="163" t="s">
        <v>88</v>
      </c>
      <c r="AY142" s="18" t="s">
        <v>175</v>
      </c>
      <c r="BE142" s="164">
        <f>IF(N142="základná",J142,0)</f>
        <v>0</v>
      </c>
      <c r="BF142" s="164">
        <f>IF(N142="znížená",J142,0)</f>
        <v>0</v>
      </c>
      <c r="BG142" s="164">
        <f>IF(N142="zákl. prenesená",J142,0)</f>
        <v>0</v>
      </c>
      <c r="BH142" s="164">
        <f>IF(N142="zníž. prenesená",J142,0)</f>
        <v>0</v>
      </c>
      <c r="BI142" s="164">
        <f>IF(N142="nulová",J142,0)</f>
        <v>0</v>
      </c>
      <c r="BJ142" s="18" t="s">
        <v>88</v>
      </c>
      <c r="BK142" s="165">
        <f>ROUND(I142*H142,3)</f>
        <v>0</v>
      </c>
      <c r="BL142" s="18" t="s">
        <v>181</v>
      </c>
      <c r="BM142" s="163" t="s">
        <v>212</v>
      </c>
    </row>
    <row r="143" spans="1:65" s="12" customFormat="1" ht="22.9" customHeight="1">
      <c r="B143" s="138"/>
      <c r="D143" s="139" t="s">
        <v>75</v>
      </c>
      <c r="E143" s="149" t="s">
        <v>212</v>
      </c>
      <c r="F143" s="149" t="s">
        <v>1029</v>
      </c>
      <c r="I143" s="141"/>
      <c r="J143" s="150">
        <f>BK143</f>
        <v>0</v>
      </c>
      <c r="L143" s="138"/>
      <c r="M143" s="143"/>
      <c r="N143" s="144"/>
      <c r="O143" s="144"/>
      <c r="P143" s="145">
        <f>SUM(P144:P148)</f>
        <v>0</v>
      </c>
      <c r="Q143" s="144"/>
      <c r="R143" s="145">
        <f>SUM(R144:R148)</f>
        <v>3.737999999999999E-2</v>
      </c>
      <c r="S143" s="144"/>
      <c r="T143" s="146">
        <f>SUM(T144:T148)</f>
        <v>0</v>
      </c>
      <c r="AR143" s="139" t="s">
        <v>83</v>
      </c>
      <c r="AT143" s="147" t="s">
        <v>75</v>
      </c>
      <c r="AU143" s="147" t="s">
        <v>83</v>
      </c>
      <c r="AY143" s="139" t="s">
        <v>175</v>
      </c>
      <c r="BK143" s="148">
        <f>SUM(BK144:BK148)</f>
        <v>0</v>
      </c>
    </row>
    <row r="144" spans="1:65" s="2" customFormat="1" ht="33" customHeight="1">
      <c r="A144" s="33"/>
      <c r="B144" s="151"/>
      <c r="C144" s="152" t="s">
        <v>181</v>
      </c>
      <c r="D144" s="152" t="s">
        <v>177</v>
      </c>
      <c r="E144" s="153" t="s">
        <v>1289</v>
      </c>
      <c r="F144" s="154" t="s">
        <v>1290</v>
      </c>
      <c r="G144" s="155" t="s">
        <v>191</v>
      </c>
      <c r="H144" s="156">
        <v>2</v>
      </c>
      <c r="I144" s="157"/>
      <c r="J144" s="156">
        <f>ROUND(I144*H144,3)</f>
        <v>0</v>
      </c>
      <c r="K144" s="158"/>
      <c r="L144" s="34"/>
      <c r="M144" s="159" t="s">
        <v>1</v>
      </c>
      <c r="N144" s="160" t="s">
        <v>42</v>
      </c>
      <c r="O144" s="59"/>
      <c r="P144" s="161">
        <f>O144*H144</f>
        <v>0</v>
      </c>
      <c r="Q144" s="161">
        <v>3.79E-3</v>
      </c>
      <c r="R144" s="161">
        <f>Q144*H144</f>
        <v>7.5799999999999999E-3</v>
      </c>
      <c r="S144" s="161">
        <v>0</v>
      </c>
      <c r="T144" s="162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3" t="s">
        <v>181</v>
      </c>
      <c r="AT144" s="163" t="s">
        <v>177</v>
      </c>
      <c r="AU144" s="163" t="s">
        <v>88</v>
      </c>
      <c r="AY144" s="18" t="s">
        <v>175</v>
      </c>
      <c r="BE144" s="164">
        <f>IF(N144="základná",J144,0)</f>
        <v>0</v>
      </c>
      <c r="BF144" s="164">
        <f>IF(N144="znížená",J144,0)</f>
        <v>0</v>
      </c>
      <c r="BG144" s="164">
        <f>IF(N144="zákl. prenesená",J144,0)</f>
        <v>0</v>
      </c>
      <c r="BH144" s="164">
        <f>IF(N144="zníž. prenesená",J144,0)</f>
        <v>0</v>
      </c>
      <c r="BI144" s="164">
        <f>IF(N144="nulová",J144,0)</f>
        <v>0</v>
      </c>
      <c r="BJ144" s="18" t="s">
        <v>88</v>
      </c>
      <c r="BK144" s="165">
        <f>ROUND(I144*H144,3)</f>
        <v>0</v>
      </c>
      <c r="BL144" s="18" t="s">
        <v>181</v>
      </c>
      <c r="BM144" s="163" t="s">
        <v>192</v>
      </c>
    </row>
    <row r="145" spans="1:65" s="2" customFormat="1" ht="21.75" customHeight="1">
      <c r="A145" s="33"/>
      <c r="B145" s="151"/>
      <c r="C145" s="152" t="s">
        <v>206</v>
      </c>
      <c r="D145" s="152" t="s">
        <v>177</v>
      </c>
      <c r="E145" s="153" t="s">
        <v>1291</v>
      </c>
      <c r="F145" s="154" t="s">
        <v>1292</v>
      </c>
      <c r="G145" s="155" t="s">
        <v>191</v>
      </c>
      <c r="H145" s="156">
        <v>4</v>
      </c>
      <c r="I145" s="157"/>
      <c r="J145" s="156">
        <f>ROUND(I145*H145,3)</f>
        <v>0</v>
      </c>
      <c r="K145" s="158"/>
      <c r="L145" s="34"/>
      <c r="M145" s="159" t="s">
        <v>1</v>
      </c>
      <c r="N145" s="160" t="s">
        <v>42</v>
      </c>
      <c r="O145" s="59"/>
      <c r="P145" s="161">
        <f>O145*H145</f>
        <v>0</v>
      </c>
      <c r="Q145" s="161">
        <v>3.0400000000000002E-3</v>
      </c>
      <c r="R145" s="161">
        <f>Q145*H145</f>
        <v>1.2160000000000001E-2</v>
      </c>
      <c r="S145" s="161">
        <v>0</v>
      </c>
      <c r="T145" s="162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3" t="s">
        <v>181</v>
      </c>
      <c r="AT145" s="163" t="s">
        <v>177</v>
      </c>
      <c r="AU145" s="163" t="s">
        <v>88</v>
      </c>
      <c r="AY145" s="18" t="s">
        <v>175</v>
      </c>
      <c r="BE145" s="164">
        <f>IF(N145="základná",J145,0)</f>
        <v>0</v>
      </c>
      <c r="BF145" s="164">
        <f>IF(N145="znížená",J145,0)</f>
        <v>0</v>
      </c>
      <c r="BG145" s="164">
        <f>IF(N145="zákl. prenesená",J145,0)</f>
        <v>0</v>
      </c>
      <c r="BH145" s="164">
        <f>IF(N145="zníž. prenesená",J145,0)</f>
        <v>0</v>
      </c>
      <c r="BI145" s="164">
        <f>IF(N145="nulová",J145,0)</f>
        <v>0</v>
      </c>
      <c r="BJ145" s="18" t="s">
        <v>88</v>
      </c>
      <c r="BK145" s="165">
        <f>ROUND(I145*H145,3)</f>
        <v>0</v>
      </c>
      <c r="BL145" s="18" t="s">
        <v>181</v>
      </c>
      <c r="BM145" s="163" t="s">
        <v>234</v>
      </c>
    </row>
    <row r="146" spans="1:65" s="2" customFormat="1" ht="21.75" customHeight="1">
      <c r="A146" s="33"/>
      <c r="B146" s="151"/>
      <c r="C146" s="152" t="s">
        <v>212</v>
      </c>
      <c r="D146" s="152" t="s">
        <v>177</v>
      </c>
      <c r="E146" s="153" t="s">
        <v>1030</v>
      </c>
      <c r="F146" s="154" t="s">
        <v>1031</v>
      </c>
      <c r="G146" s="155" t="s">
        <v>203</v>
      </c>
      <c r="H146" s="156">
        <v>0.15</v>
      </c>
      <c r="I146" s="157"/>
      <c r="J146" s="156">
        <f>ROUND(I146*H146,3)</f>
        <v>0</v>
      </c>
      <c r="K146" s="158"/>
      <c r="L146" s="34"/>
      <c r="M146" s="159" t="s">
        <v>1</v>
      </c>
      <c r="N146" s="160" t="s">
        <v>42</v>
      </c>
      <c r="O146" s="59"/>
      <c r="P146" s="161">
        <f>O146*H146</f>
        <v>0</v>
      </c>
      <c r="Q146" s="161">
        <v>7.55333333333333E-2</v>
      </c>
      <c r="R146" s="161">
        <f>Q146*H146</f>
        <v>1.1329999999999995E-2</v>
      </c>
      <c r="S146" s="161">
        <v>0</v>
      </c>
      <c r="T146" s="162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3" t="s">
        <v>181</v>
      </c>
      <c r="AT146" s="163" t="s">
        <v>177</v>
      </c>
      <c r="AU146" s="163" t="s">
        <v>88</v>
      </c>
      <c r="AY146" s="18" t="s">
        <v>175</v>
      </c>
      <c r="BE146" s="164">
        <f>IF(N146="základná",J146,0)</f>
        <v>0</v>
      </c>
      <c r="BF146" s="164">
        <f>IF(N146="znížená",J146,0)</f>
        <v>0</v>
      </c>
      <c r="BG146" s="164">
        <f>IF(N146="zákl. prenesená",J146,0)</f>
        <v>0</v>
      </c>
      <c r="BH146" s="164">
        <f>IF(N146="zníž. prenesená",J146,0)</f>
        <v>0</v>
      </c>
      <c r="BI146" s="164">
        <f>IF(N146="nulová",J146,0)</f>
        <v>0</v>
      </c>
      <c r="BJ146" s="18" t="s">
        <v>88</v>
      </c>
      <c r="BK146" s="165">
        <f>ROUND(I146*H146,3)</f>
        <v>0</v>
      </c>
      <c r="BL146" s="18" t="s">
        <v>181</v>
      </c>
      <c r="BM146" s="163" t="s">
        <v>246</v>
      </c>
    </row>
    <row r="147" spans="1:65" s="2" customFormat="1" ht="21.75" customHeight="1">
      <c r="A147" s="33"/>
      <c r="B147" s="151"/>
      <c r="C147" s="152" t="s">
        <v>219</v>
      </c>
      <c r="D147" s="152" t="s">
        <v>177</v>
      </c>
      <c r="E147" s="153" t="s">
        <v>1293</v>
      </c>
      <c r="F147" s="154" t="s">
        <v>1294</v>
      </c>
      <c r="G147" s="155" t="s">
        <v>203</v>
      </c>
      <c r="H147" s="156">
        <v>0.15</v>
      </c>
      <c r="I147" s="157"/>
      <c r="J147" s="156">
        <f>ROUND(I147*H147,3)</f>
        <v>0</v>
      </c>
      <c r="K147" s="158"/>
      <c r="L147" s="34"/>
      <c r="M147" s="159" t="s">
        <v>1</v>
      </c>
      <c r="N147" s="160" t="s">
        <v>42</v>
      </c>
      <c r="O147" s="59"/>
      <c r="P147" s="161">
        <f>O147*H147</f>
        <v>0</v>
      </c>
      <c r="Q147" s="161">
        <v>3.6200000000000003E-2</v>
      </c>
      <c r="R147" s="161">
        <f>Q147*H147</f>
        <v>5.4299999999999999E-3</v>
      </c>
      <c r="S147" s="161">
        <v>0</v>
      </c>
      <c r="T147" s="162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3" t="s">
        <v>181</v>
      </c>
      <c r="AT147" s="163" t="s">
        <v>177</v>
      </c>
      <c r="AU147" s="163" t="s">
        <v>88</v>
      </c>
      <c r="AY147" s="18" t="s">
        <v>175</v>
      </c>
      <c r="BE147" s="164">
        <f>IF(N147="základná",J147,0)</f>
        <v>0</v>
      </c>
      <c r="BF147" s="164">
        <f>IF(N147="znížená",J147,0)</f>
        <v>0</v>
      </c>
      <c r="BG147" s="164">
        <f>IF(N147="zákl. prenesená",J147,0)</f>
        <v>0</v>
      </c>
      <c r="BH147" s="164">
        <f>IF(N147="zníž. prenesená",J147,0)</f>
        <v>0</v>
      </c>
      <c r="BI147" s="164">
        <f>IF(N147="nulová",J147,0)</f>
        <v>0</v>
      </c>
      <c r="BJ147" s="18" t="s">
        <v>88</v>
      </c>
      <c r="BK147" s="165">
        <f>ROUND(I147*H147,3)</f>
        <v>0</v>
      </c>
      <c r="BL147" s="18" t="s">
        <v>181</v>
      </c>
      <c r="BM147" s="163" t="s">
        <v>258</v>
      </c>
    </row>
    <row r="148" spans="1:65" s="2" customFormat="1" ht="33" customHeight="1">
      <c r="A148" s="33"/>
      <c r="B148" s="151"/>
      <c r="C148" s="152" t="s">
        <v>192</v>
      </c>
      <c r="D148" s="152" t="s">
        <v>177</v>
      </c>
      <c r="E148" s="153" t="s">
        <v>1295</v>
      </c>
      <c r="F148" s="154" t="s">
        <v>1296</v>
      </c>
      <c r="G148" s="155" t="s">
        <v>203</v>
      </c>
      <c r="H148" s="156">
        <v>0.12</v>
      </c>
      <c r="I148" s="157"/>
      <c r="J148" s="156">
        <f>ROUND(I148*H148,3)</f>
        <v>0</v>
      </c>
      <c r="K148" s="158"/>
      <c r="L148" s="34"/>
      <c r="M148" s="159" t="s">
        <v>1</v>
      </c>
      <c r="N148" s="160" t="s">
        <v>42</v>
      </c>
      <c r="O148" s="59"/>
      <c r="P148" s="161">
        <f>O148*H148</f>
        <v>0</v>
      </c>
      <c r="Q148" s="161">
        <v>7.3333333333333297E-3</v>
      </c>
      <c r="R148" s="161">
        <f>Q148*H148</f>
        <v>8.7999999999999949E-4</v>
      </c>
      <c r="S148" s="161">
        <v>0</v>
      </c>
      <c r="T148" s="162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3" t="s">
        <v>181</v>
      </c>
      <c r="AT148" s="163" t="s">
        <v>177</v>
      </c>
      <c r="AU148" s="163" t="s">
        <v>88</v>
      </c>
      <c r="AY148" s="18" t="s">
        <v>175</v>
      </c>
      <c r="BE148" s="164">
        <f>IF(N148="základná",J148,0)</f>
        <v>0</v>
      </c>
      <c r="BF148" s="164">
        <f>IF(N148="znížená",J148,0)</f>
        <v>0</v>
      </c>
      <c r="BG148" s="164">
        <f>IF(N148="zákl. prenesená",J148,0)</f>
        <v>0</v>
      </c>
      <c r="BH148" s="164">
        <f>IF(N148="zníž. prenesená",J148,0)</f>
        <v>0</v>
      </c>
      <c r="BI148" s="164">
        <f>IF(N148="nulová",J148,0)</f>
        <v>0</v>
      </c>
      <c r="BJ148" s="18" t="s">
        <v>88</v>
      </c>
      <c r="BK148" s="165">
        <f>ROUND(I148*H148,3)</f>
        <v>0</v>
      </c>
      <c r="BL148" s="18" t="s">
        <v>181</v>
      </c>
      <c r="BM148" s="163" t="s">
        <v>266</v>
      </c>
    </row>
    <row r="149" spans="1:65" s="12" customFormat="1" ht="22.9" customHeight="1">
      <c r="B149" s="138"/>
      <c r="D149" s="139" t="s">
        <v>75</v>
      </c>
      <c r="E149" s="149" t="s">
        <v>228</v>
      </c>
      <c r="F149" s="149" t="s">
        <v>1032</v>
      </c>
      <c r="I149" s="141"/>
      <c r="J149" s="150">
        <f>BK149</f>
        <v>0</v>
      </c>
      <c r="L149" s="138"/>
      <c r="M149" s="143"/>
      <c r="N149" s="144"/>
      <c r="O149" s="144"/>
      <c r="P149" s="145">
        <f>SUM(P150:P162)</f>
        <v>0</v>
      </c>
      <c r="Q149" s="144"/>
      <c r="R149" s="145">
        <f>SUM(R150:R162)</f>
        <v>0.43103999999999998</v>
      </c>
      <c r="S149" s="144"/>
      <c r="T149" s="146">
        <f>SUM(T150:T162)</f>
        <v>0</v>
      </c>
      <c r="AR149" s="139" t="s">
        <v>83</v>
      </c>
      <c r="AT149" s="147" t="s">
        <v>75</v>
      </c>
      <c r="AU149" s="147" t="s">
        <v>83</v>
      </c>
      <c r="AY149" s="139" t="s">
        <v>175</v>
      </c>
      <c r="BK149" s="148">
        <f>SUM(BK150:BK162)</f>
        <v>0</v>
      </c>
    </row>
    <row r="150" spans="1:65" s="2" customFormat="1" ht="33" customHeight="1">
      <c r="A150" s="33"/>
      <c r="B150" s="151"/>
      <c r="C150" s="152" t="s">
        <v>228</v>
      </c>
      <c r="D150" s="152" t="s">
        <v>177</v>
      </c>
      <c r="E150" s="153" t="s">
        <v>1297</v>
      </c>
      <c r="F150" s="154" t="s">
        <v>1298</v>
      </c>
      <c r="G150" s="155" t="s">
        <v>203</v>
      </c>
      <c r="H150" s="156">
        <v>8</v>
      </c>
      <c r="I150" s="157"/>
      <c r="J150" s="156">
        <f t="shared" ref="J150:J162" si="0">ROUND(I150*H150,3)</f>
        <v>0</v>
      </c>
      <c r="K150" s="158"/>
      <c r="L150" s="34"/>
      <c r="M150" s="159" t="s">
        <v>1</v>
      </c>
      <c r="N150" s="160" t="s">
        <v>42</v>
      </c>
      <c r="O150" s="59"/>
      <c r="P150" s="161">
        <f t="shared" ref="P150:P162" si="1">O150*H150</f>
        <v>0</v>
      </c>
      <c r="Q150" s="161">
        <v>2.572E-2</v>
      </c>
      <c r="R150" s="161">
        <f t="shared" ref="R150:R162" si="2">Q150*H150</f>
        <v>0.20576</v>
      </c>
      <c r="S150" s="161">
        <v>0</v>
      </c>
      <c r="T150" s="162">
        <f t="shared" ref="T150:T162" si="3"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3" t="s">
        <v>181</v>
      </c>
      <c r="AT150" s="163" t="s">
        <v>177</v>
      </c>
      <c r="AU150" s="163" t="s">
        <v>88</v>
      </c>
      <c r="AY150" s="18" t="s">
        <v>175</v>
      </c>
      <c r="BE150" s="164">
        <f t="shared" ref="BE150:BE162" si="4">IF(N150="základná",J150,0)</f>
        <v>0</v>
      </c>
      <c r="BF150" s="164">
        <f t="shared" ref="BF150:BF162" si="5">IF(N150="znížená",J150,0)</f>
        <v>0</v>
      </c>
      <c r="BG150" s="164">
        <f t="shared" ref="BG150:BG162" si="6">IF(N150="zákl. prenesená",J150,0)</f>
        <v>0</v>
      </c>
      <c r="BH150" s="164">
        <f t="shared" ref="BH150:BH162" si="7">IF(N150="zníž. prenesená",J150,0)</f>
        <v>0</v>
      </c>
      <c r="BI150" s="164">
        <f t="shared" ref="BI150:BI162" si="8">IF(N150="nulová",J150,0)</f>
        <v>0</v>
      </c>
      <c r="BJ150" s="18" t="s">
        <v>88</v>
      </c>
      <c r="BK150" s="165">
        <f t="shared" ref="BK150:BK162" si="9">ROUND(I150*H150,3)</f>
        <v>0</v>
      </c>
      <c r="BL150" s="18" t="s">
        <v>181</v>
      </c>
      <c r="BM150" s="163" t="s">
        <v>274</v>
      </c>
    </row>
    <row r="151" spans="1:65" s="2" customFormat="1" ht="33" customHeight="1">
      <c r="A151" s="33"/>
      <c r="B151" s="151"/>
      <c r="C151" s="152" t="s">
        <v>234</v>
      </c>
      <c r="D151" s="152" t="s">
        <v>177</v>
      </c>
      <c r="E151" s="153" t="s">
        <v>1299</v>
      </c>
      <c r="F151" s="154" t="s">
        <v>1300</v>
      </c>
      <c r="G151" s="155" t="s">
        <v>203</v>
      </c>
      <c r="H151" s="156">
        <v>8</v>
      </c>
      <c r="I151" s="157"/>
      <c r="J151" s="156">
        <f t="shared" si="0"/>
        <v>0</v>
      </c>
      <c r="K151" s="158"/>
      <c r="L151" s="34"/>
      <c r="M151" s="159" t="s">
        <v>1</v>
      </c>
      <c r="N151" s="160" t="s">
        <v>42</v>
      </c>
      <c r="O151" s="59"/>
      <c r="P151" s="161">
        <f t="shared" si="1"/>
        <v>0</v>
      </c>
      <c r="Q151" s="161">
        <v>2.4399999999999999E-3</v>
      </c>
      <c r="R151" s="161">
        <f t="shared" si="2"/>
        <v>1.9519999999999999E-2</v>
      </c>
      <c r="S151" s="161">
        <v>0</v>
      </c>
      <c r="T151" s="162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3" t="s">
        <v>181</v>
      </c>
      <c r="AT151" s="163" t="s">
        <v>177</v>
      </c>
      <c r="AU151" s="163" t="s">
        <v>88</v>
      </c>
      <c r="AY151" s="18" t="s">
        <v>175</v>
      </c>
      <c r="BE151" s="164">
        <f t="shared" si="4"/>
        <v>0</v>
      </c>
      <c r="BF151" s="164">
        <f t="shared" si="5"/>
        <v>0</v>
      </c>
      <c r="BG151" s="164">
        <f t="shared" si="6"/>
        <v>0</v>
      </c>
      <c r="BH151" s="164">
        <f t="shared" si="7"/>
        <v>0</v>
      </c>
      <c r="BI151" s="164">
        <f t="shared" si="8"/>
        <v>0</v>
      </c>
      <c r="BJ151" s="18" t="s">
        <v>88</v>
      </c>
      <c r="BK151" s="165">
        <f t="shared" si="9"/>
        <v>0</v>
      </c>
      <c r="BL151" s="18" t="s">
        <v>181</v>
      </c>
      <c r="BM151" s="163" t="s">
        <v>7</v>
      </c>
    </row>
    <row r="152" spans="1:65" s="2" customFormat="1" ht="44.25" customHeight="1">
      <c r="A152" s="33"/>
      <c r="B152" s="151"/>
      <c r="C152" s="152" t="s">
        <v>241</v>
      </c>
      <c r="D152" s="152" t="s">
        <v>177</v>
      </c>
      <c r="E152" s="153" t="s">
        <v>1301</v>
      </c>
      <c r="F152" s="154" t="s">
        <v>1302</v>
      </c>
      <c r="G152" s="155" t="s">
        <v>203</v>
      </c>
      <c r="H152" s="156">
        <v>16</v>
      </c>
      <c r="I152" s="157"/>
      <c r="J152" s="156">
        <f t="shared" si="0"/>
        <v>0</v>
      </c>
      <c r="K152" s="158"/>
      <c r="L152" s="34"/>
      <c r="M152" s="159" t="s">
        <v>1</v>
      </c>
      <c r="N152" s="160" t="s">
        <v>42</v>
      </c>
      <c r="O152" s="59"/>
      <c r="P152" s="161">
        <f t="shared" si="1"/>
        <v>0</v>
      </c>
      <c r="Q152" s="161">
        <v>0</v>
      </c>
      <c r="R152" s="161">
        <f t="shared" si="2"/>
        <v>0</v>
      </c>
      <c r="S152" s="161">
        <v>0</v>
      </c>
      <c r="T152" s="162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3" t="s">
        <v>181</v>
      </c>
      <c r="AT152" s="163" t="s">
        <v>177</v>
      </c>
      <c r="AU152" s="163" t="s">
        <v>88</v>
      </c>
      <c r="AY152" s="18" t="s">
        <v>175</v>
      </c>
      <c r="BE152" s="164">
        <f t="shared" si="4"/>
        <v>0</v>
      </c>
      <c r="BF152" s="164">
        <f t="shared" si="5"/>
        <v>0</v>
      </c>
      <c r="BG152" s="164">
        <f t="shared" si="6"/>
        <v>0</v>
      </c>
      <c r="BH152" s="164">
        <f t="shared" si="7"/>
        <v>0</v>
      </c>
      <c r="BI152" s="164">
        <f t="shared" si="8"/>
        <v>0</v>
      </c>
      <c r="BJ152" s="18" t="s">
        <v>88</v>
      </c>
      <c r="BK152" s="165">
        <f t="shared" si="9"/>
        <v>0</v>
      </c>
      <c r="BL152" s="18" t="s">
        <v>181</v>
      </c>
      <c r="BM152" s="163" t="s">
        <v>291</v>
      </c>
    </row>
    <row r="153" spans="1:65" s="2" customFormat="1" ht="33" customHeight="1">
      <c r="A153" s="33"/>
      <c r="B153" s="151"/>
      <c r="C153" s="152" t="s">
        <v>246</v>
      </c>
      <c r="D153" s="152" t="s">
        <v>177</v>
      </c>
      <c r="E153" s="153" t="s">
        <v>1303</v>
      </c>
      <c r="F153" s="154" t="s">
        <v>1304</v>
      </c>
      <c r="G153" s="155" t="s">
        <v>203</v>
      </c>
      <c r="H153" s="156">
        <v>8</v>
      </c>
      <c r="I153" s="157"/>
      <c r="J153" s="156">
        <f t="shared" si="0"/>
        <v>0</v>
      </c>
      <c r="K153" s="158"/>
      <c r="L153" s="34"/>
      <c r="M153" s="159" t="s">
        <v>1</v>
      </c>
      <c r="N153" s="160" t="s">
        <v>42</v>
      </c>
      <c r="O153" s="59"/>
      <c r="P153" s="161">
        <f t="shared" si="1"/>
        <v>0</v>
      </c>
      <c r="Q153" s="161">
        <v>2.572E-2</v>
      </c>
      <c r="R153" s="161">
        <f t="shared" si="2"/>
        <v>0.20576</v>
      </c>
      <c r="S153" s="161">
        <v>0</v>
      </c>
      <c r="T153" s="162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3" t="s">
        <v>181</v>
      </c>
      <c r="AT153" s="163" t="s">
        <v>177</v>
      </c>
      <c r="AU153" s="163" t="s">
        <v>88</v>
      </c>
      <c r="AY153" s="18" t="s">
        <v>175</v>
      </c>
      <c r="BE153" s="164">
        <f t="shared" si="4"/>
        <v>0</v>
      </c>
      <c r="BF153" s="164">
        <f t="shared" si="5"/>
        <v>0</v>
      </c>
      <c r="BG153" s="164">
        <f t="shared" si="6"/>
        <v>0</v>
      </c>
      <c r="BH153" s="164">
        <f t="shared" si="7"/>
        <v>0</v>
      </c>
      <c r="BI153" s="164">
        <f t="shared" si="8"/>
        <v>0</v>
      </c>
      <c r="BJ153" s="18" t="s">
        <v>88</v>
      </c>
      <c r="BK153" s="165">
        <f t="shared" si="9"/>
        <v>0</v>
      </c>
      <c r="BL153" s="18" t="s">
        <v>181</v>
      </c>
      <c r="BM153" s="163" t="s">
        <v>301</v>
      </c>
    </row>
    <row r="154" spans="1:65" s="2" customFormat="1" ht="21.75" customHeight="1">
      <c r="A154" s="33"/>
      <c r="B154" s="151"/>
      <c r="C154" s="152" t="s">
        <v>252</v>
      </c>
      <c r="D154" s="152" t="s">
        <v>177</v>
      </c>
      <c r="E154" s="153" t="s">
        <v>1033</v>
      </c>
      <c r="F154" s="154" t="s">
        <v>1034</v>
      </c>
      <c r="G154" s="155" t="s">
        <v>191</v>
      </c>
      <c r="H154" s="156">
        <v>7</v>
      </c>
      <c r="I154" s="157"/>
      <c r="J154" s="156">
        <f t="shared" si="0"/>
        <v>0</v>
      </c>
      <c r="K154" s="158"/>
      <c r="L154" s="34"/>
      <c r="M154" s="159" t="s">
        <v>1</v>
      </c>
      <c r="N154" s="160" t="s">
        <v>42</v>
      </c>
      <c r="O154" s="59"/>
      <c r="P154" s="161">
        <f t="shared" si="1"/>
        <v>0</v>
      </c>
      <c r="Q154" s="161">
        <v>0</v>
      </c>
      <c r="R154" s="161">
        <f t="shared" si="2"/>
        <v>0</v>
      </c>
      <c r="S154" s="161">
        <v>0</v>
      </c>
      <c r="T154" s="162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3" t="s">
        <v>181</v>
      </c>
      <c r="AT154" s="163" t="s">
        <v>177</v>
      </c>
      <c r="AU154" s="163" t="s">
        <v>88</v>
      </c>
      <c r="AY154" s="18" t="s">
        <v>175</v>
      </c>
      <c r="BE154" s="164">
        <f t="shared" si="4"/>
        <v>0</v>
      </c>
      <c r="BF154" s="164">
        <f t="shared" si="5"/>
        <v>0</v>
      </c>
      <c r="BG154" s="164">
        <f t="shared" si="6"/>
        <v>0</v>
      </c>
      <c r="BH154" s="164">
        <f t="shared" si="7"/>
        <v>0</v>
      </c>
      <c r="BI154" s="164">
        <f t="shared" si="8"/>
        <v>0</v>
      </c>
      <c r="BJ154" s="18" t="s">
        <v>88</v>
      </c>
      <c r="BK154" s="165">
        <f t="shared" si="9"/>
        <v>0</v>
      </c>
      <c r="BL154" s="18" t="s">
        <v>181</v>
      </c>
      <c r="BM154" s="163" t="s">
        <v>311</v>
      </c>
    </row>
    <row r="155" spans="1:65" s="2" customFormat="1" ht="21.75" customHeight="1">
      <c r="A155" s="33"/>
      <c r="B155" s="151"/>
      <c r="C155" s="152" t="s">
        <v>258</v>
      </c>
      <c r="D155" s="152" t="s">
        <v>177</v>
      </c>
      <c r="E155" s="153" t="s">
        <v>1035</v>
      </c>
      <c r="F155" s="154" t="s">
        <v>1036</v>
      </c>
      <c r="G155" s="155" t="s">
        <v>191</v>
      </c>
      <c r="H155" s="156">
        <v>2</v>
      </c>
      <c r="I155" s="157"/>
      <c r="J155" s="156">
        <f t="shared" si="0"/>
        <v>0</v>
      </c>
      <c r="K155" s="158"/>
      <c r="L155" s="34"/>
      <c r="M155" s="159" t="s">
        <v>1</v>
      </c>
      <c r="N155" s="160" t="s">
        <v>42</v>
      </c>
      <c r="O155" s="59"/>
      <c r="P155" s="161">
        <f t="shared" si="1"/>
        <v>0</v>
      </c>
      <c r="Q155" s="161">
        <v>0</v>
      </c>
      <c r="R155" s="161">
        <f t="shared" si="2"/>
        <v>0</v>
      </c>
      <c r="S155" s="161">
        <v>0</v>
      </c>
      <c r="T155" s="162">
        <f t="shared" si="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3" t="s">
        <v>181</v>
      </c>
      <c r="AT155" s="163" t="s">
        <v>177</v>
      </c>
      <c r="AU155" s="163" t="s">
        <v>88</v>
      </c>
      <c r="AY155" s="18" t="s">
        <v>175</v>
      </c>
      <c r="BE155" s="164">
        <f t="shared" si="4"/>
        <v>0</v>
      </c>
      <c r="BF155" s="164">
        <f t="shared" si="5"/>
        <v>0</v>
      </c>
      <c r="BG155" s="164">
        <f t="shared" si="6"/>
        <v>0</v>
      </c>
      <c r="BH155" s="164">
        <f t="shared" si="7"/>
        <v>0</v>
      </c>
      <c r="BI155" s="164">
        <f t="shared" si="8"/>
        <v>0</v>
      </c>
      <c r="BJ155" s="18" t="s">
        <v>88</v>
      </c>
      <c r="BK155" s="165">
        <f t="shared" si="9"/>
        <v>0</v>
      </c>
      <c r="BL155" s="18" t="s">
        <v>181</v>
      </c>
      <c r="BM155" s="163" t="s">
        <v>323</v>
      </c>
    </row>
    <row r="156" spans="1:65" s="2" customFormat="1" ht="33" customHeight="1">
      <c r="A156" s="33"/>
      <c r="B156" s="151"/>
      <c r="C156" s="152" t="s">
        <v>262</v>
      </c>
      <c r="D156" s="152" t="s">
        <v>177</v>
      </c>
      <c r="E156" s="153" t="s">
        <v>1305</v>
      </c>
      <c r="F156" s="154" t="s">
        <v>1306</v>
      </c>
      <c r="G156" s="155" t="s">
        <v>191</v>
      </c>
      <c r="H156" s="156">
        <v>2</v>
      </c>
      <c r="I156" s="157"/>
      <c r="J156" s="156">
        <f t="shared" si="0"/>
        <v>0</v>
      </c>
      <c r="K156" s="158"/>
      <c r="L156" s="34"/>
      <c r="M156" s="159" t="s">
        <v>1</v>
      </c>
      <c r="N156" s="160" t="s">
        <v>42</v>
      </c>
      <c r="O156" s="59"/>
      <c r="P156" s="161">
        <f t="shared" si="1"/>
        <v>0</v>
      </c>
      <c r="Q156" s="161">
        <v>0</v>
      </c>
      <c r="R156" s="161">
        <f t="shared" si="2"/>
        <v>0</v>
      </c>
      <c r="S156" s="161">
        <v>0</v>
      </c>
      <c r="T156" s="162">
        <f t="shared" si="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3" t="s">
        <v>181</v>
      </c>
      <c r="AT156" s="163" t="s">
        <v>177</v>
      </c>
      <c r="AU156" s="163" t="s">
        <v>88</v>
      </c>
      <c r="AY156" s="18" t="s">
        <v>175</v>
      </c>
      <c r="BE156" s="164">
        <f t="shared" si="4"/>
        <v>0</v>
      </c>
      <c r="BF156" s="164">
        <f t="shared" si="5"/>
        <v>0</v>
      </c>
      <c r="BG156" s="164">
        <f t="shared" si="6"/>
        <v>0</v>
      </c>
      <c r="BH156" s="164">
        <f t="shared" si="7"/>
        <v>0</v>
      </c>
      <c r="BI156" s="164">
        <f t="shared" si="8"/>
        <v>0</v>
      </c>
      <c r="BJ156" s="18" t="s">
        <v>88</v>
      </c>
      <c r="BK156" s="165">
        <f t="shared" si="9"/>
        <v>0</v>
      </c>
      <c r="BL156" s="18" t="s">
        <v>181</v>
      </c>
      <c r="BM156" s="163" t="s">
        <v>337</v>
      </c>
    </row>
    <row r="157" spans="1:65" s="2" customFormat="1" ht="33" customHeight="1">
      <c r="A157" s="33"/>
      <c r="B157" s="151"/>
      <c r="C157" s="152" t="s">
        <v>266</v>
      </c>
      <c r="D157" s="152" t="s">
        <v>177</v>
      </c>
      <c r="E157" s="153" t="s">
        <v>1131</v>
      </c>
      <c r="F157" s="154" t="s">
        <v>1132</v>
      </c>
      <c r="G157" s="155" t="s">
        <v>215</v>
      </c>
      <c r="H157" s="156">
        <v>1.5</v>
      </c>
      <c r="I157" s="157"/>
      <c r="J157" s="156">
        <f t="shared" si="0"/>
        <v>0</v>
      </c>
      <c r="K157" s="158"/>
      <c r="L157" s="34"/>
      <c r="M157" s="159" t="s">
        <v>1</v>
      </c>
      <c r="N157" s="160" t="s">
        <v>42</v>
      </c>
      <c r="O157" s="59"/>
      <c r="P157" s="161">
        <f t="shared" si="1"/>
        <v>0</v>
      </c>
      <c r="Q157" s="161">
        <v>0</v>
      </c>
      <c r="R157" s="161">
        <f t="shared" si="2"/>
        <v>0</v>
      </c>
      <c r="S157" s="161">
        <v>0</v>
      </c>
      <c r="T157" s="162">
        <f t="shared" si="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3" t="s">
        <v>181</v>
      </c>
      <c r="AT157" s="163" t="s">
        <v>177</v>
      </c>
      <c r="AU157" s="163" t="s">
        <v>88</v>
      </c>
      <c r="AY157" s="18" t="s">
        <v>175</v>
      </c>
      <c r="BE157" s="164">
        <f t="shared" si="4"/>
        <v>0</v>
      </c>
      <c r="BF157" s="164">
        <f t="shared" si="5"/>
        <v>0</v>
      </c>
      <c r="BG157" s="164">
        <f t="shared" si="6"/>
        <v>0</v>
      </c>
      <c r="BH157" s="164">
        <f t="shared" si="7"/>
        <v>0</v>
      </c>
      <c r="BI157" s="164">
        <f t="shared" si="8"/>
        <v>0</v>
      </c>
      <c r="BJ157" s="18" t="s">
        <v>88</v>
      </c>
      <c r="BK157" s="165">
        <f t="shared" si="9"/>
        <v>0</v>
      </c>
      <c r="BL157" s="18" t="s">
        <v>181</v>
      </c>
      <c r="BM157" s="163" t="s">
        <v>349</v>
      </c>
    </row>
    <row r="158" spans="1:65" s="2" customFormat="1" ht="21.75" customHeight="1">
      <c r="A158" s="33"/>
      <c r="B158" s="151"/>
      <c r="C158" s="152" t="s">
        <v>270</v>
      </c>
      <c r="D158" s="152" t="s">
        <v>177</v>
      </c>
      <c r="E158" s="153" t="s">
        <v>1037</v>
      </c>
      <c r="F158" s="154" t="s">
        <v>1038</v>
      </c>
      <c r="G158" s="155" t="s">
        <v>180</v>
      </c>
      <c r="H158" s="156">
        <v>0.46300000000000002</v>
      </c>
      <c r="I158" s="157"/>
      <c r="J158" s="156">
        <f t="shared" si="0"/>
        <v>0</v>
      </c>
      <c r="K158" s="158"/>
      <c r="L158" s="34"/>
      <c r="M158" s="159" t="s">
        <v>1</v>
      </c>
      <c r="N158" s="160" t="s">
        <v>42</v>
      </c>
      <c r="O158" s="59"/>
      <c r="P158" s="161">
        <f t="shared" si="1"/>
        <v>0</v>
      </c>
      <c r="Q158" s="161">
        <v>0</v>
      </c>
      <c r="R158" s="161">
        <f t="shared" si="2"/>
        <v>0</v>
      </c>
      <c r="S158" s="161">
        <v>0</v>
      </c>
      <c r="T158" s="162">
        <f t="shared" si="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3" t="s">
        <v>181</v>
      </c>
      <c r="AT158" s="163" t="s">
        <v>177</v>
      </c>
      <c r="AU158" s="163" t="s">
        <v>88</v>
      </c>
      <c r="AY158" s="18" t="s">
        <v>175</v>
      </c>
      <c r="BE158" s="164">
        <f t="shared" si="4"/>
        <v>0</v>
      </c>
      <c r="BF158" s="164">
        <f t="shared" si="5"/>
        <v>0</v>
      </c>
      <c r="BG158" s="164">
        <f t="shared" si="6"/>
        <v>0</v>
      </c>
      <c r="BH158" s="164">
        <f t="shared" si="7"/>
        <v>0</v>
      </c>
      <c r="BI158" s="164">
        <f t="shared" si="8"/>
        <v>0</v>
      </c>
      <c r="BJ158" s="18" t="s">
        <v>88</v>
      </c>
      <c r="BK158" s="165">
        <f t="shared" si="9"/>
        <v>0</v>
      </c>
      <c r="BL158" s="18" t="s">
        <v>181</v>
      </c>
      <c r="BM158" s="163" t="s">
        <v>363</v>
      </c>
    </row>
    <row r="159" spans="1:65" s="2" customFormat="1" ht="21.75" customHeight="1">
      <c r="A159" s="33"/>
      <c r="B159" s="151"/>
      <c r="C159" s="152" t="s">
        <v>274</v>
      </c>
      <c r="D159" s="152" t="s">
        <v>177</v>
      </c>
      <c r="E159" s="153" t="s">
        <v>489</v>
      </c>
      <c r="F159" s="154" t="s">
        <v>490</v>
      </c>
      <c r="G159" s="155" t="s">
        <v>180</v>
      </c>
      <c r="H159" s="156">
        <v>0.46300000000000002</v>
      </c>
      <c r="I159" s="157"/>
      <c r="J159" s="156">
        <f t="shared" si="0"/>
        <v>0</v>
      </c>
      <c r="K159" s="158"/>
      <c r="L159" s="34"/>
      <c r="M159" s="159" t="s">
        <v>1</v>
      </c>
      <c r="N159" s="160" t="s">
        <v>42</v>
      </c>
      <c r="O159" s="59"/>
      <c r="P159" s="161">
        <f t="shared" si="1"/>
        <v>0</v>
      </c>
      <c r="Q159" s="161">
        <v>0</v>
      </c>
      <c r="R159" s="161">
        <f t="shared" si="2"/>
        <v>0</v>
      </c>
      <c r="S159" s="161">
        <v>0</v>
      </c>
      <c r="T159" s="162">
        <f t="shared" si="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3" t="s">
        <v>181</v>
      </c>
      <c r="AT159" s="163" t="s">
        <v>177</v>
      </c>
      <c r="AU159" s="163" t="s">
        <v>88</v>
      </c>
      <c r="AY159" s="18" t="s">
        <v>175</v>
      </c>
      <c r="BE159" s="164">
        <f t="shared" si="4"/>
        <v>0</v>
      </c>
      <c r="BF159" s="164">
        <f t="shared" si="5"/>
        <v>0</v>
      </c>
      <c r="BG159" s="164">
        <f t="shared" si="6"/>
        <v>0</v>
      </c>
      <c r="BH159" s="164">
        <f t="shared" si="7"/>
        <v>0</v>
      </c>
      <c r="BI159" s="164">
        <f t="shared" si="8"/>
        <v>0</v>
      </c>
      <c r="BJ159" s="18" t="s">
        <v>88</v>
      </c>
      <c r="BK159" s="165">
        <f t="shared" si="9"/>
        <v>0</v>
      </c>
      <c r="BL159" s="18" t="s">
        <v>181</v>
      </c>
      <c r="BM159" s="163" t="s">
        <v>378</v>
      </c>
    </row>
    <row r="160" spans="1:65" s="2" customFormat="1" ht="21.75" customHeight="1">
      <c r="A160" s="33"/>
      <c r="B160" s="151"/>
      <c r="C160" s="152" t="s">
        <v>278</v>
      </c>
      <c r="D160" s="152" t="s">
        <v>177</v>
      </c>
      <c r="E160" s="153" t="s">
        <v>493</v>
      </c>
      <c r="F160" s="154" t="s">
        <v>1039</v>
      </c>
      <c r="G160" s="155" t="s">
        <v>180</v>
      </c>
      <c r="H160" s="156">
        <v>11.574999999999999</v>
      </c>
      <c r="I160" s="157"/>
      <c r="J160" s="156">
        <f t="shared" si="0"/>
        <v>0</v>
      </c>
      <c r="K160" s="158"/>
      <c r="L160" s="34"/>
      <c r="M160" s="159" t="s">
        <v>1</v>
      </c>
      <c r="N160" s="160" t="s">
        <v>42</v>
      </c>
      <c r="O160" s="59"/>
      <c r="P160" s="161">
        <f t="shared" si="1"/>
        <v>0</v>
      </c>
      <c r="Q160" s="161">
        <v>0</v>
      </c>
      <c r="R160" s="161">
        <f t="shared" si="2"/>
        <v>0</v>
      </c>
      <c r="S160" s="161">
        <v>0</v>
      </c>
      <c r="T160" s="162">
        <f t="shared" si="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3" t="s">
        <v>181</v>
      </c>
      <c r="AT160" s="163" t="s">
        <v>177</v>
      </c>
      <c r="AU160" s="163" t="s">
        <v>88</v>
      </c>
      <c r="AY160" s="18" t="s">
        <v>175</v>
      </c>
      <c r="BE160" s="164">
        <f t="shared" si="4"/>
        <v>0</v>
      </c>
      <c r="BF160" s="164">
        <f t="shared" si="5"/>
        <v>0</v>
      </c>
      <c r="BG160" s="164">
        <f t="shared" si="6"/>
        <v>0</v>
      </c>
      <c r="BH160" s="164">
        <f t="shared" si="7"/>
        <v>0</v>
      </c>
      <c r="BI160" s="164">
        <f t="shared" si="8"/>
        <v>0</v>
      </c>
      <c r="BJ160" s="18" t="s">
        <v>88</v>
      </c>
      <c r="BK160" s="165">
        <f t="shared" si="9"/>
        <v>0</v>
      </c>
      <c r="BL160" s="18" t="s">
        <v>181</v>
      </c>
      <c r="BM160" s="163" t="s">
        <v>393</v>
      </c>
    </row>
    <row r="161" spans="1:65" s="2" customFormat="1" ht="21.75" customHeight="1">
      <c r="A161" s="33"/>
      <c r="B161" s="151"/>
      <c r="C161" s="152" t="s">
        <v>7</v>
      </c>
      <c r="D161" s="152" t="s">
        <v>177</v>
      </c>
      <c r="E161" s="153" t="s">
        <v>498</v>
      </c>
      <c r="F161" s="154" t="s">
        <v>499</v>
      </c>
      <c r="G161" s="155" t="s">
        <v>180</v>
      </c>
      <c r="H161" s="156">
        <v>0.46300000000000002</v>
      </c>
      <c r="I161" s="157"/>
      <c r="J161" s="156">
        <f t="shared" si="0"/>
        <v>0</v>
      </c>
      <c r="K161" s="158"/>
      <c r="L161" s="34"/>
      <c r="M161" s="159" t="s">
        <v>1</v>
      </c>
      <c r="N161" s="160" t="s">
        <v>42</v>
      </c>
      <c r="O161" s="59"/>
      <c r="P161" s="161">
        <f t="shared" si="1"/>
        <v>0</v>
      </c>
      <c r="Q161" s="161">
        <v>0</v>
      </c>
      <c r="R161" s="161">
        <f t="shared" si="2"/>
        <v>0</v>
      </c>
      <c r="S161" s="161">
        <v>0</v>
      </c>
      <c r="T161" s="162">
        <f t="shared" si="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3" t="s">
        <v>181</v>
      </c>
      <c r="AT161" s="163" t="s">
        <v>177</v>
      </c>
      <c r="AU161" s="163" t="s">
        <v>88</v>
      </c>
      <c r="AY161" s="18" t="s">
        <v>175</v>
      </c>
      <c r="BE161" s="164">
        <f t="shared" si="4"/>
        <v>0</v>
      </c>
      <c r="BF161" s="164">
        <f t="shared" si="5"/>
        <v>0</v>
      </c>
      <c r="BG161" s="164">
        <f t="shared" si="6"/>
        <v>0</v>
      </c>
      <c r="BH161" s="164">
        <f t="shared" si="7"/>
        <v>0</v>
      </c>
      <c r="BI161" s="164">
        <f t="shared" si="8"/>
        <v>0</v>
      </c>
      <c r="BJ161" s="18" t="s">
        <v>88</v>
      </c>
      <c r="BK161" s="165">
        <f t="shared" si="9"/>
        <v>0</v>
      </c>
      <c r="BL161" s="18" t="s">
        <v>181</v>
      </c>
      <c r="BM161" s="163" t="s">
        <v>404</v>
      </c>
    </row>
    <row r="162" spans="1:65" s="2" customFormat="1" ht="21.75" customHeight="1">
      <c r="A162" s="33"/>
      <c r="B162" s="151"/>
      <c r="C162" s="152" t="s">
        <v>287</v>
      </c>
      <c r="D162" s="152" t="s">
        <v>177</v>
      </c>
      <c r="E162" s="153" t="s">
        <v>1040</v>
      </c>
      <c r="F162" s="154" t="s">
        <v>1041</v>
      </c>
      <c r="G162" s="155" t="s">
        <v>180</v>
      </c>
      <c r="H162" s="156">
        <v>0.46300000000000002</v>
      </c>
      <c r="I162" s="157"/>
      <c r="J162" s="156">
        <f t="shared" si="0"/>
        <v>0</v>
      </c>
      <c r="K162" s="158"/>
      <c r="L162" s="34"/>
      <c r="M162" s="159" t="s">
        <v>1</v>
      </c>
      <c r="N162" s="160" t="s">
        <v>42</v>
      </c>
      <c r="O162" s="59"/>
      <c r="P162" s="161">
        <f t="shared" si="1"/>
        <v>0</v>
      </c>
      <c r="Q162" s="161">
        <v>0</v>
      </c>
      <c r="R162" s="161">
        <f t="shared" si="2"/>
        <v>0</v>
      </c>
      <c r="S162" s="161">
        <v>0</v>
      </c>
      <c r="T162" s="162">
        <f t="shared" si="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3" t="s">
        <v>181</v>
      </c>
      <c r="AT162" s="163" t="s">
        <v>177</v>
      </c>
      <c r="AU162" s="163" t="s">
        <v>88</v>
      </c>
      <c r="AY162" s="18" t="s">
        <v>175</v>
      </c>
      <c r="BE162" s="164">
        <f t="shared" si="4"/>
        <v>0</v>
      </c>
      <c r="BF162" s="164">
        <f t="shared" si="5"/>
        <v>0</v>
      </c>
      <c r="BG162" s="164">
        <f t="shared" si="6"/>
        <v>0</v>
      </c>
      <c r="BH162" s="164">
        <f t="shared" si="7"/>
        <v>0</v>
      </c>
      <c r="BI162" s="164">
        <f t="shared" si="8"/>
        <v>0</v>
      </c>
      <c r="BJ162" s="18" t="s">
        <v>88</v>
      </c>
      <c r="BK162" s="165">
        <f t="shared" si="9"/>
        <v>0</v>
      </c>
      <c r="BL162" s="18" t="s">
        <v>181</v>
      </c>
      <c r="BM162" s="163" t="s">
        <v>416</v>
      </c>
    </row>
    <row r="163" spans="1:65" s="12" customFormat="1" ht="22.9" customHeight="1">
      <c r="B163" s="138"/>
      <c r="D163" s="139" t="s">
        <v>75</v>
      </c>
      <c r="E163" s="149" t="s">
        <v>510</v>
      </c>
      <c r="F163" s="149" t="s">
        <v>1134</v>
      </c>
      <c r="I163" s="141"/>
      <c r="J163" s="150">
        <f>BK163</f>
        <v>0</v>
      </c>
      <c r="L163" s="138"/>
      <c r="M163" s="143"/>
      <c r="N163" s="144"/>
      <c r="O163" s="144"/>
      <c r="P163" s="145">
        <f>P164</f>
        <v>0</v>
      </c>
      <c r="Q163" s="144"/>
      <c r="R163" s="145">
        <f>R164</f>
        <v>0</v>
      </c>
      <c r="S163" s="144"/>
      <c r="T163" s="146">
        <f>T164</f>
        <v>0</v>
      </c>
      <c r="AR163" s="139" t="s">
        <v>83</v>
      </c>
      <c r="AT163" s="147" t="s">
        <v>75</v>
      </c>
      <c r="AU163" s="147" t="s">
        <v>83</v>
      </c>
      <c r="AY163" s="139" t="s">
        <v>175</v>
      </c>
      <c r="BK163" s="148">
        <f>BK164</f>
        <v>0</v>
      </c>
    </row>
    <row r="164" spans="1:65" s="2" customFormat="1" ht="21.75" customHeight="1">
      <c r="A164" s="33"/>
      <c r="B164" s="151"/>
      <c r="C164" s="152" t="s">
        <v>291</v>
      </c>
      <c r="D164" s="152" t="s">
        <v>177</v>
      </c>
      <c r="E164" s="153" t="s">
        <v>1135</v>
      </c>
      <c r="F164" s="154" t="s">
        <v>514</v>
      </c>
      <c r="G164" s="155" t="s">
        <v>180</v>
      </c>
      <c r="H164" s="156">
        <v>0.61499999999999999</v>
      </c>
      <c r="I164" s="157"/>
      <c r="J164" s="156">
        <f>ROUND(I164*H164,3)</f>
        <v>0</v>
      </c>
      <c r="K164" s="158"/>
      <c r="L164" s="34"/>
      <c r="M164" s="159" t="s">
        <v>1</v>
      </c>
      <c r="N164" s="160" t="s">
        <v>42</v>
      </c>
      <c r="O164" s="59"/>
      <c r="P164" s="161">
        <f>O164*H164</f>
        <v>0</v>
      </c>
      <c r="Q164" s="161">
        <v>0</v>
      </c>
      <c r="R164" s="161">
        <f>Q164*H164</f>
        <v>0</v>
      </c>
      <c r="S164" s="161">
        <v>0</v>
      </c>
      <c r="T164" s="162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3" t="s">
        <v>181</v>
      </c>
      <c r="AT164" s="163" t="s">
        <v>177</v>
      </c>
      <c r="AU164" s="163" t="s">
        <v>88</v>
      </c>
      <c r="AY164" s="18" t="s">
        <v>175</v>
      </c>
      <c r="BE164" s="164">
        <f>IF(N164="základná",J164,0)</f>
        <v>0</v>
      </c>
      <c r="BF164" s="164">
        <f>IF(N164="znížená",J164,0)</f>
        <v>0</v>
      </c>
      <c r="BG164" s="164">
        <f>IF(N164="zákl. prenesená",J164,0)</f>
        <v>0</v>
      </c>
      <c r="BH164" s="164">
        <f>IF(N164="zníž. prenesená",J164,0)</f>
        <v>0</v>
      </c>
      <c r="BI164" s="164">
        <f>IF(N164="nulová",J164,0)</f>
        <v>0</v>
      </c>
      <c r="BJ164" s="18" t="s">
        <v>88</v>
      </c>
      <c r="BK164" s="165">
        <f>ROUND(I164*H164,3)</f>
        <v>0</v>
      </c>
      <c r="BL164" s="18" t="s">
        <v>181</v>
      </c>
      <c r="BM164" s="163" t="s">
        <v>427</v>
      </c>
    </row>
    <row r="165" spans="1:65" s="12" customFormat="1" ht="25.9" customHeight="1">
      <c r="B165" s="138"/>
      <c r="D165" s="139" t="s">
        <v>75</v>
      </c>
      <c r="E165" s="140" t="s">
        <v>516</v>
      </c>
      <c r="F165" s="140" t="s">
        <v>1042</v>
      </c>
      <c r="I165" s="141"/>
      <c r="J165" s="142">
        <f>BK165</f>
        <v>0</v>
      </c>
      <c r="L165" s="138"/>
      <c r="M165" s="143"/>
      <c r="N165" s="144"/>
      <c r="O165" s="144"/>
      <c r="P165" s="145">
        <f>P166+P170+P174+P177+P182+P186+P193+P222</f>
        <v>0</v>
      </c>
      <c r="Q165" s="144"/>
      <c r="R165" s="145">
        <f>R166+R170+R174+R177+R182+R186+R193+R222</f>
        <v>0.67720000000000002</v>
      </c>
      <c r="S165" s="144"/>
      <c r="T165" s="146">
        <f>T166+T170+T174+T177+T182+T186+T193+T222</f>
        <v>0</v>
      </c>
      <c r="AR165" s="139" t="s">
        <v>88</v>
      </c>
      <c r="AT165" s="147" t="s">
        <v>75</v>
      </c>
      <c r="AU165" s="147" t="s">
        <v>76</v>
      </c>
      <c r="AY165" s="139" t="s">
        <v>175</v>
      </c>
      <c r="BK165" s="148">
        <f>BK166+BK170+BK174+BK177+BK182+BK186+BK193+BK222</f>
        <v>0</v>
      </c>
    </row>
    <row r="166" spans="1:65" s="12" customFormat="1" ht="22.9" customHeight="1">
      <c r="B166" s="138"/>
      <c r="D166" s="139" t="s">
        <v>75</v>
      </c>
      <c r="E166" s="149" t="s">
        <v>1136</v>
      </c>
      <c r="F166" s="149" t="s">
        <v>1137</v>
      </c>
      <c r="I166" s="141"/>
      <c r="J166" s="150">
        <f>BK166</f>
        <v>0</v>
      </c>
      <c r="L166" s="138"/>
      <c r="M166" s="143"/>
      <c r="N166" s="144"/>
      <c r="O166" s="144"/>
      <c r="P166" s="145">
        <f>SUM(P167:P169)</f>
        <v>0</v>
      </c>
      <c r="Q166" s="144"/>
      <c r="R166" s="145">
        <f>SUM(R167:R169)</f>
        <v>2.7899999999999995E-3</v>
      </c>
      <c r="S166" s="144"/>
      <c r="T166" s="146">
        <f>SUM(T167:T169)</f>
        <v>0</v>
      </c>
      <c r="AR166" s="139" t="s">
        <v>88</v>
      </c>
      <c r="AT166" s="147" t="s">
        <v>75</v>
      </c>
      <c r="AU166" s="147" t="s">
        <v>83</v>
      </c>
      <c r="AY166" s="139" t="s">
        <v>175</v>
      </c>
      <c r="BK166" s="148">
        <f>SUM(BK167:BK169)</f>
        <v>0</v>
      </c>
    </row>
    <row r="167" spans="1:65" s="2" customFormat="1" ht="33" customHeight="1">
      <c r="A167" s="33"/>
      <c r="B167" s="151"/>
      <c r="C167" s="152" t="s">
        <v>296</v>
      </c>
      <c r="D167" s="152" t="s">
        <v>177</v>
      </c>
      <c r="E167" s="153" t="s">
        <v>1307</v>
      </c>
      <c r="F167" s="154" t="s">
        <v>1308</v>
      </c>
      <c r="G167" s="155" t="s">
        <v>203</v>
      </c>
      <c r="H167" s="156">
        <v>2.2000000000000002</v>
      </c>
      <c r="I167" s="157"/>
      <c r="J167" s="156">
        <f>ROUND(I167*H167,3)</f>
        <v>0</v>
      </c>
      <c r="K167" s="158"/>
      <c r="L167" s="34"/>
      <c r="M167" s="159" t="s">
        <v>1</v>
      </c>
      <c r="N167" s="160" t="s">
        <v>42</v>
      </c>
      <c r="O167" s="59"/>
      <c r="P167" s="161">
        <f>O167*H167</f>
        <v>0</v>
      </c>
      <c r="Q167" s="161">
        <v>2.18181818181818E-4</v>
      </c>
      <c r="R167" s="161">
        <f>Q167*H167</f>
        <v>4.7999999999999963E-4</v>
      </c>
      <c r="S167" s="161">
        <v>0</v>
      </c>
      <c r="T167" s="162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3" t="s">
        <v>266</v>
      </c>
      <c r="AT167" s="163" t="s">
        <v>177</v>
      </c>
      <c r="AU167" s="163" t="s">
        <v>88</v>
      </c>
      <c r="AY167" s="18" t="s">
        <v>175</v>
      </c>
      <c r="BE167" s="164">
        <f>IF(N167="základná",J167,0)</f>
        <v>0</v>
      </c>
      <c r="BF167" s="164">
        <f>IF(N167="znížená",J167,0)</f>
        <v>0</v>
      </c>
      <c r="BG167" s="164">
        <f>IF(N167="zákl. prenesená",J167,0)</f>
        <v>0</v>
      </c>
      <c r="BH167" s="164">
        <f>IF(N167="zníž. prenesená",J167,0)</f>
        <v>0</v>
      </c>
      <c r="BI167" s="164">
        <f>IF(N167="nulová",J167,0)</f>
        <v>0</v>
      </c>
      <c r="BJ167" s="18" t="s">
        <v>88</v>
      </c>
      <c r="BK167" s="165">
        <f>ROUND(I167*H167,3)</f>
        <v>0</v>
      </c>
      <c r="BL167" s="18" t="s">
        <v>266</v>
      </c>
      <c r="BM167" s="163" t="s">
        <v>468</v>
      </c>
    </row>
    <row r="168" spans="1:65" s="2" customFormat="1" ht="44.25" customHeight="1">
      <c r="A168" s="33"/>
      <c r="B168" s="151"/>
      <c r="C168" s="183" t="s">
        <v>301</v>
      </c>
      <c r="D168" s="183" t="s">
        <v>188</v>
      </c>
      <c r="E168" s="184" t="s">
        <v>1309</v>
      </c>
      <c r="F168" s="185" t="s">
        <v>1310</v>
      </c>
      <c r="G168" s="186" t="s">
        <v>203</v>
      </c>
      <c r="H168" s="187">
        <v>2.31</v>
      </c>
      <c r="I168" s="188"/>
      <c r="J168" s="187">
        <f>ROUND(I168*H168,3)</f>
        <v>0</v>
      </c>
      <c r="K168" s="189"/>
      <c r="L168" s="190"/>
      <c r="M168" s="191" t="s">
        <v>1</v>
      </c>
      <c r="N168" s="192" t="s">
        <v>42</v>
      </c>
      <c r="O168" s="59"/>
      <c r="P168" s="161">
        <f>O168*H168</f>
        <v>0</v>
      </c>
      <c r="Q168" s="161">
        <v>1E-3</v>
      </c>
      <c r="R168" s="161">
        <f>Q168*H168</f>
        <v>2.31E-3</v>
      </c>
      <c r="S168" s="161">
        <v>0</v>
      </c>
      <c r="T168" s="162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3" t="s">
        <v>349</v>
      </c>
      <c r="AT168" s="163" t="s">
        <v>188</v>
      </c>
      <c r="AU168" s="163" t="s">
        <v>88</v>
      </c>
      <c r="AY168" s="18" t="s">
        <v>175</v>
      </c>
      <c r="BE168" s="164">
        <f>IF(N168="základná",J168,0)</f>
        <v>0</v>
      </c>
      <c r="BF168" s="164">
        <f>IF(N168="znížená",J168,0)</f>
        <v>0</v>
      </c>
      <c r="BG168" s="164">
        <f>IF(N168="zákl. prenesená",J168,0)</f>
        <v>0</v>
      </c>
      <c r="BH168" s="164">
        <f>IF(N168="zníž. prenesená",J168,0)</f>
        <v>0</v>
      </c>
      <c r="BI168" s="164">
        <f>IF(N168="nulová",J168,0)</f>
        <v>0</v>
      </c>
      <c r="BJ168" s="18" t="s">
        <v>88</v>
      </c>
      <c r="BK168" s="165">
        <f>ROUND(I168*H168,3)</f>
        <v>0</v>
      </c>
      <c r="BL168" s="18" t="s">
        <v>266</v>
      </c>
      <c r="BM168" s="163" t="s">
        <v>484</v>
      </c>
    </row>
    <row r="169" spans="1:65" s="2" customFormat="1" ht="21.75" customHeight="1">
      <c r="A169" s="33"/>
      <c r="B169" s="151"/>
      <c r="C169" s="152" t="s">
        <v>306</v>
      </c>
      <c r="D169" s="152" t="s">
        <v>177</v>
      </c>
      <c r="E169" s="153" t="s">
        <v>1146</v>
      </c>
      <c r="F169" s="154" t="s">
        <v>1147</v>
      </c>
      <c r="G169" s="155" t="s">
        <v>531</v>
      </c>
      <c r="H169" s="157"/>
      <c r="I169" s="157"/>
      <c r="J169" s="156">
        <f>ROUND(I169*H169,3)</f>
        <v>0</v>
      </c>
      <c r="K169" s="158"/>
      <c r="L169" s="34"/>
      <c r="M169" s="159" t="s">
        <v>1</v>
      </c>
      <c r="N169" s="160" t="s">
        <v>42</v>
      </c>
      <c r="O169" s="59"/>
      <c r="P169" s="161">
        <f>O169*H169</f>
        <v>0</v>
      </c>
      <c r="Q169" s="161">
        <v>0</v>
      </c>
      <c r="R169" s="161">
        <f>Q169*H169</f>
        <v>0</v>
      </c>
      <c r="S169" s="161">
        <v>0</v>
      </c>
      <c r="T169" s="162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3" t="s">
        <v>266</v>
      </c>
      <c r="AT169" s="163" t="s">
        <v>177</v>
      </c>
      <c r="AU169" s="163" t="s">
        <v>88</v>
      </c>
      <c r="AY169" s="18" t="s">
        <v>175</v>
      </c>
      <c r="BE169" s="164">
        <f>IF(N169="základná",J169,0)</f>
        <v>0</v>
      </c>
      <c r="BF169" s="164">
        <f>IF(N169="znížená",J169,0)</f>
        <v>0</v>
      </c>
      <c r="BG169" s="164">
        <f>IF(N169="zákl. prenesená",J169,0)</f>
        <v>0</v>
      </c>
      <c r="BH169" s="164">
        <f>IF(N169="zníž. prenesená",J169,0)</f>
        <v>0</v>
      </c>
      <c r="BI169" s="164">
        <f>IF(N169="nulová",J169,0)</f>
        <v>0</v>
      </c>
      <c r="BJ169" s="18" t="s">
        <v>88</v>
      </c>
      <c r="BK169" s="165">
        <f>ROUND(I169*H169,3)</f>
        <v>0</v>
      </c>
      <c r="BL169" s="18" t="s">
        <v>266</v>
      </c>
      <c r="BM169" s="163" t="s">
        <v>492</v>
      </c>
    </row>
    <row r="170" spans="1:65" s="12" customFormat="1" ht="22.9" customHeight="1">
      <c r="B170" s="138"/>
      <c r="D170" s="139" t="s">
        <v>75</v>
      </c>
      <c r="E170" s="149" t="s">
        <v>1148</v>
      </c>
      <c r="F170" s="149" t="s">
        <v>1149</v>
      </c>
      <c r="I170" s="141"/>
      <c r="J170" s="150">
        <f>BK170</f>
        <v>0</v>
      </c>
      <c r="L170" s="138"/>
      <c r="M170" s="143"/>
      <c r="N170" s="144"/>
      <c r="O170" s="144"/>
      <c r="P170" s="145">
        <f>SUM(P171:P173)</f>
        <v>0</v>
      </c>
      <c r="Q170" s="144"/>
      <c r="R170" s="145">
        <f>SUM(R171:R173)</f>
        <v>2.4000000000000001E-4</v>
      </c>
      <c r="S170" s="144"/>
      <c r="T170" s="146">
        <f>SUM(T171:T173)</f>
        <v>0</v>
      </c>
      <c r="AR170" s="139" t="s">
        <v>88</v>
      </c>
      <c r="AT170" s="147" t="s">
        <v>75</v>
      </c>
      <c r="AU170" s="147" t="s">
        <v>83</v>
      </c>
      <c r="AY170" s="139" t="s">
        <v>175</v>
      </c>
      <c r="BK170" s="148">
        <f>SUM(BK171:BK173)</f>
        <v>0</v>
      </c>
    </row>
    <row r="171" spans="1:65" s="2" customFormat="1" ht="21.75" customHeight="1">
      <c r="A171" s="33"/>
      <c r="B171" s="151"/>
      <c r="C171" s="183" t="s">
        <v>311</v>
      </c>
      <c r="D171" s="183" t="s">
        <v>188</v>
      </c>
      <c r="E171" s="184" t="s">
        <v>1311</v>
      </c>
      <c r="F171" s="185" t="s">
        <v>1312</v>
      </c>
      <c r="G171" s="186" t="s">
        <v>215</v>
      </c>
      <c r="H171" s="187">
        <v>2</v>
      </c>
      <c r="I171" s="188"/>
      <c r="J171" s="187">
        <f>ROUND(I171*H171,3)</f>
        <v>0</v>
      </c>
      <c r="K171" s="189"/>
      <c r="L171" s="190"/>
      <c r="M171" s="191" t="s">
        <v>1</v>
      </c>
      <c r="N171" s="192" t="s">
        <v>42</v>
      </c>
      <c r="O171" s="59"/>
      <c r="P171" s="161">
        <f>O171*H171</f>
        <v>0</v>
      </c>
      <c r="Q171" s="161">
        <v>1.2E-4</v>
      </c>
      <c r="R171" s="161">
        <f>Q171*H171</f>
        <v>2.4000000000000001E-4</v>
      </c>
      <c r="S171" s="161">
        <v>0</v>
      </c>
      <c r="T171" s="162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3" t="s">
        <v>349</v>
      </c>
      <c r="AT171" s="163" t="s">
        <v>188</v>
      </c>
      <c r="AU171" s="163" t="s">
        <v>88</v>
      </c>
      <c r="AY171" s="18" t="s">
        <v>175</v>
      </c>
      <c r="BE171" s="164">
        <f>IF(N171="základná",J171,0)</f>
        <v>0</v>
      </c>
      <c r="BF171" s="164">
        <f>IF(N171="znížená",J171,0)</f>
        <v>0</v>
      </c>
      <c r="BG171" s="164">
        <f>IF(N171="zákl. prenesená",J171,0)</f>
        <v>0</v>
      </c>
      <c r="BH171" s="164">
        <f>IF(N171="zníž. prenesená",J171,0)</f>
        <v>0</v>
      </c>
      <c r="BI171" s="164">
        <f>IF(N171="nulová",J171,0)</f>
        <v>0</v>
      </c>
      <c r="BJ171" s="18" t="s">
        <v>88</v>
      </c>
      <c r="BK171" s="165">
        <f>ROUND(I171*H171,3)</f>
        <v>0</v>
      </c>
      <c r="BL171" s="18" t="s">
        <v>266</v>
      </c>
      <c r="BM171" s="163" t="s">
        <v>501</v>
      </c>
    </row>
    <row r="172" spans="1:65" s="2" customFormat="1" ht="21.75" customHeight="1">
      <c r="A172" s="33"/>
      <c r="B172" s="151"/>
      <c r="C172" s="152" t="s">
        <v>318</v>
      </c>
      <c r="D172" s="152" t="s">
        <v>177</v>
      </c>
      <c r="E172" s="153" t="s">
        <v>1178</v>
      </c>
      <c r="F172" s="154" t="s">
        <v>1179</v>
      </c>
      <c r="G172" s="155" t="s">
        <v>215</v>
      </c>
      <c r="H172" s="156">
        <v>2</v>
      </c>
      <c r="I172" s="157"/>
      <c r="J172" s="156">
        <f>ROUND(I172*H172,3)</f>
        <v>0</v>
      </c>
      <c r="K172" s="158"/>
      <c r="L172" s="34"/>
      <c r="M172" s="159" t="s">
        <v>1</v>
      </c>
      <c r="N172" s="160" t="s">
        <v>42</v>
      </c>
      <c r="O172" s="59"/>
      <c r="P172" s="161">
        <f>O172*H172</f>
        <v>0</v>
      </c>
      <c r="Q172" s="161">
        <v>0</v>
      </c>
      <c r="R172" s="161">
        <f>Q172*H172</f>
        <v>0</v>
      </c>
      <c r="S172" s="161">
        <v>0</v>
      </c>
      <c r="T172" s="162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3" t="s">
        <v>266</v>
      </c>
      <c r="AT172" s="163" t="s">
        <v>177</v>
      </c>
      <c r="AU172" s="163" t="s">
        <v>88</v>
      </c>
      <c r="AY172" s="18" t="s">
        <v>175</v>
      </c>
      <c r="BE172" s="164">
        <f>IF(N172="základná",J172,0)</f>
        <v>0</v>
      </c>
      <c r="BF172" s="164">
        <f>IF(N172="znížená",J172,0)</f>
        <v>0</v>
      </c>
      <c r="BG172" s="164">
        <f>IF(N172="zákl. prenesená",J172,0)</f>
        <v>0</v>
      </c>
      <c r="BH172" s="164">
        <f>IF(N172="zníž. prenesená",J172,0)</f>
        <v>0</v>
      </c>
      <c r="BI172" s="164">
        <f>IF(N172="nulová",J172,0)</f>
        <v>0</v>
      </c>
      <c r="BJ172" s="18" t="s">
        <v>88</v>
      </c>
      <c r="BK172" s="165">
        <f>ROUND(I172*H172,3)</f>
        <v>0</v>
      </c>
      <c r="BL172" s="18" t="s">
        <v>266</v>
      </c>
      <c r="BM172" s="163" t="s">
        <v>512</v>
      </c>
    </row>
    <row r="173" spans="1:65" s="2" customFormat="1" ht="21.75" customHeight="1">
      <c r="A173" s="33"/>
      <c r="B173" s="151"/>
      <c r="C173" s="152" t="s">
        <v>323</v>
      </c>
      <c r="D173" s="152" t="s">
        <v>177</v>
      </c>
      <c r="E173" s="153" t="s">
        <v>1180</v>
      </c>
      <c r="F173" s="154" t="s">
        <v>1181</v>
      </c>
      <c r="G173" s="155" t="s">
        <v>531</v>
      </c>
      <c r="H173" s="157"/>
      <c r="I173" s="157"/>
      <c r="J173" s="156">
        <f>ROUND(I173*H173,3)</f>
        <v>0</v>
      </c>
      <c r="K173" s="158"/>
      <c r="L173" s="34"/>
      <c r="M173" s="159" t="s">
        <v>1</v>
      </c>
      <c r="N173" s="160" t="s">
        <v>42</v>
      </c>
      <c r="O173" s="59"/>
      <c r="P173" s="161">
        <f>O173*H173</f>
        <v>0</v>
      </c>
      <c r="Q173" s="161">
        <v>0</v>
      </c>
      <c r="R173" s="161">
        <f>Q173*H173</f>
        <v>0</v>
      </c>
      <c r="S173" s="161">
        <v>0</v>
      </c>
      <c r="T173" s="162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3" t="s">
        <v>266</v>
      </c>
      <c r="AT173" s="163" t="s">
        <v>177</v>
      </c>
      <c r="AU173" s="163" t="s">
        <v>88</v>
      </c>
      <c r="AY173" s="18" t="s">
        <v>175</v>
      </c>
      <c r="BE173" s="164">
        <f>IF(N173="základná",J173,0)</f>
        <v>0</v>
      </c>
      <c r="BF173" s="164">
        <f>IF(N173="znížená",J173,0)</f>
        <v>0</v>
      </c>
      <c r="BG173" s="164">
        <f>IF(N173="zákl. prenesená",J173,0)</f>
        <v>0</v>
      </c>
      <c r="BH173" s="164">
        <f>IF(N173="zníž. prenesená",J173,0)</f>
        <v>0</v>
      </c>
      <c r="BI173" s="164">
        <f>IF(N173="nulová",J173,0)</f>
        <v>0</v>
      </c>
      <c r="BJ173" s="18" t="s">
        <v>88</v>
      </c>
      <c r="BK173" s="165">
        <f>ROUND(I173*H173,3)</f>
        <v>0</v>
      </c>
      <c r="BL173" s="18" t="s">
        <v>266</v>
      </c>
      <c r="BM173" s="163" t="s">
        <v>524</v>
      </c>
    </row>
    <row r="174" spans="1:65" s="12" customFormat="1" ht="22.9" customHeight="1">
      <c r="B174" s="138"/>
      <c r="D174" s="139" t="s">
        <v>75</v>
      </c>
      <c r="E174" s="149" t="s">
        <v>1043</v>
      </c>
      <c r="F174" s="149" t="s">
        <v>1313</v>
      </c>
      <c r="I174" s="141"/>
      <c r="J174" s="150">
        <f>BK174</f>
        <v>0</v>
      </c>
      <c r="L174" s="138"/>
      <c r="M174" s="143"/>
      <c r="N174" s="144"/>
      <c r="O174" s="144"/>
      <c r="P174" s="145">
        <f>SUM(P175:P176)</f>
        <v>0</v>
      </c>
      <c r="Q174" s="144"/>
      <c r="R174" s="145">
        <f>SUM(R175:R176)</f>
        <v>0</v>
      </c>
      <c r="S174" s="144"/>
      <c r="T174" s="146">
        <f>SUM(T175:T176)</f>
        <v>0</v>
      </c>
      <c r="AR174" s="139" t="s">
        <v>88</v>
      </c>
      <c r="AT174" s="147" t="s">
        <v>75</v>
      </c>
      <c r="AU174" s="147" t="s">
        <v>83</v>
      </c>
      <c r="AY174" s="139" t="s">
        <v>175</v>
      </c>
      <c r="BK174" s="148">
        <f>SUM(BK175:BK176)</f>
        <v>0</v>
      </c>
    </row>
    <row r="175" spans="1:65" s="2" customFormat="1" ht="21.75" customHeight="1">
      <c r="A175" s="33"/>
      <c r="B175" s="151"/>
      <c r="C175" s="152" t="s">
        <v>327</v>
      </c>
      <c r="D175" s="152" t="s">
        <v>177</v>
      </c>
      <c r="E175" s="153" t="s">
        <v>1314</v>
      </c>
      <c r="F175" s="154" t="s">
        <v>1315</v>
      </c>
      <c r="G175" s="155" t="s">
        <v>215</v>
      </c>
      <c r="H175" s="156">
        <v>94</v>
      </c>
      <c r="I175" s="157"/>
      <c r="J175" s="156">
        <f>ROUND(I175*H175,3)</f>
        <v>0</v>
      </c>
      <c r="K175" s="158"/>
      <c r="L175" s="34"/>
      <c r="M175" s="159" t="s">
        <v>1</v>
      </c>
      <c r="N175" s="160" t="s">
        <v>42</v>
      </c>
      <c r="O175" s="59"/>
      <c r="P175" s="161">
        <f>O175*H175</f>
        <v>0</v>
      </c>
      <c r="Q175" s="161">
        <v>0</v>
      </c>
      <c r="R175" s="161">
        <f>Q175*H175</f>
        <v>0</v>
      </c>
      <c r="S175" s="161">
        <v>0</v>
      </c>
      <c r="T175" s="162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3" t="s">
        <v>266</v>
      </c>
      <c r="AT175" s="163" t="s">
        <v>177</v>
      </c>
      <c r="AU175" s="163" t="s">
        <v>88</v>
      </c>
      <c r="AY175" s="18" t="s">
        <v>175</v>
      </c>
      <c r="BE175" s="164">
        <f>IF(N175="základná",J175,0)</f>
        <v>0</v>
      </c>
      <c r="BF175" s="164">
        <f>IF(N175="znížená",J175,0)</f>
        <v>0</v>
      </c>
      <c r="BG175" s="164">
        <f>IF(N175="zákl. prenesená",J175,0)</f>
        <v>0</v>
      </c>
      <c r="BH175" s="164">
        <f>IF(N175="zníž. prenesená",J175,0)</f>
        <v>0</v>
      </c>
      <c r="BI175" s="164">
        <f>IF(N175="nulová",J175,0)</f>
        <v>0</v>
      </c>
      <c r="BJ175" s="18" t="s">
        <v>88</v>
      </c>
      <c r="BK175" s="165">
        <f>ROUND(I175*H175,3)</f>
        <v>0</v>
      </c>
      <c r="BL175" s="18" t="s">
        <v>266</v>
      </c>
      <c r="BM175" s="163" t="s">
        <v>535</v>
      </c>
    </row>
    <row r="176" spans="1:65" s="2" customFormat="1" ht="21.75" customHeight="1">
      <c r="A176" s="33"/>
      <c r="B176" s="151"/>
      <c r="C176" s="152" t="s">
        <v>337</v>
      </c>
      <c r="D176" s="152" t="s">
        <v>177</v>
      </c>
      <c r="E176" s="153" t="s">
        <v>1053</v>
      </c>
      <c r="F176" s="154" t="s">
        <v>1054</v>
      </c>
      <c r="G176" s="155" t="s">
        <v>531</v>
      </c>
      <c r="H176" s="157"/>
      <c r="I176" s="157"/>
      <c r="J176" s="156">
        <f>ROUND(I176*H176,3)</f>
        <v>0</v>
      </c>
      <c r="K176" s="158"/>
      <c r="L176" s="34"/>
      <c r="M176" s="159" t="s">
        <v>1</v>
      </c>
      <c r="N176" s="160" t="s">
        <v>42</v>
      </c>
      <c r="O176" s="59"/>
      <c r="P176" s="161">
        <f>O176*H176</f>
        <v>0</v>
      </c>
      <c r="Q176" s="161">
        <v>0</v>
      </c>
      <c r="R176" s="161">
        <f>Q176*H176</f>
        <v>0</v>
      </c>
      <c r="S176" s="161">
        <v>0</v>
      </c>
      <c r="T176" s="162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3" t="s">
        <v>266</v>
      </c>
      <c r="AT176" s="163" t="s">
        <v>177</v>
      </c>
      <c r="AU176" s="163" t="s">
        <v>88</v>
      </c>
      <c r="AY176" s="18" t="s">
        <v>175</v>
      </c>
      <c r="BE176" s="164">
        <f>IF(N176="základná",J176,0)</f>
        <v>0</v>
      </c>
      <c r="BF176" s="164">
        <f>IF(N176="znížená",J176,0)</f>
        <v>0</v>
      </c>
      <c r="BG176" s="164">
        <f>IF(N176="zákl. prenesená",J176,0)</f>
        <v>0</v>
      </c>
      <c r="BH176" s="164">
        <f>IF(N176="zníž. prenesená",J176,0)</f>
        <v>0</v>
      </c>
      <c r="BI176" s="164">
        <f>IF(N176="nulová",J176,0)</f>
        <v>0</v>
      </c>
      <c r="BJ176" s="18" t="s">
        <v>88</v>
      </c>
      <c r="BK176" s="165">
        <f>ROUND(I176*H176,3)</f>
        <v>0</v>
      </c>
      <c r="BL176" s="18" t="s">
        <v>266</v>
      </c>
      <c r="BM176" s="163" t="s">
        <v>544</v>
      </c>
    </row>
    <row r="177" spans="1:65" s="12" customFormat="1" ht="22.9" customHeight="1">
      <c r="B177" s="138"/>
      <c r="D177" s="139" t="s">
        <v>75</v>
      </c>
      <c r="E177" s="149" t="s">
        <v>1316</v>
      </c>
      <c r="F177" s="149" t="s">
        <v>1317</v>
      </c>
      <c r="I177" s="141"/>
      <c r="J177" s="150">
        <f>BK177</f>
        <v>0</v>
      </c>
      <c r="L177" s="138"/>
      <c r="M177" s="143"/>
      <c r="N177" s="144"/>
      <c r="O177" s="144"/>
      <c r="P177" s="145">
        <f>SUM(P178:P181)</f>
        <v>0</v>
      </c>
      <c r="Q177" s="144"/>
      <c r="R177" s="145">
        <f>SUM(R178:R181)</f>
        <v>1.1520000000000001E-2</v>
      </c>
      <c r="S177" s="144"/>
      <c r="T177" s="146">
        <f>SUM(T178:T181)</f>
        <v>0</v>
      </c>
      <c r="AR177" s="139" t="s">
        <v>88</v>
      </c>
      <c r="AT177" s="147" t="s">
        <v>75</v>
      </c>
      <c r="AU177" s="147" t="s">
        <v>83</v>
      </c>
      <c r="AY177" s="139" t="s">
        <v>175</v>
      </c>
      <c r="BK177" s="148">
        <f>SUM(BK178:BK181)</f>
        <v>0</v>
      </c>
    </row>
    <row r="178" spans="1:65" s="2" customFormat="1" ht="33" customHeight="1">
      <c r="A178" s="33"/>
      <c r="B178" s="151"/>
      <c r="C178" s="152" t="s">
        <v>342</v>
      </c>
      <c r="D178" s="152" t="s">
        <v>177</v>
      </c>
      <c r="E178" s="153" t="s">
        <v>1318</v>
      </c>
      <c r="F178" s="154" t="s">
        <v>1319</v>
      </c>
      <c r="G178" s="155" t="s">
        <v>215</v>
      </c>
      <c r="H178" s="156">
        <v>3</v>
      </c>
      <c r="I178" s="157"/>
      <c r="J178" s="156">
        <f>ROUND(I178*H178,3)</f>
        <v>0</v>
      </c>
      <c r="K178" s="158"/>
      <c r="L178" s="34"/>
      <c r="M178" s="159" t="s">
        <v>1</v>
      </c>
      <c r="N178" s="160" t="s">
        <v>42</v>
      </c>
      <c r="O178" s="59"/>
      <c r="P178" s="161">
        <f>O178*H178</f>
        <v>0</v>
      </c>
      <c r="Q178" s="161">
        <v>0</v>
      </c>
      <c r="R178" s="161">
        <f>Q178*H178</f>
        <v>0</v>
      </c>
      <c r="S178" s="161">
        <v>0</v>
      </c>
      <c r="T178" s="162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3" t="s">
        <v>266</v>
      </c>
      <c r="AT178" s="163" t="s">
        <v>177</v>
      </c>
      <c r="AU178" s="163" t="s">
        <v>88</v>
      </c>
      <c r="AY178" s="18" t="s">
        <v>175</v>
      </c>
      <c r="BE178" s="164">
        <f>IF(N178="základná",J178,0)</f>
        <v>0</v>
      </c>
      <c r="BF178" s="164">
        <f>IF(N178="znížená",J178,0)</f>
        <v>0</v>
      </c>
      <c r="BG178" s="164">
        <f>IF(N178="zákl. prenesená",J178,0)</f>
        <v>0</v>
      </c>
      <c r="BH178" s="164">
        <f>IF(N178="zníž. prenesená",J178,0)</f>
        <v>0</v>
      </c>
      <c r="BI178" s="164">
        <f>IF(N178="nulová",J178,0)</f>
        <v>0</v>
      </c>
      <c r="BJ178" s="18" t="s">
        <v>88</v>
      </c>
      <c r="BK178" s="165">
        <f>ROUND(I178*H178,3)</f>
        <v>0</v>
      </c>
      <c r="BL178" s="18" t="s">
        <v>266</v>
      </c>
      <c r="BM178" s="163" t="s">
        <v>552</v>
      </c>
    </row>
    <row r="179" spans="1:65" s="2" customFormat="1" ht="33" customHeight="1">
      <c r="A179" s="33"/>
      <c r="B179" s="151"/>
      <c r="C179" s="152" t="s">
        <v>349</v>
      </c>
      <c r="D179" s="152" t="s">
        <v>177</v>
      </c>
      <c r="E179" s="153" t="s">
        <v>1320</v>
      </c>
      <c r="F179" s="154" t="s">
        <v>1321</v>
      </c>
      <c r="G179" s="155" t="s">
        <v>1288</v>
      </c>
      <c r="H179" s="156">
        <v>6</v>
      </c>
      <c r="I179" s="157"/>
      <c r="J179" s="156">
        <f>ROUND(I179*H179,3)</f>
        <v>0</v>
      </c>
      <c r="K179" s="158"/>
      <c r="L179" s="34"/>
      <c r="M179" s="159" t="s">
        <v>1</v>
      </c>
      <c r="N179" s="160" t="s">
        <v>42</v>
      </c>
      <c r="O179" s="59"/>
      <c r="P179" s="161">
        <f>O179*H179</f>
        <v>0</v>
      </c>
      <c r="Q179" s="161">
        <v>1.7000000000000001E-4</v>
      </c>
      <c r="R179" s="161">
        <f>Q179*H179</f>
        <v>1.0200000000000001E-3</v>
      </c>
      <c r="S179" s="161">
        <v>0</v>
      </c>
      <c r="T179" s="162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3" t="s">
        <v>266</v>
      </c>
      <c r="AT179" s="163" t="s">
        <v>177</v>
      </c>
      <c r="AU179" s="163" t="s">
        <v>88</v>
      </c>
      <c r="AY179" s="18" t="s">
        <v>175</v>
      </c>
      <c r="BE179" s="164">
        <f>IF(N179="základná",J179,0)</f>
        <v>0</v>
      </c>
      <c r="BF179" s="164">
        <f>IF(N179="znížená",J179,0)</f>
        <v>0</v>
      </c>
      <c r="BG179" s="164">
        <f>IF(N179="zákl. prenesená",J179,0)</f>
        <v>0</v>
      </c>
      <c r="BH179" s="164">
        <f>IF(N179="zníž. prenesená",J179,0)</f>
        <v>0</v>
      </c>
      <c r="BI179" s="164">
        <f>IF(N179="nulová",J179,0)</f>
        <v>0</v>
      </c>
      <c r="BJ179" s="18" t="s">
        <v>88</v>
      </c>
      <c r="BK179" s="165">
        <f>ROUND(I179*H179,3)</f>
        <v>0</v>
      </c>
      <c r="BL179" s="18" t="s">
        <v>266</v>
      </c>
      <c r="BM179" s="163" t="s">
        <v>564</v>
      </c>
    </row>
    <row r="180" spans="1:65" s="2" customFormat="1" ht="33" customHeight="1">
      <c r="A180" s="33"/>
      <c r="B180" s="151"/>
      <c r="C180" s="183" t="s">
        <v>355</v>
      </c>
      <c r="D180" s="183" t="s">
        <v>188</v>
      </c>
      <c r="E180" s="184" t="s">
        <v>1322</v>
      </c>
      <c r="F180" s="185" t="s">
        <v>1323</v>
      </c>
      <c r="G180" s="186" t="s">
        <v>191</v>
      </c>
      <c r="H180" s="187">
        <v>3</v>
      </c>
      <c r="I180" s="188"/>
      <c r="J180" s="187">
        <f>ROUND(I180*H180,3)</f>
        <v>0</v>
      </c>
      <c r="K180" s="189"/>
      <c r="L180" s="190"/>
      <c r="M180" s="191" t="s">
        <v>1</v>
      </c>
      <c r="N180" s="192" t="s">
        <v>42</v>
      </c>
      <c r="O180" s="59"/>
      <c r="P180" s="161">
        <f>O180*H180</f>
        <v>0</v>
      </c>
      <c r="Q180" s="161">
        <v>3.5000000000000001E-3</v>
      </c>
      <c r="R180" s="161">
        <f>Q180*H180</f>
        <v>1.0500000000000001E-2</v>
      </c>
      <c r="S180" s="161">
        <v>0</v>
      </c>
      <c r="T180" s="162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3" t="s">
        <v>349</v>
      </c>
      <c r="AT180" s="163" t="s">
        <v>188</v>
      </c>
      <c r="AU180" s="163" t="s">
        <v>88</v>
      </c>
      <c r="AY180" s="18" t="s">
        <v>175</v>
      </c>
      <c r="BE180" s="164">
        <f>IF(N180="základná",J180,0)</f>
        <v>0</v>
      </c>
      <c r="BF180" s="164">
        <f>IF(N180="znížená",J180,0)</f>
        <v>0</v>
      </c>
      <c r="BG180" s="164">
        <f>IF(N180="zákl. prenesená",J180,0)</f>
        <v>0</v>
      </c>
      <c r="BH180" s="164">
        <f>IF(N180="zníž. prenesená",J180,0)</f>
        <v>0</v>
      </c>
      <c r="BI180" s="164">
        <f>IF(N180="nulová",J180,0)</f>
        <v>0</v>
      </c>
      <c r="BJ180" s="18" t="s">
        <v>88</v>
      </c>
      <c r="BK180" s="165">
        <f>ROUND(I180*H180,3)</f>
        <v>0</v>
      </c>
      <c r="BL180" s="18" t="s">
        <v>266</v>
      </c>
      <c r="BM180" s="163" t="s">
        <v>574</v>
      </c>
    </row>
    <row r="181" spans="1:65" s="2" customFormat="1" ht="21.75" customHeight="1">
      <c r="A181" s="33"/>
      <c r="B181" s="151"/>
      <c r="C181" s="152" t="s">
        <v>363</v>
      </c>
      <c r="D181" s="152" t="s">
        <v>177</v>
      </c>
      <c r="E181" s="153" t="s">
        <v>1324</v>
      </c>
      <c r="F181" s="154" t="s">
        <v>1325</v>
      </c>
      <c r="G181" s="155" t="s">
        <v>531</v>
      </c>
      <c r="H181" s="157"/>
      <c r="I181" s="157"/>
      <c r="J181" s="156">
        <f>ROUND(I181*H181,3)</f>
        <v>0</v>
      </c>
      <c r="K181" s="158"/>
      <c r="L181" s="34"/>
      <c r="M181" s="159" t="s">
        <v>1</v>
      </c>
      <c r="N181" s="160" t="s">
        <v>42</v>
      </c>
      <c r="O181" s="59"/>
      <c r="P181" s="161">
        <f>O181*H181</f>
        <v>0</v>
      </c>
      <c r="Q181" s="161">
        <v>0</v>
      </c>
      <c r="R181" s="161">
        <f>Q181*H181</f>
        <v>0</v>
      </c>
      <c r="S181" s="161">
        <v>0</v>
      </c>
      <c r="T181" s="162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3" t="s">
        <v>266</v>
      </c>
      <c r="AT181" s="163" t="s">
        <v>177</v>
      </c>
      <c r="AU181" s="163" t="s">
        <v>88</v>
      </c>
      <c r="AY181" s="18" t="s">
        <v>175</v>
      </c>
      <c r="BE181" s="164">
        <f>IF(N181="základná",J181,0)</f>
        <v>0</v>
      </c>
      <c r="BF181" s="164">
        <f>IF(N181="znížená",J181,0)</f>
        <v>0</v>
      </c>
      <c r="BG181" s="164">
        <f>IF(N181="zákl. prenesená",J181,0)</f>
        <v>0</v>
      </c>
      <c r="BH181" s="164">
        <f>IF(N181="zníž. prenesená",J181,0)</f>
        <v>0</v>
      </c>
      <c r="BI181" s="164">
        <f>IF(N181="nulová",J181,0)</f>
        <v>0</v>
      </c>
      <c r="BJ181" s="18" t="s">
        <v>88</v>
      </c>
      <c r="BK181" s="165">
        <f>ROUND(I181*H181,3)</f>
        <v>0</v>
      </c>
      <c r="BL181" s="18" t="s">
        <v>266</v>
      </c>
      <c r="BM181" s="163" t="s">
        <v>967</v>
      </c>
    </row>
    <row r="182" spans="1:65" s="12" customFormat="1" ht="22.9" customHeight="1">
      <c r="B182" s="138"/>
      <c r="D182" s="139" t="s">
        <v>75</v>
      </c>
      <c r="E182" s="149" t="s">
        <v>1326</v>
      </c>
      <c r="F182" s="149" t="s">
        <v>1327</v>
      </c>
      <c r="I182" s="141"/>
      <c r="J182" s="150">
        <f>BK182</f>
        <v>0</v>
      </c>
      <c r="L182" s="138"/>
      <c r="M182" s="143"/>
      <c r="N182" s="144"/>
      <c r="O182" s="144"/>
      <c r="P182" s="145">
        <f>SUM(P183:P185)</f>
        <v>0</v>
      </c>
      <c r="Q182" s="144"/>
      <c r="R182" s="145">
        <f>SUM(R183:R185)</f>
        <v>3.6899999999999997E-3</v>
      </c>
      <c r="S182" s="144"/>
      <c r="T182" s="146">
        <f>SUM(T183:T185)</f>
        <v>0</v>
      </c>
      <c r="AR182" s="139" t="s">
        <v>88</v>
      </c>
      <c r="AT182" s="147" t="s">
        <v>75</v>
      </c>
      <c r="AU182" s="147" t="s">
        <v>83</v>
      </c>
      <c r="AY182" s="139" t="s">
        <v>175</v>
      </c>
      <c r="BK182" s="148">
        <f>SUM(BK183:BK185)</f>
        <v>0</v>
      </c>
    </row>
    <row r="183" spans="1:65" s="2" customFormat="1" ht="33" customHeight="1">
      <c r="A183" s="33"/>
      <c r="B183" s="151"/>
      <c r="C183" s="152" t="s">
        <v>370</v>
      </c>
      <c r="D183" s="152" t="s">
        <v>177</v>
      </c>
      <c r="E183" s="153" t="s">
        <v>1328</v>
      </c>
      <c r="F183" s="154" t="s">
        <v>1329</v>
      </c>
      <c r="G183" s="155" t="s">
        <v>203</v>
      </c>
      <c r="H183" s="156">
        <v>9</v>
      </c>
      <c r="I183" s="157"/>
      <c r="J183" s="156">
        <f>ROUND(I183*H183,3)</f>
        <v>0</v>
      </c>
      <c r="K183" s="158"/>
      <c r="L183" s="34"/>
      <c r="M183" s="159" t="s">
        <v>1</v>
      </c>
      <c r="N183" s="160" t="s">
        <v>42</v>
      </c>
      <c r="O183" s="59"/>
      <c r="P183" s="161">
        <f>O183*H183</f>
        <v>0</v>
      </c>
      <c r="Q183" s="161">
        <v>0</v>
      </c>
      <c r="R183" s="161">
        <f>Q183*H183</f>
        <v>0</v>
      </c>
      <c r="S183" s="161">
        <v>0</v>
      </c>
      <c r="T183" s="162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3" t="s">
        <v>266</v>
      </c>
      <c r="AT183" s="163" t="s">
        <v>177</v>
      </c>
      <c r="AU183" s="163" t="s">
        <v>88</v>
      </c>
      <c r="AY183" s="18" t="s">
        <v>175</v>
      </c>
      <c r="BE183" s="164">
        <f>IF(N183="základná",J183,0)</f>
        <v>0</v>
      </c>
      <c r="BF183" s="164">
        <f>IF(N183="znížená",J183,0)</f>
        <v>0</v>
      </c>
      <c r="BG183" s="164">
        <f>IF(N183="zákl. prenesená",J183,0)</f>
        <v>0</v>
      </c>
      <c r="BH183" s="164">
        <f>IF(N183="zníž. prenesená",J183,0)</f>
        <v>0</v>
      </c>
      <c r="BI183" s="164">
        <f>IF(N183="nulová",J183,0)</f>
        <v>0</v>
      </c>
      <c r="BJ183" s="18" t="s">
        <v>88</v>
      </c>
      <c r="BK183" s="165">
        <f>ROUND(I183*H183,3)</f>
        <v>0</v>
      </c>
      <c r="BL183" s="18" t="s">
        <v>266</v>
      </c>
      <c r="BM183" s="163" t="s">
        <v>585</v>
      </c>
    </row>
    <row r="184" spans="1:65" s="2" customFormat="1" ht="21.75" customHeight="1">
      <c r="A184" s="33"/>
      <c r="B184" s="151"/>
      <c r="C184" s="152" t="s">
        <v>378</v>
      </c>
      <c r="D184" s="152" t="s">
        <v>177</v>
      </c>
      <c r="E184" s="153" t="s">
        <v>1330</v>
      </c>
      <c r="F184" s="154" t="s">
        <v>1331</v>
      </c>
      <c r="G184" s="155" t="s">
        <v>203</v>
      </c>
      <c r="H184" s="156">
        <v>9</v>
      </c>
      <c r="I184" s="157"/>
      <c r="J184" s="156">
        <f>ROUND(I184*H184,3)</f>
        <v>0</v>
      </c>
      <c r="K184" s="158"/>
      <c r="L184" s="34"/>
      <c r="M184" s="159" t="s">
        <v>1</v>
      </c>
      <c r="N184" s="160" t="s">
        <v>42</v>
      </c>
      <c r="O184" s="59"/>
      <c r="P184" s="161">
        <f>O184*H184</f>
        <v>0</v>
      </c>
      <c r="Q184" s="161">
        <v>4.0999999999999999E-4</v>
      </c>
      <c r="R184" s="161">
        <f>Q184*H184</f>
        <v>3.6899999999999997E-3</v>
      </c>
      <c r="S184" s="161">
        <v>0</v>
      </c>
      <c r="T184" s="162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3" t="s">
        <v>266</v>
      </c>
      <c r="AT184" s="163" t="s">
        <v>177</v>
      </c>
      <c r="AU184" s="163" t="s">
        <v>88</v>
      </c>
      <c r="AY184" s="18" t="s">
        <v>175</v>
      </c>
      <c r="BE184" s="164">
        <f>IF(N184="základná",J184,0)</f>
        <v>0</v>
      </c>
      <c r="BF184" s="164">
        <f>IF(N184="znížená",J184,0)</f>
        <v>0</v>
      </c>
      <c r="BG184" s="164">
        <f>IF(N184="zákl. prenesená",J184,0)</f>
        <v>0</v>
      </c>
      <c r="BH184" s="164">
        <f>IF(N184="zníž. prenesená",J184,0)</f>
        <v>0</v>
      </c>
      <c r="BI184" s="164">
        <f>IF(N184="nulová",J184,0)</f>
        <v>0</v>
      </c>
      <c r="BJ184" s="18" t="s">
        <v>88</v>
      </c>
      <c r="BK184" s="165">
        <f>ROUND(I184*H184,3)</f>
        <v>0</v>
      </c>
      <c r="BL184" s="18" t="s">
        <v>266</v>
      </c>
      <c r="BM184" s="163" t="s">
        <v>593</v>
      </c>
    </row>
    <row r="185" spans="1:65" s="2" customFormat="1" ht="21.75" customHeight="1">
      <c r="A185" s="33"/>
      <c r="B185" s="151"/>
      <c r="C185" s="152" t="s">
        <v>386</v>
      </c>
      <c r="D185" s="152" t="s">
        <v>177</v>
      </c>
      <c r="E185" s="153" t="s">
        <v>1332</v>
      </c>
      <c r="F185" s="154" t="s">
        <v>1333</v>
      </c>
      <c r="G185" s="155" t="s">
        <v>531</v>
      </c>
      <c r="H185" s="157"/>
      <c r="I185" s="157"/>
      <c r="J185" s="156">
        <f>ROUND(I185*H185,3)</f>
        <v>0</v>
      </c>
      <c r="K185" s="158"/>
      <c r="L185" s="34"/>
      <c r="M185" s="159" t="s">
        <v>1</v>
      </c>
      <c r="N185" s="160" t="s">
        <v>42</v>
      </c>
      <c r="O185" s="59"/>
      <c r="P185" s="161">
        <f>O185*H185</f>
        <v>0</v>
      </c>
      <c r="Q185" s="161">
        <v>0</v>
      </c>
      <c r="R185" s="161">
        <f>Q185*H185</f>
        <v>0</v>
      </c>
      <c r="S185" s="161">
        <v>0</v>
      </c>
      <c r="T185" s="162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3" t="s">
        <v>266</v>
      </c>
      <c r="AT185" s="163" t="s">
        <v>177</v>
      </c>
      <c r="AU185" s="163" t="s">
        <v>88</v>
      </c>
      <c r="AY185" s="18" t="s">
        <v>175</v>
      </c>
      <c r="BE185" s="164">
        <f>IF(N185="základná",J185,0)</f>
        <v>0</v>
      </c>
      <c r="BF185" s="164">
        <f>IF(N185="znížená",J185,0)</f>
        <v>0</v>
      </c>
      <c r="BG185" s="164">
        <f>IF(N185="zákl. prenesená",J185,0)</f>
        <v>0</v>
      </c>
      <c r="BH185" s="164">
        <f>IF(N185="zníž. prenesená",J185,0)</f>
        <v>0</v>
      </c>
      <c r="BI185" s="164">
        <f>IF(N185="nulová",J185,0)</f>
        <v>0</v>
      </c>
      <c r="BJ185" s="18" t="s">
        <v>88</v>
      </c>
      <c r="BK185" s="165">
        <f>ROUND(I185*H185,3)</f>
        <v>0</v>
      </c>
      <c r="BL185" s="18" t="s">
        <v>266</v>
      </c>
      <c r="BM185" s="163" t="s">
        <v>602</v>
      </c>
    </row>
    <row r="186" spans="1:65" s="12" customFormat="1" ht="22.9" customHeight="1">
      <c r="B186" s="138"/>
      <c r="D186" s="139" t="s">
        <v>75</v>
      </c>
      <c r="E186" s="149" t="s">
        <v>641</v>
      </c>
      <c r="F186" s="149" t="s">
        <v>1103</v>
      </c>
      <c r="I186" s="141"/>
      <c r="J186" s="150">
        <f>BK186</f>
        <v>0</v>
      </c>
      <c r="L186" s="138"/>
      <c r="M186" s="143"/>
      <c r="N186" s="144"/>
      <c r="O186" s="144"/>
      <c r="P186" s="145">
        <f>SUM(P187:P192)</f>
        <v>0</v>
      </c>
      <c r="Q186" s="144"/>
      <c r="R186" s="145">
        <f>SUM(R187:R192)</f>
        <v>0.12734999999999999</v>
      </c>
      <c r="S186" s="144"/>
      <c r="T186" s="146">
        <f>SUM(T187:T192)</f>
        <v>0</v>
      </c>
      <c r="AR186" s="139" t="s">
        <v>88</v>
      </c>
      <c r="AT186" s="147" t="s">
        <v>75</v>
      </c>
      <c r="AU186" s="147" t="s">
        <v>83</v>
      </c>
      <c r="AY186" s="139" t="s">
        <v>175</v>
      </c>
      <c r="BK186" s="148">
        <f>SUM(BK187:BK192)</f>
        <v>0</v>
      </c>
    </row>
    <row r="187" spans="1:65" s="2" customFormat="1" ht="21.75" customHeight="1">
      <c r="A187" s="33"/>
      <c r="B187" s="151"/>
      <c r="C187" s="152" t="s">
        <v>393</v>
      </c>
      <c r="D187" s="152" t="s">
        <v>177</v>
      </c>
      <c r="E187" s="153" t="s">
        <v>1334</v>
      </c>
      <c r="F187" s="154" t="s">
        <v>1335</v>
      </c>
      <c r="G187" s="155" t="s">
        <v>309</v>
      </c>
      <c r="H187" s="156">
        <v>56</v>
      </c>
      <c r="I187" s="157"/>
      <c r="J187" s="156">
        <f t="shared" ref="J187:J192" si="10">ROUND(I187*H187,3)</f>
        <v>0</v>
      </c>
      <c r="K187" s="158"/>
      <c r="L187" s="34"/>
      <c r="M187" s="159" t="s">
        <v>1</v>
      </c>
      <c r="N187" s="160" t="s">
        <v>42</v>
      </c>
      <c r="O187" s="59"/>
      <c r="P187" s="161">
        <f t="shared" ref="P187:P192" si="11">O187*H187</f>
        <v>0</v>
      </c>
      <c r="Q187" s="161">
        <v>6.0000000000000002E-5</v>
      </c>
      <c r="R187" s="161">
        <f t="shared" ref="R187:R192" si="12">Q187*H187</f>
        <v>3.3600000000000001E-3</v>
      </c>
      <c r="S187" s="161">
        <v>0</v>
      </c>
      <c r="T187" s="162">
        <f t="shared" ref="T187:T192" si="13"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3" t="s">
        <v>266</v>
      </c>
      <c r="AT187" s="163" t="s">
        <v>177</v>
      </c>
      <c r="AU187" s="163" t="s">
        <v>88</v>
      </c>
      <c r="AY187" s="18" t="s">
        <v>175</v>
      </c>
      <c r="BE187" s="164">
        <f t="shared" ref="BE187:BE192" si="14">IF(N187="základná",J187,0)</f>
        <v>0</v>
      </c>
      <c r="BF187" s="164">
        <f t="shared" ref="BF187:BF192" si="15">IF(N187="znížená",J187,0)</f>
        <v>0</v>
      </c>
      <c r="BG187" s="164">
        <f t="shared" ref="BG187:BG192" si="16">IF(N187="zákl. prenesená",J187,0)</f>
        <v>0</v>
      </c>
      <c r="BH187" s="164">
        <f t="shared" ref="BH187:BH192" si="17">IF(N187="zníž. prenesená",J187,0)</f>
        <v>0</v>
      </c>
      <c r="BI187" s="164">
        <f t="shared" ref="BI187:BI192" si="18">IF(N187="nulová",J187,0)</f>
        <v>0</v>
      </c>
      <c r="BJ187" s="18" t="s">
        <v>88</v>
      </c>
      <c r="BK187" s="165">
        <f t="shared" ref="BK187:BK192" si="19">ROUND(I187*H187,3)</f>
        <v>0</v>
      </c>
      <c r="BL187" s="18" t="s">
        <v>266</v>
      </c>
      <c r="BM187" s="163" t="s">
        <v>610</v>
      </c>
    </row>
    <row r="188" spans="1:65" s="2" customFormat="1" ht="21.75" customHeight="1">
      <c r="A188" s="33"/>
      <c r="B188" s="151"/>
      <c r="C188" s="152" t="s">
        <v>399</v>
      </c>
      <c r="D188" s="152" t="s">
        <v>177</v>
      </c>
      <c r="E188" s="153" t="s">
        <v>1336</v>
      </c>
      <c r="F188" s="154" t="s">
        <v>1337</v>
      </c>
      <c r="G188" s="155" t="s">
        <v>309</v>
      </c>
      <c r="H188" s="156">
        <v>62</v>
      </c>
      <c r="I188" s="157"/>
      <c r="J188" s="156">
        <f t="shared" si="10"/>
        <v>0</v>
      </c>
      <c r="K188" s="158"/>
      <c r="L188" s="34"/>
      <c r="M188" s="159" t="s">
        <v>1</v>
      </c>
      <c r="N188" s="160" t="s">
        <v>42</v>
      </c>
      <c r="O188" s="59"/>
      <c r="P188" s="161">
        <f t="shared" si="11"/>
        <v>0</v>
      </c>
      <c r="Q188" s="161">
        <v>5.0000000000000002E-5</v>
      </c>
      <c r="R188" s="161">
        <f t="shared" si="12"/>
        <v>3.1000000000000003E-3</v>
      </c>
      <c r="S188" s="161">
        <v>0</v>
      </c>
      <c r="T188" s="162">
        <f t="shared" si="1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3" t="s">
        <v>266</v>
      </c>
      <c r="AT188" s="163" t="s">
        <v>177</v>
      </c>
      <c r="AU188" s="163" t="s">
        <v>88</v>
      </c>
      <c r="AY188" s="18" t="s">
        <v>175</v>
      </c>
      <c r="BE188" s="164">
        <f t="shared" si="14"/>
        <v>0</v>
      </c>
      <c r="BF188" s="164">
        <f t="shared" si="15"/>
        <v>0</v>
      </c>
      <c r="BG188" s="164">
        <f t="shared" si="16"/>
        <v>0</v>
      </c>
      <c r="BH188" s="164">
        <f t="shared" si="17"/>
        <v>0</v>
      </c>
      <c r="BI188" s="164">
        <f t="shared" si="18"/>
        <v>0</v>
      </c>
      <c r="BJ188" s="18" t="s">
        <v>88</v>
      </c>
      <c r="BK188" s="165">
        <f t="shared" si="19"/>
        <v>0</v>
      </c>
      <c r="BL188" s="18" t="s">
        <v>266</v>
      </c>
      <c r="BM188" s="163" t="s">
        <v>620</v>
      </c>
    </row>
    <row r="189" spans="1:65" s="2" customFormat="1" ht="21.75" customHeight="1">
      <c r="A189" s="33"/>
      <c r="B189" s="151"/>
      <c r="C189" s="183" t="s">
        <v>404</v>
      </c>
      <c r="D189" s="183" t="s">
        <v>188</v>
      </c>
      <c r="E189" s="184" t="s">
        <v>1338</v>
      </c>
      <c r="F189" s="185" t="s">
        <v>1339</v>
      </c>
      <c r="G189" s="186" t="s">
        <v>180</v>
      </c>
      <c r="H189" s="187">
        <v>0.11799999999999999</v>
      </c>
      <c r="I189" s="188"/>
      <c r="J189" s="187">
        <f t="shared" si="10"/>
        <v>0</v>
      </c>
      <c r="K189" s="189"/>
      <c r="L189" s="190"/>
      <c r="M189" s="191" t="s">
        <v>1</v>
      </c>
      <c r="N189" s="192" t="s">
        <v>42</v>
      </c>
      <c r="O189" s="59"/>
      <c r="P189" s="161">
        <f t="shared" si="11"/>
        <v>0</v>
      </c>
      <c r="Q189" s="161">
        <v>1</v>
      </c>
      <c r="R189" s="161">
        <f t="shared" si="12"/>
        <v>0.11799999999999999</v>
      </c>
      <c r="S189" s="161">
        <v>0</v>
      </c>
      <c r="T189" s="162">
        <f t="shared" si="1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3" t="s">
        <v>349</v>
      </c>
      <c r="AT189" s="163" t="s">
        <v>188</v>
      </c>
      <c r="AU189" s="163" t="s">
        <v>88</v>
      </c>
      <c r="AY189" s="18" t="s">
        <v>175</v>
      </c>
      <c r="BE189" s="164">
        <f t="shared" si="14"/>
        <v>0</v>
      </c>
      <c r="BF189" s="164">
        <f t="shared" si="15"/>
        <v>0</v>
      </c>
      <c r="BG189" s="164">
        <f t="shared" si="16"/>
        <v>0</v>
      </c>
      <c r="BH189" s="164">
        <f t="shared" si="17"/>
        <v>0</v>
      </c>
      <c r="BI189" s="164">
        <f t="shared" si="18"/>
        <v>0</v>
      </c>
      <c r="BJ189" s="18" t="s">
        <v>88</v>
      </c>
      <c r="BK189" s="165">
        <f t="shared" si="19"/>
        <v>0</v>
      </c>
      <c r="BL189" s="18" t="s">
        <v>266</v>
      </c>
      <c r="BM189" s="163" t="s">
        <v>629</v>
      </c>
    </row>
    <row r="190" spans="1:65" s="2" customFormat="1" ht="21.75" customHeight="1">
      <c r="A190" s="33"/>
      <c r="B190" s="151"/>
      <c r="C190" s="152" t="s">
        <v>409</v>
      </c>
      <c r="D190" s="152" t="s">
        <v>177</v>
      </c>
      <c r="E190" s="153" t="s">
        <v>1104</v>
      </c>
      <c r="F190" s="154" t="s">
        <v>1105</v>
      </c>
      <c r="G190" s="155" t="s">
        <v>309</v>
      </c>
      <c r="H190" s="156">
        <v>17</v>
      </c>
      <c r="I190" s="157"/>
      <c r="J190" s="156">
        <f t="shared" si="10"/>
        <v>0</v>
      </c>
      <c r="K190" s="158"/>
      <c r="L190" s="34"/>
      <c r="M190" s="159" t="s">
        <v>1</v>
      </c>
      <c r="N190" s="160" t="s">
        <v>42</v>
      </c>
      <c r="O190" s="59"/>
      <c r="P190" s="161">
        <f t="shared" si="11"/>
        <v>0</v>
      </c>
      <c r="Q190" s="161">
        <v>6.0000000000000002E-5</v>
      </c>
      <c r="R190" s="161">
        <f t="shared" si="12"/>
        <v>1.0200000000000001E-3</v>
      </c>
      <c r="S190" s="161">
        <v>0</v>
      </c>
      <c r="T190" s="162">
        <f t="shared" si="13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3" t="s">
        <v>266</v>
      </c>
      <c r="AT190" s="163" t="s">
        <v>177</v>
      </c>
      <c r="AU190" s="163" t="s">
        <v>88</v>
      </c>
      <c r="AY190" s="18" t="s">
        <v>175</v>
      </c>
      <c r="BE190" s="164">
        <f t="shared" si="14"/>
        <v>0</v>
      </c>
      <c r="BF190" s="164">
        <f t="shared" si="15"/>
        <v>0</v>
      </c>
      <c r="BG190" s="164">
        <f t="shared" si="16"/>
        <v>0</v>
      </c>
      <c r="BH190" s="164">
        <f t="shared" si="17"/>
        <v>0</v>
      </c>
      <c r="BI190" s="164">
        <f t="shared" si="18"/>
        <v>0</v>
      </c>
      <c r="BJ190" s="18" t="s">
        <v>88</v>
      </c>
      <c r="BK190" s="165">
        <f t="shared" si="19"/>
        <v>0</v>
      </c>
      <c r="BL190" s="18" t="s">
        <v>266</v>
      </c>
      <c r="BM190" s="163" t="s">
        <v>983</v>
      </c>
    </row>
    <row r="191" spans="1:65" s="2" customFormat="1" ht="21.75" customHeight="1">
      <c r="A191" s="33"/>
      <c r="B191" s="151"/>
      <c r="C191" s="183" t="s">
        <v>416</v>
      </c>
      <c r="D191" s="183" t="s">
        <v>188</v>
      </c>
      <c r="E191" s="184" t="s">
        <v>1340</v>
      </c>
      <c r="F191" s="185" t="s">
        <v>1341</v>
      </c>
      <c r="G191" s="186" t="s">
        <v>309</v>
      </c>
      <c r="H191" s="187">
        <v>17</v>
      </c>
      <c r="I191" s="188"/>
      <c r="J191" s="187">
        <f t="shared" si="10"/>
        <v>0</v>
      </c>
      <c r="K191" s="189"/>
      <c r="L191" s="190"/>
      <c r="M191" s="191" t="s">
        <v>1</v>
      </c>
      <c r="N191" s="192" t="s">
        <v>42</v>
      </c>
      <c r="O191" s="59"/>
      <c r="P191" s="161">
        <f t="shared" si="11"/>
        <v>0</v>
      </c>
      <c r="Q191" s="161">
        <v>1.1E-4</v>
      </c>
      <c r="R191" s="161">
        <f t="shared" si="12"/>
        <v>1.8700000000000001E-3</v>
      </c>
      <c r="S191" s="161">
        <v>0</v>
      </c>
      <c r="T191" s="162">
        <f t="shared" si="1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3" t="s">
        <v>349</v>
      </c>
      <c r="AT191" s="163" t="s">
        <v>188</v>
      </c>
      <c r="AU191" s="163" t="s">
        <v>88</v>
      </c>
      <c r="AY191" s="18" t="s">
        <v>175</v>
      </c>
      <c r="BE191" s="164">
        <f t="shared" si="14"/>
        <v>0</v>
      </c>
      <c r="BF191" s="164">
        <f t="shared" si="15"/>
        <v>0</v>
      </c>
      <c r="BG191" s="164">
        <f t="shared" si="16"/>
        <v>0</v>
      </c>
      <c r="BH191" s="164">
        <f t="shared" si="17"/>
        <v>0</v>
      </c>
      <c r="BI191" s="164">
        <f t="shared" si="18"/>
        <v>0</v>
      </c>
      <c r="BJ191" s="18" t="s">
        <v>88</v>
      </c>
      <c r="BK191" s="165">
        <f t="shared" si="19"/>
        <v>0</v>
      </c>
      <c r="BL191" s="18" t="s">
        <v>266</v>
      </c>
      <c r="BM191" s="163" t="s">
        <v>643</v>
      </c>
    </row>
    <row r="192" spans="1:65" s="2" customFormat="1" ht="21.75" customHeight="1">
      <c r="A192" s="33"/>
      <c r="B192" s="151"/>
      <c r="C192" s="152" t="s">
        <v>422</v>
      </c>
      <c r="D192" s="152" t="s">
        <v>177</v>
      </c>
      <c r="E192" s="153" t="s">
        <v>1108</v>
      </c>
      <c r="F192" s="154" t="s">
        <v>1109</v>
      </c>
      <c r="G192" s="155" t="s">
        <v>531</v>
      </c>
      <c r="H192" s="157"/>
      <c r="I192" s="157"/>
      <c r="J192" s="156">
        <f t="shared" si="10"/>
        <v>0</v>
      </c>
      <c r="K192" s="158"/>
      <c r="L192" s="34"/>
      <c r="M192" s="159" t="s">
        <v>1</v>
      </c>
      <c r="N192" s="160" t="s">
        <v>42</v>
      </c>
      <c r="O192" s="59"/>
      <c r="P192" s="161">
        <f t="shared" si="11"/>
        <v>0</v>
      </c>
      <c r="Q192" s="161">
        <v>0</v>
      </c>
      <c r="R192" s="161">
        <f t="shared" si="12"/>
        <v>0</v>
      </c>
      <c r="S192" s="161">
        <v>0</v>
      </c>
      <c r="T192" s="162">
        <f t="shared" si="1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3" t="s">
        <v>266</v>
      </c>
      <c r="AT192" s="163" t="s">
        <v>177</v>
      </c>
      <c r="AU192" s="163" t="s">
        <v>88</v>
      </c>
      <c r="AY192" s="18" t="s">
        <v>175</v>
      </c>
      <c r="BE192" s="164">
        <f t="shared" si="14"/>
        <v>0</v>
      </c>
      <c r="BF192" s="164">
        <f t="shared" si="15"/>
        <v>0</v>
      </c>
      <c r="BG192" s="164">
        <f t="shared" si="16"/>
        <v>0</v>
      </c>
      <c r="BH192" s="164">
        <f t="shared" si="17"/>
        <v>0</v>
      </c>
      <c r="BI192" s="164">
        <f t="shared" si="18"/>
        <v>0</v>
      </c>
      <c r="BJ192" s="18" t="s">
        <v>88</v>
      </c>
      <c r="BK192" s="165">
        <f t="shared" si="19"/>
        <v>0</v>
      </c>
      <c r="BL192" s="18" t="s">
        <v>266</v>
      </c>
      <c r="BM192" s="163" t="s">
        <v>653</v>
      </c>
    </row>
    <row r="193" spans="1:65" s="12" customFormat="1" ht="22.9" customHeight="1">
      <c r="B193" s="138"/>
      <c r="D193" s="139" t="s">
        <v>75</v>
      </c>
      <c r="E193" s="149" t="s">
        <v>1342</v>
      </c>
      <c r="F193" s="149" t="s">
        <v>1343</v>
      </c>
      <c r="I193" s="141"/>
      <c r="J193" s="150">
        <f>BK193</f>
        <v>0</v>
      </c>
      <c r="L193" s="138"/>
      <c r="M193" s="143"/>
      <c r="N193" s="144"/>
      <c r="O193" s="144"/>
      <c r="P193" s="145">
        <f>SUM(P194:P221)</f>
        <v>0</v>
      </c>
      <c r="Q193" s="144"/>
      <c r="R193" s="145">
        <f>SUM(R194:R221)</f>
        <v>0.52990999999999999</v>
      </c>
      <c r="S193" s="144"/>
      <c r="T193" s="146">
        <f>SUM(T194:T221)</f>
        <v>0</v>
      </c>
      <c r="AR193" s="139" t="s">
        <v>88</v>
      </c>
      <c r="AT193" s="147" t="s">
        <v>75</v>
      </c>
      <c r="AU193" s="147" t="s">
        <v>83</v>
      </c>
      <c r="AY193" s="139" t="s">
        <v>175</v>
      </c>
      <c r="BK193" s="148">
        <f>SUM(BK194:BK221)</f>
        <v>0</v>
      </c>
    </row>
    <row r="194" spans="1:65" s="2" customFormat="1" ht="21.75" customHeight="1">
      <c r="A194" s="33"/>
      <c r="B194" s="151"/>
      <c r="C194" s="152" t="s">
        <v>427</v>
      </c>
      <c r="D194" s="152" t="s">
        <v>177</v>
      </c>
      <c r="E194" s="153" t="s">
        <v>1344</v>
      </c>
      <c r="F194" s="154" t="s">
        <v>1345</v>
      </c>
      <c r="G194" s="155" t="s">
        <v>191</v>
      </c>
      <c r="H194" s="156">
        <v>1</v>
      </c>
      <c r="I194" s="157"/>
      <c r="J194" s="156">
        <f t="shared" ref="J194:J221" si="20">ROUND(I194*H194,3)</f>
        <v>0</v>
      </c>
      <c r="K194" s="158"/>
      <c r="L194" s="34"/>
      <c r="M194" s="159" t="s">
        <v>1</v>
      </c>
      <c r="N194" s="160" t="s">
        <v>42</v>
      </c>
      <c r="O194" s="59"/>
      <c r="P194" s="161">
        <f t="shared" ref="P194:P221" si="21">O194*H194</f>
        <v>0</v>
      </c>
      <c r="Q194" s="161">
        <v>0</v>
      </c>
      <c r="R194" s="161">
        <f t="shared" ref="R194:R221" si="22">Q194*H194</f>
        <v>0</v>
      </c>
      <c r="S194" s="161">
        <v>0</v>
      </c>
      <c r="T194" s="162">
        <f t="shared" ref="T194:T221" si="23"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3" t="s">
        <v>266</v>
      </c>
      <c r="AT194" s="163" t="s">
        <v>177</v>
      </c>
      <c r="AU194" s="163" t="s">
        <v>88</v>
      </c>
      <c r="AY194" s="18" t="s">
        <v>175</v>
      </c>
      <c r="BE194" s="164">
        <f t="shared" ref="BE194:BE221" si="24">IF(N194="základná",J194,0)</f>
        <v>0</v>
      </c>
      <c r="BF194" s="164">
        <f t="shared" ref="BF194:BF221" si="25">IF(N194="znížená",J194,0)</f>
        <v>0</v>
      </c>
      <c r="BG194" s="164">
        <f t="shared" ref="BG194:BG221" si="26">IF(N194="zákl. prenesená",J194,0)</f>
        <v>0</v>
      </c>
      <c r="BH194" s="164">
        <f t="shared" ref="BH194:BH221" si="27">IF(N194="zníž. prenesená",J194,0)</f>
        <v>0</v>
      </c>
      <c r="BI194" s="164">
        <f t="shared" ref="BI194:BI221" si="28">IF(N194="nulová",J194,0)</f>
        <v>0</v>
      </c>
      <c r="BJ194" s="18" t="s">
        <v>88</v>
      </c>
      <c r="BK194" s="165">
        <f t="shared" ref="BK194:BK221" si="29">ROUND(I194*H194,3)</f>
        <v>0</v>
      </c>
      <c r="BL194" s="18" t="s">
        <v>266</v>
      </c>
      <c r="BM194" s="163" t="s">
        <v>663</v>
      </c>
    </row>
    <row r="195" spans="1:65" s="2" customFormat="1" ht="21.75" customHeight="1">
      <c r="A195" s="33"/>
      <c r="B195" s="151"/>
      <c r="C195" s="183" t="s">
        <v>433</v>
      </c>
      <c r="D195" s="183" t="s">
        <v>188</v>
      </c>
      <c r="E195" s="184" t="s">
        <v>1346</v>
      </c>
      <c r="F195" s="185" t="s">
        <v>1347</v>
      </c>
      <c r="G195" s="186" t="s">
        <v>191</v>
      </c>
      <c r="H195" s="187">
        <v>1</v>
      </c>
      <c r="I195" s="188"/>
      <c r="J195" s="187">
        <f t="shared" si="20"/>
        <v>0</v>
      </c>
      <c r="K195" s="189"/>
      <c r="L195" s="190"/>
      <c r="M195" s="191" t="s">
        <v>1</v>
      </c>
      <c r="N195" s="192" t="s">
        <v>42</v>
      </c>
      <c r="O195" s="59"/>
      <c r="P195" s="161">
        <f t="shared" si="21"/>
        <v>0</v>
      </c>
      <c r="Q195" s="161">
        <v>1.4400000000000001E-3</v>
      </c>
      <c r="R195" s="161">
        <f t="shared" si="22"/>
        <v>1.4400000000000001E-3</v>
      </c>
      <c r="S195" s="161">
        <v>0</v>
      </c>
      <c r="T195" s="162">
        <f t="shared" si="23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3" t="s">
        <v>349</v>
      </c>
      <c r="AT195" s="163" t="s">
        <v>188</v>
      </c>
      <c r="AU195" s="163" t="s">
        <v>88</v>
      </c>
      <c r="AY195" s="18" t="s">
        <v>175</v>
      </c>
      <c r="BE195" s="164">
        <f t="shared" si="24"/>
        <v>0</v>
      </c>
      <c r="BF195" s="164">
        <f t="shared" si="25"/>
        <v>0</v>
      </c>
      <c r="BG195" s="164">
        <f t="shared" si="26"/>
        <v>0</v>
      </c>
      <c r="BH195" s="164">
        <f t="shared" si="27"/>
        <v>0</v>
      </c>
      <c r="BI195" s="164">
        <f t="shared" si="28"/>
        <v>0</v>
      </c>
      <c r="BJ195" s="18" t="s">
        <v>88</v>
      </c>
      <c r="BK195" s="165">
        <f t="shared" si="29"/>
        <v>0</v>
      </c>
      <c r="BL195" s="18" t="s">
        <v>266</v>
      </c>
      <c r="BM195" s="163" t="s">
        <v>674</v>
      </c>
    </row>
    <row r="196" spans="1:65" s="2" customFormat="1" ht="16.5" customHeight="1">
      <c r="A196" s="33"/>
      <c r="B196" s="151"/>
      <c r="C196" s="152" t="s">
        <v>468</v>
      </c>
      <c r="D196" s="152" t="s">
        <v>177</v>
      </c>
      <c r="E196" s="153" t="s">
        <v>1348</v>
      </c>
      <c r="F196" s="154" t="s">
        <v>1349</v>
      </c>
      <c r="G196" s="155" t="s">
        <v>215</v>
      </c>
      <c r="H196" s="156">
        <v>4.5</v>
      </c>
      <c r="I196" s="157"/>
      <c r="J196" s="156">
        <f t="shared" si="20"/>
        <v>0</v>
      </c>
      <c r="K196" s="158"/>
      <c r="L196" s="34"/>
      <c r="M196" s="159" t="s">
        <v>1</v>
      </c>
      <c r="N196" s="160" t="s">
        <v>42</v>
      </c>
      <c r="O196" s="59"/>
      <c r="P196" s="161">
        <f t="shared" si="21"/>
        <v>0</v>
      </c>
      <c r="Q196" s="161">
        <v>0</v>
      </c>
      <c r="R196" s="161">
        <f t="shared" si="22"/>
        <v>0</v>
      </c>
      <c r="S196" s="161">
        <v>0</v>
      </c>
      <c r="T196" s="162">
        <f t="shared" si="23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3" t="s">
        <v>266</v>
      </c>
      <c r="AT196" s="163" t="s">
        <v>177</v>
      </c>
      <c r="AU196" s="163" t="s">
        <v>88</v>
      </c>
      <c r="AY196" s="18" t="s">
        <v>175</v>
      </c>
      <c r="BE196" s="164">
        <f t="shared" si="24"/>
        <v>0</v>
      </c>
      <c r="BF196" s="164">
        <f t="shared" si="25"/>
        <v>0</v>
      </c>
      <c r="BG196" s="164">
        <f t="shared" si="26"/>
        <v>0</v>
      </c>
      <c r="BH196" s="164">
        <f t="shared" si="27"/>
        <v>0</v>
      </c>
      <c r="BI196" s="164">
        <f t="shared" si="28"/>
        <v>0</v>
      </c>
      <c r="BJ196" s="18" t="s">
        <v>88</v>
      </c>
      <c r="BK196" s="165">
        <f t="shared" si="29"/>
        <v>0</v>
      </c>
      <c r="BL196" s="18" t="s">
        <v>266</v>
      </c>
      <c r="BM196" s="163" t="s">
        <v>686</v>
      </c>
    </row>
    <row r="197" spans="1:65" s="2" customFormat="1" ht="21.75" customHeight="1">
      <c r="A197" s="33"/>
      <c r="B197" s="151"/>
      <c r="C197" s="183" t="s">
        <v>477</v>
      </c>
      <c r="D197" s="183" t="s">
        <v>188</v>
      </c>
      <c r="E197" s="184" t="s">
        <v>1350</v>
      </c>
      <c r="F197" s="185" t="s">
        <v>1351</v>
      </c>
      <c r="G197" s="186" t="s">
        <v>215</v>
      </c>
      <c r="H197" s="187">
        <v>4.5</v>
      </c>
      <c r="I197" s="188"/>
      <c r="J197" s="187">
        <f t="shared" si="20"/>
        <v>0</v>
      </c>
      <c r="K197" s="189"/>
      <c r="L197" s="190"/>
      <c r="M197" s="191" t="s">
        <v>1</v>
      </c>
      <c r="N197" s="192" t="s">
        <v>42</v>
      </c>
      <c r="O197" s="59"/>
      <c r="P197" s="161">
        <f t="shared" si="21"/>
        <v>0</v>
      </c>
      <c r="Q197" s="161">
        <v>6.9999999999999999E-4</v>
      </c>
      <c r="R197" s="161">
        <f t="shared" si="22"/>
        <v>3.15E-3</v>
      </c>
      <c r="S197" s="161">
        <v>0</v>
      </c>
      <c r="T197" s="162">
        <f t="shared" si="23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3" t="s">
        <v>349</v>
      </c>
      <c r="AT197" s="163" t="s">
        <v>188</v>
      </c>
      <c r="AU197" s="163" t="s">
        <v>88</v>
      </c>
      <c r="AY197" s="18" t="s">
        <v>175</v>
      </c>
      <c r="BE197" s="164">
        <f t="shared" si="24"/>
        <v>0</v>
      </c>
      <c r="BF197" s="164">
        <f t="shared" si="25"/>
        <v>0</v>
      </c>
      <c r="BG197" s="164">
        <f t="shared" si="26"/>
        <v>0</v>
      </c>
      <c r="BH197" s="164">
        <f t="shared" si="27"/>
        <v>0</v>
      </c>
      <c r="BI197" s="164">
        <f t="shared" si="28"/>
        <v>0</v>
      </c>
      <c r="BJ197" s="18" t="s">
        <v>88</v>
      </c>
      <c r="BK197" s="165">
        <f t="shared" si="29"/>
        <v>0</v>
      </c>
      <c r="BL197" s="18" t="s">
        <v>266</v>
      </c>
      <c r="BM197" s="163" t="s">
        <v>698</v>
      </c>
    </row>
    <row r="198" spans="1:65" s="2" customFormat="1" ht="21.75" customHeight="1">
      <c r="A198" s="33"/>
      <c r="B198" s="151"/>
      <c r="C198" s="152" t="s">
        <v>484</v>
      </c>
      <c r="D198" s="152" t="s">
        <v>177</v>
      </c>
      <c r="E198" s="153" t="s">
        <v>1352</v>
      </c>
      <c r="F198" s="154" t="s">
        <v>1353</v>
      </c>
      <c r="G198" s="155" t="s">
        <v>215</v>
      </c>
      <c r="H198" s="156">
        <v>4.5</v>
      </c>
      <c r="I198" s="157"/>
      <c r="J198" s="156">
        <f t="shared" si="20"/>
        <v>0</v>
      </c>
      <c r="K198" s="158"/>
      <c r="L198" s="34"/>
      <c r="M198" s="159" t="s">
        <v>1</v>
      </c>
      <c r="N198" s="160" t="s">
        <v>42</v>
      </c>
      <c r="O198" s="59"/>
      <c r="P198" s="161">
        <f t="shared" si="21"/>
        <v>0</v>
      </c>
      <c r="Q198" s="161">
        <v>0</v>
      </c>
      <c r="R198" s="161">
        <f t="shared" si="22"/>
        <v>0</v>
      </c>
      <c r="S198" s="161">
        <v>0</v>
      </c>
      <c r="T198" s="162">
        <f t="shared" si="23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3" t="s">
        <v>266</v>
      </c>
      <c r="AT198" s="163" t="s">
        <v>177</v>
      </c>
      <c r="AU198" s="163" t="s">
        <v>88</v>
      </c>
      <c r="AY198" s="18" t="s">
        <v>175</v>
      </c>
      <c r="BE198" s="164">
        <f t="shared" si="24"/>
        <v>0</v>
      </c>
      <c r="BF198" s="164">
        <f t="shared" si="25"/>
        <v>0</v>
      </c>
      <c r="BG198" s="164">
        <f t="shared" si="26"/>
        <v>0</v>
      </c>
      <c r="BH198" s="164">
        <f t="shared" si="27"/>
        <v>0</v>
      </c>
      <c r="BI198" s="164">
        <f t="shared" si="28"/>
        <v>0</v>
      </c>
      <c r="BJ198" s="18" t="s">
        <v>88</v>
      </c>
      <c r="BK198" s="165">
        <f t="shared" si="29"/>
        <v>0</v>
      </c>
      <c r="BL198" s="18" t="s">
        <v>266</v>
      </c>
      <c r="BM198" s="163" t="s">
        <v>710</v>
      </c>
    </row>
    <row r="199" spans="1:65" s="2" customFormat="1" ht="33" customHeight="1">
      <c r="A199" s="33"/>
      <c r="B199" s="151"/>
      <c r="C199" s="152" t="s">
        <v>488</v>
      </c>
      <c r="D199" s="152" t="s">
        <v>177</v>
      </c>
      <c r="E199" s="153" t="s">
        <v>1354</v>
      </c>
      <c r="F199" s="154" t="s">
        <v>1355</v>
      </c>
      <c r="G199" s="155" t="s">
        <v>215</v>
      </c>
      <c r="H199" s="156">
        <v>1</v>
      </c>
      <c r="I199" s="157"/>
      <c r="J199" s="156">
        <f t="shared" si="20"/>
        <v>0</v>
      </c>
      <c r="K199" s="158"/>
      <c r="L199" s="34"/>
      <c r="M199" s="159" t="s">
        <v>1</v>
      </c>
      <c r="N199" s="160" t="s">
        <v>42</v>
      </c>
      <c r="O199" s="59"/>
      <c r="P199" s="161">
        <f t="shared" si="21"/>
        <v>0</v>
      </c>
      <c r="Q199" s="161">
        <v>0</v>
      </c>
      <c r="R199" s="161">
        <f t="shared" si="22"/>
        <v>0</v>
      </c>
      <c r="S199" s="161">
        <v>0</v>
      </c>
      <c r="T199" s="162">
        <f t="shared" si="23"/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3" t="s">
        <v>266</v>
      </c>
      <c r="AT199" s="163" t="s">
        <v>177</v>
      </c>
      <c r="AU199" s="163" t="s">
        <v>88</v>
      </c>
      <c r="AY199" s="18" t="s">
        <v>175</v>
      </c>
      <c r="BE199" s="164">
        <f t="shared" si="24"/>
        <v>0</v>
      </c>
      <c r="BF199" s="164">
        <f t="shared" si="25"/>
        <v>0</v>
      </c>
      <c r="BG199" s="164">
        <f t="shared" si="26"/>
        <v>0</v>
      </c>
      <c r="BH199" s="164">
        <f t="shared" si="27"/>
        <v>0</v>
      </c>
      <c r="BI199" s="164">
        <f t="shared" si="28"/>
        <v>0</v>
      </c>
      <c r="BJ199" s="18" t="s">
        <v>88</v>
      </c>
      <c r="BK199" s="165">
        <f t="shared" si="29"/>
        <v>0</v>
      </c>
      <c r="BL199" s="18" t="s">
        <v>266</v>
      </c>
      <c r="BM199" s="163" t="s">
        <v>720</v>
      </c>
    </row>
    <row r="200" spans="1:65" s="2" customFormat="1" ht="16.5" customHeight="1">
      <c r="A200" s="33"/>
      <c r="B200" s="151"/>
      <c r="C200" s="183" t="s">
        <v>492</v>
      </c>
      <c r="D200" s="183" t="s">
        <v>188</v>
      </c>
      <c r="E200" s="184" t="s">
        <v>1356</v>
      </c>
      <c r="F200" s="185" t="s">
        <v>1357</v>
      </c>
      <c r="G200" s="186" t="s">
        <v>215</v>
      </c>
      <c r="H200" s="187">
        <v>4.5</v>
      </c>
      <c r="I200" s="188"/>
      <c r="J200" s="187">
        <f t="shared" si="20"/>
        <v>0</v>
      </c>
      <c r="K200" s="189"/>
      <c r="L200" s="190"/>
      <c r="M200" s="191" t="s">
        <v>1</v>
      </c>
      <c r="N200" s="192" t="s">
        <v>42</v>
      </c>
      <c r="O200" s="59"/>
      <c r="P200" s="161">
        <f t="shared" si="21"/>
        <v>0</v>
      </c>
      <c r="Q200" s="161">
        <v>1.2E-4</v>
      </c>
      <c r="R200" s="161">
        <f t="shared" si="22"/>
        <v>5.4000000000000001E-4</v>
      </c>
      <c r="S200" s="161">
        <v>0</v>
      </c>
      <c r="T200" s="162">
        <f t="shared" si="23"/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3" t="s">
        <v>349</v>
      </c>
      <c r="AT200" s="163" t="s">
        <v>188</v>
      </c>
      <c r="AU200" s="163" t="s">
        <v>88</v>
      </c>
      <c r="AY200" s="18" t="s">
        <v>175</v>
      </c>
      <c r="BE200" s="164">
        <f t="shared" si="24"/>
        <v>0</v>
      </c>
      <c r="BF200" s="164">
        <f t="shared" si="25"/>
        <v>0</v>
      </c>
      <c r="BG200" s="164">
        <f t="shared" si="26"/>
        <v>0</v>
      </c>
      <c r="BH200" s="164">
        <f t="shared" si="27"/>
        <v>0</v>
      </c>
      <c r="BI200" s="164">
        <f t="shared" si="28"/>
        <v>0</v>
      </c>
      <c r="BJ200" s="18" t="s">
        <v>88</v>
      </c>
      <c r="BK200" s="165">
        <f t="shared" si="29"/>
        <v>0</v>
      </c>
      <c r="BL200" s="18" t="s">
        <v>266</v>
      </c>
      <c r="BM200" s="163" t="s">
        <v>729</v>
      </c>
    </row>
    <row r="201" spans="1:65" s="2" customFormat="1" ht="21.75" customHeight="1">
      <c r="A201" s="33"/>
      <c r="B201" s="151"/>
      <c r="C201" s="152" t="s">
        <v>497</v>
      </c>
      <c r="D201" s="152" t="s">
        <v>177</v>
      </c>
      <c r="E201" s="153" t="s">
        <v>1358</v>
      </c>
      <c r="F201" s="154" t="s">
        <v>1359</v>
      </c>
      <c r="G201" s="155" t="s">
        <v>191</v>
      </c>
      <c r="H201" s="156">
        <v>1</v>
      </c>
      <c r="I201" s="157"/>
      <c r="J201" s="156">
        <f t="shared" si="20"/>
        <v>0</v>
      </c>
      <c r="K201" s="158"/>
      <c r="L201" s="34"/>
      <c r="M201" s="159" t="s">
        <v>1</v>
      </c>
      <c r="N201" s="160" t="s">
        <v>42</v>
      </c>
      <c r="O201" s="59"/>
      <c r="P201" s="161">
        <f t="shared" si="21"/>
        <v>0</v>
      </c>
      <c r="Q201" s="161">
        <v>0</v>
      </c>
      <c r="R201" s="161">
        <f t="shared" si="22"/>
        <v>0</v>
      </c>
      <c r="S201" s="161">
        <v>0</v>
      </c>
      <c r="T201" s="162">
        <f t="shared" si="23"/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3" t="s">
        <v>266</v>
      </c>
      <c r="AT201" s="163" t="s">
        <v>177</v>
      </c>
      <c r="AU201" s="163" t="s">
        <v>88</v>
      </c>
      <c r="AY201" s="18" t="s">
        <v>175</v>
      </c>
      <c r="BE201" s="164">
        <f t="shared" si="24"/>
        <v>0</v>
      </c>
      <c r="BF201" s="164">
        <f t="shared" si="25"/>
        <v>0</v>
      </c>
      <c r="BG201" s="164">
        <f t="shared" si="26"/>
        <v>0</v>
      </c>
      <c r="BH201" s="164">
        <f t="shared" si="27"/>
        <v>0</v>
      </c>
      <c r="BI201" s="164">
        <f t="shared" si="28"/>
        <v>0</v>
      </c>
      <c r="BJ201" s="18" t="s">
        <v>88</v>
      </c>
      <c r="BK201" s="165">
        <f t="shared" si="29"/>
        <v>0</v>
      </c>
      <c r="BL201" s="18" t="s">
        <v>266</v>
      </c>
      <c r="BM201" s="163" t="s">
        <v>738</v>
      </c>
    </row>
    <row r="202" spans="1:65" s="2" customFormat="1" ht="21.75" customHeight="1">
      <c r="A202" s="33"/>
      <c r="B202" s="151"/>
      <c r="C202" s="183" t="s">
        <v>501</v>
      </c>
      <c r="D202" s="183" t="s">
        <v>188</v>
      </c>
      <c r="E202" s="184" t="s">
        <v>1360</v>
      </c>
      <c r="F202" s="185" t="s">
        <v>1361</v>
      </c>
      <c r="G202" s="186" t="s">
        <v>191</v>
      </c>
      <c r="H202" s="187">
        <v>1</v>
      </c>
      <c r="I202" s="188"/>
      <c r="J202" s="187">
        <f t="shared" si="20"/>
        <v>0</v>
      </c>
      <c r="K202" s="189"/>
      <c r="L202" s="190"/>
      <c r="M202" s="191" t="s">
        <v>1</v>
      </c>
      <c r="N202" s="192" t="s">
        <v>42</v>
      </c>
      <c r="O202" s="59"/>
      <c r="P202" s="161">
        <f t="shared" si="21"/>
        <v>0</v>
      </c>
      <c r="Q202" s="161">
        <v>1.9599999999999999E-3</v>
      </c>
      <c r="R202" s="161">
        <f t="shared" si="22"/>
        <v>1.9599999999999999E-3</v>
      </c>
      <c r="S202" s="161">
        <v>0</v>
      </c>
      <c r="T202" s="162">
        <f t="shared" si="23"/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3" t="s">
        <v>349</v>
      </c>
      <c r="AT202" s="163" t="s">
        <v>188</v>
      </c>
      <c r="AU202" s="163" t="s">
        <v>88</v>
      </c>
      <c r="AY202" s="18" t="s">
        <v>175</v>
      </c>
      <c r="BE202" s="164">
        <f t="shared" si="24"/>
        <v>0</v>
      </c>
      <c r="BF202" s="164">
        <f t="shared" si="25"/>
        <v>0</v>
      </c>
      <c r="BG202" s="164">
        <f t="shared" si="26"/>
        <v>0</v>
      </c>
      <c r="BH202" s="164">
        <f t="shared" si="27"/>
        <v>0</v>
      </c>
      <c r="BI202" s="164">
        <f t="shared" si="28"/>
        <v>0</v>
      </c>
      <c r="BJ202" s="18" t="s">
        <v>88</v>
      </c>
      <c r="BK202" s="165">
        <f t="shared" si="29"/>
        <v>0</v>
      </c>
      <c r="BL202" s="18" t="s">
        <v>266</v>
      </c>
      <c r="BM202" s="163" t="s">
        <v>761</v>
      </c>
    </row>
    <row r="203" spans="1:65" s="2" customFormat="1" ht="16.5" customHeight="1">
      <c r="A203" s="33"/>
      <c r="B203" s="151"/>
      <c r="C203" s="152" t="s">
        <v>506</v>
      </c>
      <c r="D203" s="152" t="s">
        <v>177</v>
      </c>
      <c r="E203" s="153" t="s">
        <v>1362</v>
      </c>
      <c r="F203" s="154" t="s">
        <v>1363</v>
      </c>
      <c r="G203" s="155" t="s">
        <v>191</v>
      </c>
      <c r="H203" s="156">
        <v>1</v>
      </c>
      <c r="I203" s="157"/>
      <c r="J203" s="156">
        <f t="shared" si="20"/>
        <v>0</v>
      </c>
      <c r="K203" s="158"/>
      <c r="L203" s="34"/>
      <c r="M203" s="159" t="s">
        <v>1</v>
      </c>
      <c r="N203" s="160" t="s">
        <v>42</v>
      </c>
      <c r="O203" s="59"/>
      <c r="P203" s="161">
        <f t="shared" si="21"/>
        <v>0</v>
      </c>
      <c r="Q203" s="161">
        <v>0</v>
      </c>
      <c r="R203" s="161">
        <f t="shared" si="22"/>
        <v>0</v>
      </c>
      <c r="S203" s="161">
        <v>0</v>
      </c>
      <c r="T203" s="162">
        <f t="shared" si="23"/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3" t="s">
        <v>266</v>
      </c>
      <c r="AT203" s="163" t="s">
        <v>177</v>
      </c>
      <c r="AU203" s="163" t="s">
        <v>88</v>
      </c>
      <c r="AY203" s="18" t="s">
        <v>175</v>
      </c>
      <c r="BE203" s="164">
        <f t="shared" si="24"/>
        <v>0</v>
      </c>
      <c r="BF203" s="164">
        <f t="shared" si="25"/>
        <v>0</v>
      </c>
      <c r="BG203" s="164">
        <f t="shared" si="26"/>
        <v>0</v>
      </c>
      <c r="BH203" s="164">
        <f t="shared" si="27"/>
        <v>0</v>
      </c>
      <c r="BI203" s="164">
        <f t="shared" si="28"/>
        <v>0</v>
      </c>
      <c r="BJ203" s="18" t="s">
        <v>88</v>
      </c>
      <c r="BK203" s="165">
        <f t="shared" si="29"/>
        <v>0</v>
      </c>
      <c r="BL203" s="18" t="s">
        <v>266</v>
      </c>
      <c r="BM203" s="163" t="s">
        <v>774</v>
      </c>
    </row>
    <row r="204" spans="1:65" s="2" customFormat="1" ht="21.75" customHeight="1">
      <c r="A204" s="33"/>
      <c r="B204" s="151"/>
      <c r="C204" s="183" t="s">
        <v>512</v>
      </c>
      <c r="D204" s="183" t="s">
        <v>188</v>
      </c>
      <c r="E204" s="184" t="s">
        <v>1364</v>
      </c>
      <c r="F204" s="185" t="s">
        <v>1365</v>
      </c>
      <c r="G204" s="186" t="s">
        <v>191</v>
      </c>
      <c r="H204" s="187">
        <v>1</v>
      </c>
      <c r="I204" s="188"/>
      <c r="J204" s="187">
        <f t="shared" si="20"/>
        <v>0</v>
      </c>
      <c r="K204" s="189"/>
      <c r="L204" s="190"/>
      <c r="M204" s="191" t="s">
        <v>1</v>
      </c>
      <c r="N204" s="192" t="s">
        <v>42</v>
      </c>
      <c r="O204" s="59"/>
      <c r="P204" s="161">
        <f t="shared" si="21"/>
        <v>0</v>
      </c>
      <c r="Q204" s="161">
        <v>9.7000000000000005E-4</v>
      </c>
      <c r="R204" s="161">
        <f t="shared" si="22"/>
        <v>9.7000000000000005E-4</v>
      </c>
      <c r="S204" s="161">
        <v>0</v>
      </c>
      <c r="T204" s="162">
        <f t="shared" si="23"/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3" t="s">
        <v>349</v>
      </c>
      <c r="AT204" s="163" t="s">
        <v>188</v>
      </c>
      <c r="AU204" s="163" t="s">
        <v>88</v>
      </c>
      <c r="AY204" s="18" t="s">
        <v>175</v>
      </c>
      <c r="BE204" s="164">
        <f t="shared" si="24"/>
        <v>0</v>
      </c>
      <c r="BF204" s="164">
        <f t="shared" si="25"/>
        <v>0</v>
      </c>
      <c r="BG204" s="164">
        <f t="shared" si="26"/>
        <v>0</v>
      </c>
      <c r="BH204" s="164">
        <f t="shared" si="27"/>
        <v>0</v>
      </c>
      <c r="BI204" s="164">
        <f t="shared" si="28"/>
        <v>0</v>
      </c>
      <c r="BJ204" s="18" t="s">
        <v>88</v>
      </c>
      <c r="BK204" s="165">
        <f t="shared" si="29"/>
        <v>0</v>
      </c>
      <c r="BL204" s="18" t="s">
        <v>266</v>
      </c>
      <c r="BM204" s="163" t="s">
        <v>788</v>
      </c>
    </row>
    <row r="205" spans="1:65" s="2" customFormat="1" ht="21.75" customHeight="1">
      <c r="A205" s="33"/>
      <c r="B205" s="151"/>
      <c r="C205" s="152" t="s">
        <v>520</v>
      </c>
      <c r="D205" s="152" t="s">
        <v>177</v>
      </c>
      <c r="E205" s="153" t="s">
        <v>1366</v>
      </c>
      <c r="F205" s="154" t="s">
        <v>1367</v>
      </c>
      <c r="G205" s="155" t="s">
        <v>191</v>
      </c>
      <c r="H205" s="156">
        <v>1</v>
      </c>
      <c r="I205" s="157"/>
      <c r="J205" s="156">
        <f t="shared" si="20"/>
        <v>0</v>
      </c>
      <c r="K205" s="158"/>
      <c r="L205" s="34"/>
      <c r="M205" s="159" t="s">
        <v>1</v>
      </c>
      <c r="N205" s="160" t="s">
        <v>42</v>
      </c>
      <c r="O205" s="59"/>
      <c r="P205" s="161">
        <f t="shared" si="21"/>
        <v>0</v>
      </c>
      <c r="Q205" s="161">
        <v>0</v>
      </c>
      <c r="R205" s="161">
        <f t="shared" si="22"/>
        <v>0</v>
      </c>
      <c r="S205" s="161">
        <v>0</v>
      </c>
      <c r="T205" s="162">
        <f t="shared" si="23"/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63" t="s">
        <v>266</v>
      </c>
      <c r="AT205" s="163" t="s">
        <v>177</v>
      </c>
      <c r="AU205" s="163" t="s">
        <v>88</v>
      </c>
      <c r="AY205" s="18" t="s">
        <v>175</v>
      </c>
      <c r="BE205" s="164">
        <f t="shared" si="24"/>
        <v>0</v>
      </c>
      <c r="BF205" s="164">
        <f t="shared" si="25"/>
        <v>0</v>
      </c>
      <c r="BG205" s="164">
        <f t="shared" si="26"/>
        <v>0</v>
      </c>
      <c r="BH205" s="164">
        <f t="shared" si="27"/>
        <v>0</v>
      </c>
      <c r="BI205" s="164">
        <f t="shared" si="28"/>
        <v>0</v>
      </c>
      <c r="BJ205" s="18" t="s">
        <v>88</v>
      </c>
      <c r="BK205" s="165">
        <f t="shared" si="29"/>
        <v>0</v>
      </c>
      <c r="BL205" s="18" t="s">
        <v>266</v>
      </c>
      <c r="BM205" s="163" t="s">
        <v>799</v>
      </c>
    </row>
    <row r="206" spans="1:65" s="2" customFormat="1" ht="21.75" customHeight="1">
      <c r="A206" s="33"/>
      <c r="B206" s="151"/>
      <c r="C206" s="152" t="s">
        <v>524</v>
      </c>
      <c r="D206" s="152" t="s">
        <v>177</v>
      </c>
      <c r="E206" s="153" t="s">
        <v>1368</v>
      </c>
      <c r="F206" s="154" t="s">
        <v>1369</v>
      </c>
      <c r="G206" s="155" t="s">
        <v>191</v>
      </c>
      <c r="H206" s="156">
        <v>1</v>
      </c>
      <c r="I206" s="157"/>
      <c r="J206" s="156">
        <f t="shared" si="20"/>
        <v>0</v>
      </c>
      <c r="K206" s="158"/>
      <c r="L206" s="34"/>
      <c r="M206" s="159" t="s">
        <v>1</v>
      </c>
      <c r="N206" s="160" t="s">
        <v>42</v>
      </c>
      <c r="O206" s="59"/>
      <c r="P206" s="161">
        <f t="shared" si="21"/>
        <v>0</v>
      </c>
      <c r="Q206" s="161">
        <v>0</v>
      </c>
      <c r="R206" s="161">
        <f t="shared" si="22"/>
        <v>0</v>
      </c>
      <c r="S206" s="161">
        <v>0</v>
      </c>
      <c r="T206" s="162">
        <f t="shared" si="23"/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3" t="s">
        <v>266</v>
      </c>
      <c r="AT206" s="163" t="s">
        <v>177</v>
      </c>
      <c r="AU206" s="163" t="s">
        <v>88</v>
      </c>
      <c r="AY206" s="18" t="s">
        <v>175</v>
      </c>
      <c r="BE206" s="164">
        <f t="shared" si="24"/>
        <v>0</v>
      </c>
      <c r="BF206" s="164">
        <f t="shared" si="25"/>
        <v>0</v>
      </c>
      <c r="BG206" s="164">
        <f t="shared" si="26"/>
        <v>0</v>
      </c>
      <c r="BH206" s="164">
        <f t="shared" si="27"/>
        <v>0</v>
      </c>
      <c r="BI206" s="164">
        <f t="shared" si="28"/>
        <v>0</v>
      </c>
      <c r="BJ206" s="18" t="s">
        <v>88</v>
      </c>
      <c r="BK206" s="165">
        <f t="shared" si="29"/>
        <v>0</v>
      </c>
      <c r="BL206" s="18" t="s">
        <v>266</v>
      </c>
      <c r="BM206" s="163" t="s">
        <v>807</v>
      </c>
    </row>
    <row r="207" spans="1:65" s="2" customFormat="1" ht="21.75" customHeight="1">
      <c r="A207" s="33"/>
      <c r="B207" s="151"/>
      <c r="C207" s="152" t="s">
        <v>528</v>
      </c>
      <c r="D207" s="152" t="s">
        <v>177</v>
      </c>
      <c r="E207" s="153" t="s">
        <v>1370</v>
      </c>
      <c r="F207" s="154" t="s">
        <v>1371</v>
      </c>
      <c r="G207" s="155" t="s">
        <v>191</v>
      </c>
      <c r="H207" s="156">
        <v>1</v>
      </c>
      <c r="I207" s="157"/>
      <c r="J207" s="156">
        <f t="shared" si="20"/>
        <v>0</v>
      </c>
      <c r="K207" s="158"/>
      <c r="L207" s="34"/>
      <c r="M207" s="159" t="s">
        <v>1</v>
      </c>
      <c r="N207" s="160" t="s">
        <v>42</v>
      </c>
      <c r="O207" s="59"/>
      <c r="P207" s="161">
        <f t="shared" si="21"/>
        <v>0</v>
      </c>
      <c r="Q207" s="161">
        <v>0</v>
      </c>
      <c r="R207" s="161">
        <f t="shared" si="22"/>
        <v>0</v>
      </c>
      <c r="S207" s="161">
        <v>0</v>
      </c>
      <c r="T207" s="162">
        <f t="shared" si="23"/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3" t="s">
        <v>266</v>
      </c>
      <c r="AT207" s="163" t="s">
        <v>177</v>
      </c>
      <c r="AU207" s="163" t="s">
        <v>88</v>
      </c>
      <c r="AY207" s="18" t="s">
        <v>175</v>
      </c>
      <c r="BE207" s="164">
        <f t="shared" si="24"/>
        <v>0</v>
      </c>
      <c r="BF207" s="164">
        <f t="shared" si="25"/>
        <v>0</v>
      </c>
      <c r="BG207" s="164">
        <f t="shared" si="26"/>
        <v>0</v>
      </c>
      <c r="BH207" s="164">
        <f t="shared" si="27"/>
        <v>0</v>
      </c>
      <c r="BI207" s="164">
        <f t="shared" si="28"/>
        <v>0</v>
      </c>
      <c r="BJ207" s="18" t="s">
        <v>88</v>
      </c>
      <c r="BK207" s="165">
        <f t="shared" si="29"/>
        <v>0</v>
      </c>
      <c r="BL207" s="18" t="s">
        <v>266</v>
      </c>
      <c r="BM207" s="163" t="s">
        <v>818</v>
      </c>
    </row>
    <row r="208" spans="1:65" s="2" customFormat="1" ht="21.75" customHeight="1">
      <c r="A208" s="33"/>
      <c r="B208" s="151"/>
      <c r="C208" s="183" t="s">
        <v>535</v>
      </c>
      <c r="D208" s="183" t="s">
        <v>188</v>
      </c>
      <c r="E208" s="184" t="s">
        <v>1372</v>
      </c>
      <c r="F208" s="185" t="s">
        <v>1373</v>
      </c>
      <c r="G208" s="186" t="s">
        <v>191</v>
      </c>
      <c r="H208" s="187">
        <v>1</v>
      </c>
      <c r="I208" s="188"/>
      <c r="J208" s="187">
        <f t="shared" si="20"/>
        <v>0</v>
      </c>
      <c r="K208" s="189"/>
      <c r="L208" s="190"/>
      <c r="M208" s="191" t="s">
        <v>1</v>
      </c>
      <c r="N208" s="192" t="s">
        <v>42</v>
      </c>
      <c r="O208" s="59"/>
      <c r="P208" s="161">
        <f t="shared" si="21"/>
        <v>0</v>
      </c>
      <c r="Q208" s="161">
        <v>2.5000000000000001E-2</v>
      </c>
      <c r="R208" s="161">
        <f t="shared" si="22"/>
        <v>2.5000000000000001E-2</v>
      </c>
      <c r="S208" s="161">
        <v>0</v>
      </c>
      <c r="T208" s="162">
        <f t="shared" si="23"/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3" t="s">
        <v>349</v>
      </c>
      <c r="AT208" s="163" t="s">
        <v>188</v>
      </c>
      <c r="AU208" s="163" t="s">
        <v>88</v>
      </c>
      <c r="AY208" s="18" t="s">
        <v>175</v>
      </c>
      <c r="BE208" s="164">
        <f t="shared" si="24"/>
        <v>0</v>
      </c>
      <c r="BF208" s="164">
        <f t="shared" si="25"/>
        <v>0</v>
      </c>
      <c r="BG208" s="164">
        <f t="shared" si="26"/>
        <v>0</v>
      </c>
      <c r="BH208" s="164">
        <f t="shared" si="27"/>
        <v>0</v>
      </c>
      <c r="BI208" s="164">
        <f t="shared" si="28"/>
        <v>0</v>
      </c>
      <c r="BJ208" s="18" t="s">
        <v>88</v>
      </c>
      <c r="BK208" s="165">
        <f t="shared" si="29"/>
        <v>0</v>
      </c>
      <c r="BL208" s="18" t="s">
        <v>266</v>
      </c>
      <c r="BM208" s="163" t="s">
        <v>829</v>
      </c>
    </row>
    <row r="209" spans="1:65" s="2" customFormat="1" ht="16.5" customHeight="1">
      <c r="A209" s="33"/>
      <c r="B209" s="151"/>
      <c r="C209" s="152" t="s">
        <v>540</v>
      </c>
      <c r="D209" s="152" t="s">
        <v>177</v>
      </c>
      <c r="E209" s="153" t="s">
        <v>1374</v>
      </c>
      <c r="F209" s="154" t="s">
        <v>1375</v>
      </c>
      <c r="G209" s="155" t="s">
        <v>191</v>
      </c>
      <c r="H209" s="156">
        <v>3</v>
      </c>
      <c r="I209" s="157"/>
      <c r="J209" s="156">
        <f t="shared" si="20"/>
        <v>0</v>
      </c>
      <c r="K209" s="158"/>
      <c r="L209" s="34"/>
      <c r="M209" s="159" t="s">
        <v>1</v>
      </c>
      <c r="N209" s="160" t="s">
        <v>42</v>
      </c>
      <c r="O209" s="59"/>
      <c r="P209" s="161">
        <f t="shared" si="21"/>
        <v>0</v>
      </c>
      <c r="Q209" s="161">
        <v>0</v>
      </c>
      <c r="R209" s="161">
        <f t="shared" si="22"/>
        <v>0</v>
      </c>
      <c r="S209" s="161">
        <v>0</v>
      </c>
      <c r="T209" s="162">
        <f t="shared" si="23"/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3" t="s">
        <v>266</v>
      </c>
      <c r="AT209" s="163" t="s">
        <v>177</v>
      </c>
      <c r="AU209" s="163" t="s">
        <v>88</v>
      </c>
      <c r="AY209" s="18" t="s">
        <v>175</v>
      </c>
      <c r="BE209" s="164">
        <f t="shared" si="24"/>
        <v>0</v>
      </c>
      <c r="BF209" s="164">
        <f t="shared" si="25"/>
        <v>0</v>
      </c>
      <c r="BG209" s="164">
        <f t="shared" si="26"/>
        <v>0</v>
      </c>
      <c r="BH209" s="164">
        <f t="shared" si="27"/>
        <v>0</v>
      </c>
      <c r="BI209" s="164">
        <f t="shared" si="28"/>
        <v>0</v>
      </c>
      <c r="BJ209" s="18" t="s">
        <v>88</v>
      </c>
      <c r="BK209" s="165">
        <f t="shared" si="29"/>
        <v>0</v>
      </c>
      <c r="BL209" s="18" t="s">
        <v>266</v>
      </c>
      <c r="BM209" s="163" t="s">
        <v>840</v>
      </c>
    </row>
    <row r="210" spans="1:65" s="2" customFormat="1" ht="21.75" customHeight="1">
      <c r="A210" s="33"/>
      <c r="B210" s="151"/>
      <c r="C210" s="183" t="s">
        <v>544</v>
      </c>
      <c r="D210" s="183" t="s">
        <v>188</v>
      </c>
      <c r="E210" s="184" t="s">
        <v>1376</v>
      </c>
      <c r="F210" s="185" t="s">
        <v>1377</v>
      </c>
      <c r="G210" s="186" t="s">
        <v>191</v>
      </c>
      <c r="H210" s="187">
        <v>2</v>
      </c>
      <c r="I210" s="188"/>
      <c r="J210" s="187">
        <f t="shared" si="20"/>
        <v>0</v>
      </c>
      <c r="K210" s="189"/>
      <c r="L210" s="190"/>
      <c r="M210" s="191" t="s">
        <v>1</v>
      </c>
      <c r="N210" s="192" t="s">
        <v>42</v>
      </c>
      <c r="O210" s="59"/>
      <c r="P210" s="161">
        <f t="shared" si="21"/>
        <v>0</v>
      </c>
      <c r="Q210" s="161">
        <v>0.02</v>
      </c>
      <c r="R210" s="161">
        <f t="shared" si="22"/>
        <v>0.04</v>
      </c>
      <c r="S210" s="161">
        <v>0</v>
      </c>
      <c r="T210" s="162">
        <f t="shared" si="23"/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3" t="s">
        <v>349</v>
      </c>
      <c r="AT210" s="163" t="s">
        <v>188</v>
      </c>
      <c r="AU210" s="163" t="s">
        <v>88</v>
      </c>
      <c r="AY210" s="18" t="s">
        <v>175</v>
      </c>
      <c r="BE210" s="164">
        <f t="shared" si="24"/>
        <v>0</v>
      </c>
      <c r="BF210" s="164">
        <f t="shared" si="25"/>
        <v>0</v>
      </c>
      <c r="BG210" s="164">
        <f t="shared" si="26"/>
        <v>0</v>
      </c>
      <c r="BH210" s="164">
        <f t="shared" si="27"/>
        <v>0</v>
      </c>
      <c r="BI210" s="164">
        <f t="shared" si="28"/>
        <v>0</v>
      </c>
      <c r="BJ210" s="18" t="s">
        <v>88</v>
      </c>
      <c r="BK210" s="165">
        <f t="shared" si="29"/>
        <v>0</v>
      </c>
      <c r="BL210" s="18" t="s">
        <v>266</v>
      </c>
      <c r="BM210" s="163" t="s">
        <v>854</v>
      </c>
    </row>
    <row r="211" spans="1:65" s="2" customFormat="1" ht="21.75" customHeight="1">
      <c r="A211" s="33"/>
      <c r="B211" s="151"/>
      <c r="C211" s="183" t="s">
        <v>548</v>
      </c>
      <c r="D211" s="183" t="s">
        <v>188</v>
      </c>
      <c r="E211" s="184" t="s">
        <v>1378</v>
      </c>
      <c r="F211" s="185" t="s">
        <v>1379</v>
      </c>
      <c r="G211" s="186" t="s">
        <v>191</v>
      </c>
      <c r="H211" s="187">
        <v>1</v>
      </c>
      <c r="I211" s="188"/>
      <c r="J211" s="187">
        <f t="shared" si="20"/>
        <v>0</v>
      </c>
      <c r="K211" s="189"/>
      <c r="L211" s="190"/>
      <c r="M211" s="191" t="s">
        <v>1</v>
      </c>
      <c r="N211" s="192" t="s">
        <v>42</v>
      </c>
      <c r="O211" s="59"/>
      <c r="P211" s="161">
        <f t="shared" si="21"/>
        <v>0</v>
      </c>
      <c r="Q211" s="161">
        <v>0.02</v>
      </c>
      <c r="R211" s="161">
        <f t="shared" si="22"/>
        <v>0.02</v>
      </c>
      <c r="S211" s="161">
        <v>0</v>
      </c>
      <c r="T211" s="162">
        <f t="shared" si="23"/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3" t="s">
        <v>349</v>
      </c>
      <c r="AT211" s="163" t="s">
        <v>188</v>
      </c>
      <c r="AU211" s="163" t="s">
        <v>88</v>
      </c>
      <c r="AY211" s="18" t="s">
        <v>175</v>
      </c>
      <c r="BE211" s="164">
        <f t="shared" si="24"/>
        <v>0</v>
      </c>
      <c r="BF211" s="164">
        <f t="shared" si="25"/>
        <v>0</v>
      </c>
      <c r="BG211" s="164">
        <f t="shared" si="26"/>
        <v>0</v>
      </c>
      <c r="BH211" s="164">
        <f t="shared" si="27"/>
        <v>0</v>
      </c>
      <c r="BI211" s="164">
        <f t="shared" si="28"/>
        <v>0</v>
      </c>
      <c r="BJ211" s="18" t="s">
        <v>88</v>
      </c>
      <c r="BK211" s="165">
        <f t="shared" si="29"/>
        <v>0</v>
      </c>
      <c r="BL211" s="18" t="s">
        <v>266</v>
      </c>
      <c r="BM211" s="163" t="s">
        <v>863</v>
      </c>
    </row>
    <row r="212" spans="1:65" s="2" customFormat="1" ht="30" customHeight="1">
      <c r="A212" s="33"/>
      <c r="B212" s="151"/>
      <c r="C212" s="183" t="s">
        <v>552</v>
      </c>
      <c r="D212" s="183" t="s">
        <v>188</v>
      </c>
      <c r="E212" s="184" t="s">
        <v>1380</v>
      </c>
      <c r="F212" s="185" t="s">
        <v>1381</v>
      </c>
      <c r="G212" s="186" t="s">
        <v>191</v>
      </c>
      <c r="H212" s="187">
        <v>3</v>
      </c>
      <c r="I212" s="188"/>
      <c r="J212" s="187">
        <f t="shared" si="20"/>
        <v>0</v>
      </c>
      <c r="K212" s="189"/>
      <c r="L212" s="190"/>
      <c r="M212" s="191" t="s">
        <v>1</v>
      </c>
      <c r="N212" s="192" t="s">
        <v>42</v>
      </c>
      <c r="O212" s="59"/>
      <c r="P212" s="161">
        <f t="shared" si="21"/>
        <v>0</v>
      </c>
      <c r="Q212" s="161">
        <v>0.02</v>
      </c>
      <c r="R212" s="161">
        <f t="shared" si="22"/>
        <v>0.06</v>
      </c>
      <c r="S212" s="161">
        <v>0</v>
      </c>
      <c r="T212" s="162">
        <f t="shared" si="23"/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3" t="s">
        <v>349</v>
      </c>
      <c r="AT212" s="163" t="s">
        <v>188</v>
      </c>
      <c r="AU212" s="163" t="s">
        <v>88</v>
      </c>
      <c r="AY212" s="18" t="s">
        <v>175</v>
      </c>
      <c r="BE212" s="164">
        <f t="shared" si="24"/>
        <v>0</v>
      </c>
      <c r="BF212" s="164">
        <f t="shared" si="25"/>
        <v>0</v>
      </c>
      <c r="BG212" s="164">
        <f t="shared" si="26"/>
        <v>0</v>
      </c>
      <c r="BH212" s="164">
        <f t="shared" si="27"/>
        <v>0</v>
      </c>
      <c r="BI212" s="164">
        <f t="shared" si="28"/>
        <v>0</v>
      </c>
      <c r="BJ212" s="18" t="s">
        <v>88</v>
      </c>
      <c r="BK212" s="165">
        <f t="shared" si="29"/>
        <v>0</v>
      </c>
      <c r="BL212" s="18" t="s">
        <v>266</v>
      </c>
      <c r="BM212" s="163" t="s">
        <v>873</v>
      </c>
    </row>
    <row r="213" spans="1:65" s="2" customFormat="1" ht="21.75" customHeight="1">
      <c r="A213" s="33"/>
      <c r="B213" s="151"/>
      <c r="C213" s="152" t="s">
        <v>558</v>
      </c>
      <c r="D213" s="152" t="s">
        <v>177</v>
      </c>
      <c r="E213" s="153" t="s">
        <v>1382</v>
      </c>
      <c r="F213" s="154" t="s">
        <v>1383</v>
      </c>
      <c r="G213" s="155" t="s">
        <v>215</v>
      </c>
      <c r="H213" s="156">
        <v>2</v>
      </c>
      <c r="I213" s="157"/>
      <c r="J213" s="156">
        <f t="shared" si="20"/>
        <v>0</v>
      </c>
      <c r="K213" s="158"/>
      <c r="L213" s="34"/>
      <c r="M213" s="159" t="s">
        <v>1</v>
      </c>
      <c r="N213" s="160" t="s">
        <v>42</v>
      </c>
      <c r="O213" s="59"/>
      <c r="P213" s="161">
        <f t="shared" si="21"/>
        <v>0</v>
      </c>
      <c r="Q213" s="161">
        <v>0</v>
      </c>
      <c r="R213" s="161">
        <f t="shared" si="22"/>
        <v>0</v>
      </c>
      <c r="S213" s="161">
        <v>0</v>
      </c>
      <c r="T213" s="162">
        <f t="shared" si="23"/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3" t="s">
        <v>266</v>
      </c>
      <c r="AT213" s="163" t="s">
        <v>177</v>
      </c>
      <c r="AU213" s="163" t="s">
        <v>88</v>
      </c>
      <c r="AY213" s="18" t="s">
        <v>175</v>
      </c>
      <c r="BE213" s="164">
        <f t="shared" si="24"/>
        <v>0</v>
      </c>
      <c r="BF213" s="164">
        <f t="shared" si="25"/>
        <v>0</v>
      </c>
      <c r="BG213" s="164">
        <f t="shared" si="26"/>
        <v>0</v>
      </c>
      <c r="BH213" s="164">
        <f t="shared" si="27"/>
        <v>0</v>
      </c>
      <c r="BI213" s="164">
        <f t="shared" si="28"/>
        <v>0</v>
      </c>
      <c r="BJ213" s="18" t="s">
        <v>88</v>
      </c>
      <c r="BK213" s="165">
        <f t="shared" si="29"/>
        <v>0</v>
      </c>
      <c r="BL213" s="18" t="s">
        <v>266</v>
      </c>
      <c r="BM213" s="163" t="s">
        <v>197</v>
      </c>
    </row>
    <row r="214" spans="1:65" s="2" customFormat="1" ht="21.75" customHeight="1">
      <c r="A214" s="33"/>
      <c r="B214" s="151"/>
      <c r="C214" s="183" t="s">
        <v>564</v>
      </c>
      <c r="D214" s="183" t="s">
        <v>188</v>
      </c>
      <c r="E214" s="184" t="s">
        <v>1384</v>
      </c>
      <c r="F214" s="185" t="s">
        <v>1385</v>
      </c>
      <c r="G214" s="186" t="s">
        <v>215</v>
      </c>
      <c r="H214" s="187">
        <v>2</v>
      </c>
      <c r="I214" s="188"/>
      <c r="J214" s="187">
        <f t="shared" si="20"/>
        <v>0</v>
      </c>
      <c r="K214" s="189"/>
      <c r="L214" s="190"/>
      <c r="M214" s="191" t="s">
        <v>1</v>
      </c>
      <c r="N214" s="192" t="s">
        <v>42</v>
      </c>
      <c r="O214" s="59"/>
      <c r="P214" s="161">
        <f t="shared" si="21"/>
        <v>0</v>
      </c>
      <c r="Q214" s="161">
        <v>4.4999999999999997E-3</v>
      </c>
      <c r="R214" s="161">
        <f t="shared" si="22"/>
        <v>8.9999999999999993E-3</v>
      </c>
      <c r="S214" s="161">
        <v>0</v>
      </c>
      <c r="T214" s="162">
        <f t="shared" si="23"/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63" t="s">
        <v>349</v>
      </c>
      <c r="AT214" s="163" t="s">
        <v>188</v>
      </c>
      <c r="AU214" s="163" t="s">
        <v>88</v>
      </c>
      <c r="AY214" s="18" t="s">
        <v>175</v>
      </c>
      <c r="BE214" s="164">
        <f t="shared" si="24"/>
        <v>0</v>
      </c>
      <c r="BF214" s="164">
        <f t="shared" si="25"/>
        <v>0</v>
      </c>
      <c r="BG214" s="164">
        <f t="shared" si="26"/>
        <v>0</v>
      </c>
      <c r="BH214" s="164">
        <f t="shared" si="27"/>
        <v>0</v>
      </c>
      <c r="BI214" s="164">
        <f t="shared" si="28"/>
        <v>0</v>
      </c>
      <c r="BJ214" s="18" t="s">
        <v>88</v>
      </c>
      <c r="BK214" s="165">
        <f t="shared" si="29"/>
        <v>0</v>
      </c>
      <c r="BL214" s="18" t="s">
        <v>266</v>
      </c>
      <c r="BM214" s="163" t="s">
        <v>752</v>
      </c>
    </row>
    <row r="215" spans="1:65" s="2" customFormat="1" ht="21.75" customHeight="1">
      <c r="A215" s="33"/>
      <c r="B215" s="151"/>
      <c r="C215" s="152" t="s">
        <v>570</v>
      </c>
      <c r="D215" s="152" t="s">
        <v>177</v>
      </c>
      <c r="E215" s="153" t="s">
        <v>1386</v>
      </c>
      <c r="F215" s="154" t="s">
        <v>1387</v>
      </c>
      <c r="G215" s="155" t="s">
        <v>215</v>
      </c>
      <c r="H215" s="156">
        <v>7.5</v>
      </c>
      <c r="I215" s="157"/>
      <c r="J215" s="156">
        <f t="shared" si="20"/>
        <v>0</v>
      </c>
      <c r="K215" s="158"/>
      <c r="L215" s="34"/>
      <c r="M215" s="159" t="s">
        <v>1</v>
      </c>
      <c r="N215" s="160" t="s">
        <v>42</v>
      </c>
      <c r="O215" s="59"/>
      <c r="P215" s="161">
        <f t="shared" si="21"/>
        <v>0</v>
      </c>
      <c r="Q215" s="161">
        <v>0</v>
      </c>
      <c r="R215" s="161">
        <f t="shared" si="22"/>
        <v>0</v>
      </c>
      <c r="S215" s="161">
        <v>0</v>
      </c>
      <c r="T215" s="162">
        <f t="shared" si="23"/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3" t="s">
        <v>266</v>
      </c>
      <c r="AT215" s="163" t="s">
        <v>177</v>
      </c>
      <c r="AU215" s="163" t="s">
        <v>88</v>
      </c>
      <c r="AY215" s="18" t="s">
        <v>175</v>
      </c>
      <c r="BE215" s="164">
        <f t="shared" si="24"/>
        <v>0</v>
      </c>
      <c r="BF215" s="164">
        <f t="shared" si="25"/>
        <v>0</v>
      </c>
      <c r="BG215" s="164">
        <f t="shared" si="26"/>
        <v>0</v>
      </c>
      <c r="BH215" s="164">
        <f t="shared" si="27"/>
        <v>0</v>
      </c>
      <c r="BI215" s="164">
        <f t="shared" si="28"/>
        <v>0</v>
      </c>
      <c r="BJ215" s="18" t="s">
        <v>88</v>
      </c>
      <c r="BK215" s="165">
        <f t="shared" si="29"/>
        <v>0</v>
      </c>
      <c r="BL215" s="18" t="s">
        <v>266</v>
      </c>
      <c r="BM215" s="163" t="s">
        <v>1244</v>
      </c>
    </row>
    <row r="216" spans="1:65" s="2" customFormat="1" ht="21.75" customHeight="1">
      <c r="A216" s="33"/>
      <c r="B216" s="151"/>
      <c r="C216" s="183" t="s">
        <v>574</v>
      </c>
      <c r="D216" s="183" t="s">
        <v>188</v>
      </c>
      <c r="E216" s="184" t="s">
        <v>1388</v>
      </c>
      <c r="F216" s="185" t="s">
        <v>1389</v>
      </c>
      <c r="G216" s="186" t="s">
        <v>215</v>
      </c>
      <c r="H216" s="187">
        <v>7.5</v>
      </c>
      <c r="I216" s="188"/>
      <c r="J216" s="187">
        <f t="shared" si="20"/>
        <v>0</v>
      </c>
      <c r="K216" s="189"/>
      <c r="L216" s="190"/>
      <c r="M216" s="191" t="s">
        <v>1</v>
      </c>
      <c r="N216" s="192" t="s">
        <v>42</v>
      </c>
      <c r="O216" s="59"/>
      <c r="P216" s="161">
        <f t="shared" si="21"/>
        <v>0</v>
      </c>
      <c r="Q216" s="161">
        <v>5.0000000000000001E-3</v>
      </c>
      <c r="R216" s="161">
        <f t="shared" si="22"/>
        <v>3.7499999999999999E-2</v>
      </c>
      <c r="S216" s="161">
        <v>0</v>
      </c>
      <c r="T216" s="162">
        <f t="shared" si="23"/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63" t="s">
        <v>349</v>
      </c>
      <c r="AT216" s="163" t="s">
        <v>188</v>
      </c>
      <c r="AU216" s="163" t="s">
        <v>88</v>
      </c>
      <c r="AY216" s="18" t="s">
        <v>175</v>
      </c>
      <c r="BE216" s="164">
        <f t="shared" si="24"/>
        <v>0</v>
      </c>
      <c r="BF216" s="164">
        <f t="shared" si="25"/>
        <v>0</v>
      </c>
      <c r="BG216" s="164">
        <f t="shared" si="26"/>
        <v>0</v>
      </c>
      <c r="BH216" s="164">
        <f t="shared" si="27"/>
        <v>0</v>
      </c>
      <c r="BI216" s="164">
        <f t="shared" si="28"/>
        <v>0</v>
      </c>
      <c r="BJ216" s="18" t="s">
        <v>88</v>
      </c>
      <c r="BK216" s="165">
        <f t="shared" si="29"/>
        <v>0</v>
      </c>
      <c r="BL216" s="18" t="s">
        <v>266</v>
      </c>
      <c r="BM216" s="163" t="s">
        <v>1247</v>
      </c>
    </row>
    <row r="217" spans="1:65" s="2" customFormat="1" ht="21.75" customHeight="1">
      <c r="A217" s="33"/>
      <c r="B217" s="151"/>
      <c r="C217" s="152" t="s">
        <v>579</v>
      </c>
      <c r="D217" s="152" t="s">
        <v>177</v>
      </c>
      <c r="E217" s="153" t="s">
        <v>1390</v>
      </c>
      <c r="F217" s="154" t="s">
        <v>1391</v>
      </c>
      <c r="G217" s="155" t="s">
        <v>215</v>
      </c>
      <c r="H217" s="156">
        <v>38.5</v>
      </c>
      <c r="I217" s="157"/>
      <c r="J217" s="156">
        <f t="shared" si="20"/>
        <v>0</v>
      </c>
      <c r="K217" s="158"/>
      <c r="L217" s="34"/>
      <c r="M217" s="159" t="s">
        <v>1</v>
      </c>
      <c r="N217" s="160" t="s">
        <v>42</v>
      </c>
      <c r="O217" s="59"/>
      <c r="P217" s="161">
        <f t="shared" si="21"/>
        <v>0</v>
      </c>
      <c r="Q217" s="161">
        <v>0</v>
      </c>
      <c r="R217" s="161">
        <f t="shared" si="22"/>
        <v>0</v>
      </c>
      <c r="S217" s="161">
        <v>0</v>
      </c>
      <c r="T217" s="162">
        <f t="shared" si="23"/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3" t="s">
        <v>266</v>
      </c>
      <c r="AT217" s="163" t="s">
        <v>177</v>
      </c>
      <c r="AU217" s="163" t="s">
        <v>88</v>
      </c>
      <c r="AY217" s="18" t="s">
        <v>175</v>
      </c>
      <c r="BE217" s="164">
        <f t="shared" si="24"/>
        <v>0</v>
      </c>
      <c r="BF217" s="164">
        <f t="shared" si="25"/>
        <v>0</v>
      </c>
      <c r="BG217" s="164">
        <f t="shared" si="26"/>
        <v>0</v>
      </c>
      <c r="BH217" s="164">
        <f t="shared" si="27"/>
        <v>0</v>
      </c>
      <c r="BI217" s="164">
        <f t="shared" si="28"/>
        <v>0</v>
      </c>
      <c r="BJ217" s="18" t="s">
        <v>88</v>
      </c>
      <c r="BK217" s="165">
        <f t="shared" si="29"/>
        <v>0</v>
      </c>
      <c r="BL217" s="18" t="s">
        <v>266</v>
      </c>
      <c r="BM217" s="163" t="s">
        <v>1250</v>
      </c>
    </row>
    <row r="218" spans="1:65" s="2" customFormat="1" ht="21.75" customHeight="1">
      <c r="A218" s="33"/>
      <c r="B218" s="151"/>
      <c r="C218" s="183" t="s">
        <v>967</v>
      </c>
      <c r="D218" s="183" t="s">
        <v>188</v>
      </c>
      <c r="E218" s="184" t="s">
        <v>1392</v>
      </c>
      <c r="F218" s="185" t="s">
        <v>1393</v>
      </c>
      <c r="G218" s="186" t="s">
        <v>215</v>
      </c>
      <c r="H218" s="187">
        <v>38.5</v>
      </c>
      <c r="I218" s="188"/>
      <c r="J218" s="187">
        <f t="shared" si="20"/>
        <v>0</v>
      </c>
      <c r="K218" s="189"/>
      <c r="L218" s="190"/>
      <c r="M218" s="191" t="s">
        <v>1</v>
      </c>
      <c r="N218" s="192" t="s">
        <v>42</v>
      </c>
      <c r="O218" s="59"/>
      <c r="P218" s="161">
        <f t="shared" si="21"/>
        <v>0</v>
      </c>
      <c r="Q218" s="161">
        <v>7.7999999999999996E-3</v>
      </c>
      <c r="R218" s="161">
        <f t="shared" si="22"/>
        <v>0.30030000000000001</v>
      </c>
      <c r="S218" s="161">
        <v>0</v>
      </c>
      <c r="T218" s="162">
        <f t="shared" si="23"/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3" t="s">
        <v>349</v>
      </c>
      <c r="AT218" s="163" t="s">
        <v>188</v>
      </c>
      <c r="AU218" s="163" t="s">
        <v>88</v>
      </c>
      <c r="AY218" s="18" t="s">
        <v>175</v>
      </c>
      <c r="BE218" s="164">
        <f t="shared" si="24"/>
        <v>0</v>
      </c>
      <c r="BF218" s="164">
        <f t="shared" si="25"/>
        <v>0</v>
      </c>
      <c r="BG218" s="164">
        <f t="shared" si="26"/>
        <v>0</v>
      </c>
      <c r="BH218" s="164">
        <f t="shared" si="27"/>
        <v>0</v>
      </c>
      <c r="BI218" s="164">
        <f t="shared" si="28"/>
        <v>0</v>
      </c>
      <c r="BJ218" s="18" t="s">
        <v>88</v>
      </c>
      <c r="BK218" s="165">
        <f t="shared" si="29"/>
        <v>0</v>
      </c>
      <c r="BL218" s="18" t="s">
        <v>266</v>
      </c>
      <c r="BM218" s="163" t="s">
        <v>1253</v>
      </c>
    </row>
    <row r="219" spans="1:65" s="2" customFormat="1" ht="28.5" customHeight="1">
      <c r="A219" s="33"/>
      <c r="B219" s="151"/>
      <c r="C219" s="183" t="s">
        <v>1254</v>
      </c>
      <c r="D219" s="183" t="s">
        <v>188</v>
      </c>
      <c r="E219" s="184" t="s">
        <v>1394</v>
      </c>
      <c r="F219" s="185" t="s">
        <v>1395</v>
      </c>
      <c r="G219" s="186" t="s">
        <v>191</v>
      </c>
      <c r="H219" s="187">
        <v>2</v>
      </c>
      <c r="I219" s="188"/>
      <c r="J219" s="187">
        <f t="shared" si="20"/>
        <v>0</v>
      </c>
      <c r="K219" s="189"/>
      <c r="L219" s="190"/>
      <c r="M219" s="191" t="s">
        <v>1</v>
      </c>
      <c r="N219" s="192" t="s">
        <v>42</v>
      </c>
      <c r="O219" s="59"/>
      <c r="P219" s="161">
        <f t="shared" si="21"/>
        <v>0</v>
      </c>
      <c r="Q219" s="161">
        <v>7.7999999999999996E-3</v>
      </c>
      <c r="R219" s="161">
        <f t="shared" si="22"/>
        <v>1.5599999999999999E-2</v>
      </c>
      <c r="S219" s="161">
        <v>0</v>
      </c>
      <c r="T219" s="162">
        <f t="shared" si="23"/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3" t="s">
        <v>349</v>
      </c>
      <c r="AT219" s="163" t="s">
        <v>188</v>
      </c>
      <c r="AU219" s="163" t="s">
        <v>88</v>
      </c>
      <c r="AY219" s="18" t="s">
        <v>175</v>
      </c>
      <c r="BE219" s="164">
        <f t="shared" si="24"/>
        <v>0</v>
      </c>
      <c r="BF219" s="164">
        <f t="shared" si="25"/>
        <v>0</v>
      </c>
      <c r="BG219" s="164">
        <f t="shared" si="26"/>
        <v>0</v>
      </c>
      <c r="BH219" s="164">
        <f t="shared" si="27"/>
        <v>0</v>
      </c>
      <c r="BI219" s="164">
        <f t="shared" si="28"/>
        <v>0</v>
      </c>
      <c r="BJ219" s="18" t="s">
        <v>88</v>
      </c>
      <c r="BK219" s="165">
        <f t="shared" si="29"/>
        <v>0</v>
      </c>
      <c r="BL219" s="18" t="s">
        <v>266</v>
      </c>
      <c r="BM219" s="163" t="s">
        <v>1257</v>
      </c>
    </row>
    <row r="220" spans="1:65" s="2" customFormat="1" ht="21.75" customHeight="1">
      <c r="A220" s="33"/>
      <c r="B220" s="151"/>
      <c r="C220" s="183" t="s">
        <v>585</v>
      </c>
      <c r="D220" s="183" t="s">
        <v>188</v>
      </c>
      <c r="E220" s="184" t="s">
        <v>1396</v>
      </c>
      <c r="F220" s="185" t="s">
        <v>1397</v>
      </c>
      <c r="G220" s="186" t="s">
        <v>1288</v>
      </c>
      <c r="H220" s="187">
        <v>1</v>
      </c>
      <c r="I220" s="188"/>
      <c r="J220" s="187">
        <f t="shared" si="20"/>
        <v>0</v>
      </c>
      <c r="K220" s="189"/>
      <c r="L220" s="190"/>
      <c r="M220" s="191" t="s">
        <v>1</v>
      </c>
      <c r="N220" s="192" t="s">
        <v>42</v>
      </c>
      <c r="O220" s="59"/>
      <c r="P220" s="161">
        <f t="shared" si="21"/>
        <v>0</v>
      </c>
      <c r="Q220" s="161">
        <v>1.4449999999999999E-2</v>
      </c>
      <c r="R220" s="161">
        <f t="shared" si="22"/>
        <v>1.4449999999999999E-2</v>
      </c>
      <c r="S220" s="161">
        <v>0</v>
      </c>
      <c r="T220" s="162">
        <f t="shared" si="23"/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3" t="s">
        <v>349</v>
      </c>
      <c r="AT220" s="163" t="s">
        <v>188</v>
      </c>
      <c r="AU220" s="163" t="s">
        <v>88</v>
      </c>
      <c r="AY220" s="18" t="s">
        <v>175</v>
      </c>
      <c r="BE220" s="164">
        <f t="shared" si="24"/>
        <v>0</v>
      </c>
      <c r="BF220" s="164">
        <f t="shared" si="25"/>
        <v>0</v>
      </c>
      <c r="BG220" s="164">
        <f t="shared" si="26"/>
        <v>0</v>
      </c>
      <c r="BH220" s="164">
        <f t="shared" si="27"/>
        <v>0</v>
      </c>
      <c r="BI220" s="164">
        <f t="shared" si="28"/>
        <v>0</v>
      </c>
      <c r="BJ220" s="18" t="s">
        <v>88</v>
      </c>
      <c r="BK220" s="165">
        <f t="shared" si="29"/>
        <v>0</v>
      </c>
      <c r="BL220" s="18" t="s">
        <v>266</v>
      </c>
      <c r="BM220" s="163" t="s">
        <v>1260</v>
      </c>
    </row>
    <row r="221" spans="1:65" s="2" customFormat="1" ht="33" customHeight="1">
      <c r="A221" s="33"/>
      <c r="B221" s="151"/>
      <c r="C221" s="152" t="s">
        <v>589</v>
      </c>
      <c r="D221" s="152" t="s">
        <v>177</v>
      </c>
      <c r="E221" s="153" t="s">
        <v>1398</v>
      </c>
      <c r="F221" s="154" t="s">
        <v>1399</v>
      </c>
      <c r="G221" s="155" t="s">
        <v>531</v>
      </c>
      <c r="H221" s="157"/>
      <c r="I221" s="157"/>
      <c r="J221" s="156">
        <f t="shared" si="20"/>
        <v>0</v>
      </c>
      <c r="K221" s="158"/>
      <c r="L221" s="34"/>
      <c r="M221" s="159" t="s">
        <v>1</v>
      </c>
      <c r="N221" s="160" t="s">
        <v>42</v>
      </c>
      <c r="O221" s="59"/>
      <c r="P221" s="161">
        <f t="shared" si="21"/>
        <v>0</v>
      </c>
      <c r="Q221" s="161">
        <v>0</v>
      </c>
      <c r="R221" s="161">
        <f t="shared" si="22"/>
        <v>0</v>
      </c>
      <c r="S221" s="161">
        <v>0</v>
      </c>
      <c r="T221" s="162">
        <f t="shared" si="23"/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3" t="s">
        <v>266</v>
      </c>
      <c r="AT221" s="163" t="s">
        <v>177</v>
      </c>
      <c r="AU221" s="163" t="s">
        <v>88</v>
      </c>
      <c r="AY221" s="18" t="s">
        <v>175</v>
      </c>
      <c r="BE221" s="164">
        <f t="shared" si="24"/>
        <v>0</v>
      </c>
      <c r="BF221" s="164">
        <f t="shared" si="25"/>
        <v>0</v>
      </c>
      <c r="BG221" s="164">
        <f t="shared" si="26"/>
        <v>0</v>
      </c>
      <c r="BH221" s="164">
        <f t="shared" si="27"/>
        <v>0</v>
      </c>
      <c r="BI221" s="164">
        <f t="shared" si="28"/>
        <v>0</v>
      </c>
      <c r="BJ221" s="18" t="s">
        <v>88</v>
      </c>
      <c r="BK221" s="165">
        <f t="shared" si="29"/>
        <v>0</v>
      </c>
      <c r="BL221" s="18" t="s">
        <v>266</v>
      </c>
      <c r="BM221" s="163" t="s">
        <v>1263</v>
      </c>
    </row>
    <row r="222" spans="1:65" s="12" customFormat="1" ht="22.9" customHeight="1">
      <c r="B222" s="138"/>
      <c r="D222" s="139" t="s">
        <v>75</v>
      </c>
      <c r="E222" s="149" t="s">
        <v>811</v>
      </c>
      <c r="F222" s="149" t="s">
        <v>1400</v>
      </c>
      <c r="I222" s="141"/>
      <c r="J222" s="150">
        <f>BK222</f>
        <v>0</v>
      </c>
      <c r="L222" s="138"/>
      <c r="M222" s="143"/>
      <c r="N222" s="144"/>
      <c r="O222" s="144"/>
      <c r="P222" s="145">
        <f>SUM(P223:P225)</f>
        <v>0</v>
      </c>
      <c r="Q222" s="144"/>
      <c r="R222" s="145">
        <f>SUM(R223:R225)</f>
        <v>1.7000000000000001E-3</v>
      </c>
      <c r="S222" s="144"/>
      <c r="T222" s="146">
        <f>SUM(T223:T225)</f>
        <v>0</v>
      </c>
      <c r="AR222" s="139" t="s">
        <v>88</v>
      </c>
      <c r="AT222" s="147" t="s">
        <v>75</v>
      </c>
      <c r="AU222" s="147" t="s">
        <v>83</v>
      </c>
      <c r="AY222" s="139" t="s">
        <v>175</v>
      </c>
      <c r="BK222" s="148">
        <f>SUM(BK223:BK225)</f>
        <v>0</v>
      </c>
    </row>
    <row r="223" spans="1:65" s="2" customFormat="1" ht="21.75" customHeight="1">
      <c r="A223" s="33"/>
      <c r="B223" s="151"/>
      <c r="C223" s="152" t="s">
        <v>593</v>
      </c>
      <c r="D223" s="152" t="s">
        <v>177</v>
      </c>
      <c r="E223" s="153" t="s">
        <v>1401</v>
      </c>
      <c r="F223" s="154" t="s">
        <v>1402</v>
      </c>
      <c r="G223" s="155" t="s">
        <v>203</v>
      </c>
      <c r="H223" s="156">
        <v>5.5</v>
      </c>
      <c r="I223" s="157"/>
      <c r="J223" s="156">
        <f>ROUND(I223*H223,3)</f>
        <v>0</v>
      </c>
      <c r="K223" s="158"/>
      <c r="L223" s="34"/>
      <c r="M223" s="159" t="s">
        <v>1</v>
      </c>
      <c r="N223" s="160" t="s">
        <v>42</v>
      </c>
      <c r="O223" s="59"/>
      <c r="P223" s="161">
        <f>O223*H223</f>
        <v>0</v>
      </c>
      <c r="Q223" s="161">
        <v>1.6000000000000001E-4</v>
      </c>
      <c r="R223" s="161">
        <f>Q223*H223</f>
        <v>8.8000000000000003E-4</v>
      </c>
      <c r="S223" s="161">
        <v>0</v>
      </c>
      <c r="T223" s="162">
        <f>S223*H223</f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63" t="s">
        <v>266</v>
      </c>
      <c r="AT223" s="163" t="s">
        <v>177</v>
      </c>
      <c r="AU223" s="163" t="s">
        <v>88</v>
      </c>
      <c r="AY223" s="18" t="s">
        <v>175</v>
      </c>
      <c r="BE223" s="164">
        <f>IF(N223="základná",J223,0)</f>
        <v>0</v>
      </c>
      <c r="BF223" s="164">
        <f>IF(N223="znížená",J223,0)</f>
        <v>0</v>
      </c>
      <c r="BG223" s="164">
        <f>IF(N223="zákl. prenesená",J223,0)</f>
        <v>0</v>
      </c>
      <c r="BH223" s="164">
        <f>IF(N223="zníž. prenesená",J223,0)</f>
        <v>0</v>
      </c>
      <c r="BI223" s="164">
        <f>IF(N223="nulová",J223,0)</f>
        <v>0</v>
      </c>
      <c r="BJ223" s="18" t="s">
        <v>88</v>
      </c>
      <c r="BK223" s="165">
        <f>ROUND(I223*H223,3)</f>
        <v>0</v>
      </c>
      <c r="BL223" s="18" t="s">
        <v>266</v>
      </c>
      <c r="BM223" s="163" t="s">
        <v>1266</v>
      </c>
    </row>
    <row r="224" spans="1:65" s="2" customFormat="1" ht="21.75" customHeight="1">
      <c r="A224" s="33"/>
      <c r="B224" s="151"/>
      <c r="C224" s="152" t="s">
        <v>598</v>
      </c>
      <c r="D224" s="152" t="s">
        <v>177</v>
      </c>
      <c r="E224" s="153" t="s">
        <v>1403</v>
      </c>
      <c r="F224" s="154" t="s">
        <v>1404</v>
      </c>
      <c r="G224" s="155" t="s">
        <v>203</v>
      </c>
      <c r="H224" s="156">
        <v>5.5</v>
      </c>
      <c r="I224" s="157"/>
      <c r="J224" s="156">
        <f>ROUND(I224*H224,3)</f>
        <v>0</v>
      </c>
      <c r="K224" s="158"/>
      <c r="L224" s="34"/>
      <c r="M224" s="159" t="s">
        <v>1</v>
      </c>
      <c r="N224" s="160" t="s">
        <v>42</v>
      </c>
      <c r="O224" s="59"/>
      <c r="P224" s="161">
        <f>O224*H224</f>
        <v>0</v>
      </c>
      <c r="Q224" s="161">
        <v>8.0000000000000007E-5</v>
      </c>
      <c r="R224" s="161">
        <f>Q224*H224</f>
        <v>4.4000000000000002E-4</v>
      </c>
      <c r="S224" s="161">
        <v>0</v>
      </c>
      <c r="T224" s="162">
        <f>S224*H224</f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63" t="s">
        <v>266</v>
      </c>
      <c r="AT224" s="163" t="s">
        <v>177</v>
      </c>
      <c r="AU224" s="163" t="s">
        <v>88</v>
      </c>
      <c r="AY224" s="18" t="s">
        <v>175</v>
      </c>
      <c r="BE224" s="164">
        <f>IF(N224="základná",J224,0)</f>
        <v>0</v>
      </c>
      <c r="BF224" s="164">
        <f>IF(N224="znížená",J224,0)</f>
        <v>0</v>
      </c>
      <c r="BG224" s="164">
        <f>IF(N224="zákl. prenesená",J224,0)</f>
        <v>0</v>
      </c>
      <c r="BH224" s="164">
        <f>IF(N224="zníž. prenesená",J224,0)</f>
        <v>0</v>
      </c>
      <c r="BI224" s="164">
        <f>IF(N224="nulová",J224,0)</f>
        <v>0</v>
      </c>
      <c r="BJ224" s="18" t="s">
        <v>88</v>
      </c>
      <c r="BK224" s="165">
        <f>ROUND(I224*H224,3)</f>
        <v>0</v>
      </c>
      <c r="BL224" s="18" t="s">
        <v>266</v>
      </c>
      <c r="BM224" s="163" t="s">
        <v>1269</v>
      </c>
    </row>
    <row r="225" spans="1:65" s="2" customFormat="1" ht="21.75" customHeight="1">
      <c r="A225" s="33"/>
      <c r="B225" s="151"/>
      <c r="C225" s="152" t="s">
        <v>602</v>
      </c>
      <c r="D225" s="152" t="s">
        <v>177</v>
      </c>
      <c r="E225" s="153" t="s">
        <v>1405</v>
      </c>
      <c r="F225" s="154" t="s">
        <v>1406</v>
      </c>
      <c r="G225" s="155" t="s">
        <v>203</v>
      </c>
      <c r="H225" s="156">
        <v>5.5</v>
      </c>
      <c r="I225" s="157"/>
      <c r="J225" s="156">
        <f>ROUND(I225*H225,3)</f>
        <v>0</v>
      </c>
      <c r="K225" s="158"/>
      <c r="L225" s="34"/>
      <c r="M225" s="159" t="s">
        <v>1</v>
      </c>
      <c r="N225" s="160" t="s">
        <v>42</v>
      </c>
      <c r="O225" s="59"/>
      <c r="P225" s="161">
        <f>O225*H225</f>
        <v>0</v>
      </c>
      <c r="Q225" s="161">
        <v>6.9090909090909096E-5</v>
      </c>
      <c r="R225" s="161">
        <f>Q225*H225</f>
        <v>3.8000000000000002E-4</v>
      </c>
      <c r="S225" s="161">
        <v>0</v>
      </c>
      <c r="T225" s="162">
        <f>S225*H225</f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63" t="s">
        <v>266</v>
      </c>
      <c r="AT225" s="163" t="s">
        <v>177</v>
      </c>
      <c r="AU225" s="163" t="s">
        <v>88</v>
      </c>
      <c r="AY225" s="18" t="s">
        <v>175</v>
      </c>
      <c r="BE225" s="164">
        <f>IF(N225="základná",J225,0)</f>
        <v>0</v>
      </c>
      <c r="BF225" s="164">
        <f>IF(N225="znížená",J225,0)</f>
        <v>0</v>
      </c>
      <c r="BG225" s="164">
        <f>IF(N225="zákl. prenesená",J225,0)</f>
        <v>0</v>
      </c>
      <c r="BH225" s="164">
        <f>IF(N225="zníž. prenesená",J225,0)</f>
        <v>0</v>
      </c>
      <c r="BI225" s="164">
        <f>IF(N225="nulová",J225,0)</f>
        <v>0</v>
      </c>
      <c r="BJ225" s="18" t="s">
        <v>88</v>
      </c>
      <c r="BK225" s="165">
        <f>ROUND(I225*H225,3)</f>
        <v>0</v>
      </c>
      <c r="BL225" s="18" t="s">
        <v>266</v>
      </c>
      <c r="BM225" s="163" t="s">
        <v>1407</v>
      </c>
    </row>
    <row r="226" spans="1:65" s="12" customFormat="1" ht="25.9" customHeight="1">
      <c r="B226" s="138"/>
      <c r="D226" s="139" t="s">
        <v>75</v>
      </c>
      <c r="E226" s="140" t="s">
        <v>871</v>
      </c>
      <c r="F226" s="140" t="s">
        <v>1408</v>
      </c>
      <c r="I226" s="141"/>
      <c r="J226" s="142">
        <f>BK226</f>
        <v>0</v>
      </c>
      <c r="L226" s="138"/>
      <c r="M226" s="143"/>
      <c r="N226" s="144"/>
      <c r="O226" s="144"/>
      <c r="P226" s="145">
        <f>P227</f>
        <v>0</v>
      </c>
      <c r="Q226" s="144"/>
      <c r="R226" s="145">
        <f>R227</f>
        <v>0</v>
      </c>
      <c r="S226" s="144"/>
      <c r="T226" s="146">
        <f>T227</f>
        <v>0</v>
      </c>
      <c r="AR226" s="139" t="s">
        <v>181</v>
      </c>
      <c r="AT226" s="147" t="s">
        <v>75</v>
      </c>
      <c r="AU226" s="147" t="s">
        <v>76</v>
      </c>
      <c r="AY226" s="139" t="s">
        <v>175</v>
      </c>
      <c r="BK226" s="148">
        <f>BK227</f>
        <v>0</v>
      </c>
    </row>
    <row r="227" spans="1:65" s="2" customFormat="1" ht="21.75" customHeight="1">
      <c r="A227" s="33"/>
      <c r="B227" s="151"/>
      <c r="C227" s="152" t="s">
        <v>606</v>
      </c>
      <c r="D227" s="152" t="s">
        <v>177</v>
      </c>
      <c r="E227" s="153" t="s">
        <v>1409</v>
      </c>
      <c r="F227" s="154" t="s">
        <v>1410</v>
      </c>
      <c r="G227" s="155" t="s">
        <v>876</v>
      </c>
      <c r="H227" s="156">
        <v>4</v>
      </c>
      <c r="I227" s="157"/>
      <c r="J227" s="156">
        <f>ROUND(I227*H227,3)</f>
        <v>0</v>
      </c>
      <c r="K227" s="158"/>
      <c r="L227" s="34"/>
      <c r="M227" s="208" t="s">
        <v>1</v>
      </c>
      <c r="N227" s="209" t="s">
        <v>42</v>
      </c>
      <c r="O227" s="210"/>
      <c r="P227" s="211">
        <f>O227*H227</f>
        <v>0</v>
      </c>
      <c r="Q227" s="211">
        <v>0</v>
      </c>
      <c r="R227" s="211">
        <f>Q227*H227</f>
        <v>0</v>
      </c>
      <c r="S227" s="211">
        <v>0</v>
      </c>
      <c r="T227" s="212">
        <f>S227*H227</f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63" t="s">
        <v>1411</v>
      </c>
      <c r="AT227" s="163" t="s">
        <v>177</v>
      </c>
      <c r="AU227" s="163" t="s">
        <v>83</v>
      </c>
      <c r="AY227" s="18" t="s">
        <v>175</v>
      </c>
      <c r="BE227" s="164">
        <f>IF(N227="základná",J227,0)</f>
        <v>0</v>
      </c>
      <c r="BF227" s="164">
        <f>IF(N227="znížená",J227,0)</f>
        <v>0</v>
      </c>
      <c r="BG227" s="164">
        <f>IF(N227="zákl. prenesená",J227,0)</f>
        <v>0</v>
      </c>
      <c r="BH227" s="164">
        <f>IF(N227="zníž. prenesená",J227,0)</f>
        <v>0</v>
      </c>
      <c r="BI227" s="164">
        <f>IF(N227="nulová",J227,0)</f>
        <v>0</v>
      </c>
      <c r="BJ227" s="18" t="s">
        <v>88</v>
      </c>
      <c r="BK227" s="165">
        <f>ROUND(I227*H227,3)</f>
        <v>0</v>
      </c>
      <c r="BL227" s="18" t="s">
        <v>1411</v>
      </c>
      <c r="BM227" s="163" t="s">
        <v>1412</v>
      </c>
    </row>
    <row r="228" spans="1:65" s="2" customFormat="1" ht="6.95" customHeight="1">
      <c r="A228" s="33"/>
      <c r="B228" s="48"/>
      <c r="C228" s="49"/>
      <c r="D228" s="49"/>
      <c r="E228" s="49"/>
      <c r="F228" s="49"/>
      <c r="G228" s="49"/>
      <c r="H228" s="49"/>
      <c r="I228" s="49"/>
      <c r="J228" s="49"/>
      <c r="K228" s="49"/>
      <c r="L228" s="34"/>
      <c r="M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</row>
  </sheetData>
  <autoFilter ref="C135:K227"/>
  <mergeCells count="12">
    <mergeCell ref="E128:H128"/>
    <mergeCell ref="L2:V2"/>
    <mergeCell ref="E85:H85"/>
    <mergeCell ref="E87:H87"/>
    <mergeCell ref="E89:H89"/>
    <mergeCell ref="E124:H124"/>
    <mergeCell ref="E126:H12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14</vt:i4>
      </vt:variant>
    </vt:vector>
  </HeadingPairs>
  <TitlesOfParts>
    <vt:vector size="21" baseType="lpstr">
      <vt:lpstr>Rekapitulácia stavby</vt:lpstr>
      <vt:lpstr>001 - Architektúra a stav...</vt:lpstr>
      <vt:lpstr>002a - Elektroinštalácia</vt:lpstr>
      <vt:lpstr>002b - EZS</vt:lpstr>
      <vt:lpstr>003 - Vykurovanie</vt:lpstr>
      <vt:lpstr>004 - Zdravotechnika</vt:lpstr>
      <vt:lpstr>005 - Vetranie a klimatiz...</vt:lpstr>
      <vt:lpstr>'001 - Architektúra a stav...'!Názvy_tlače</vt:lpstr>
      <vt:lpstr>'002a - Elektroinštalácia'!Názvy_tlače</vt:lpstr>
      <vt:lpstr>'002b - EZS'!Názvy_tlače</vt:lpstr>
      <vt:lpstr>'003 - Vykurovanie'!Názvy_tlače</vt:lpstr>
      <vt:lpstr>'004 - Zdravotechnika'!Názvy_tlače</vt:lpstr>
      <vt:lpstr>'005 - Vetranie a klimatiz...'!Názvy_tlače</vt:lpstr>
      <vt:lpstr>'Rekapitulácia stavby'!Názvy_tlače</vt:lpstr>
      <vt:lpstr>'001 - Architektúra a stav...'!Oblasť_tlače</vt:lpstr>
      <vt:lpstr>'002a - Elektroinštalácia'!Oblasť_tlače</vt:lpstr>
      <vt:lpstr>'002b - EZS'!Oblasť_tlače</vt:lpstr>
      <vt:lpstr>'003 - Vykurovanie'!Oblasť_tlače</vt:lpstr>
      <vt:lpstr>'004 - Zdravotechnika'!Oblasť_tlače</vt:lpstr>
      <vt:lpstr>'005 - Vetranie a klimatiz...'!Oblasť_tlače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 Eco</dc:creator>
  <cp:lastModifiedBy>Ekonomika</cp:lastModifiedBy>
  <cp:lastPrinted>2021-01-19T13:11:01Z</cp:lastPrinted>
  <dcterms:created xsi:type="dcterms:W3CDTF">2021-01-19T13:09:54Z</dcterms:created>
  <dcterms:modified xsi:type="dcterms:W3CDTF">2021-06-03T08:31:13Z</dcterms:modified>
</cp:coreProperties>
</file>