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firstSheet="1" activeTab="1"/>
  </bookViews>
  <sheets>
    <sheet name="Technické plyny" sheetId="1" r:id="rId1"/>
    <sheet name="špecifikácia" sheetId="2" r:id="rId2"/>
  </sheets>
  <definedNames>
    <definedName name="_xlnm.Print_Area" localSheetId="1">'špecifikácia'!$A$1:$J$34</definedName>
    <definedName name="_xlnm.Print_Area" localSheetId="0">'Technické plyny'!$A$1:$H$16</definedName>
  </definedNames>
  <calcPr fullCalcOnLoad="1"/>
</workbook>
</file>

<file path=xl/sharedStrings.xml><?xml version="1.0" encoding="utf-8"?>
<sst xmlns="http://schemas.openxmlformats.org/spreadsheetml/2006/main" count="73" uniqueCount="67">
  <si>
    <t>P.č.</t>
  </si>
  <si>
    <t>Tabuľka č.1</t>
  </si>
  <si>
    <t xml:space="preserve"> </t>
  </si>
  <si>
    <t>Suma celkom spolu</t>
  </si>
  <si>
    <t>Príloha č. 2</t>
  </si>
  <si>
    <r>
      <t>O</t>
    </r>
    <r>
      <rPr>
        <sz val="8"/>
        <rFont val="Arial CE"/>
        <family val="2"/>
      </rPr>
      <t>2</t>
    </r>
  </si>
  <si>
    <r>
      <t>C</t>
    </r>
    <r>
      <rPr>
        <sz val="8"/>
        <rFont val="Arial CE"/>
        <family val="2"/>
      </rPr>
      <t>2</t>
    </r>
    <r>
      <rPr>
        <sz val="12"/>
        <rFont val="Arial CE"/>
        <family val="2"/>
      </rPr>
      <t>H</t>
    </r>
    <r>
      <rPr>
        <sz val="8"/>
        <rFont val="Arial CE"/>
        <family val="2"/>
      </rPr>
      <t>2</t>
    </r>
  </si>
  <si>
    <t>Predpoklad potreby technických plynov</t>
  </si>
  <si>
    <t>Technické plyny</t>
  </si>
  <si>
    <t>Názov tovaru (vodný objem obalu/tlak v obale v bar resp.náplň v kg)</t>
  </si>
  <si>
    <t>Kyslík technický 2,5 (50l/200 bar)</t>
  </si>
  <si>
    <t>Acetylén technický 50/10 kg</t>
  </si>
  <si>
    <t>Oxid uhličitý technický 2,5 (40/30 kg)</t>
  </si>
  <si>
    <r>
      <t>CO</t>
    </r>
    <r>
      <rPr>
        <sz val="8"/>
        <rFont val="Arial CE"/>
        <family val="2"/>
      </rPr>
      <t>2</t>
    </r>
  </si>
  <si>
    <t>chemické zloženie</t>
  </si>
  <si>
    <r>
      <t>10,5 m</t>
    </r>
    <r>
      <rPr>
        <sz val="11"/>
        <rFont val="Arial"/>
        <family val="0"/>
      </rPr>
      <t>³</t>
    </r>
  </si>
  <si>
    <t>10,0 kg</t>
  </si>
  <si>
    <r>
      <t>10,0 m</t>
    </r>
    <r>
      <rPr>
        <sz val="11"/>
        <rFont val="Arial"/>
        <family val="0"/>
      </rPr>
      <t>³</t>
    </r>
  </si>
  <si>
    <t xml:space="preserve"> cena celkom spolu v € bez DPH</t>
  </si>
  <si>
    <r>
      <t>Predpokl. množstvo odberu                   (m</t>
    </r>
    <r>
      <rPr>
        <b/>
        <sz val="10"/>
        <rFont val="Arial"/>
        <family val="0"/>
      </rPr>
      <t>³</t>
    </r>
    <r>
      <rPr>
        <b/>
        <sz val="10"/>
        <rFont val="Arial CE"/>
        <family val="2"/>
      </rPr>
      <t>, kg)</t>
    </r>
  </si>
  <si>
    <t>počet výmen obalov</t>
  </si>
  <si>
    <t>Stargón C18 (20l/200 bar), prípadne ekvivalent</t>
  </si>
  <si>
    <r>
      <t>Ar+CO</t>
    </r>
    <r>
      <rPr>
        <sz val="8"/>
        <rFont val="Arial CE"/>
        <family val="2"/>
      </rPr>
      <t>2</t>
    </r>
  </si>
  <si>
    <t>20 l</t>
  </si>
  <si>
    <t>Propá-Bután</t>
  </si>
  <si>
    <r>
      <t>C</t>
    </r>
    <r>
      <rPr>
        <sz val="8"/>
        <rFont val="Arial CE"/>
        <family val="2"/>
      </rPr>
      <t>3</t>
    </r>
    <r>
      <rPr>
        <sz val="12"/>
        <rFont val="Arial CE"/>
        <family val="2"/>
      </rPr>
      <t>H</t>
    </r>
    <r>
      <rPr>
        <sz val="8"/>
        <rFont val="Arial CE"/>
        <family val="2"/>
      </rPr>
      <t>8</t>
    </r>
    <r>
      <rPr>
        <sz val="12"/>
        <rFont val="Arial CE"/>
        <family val="2"/>
      </rPr>
      <t>-C</t>
    </r>
    <r>
      <rPr>
        <sz val="8"/>
        <rFont val="Arial CE"/>
        <family val="2"/>
      </rPr>
      <t>4</t>
    </r>
    <r>
      <rPr>
        <sz val="12"/>
        <rFont val="Arial CE"/>
        <family val="2"/>
      </rPr>
      <t>H</t>
    </r>
    <r>
      <rPr>
        <sz val="8"/>
        <rFont val="Arial CE"/>
        <family val="2"/>
      </rPr>
      <t>10</t>
    </r>
  </si>
  <si>
    <r>
      <t>Množstvo tovaru v obale             (kg, m</t>
    </r>
    <r>
      <rPr>
        <b/>
        <sz val="10"/>
        <rFont val="Arial"/>
        <family val="0"/>
      </rPr>
      <t>³)</t>
    </r>
  </si>
  <si>
    <t>Stargón C18 (50l/200 bar), prípadne ekvivalent</t>
  </si>
  <si>
    <t>j.c.  spolu s poplatkami za tovar v obale v €,- bez DPH</t>
  </si>
  <si>
    <r>
      <t>Ar+CO</t>
    </r>
    <r>
      <rPr>
        <sz val="8"/>
        <rFont val="Arial CE"/>
        <family val="2"/>
      </rPr>
      <t>3</t>
    </r>
  </si>
  <si>
    <t>50 l</t>
  </si>
  <si>
    <t>Príloha č. 3 Výzvy - Špecifikácia</t>
  </si>
  <si>
    <t>"Technické plyny v tlakových fľašiach"</t>
  </si>
  <si>
    <t>ŠPECIFIKÁCIA</t>
  </si>
  <si>
    <t>Adresa / sídlo podnikania:</t>
  </si>
  <si>
    <t>IČO:</t>
  </si>
  <si>
    <t>Obchodné meno / názov:</t>
  </si>
  <si>
    <t>Vyplní uchádzač !!!</t>
  </si>
  <si>
    <r>
      <rPr>
        <i/>
        <sz val="10"/>
        <rFont val="Calibri"/>
        <family val="2"/>
      </rPr>
      <t>Kyslík technický 2,5</t>
    </r>
    <r>
      <rPr>
        <sz val="10"/>
        <rFont val="Calibri"/>
        <family val="2"/>
      </rPr>
      <t xml:space="preserve">                                               (50 l / 200 bar)</t>
    </r>
  </si>
  <si>
    <r>
      <rPr>
        <i/>
        <sz val="10"/>
        <rFont val="Calibri"/>
        <family val="2"/>
      </rPr>
      <t xml:space="preserve">Acetylén technický </t>
    </r>
    <r>
      <rPr>
        <sz val="10"/>
        <rFont val="Calibri"/>
        <family val="2"/>
      </rPr>
      <t xml:space="preserve">                                                          (50 l / 10 kg)</t>
    </r>
  </si>
  <si>
    <r>
      <rPr>
        <i/>
        <sz val="10"/>
        <rFont val="Calibri"/>
        <family val="2"/>
      </rPr>
      <t>Stargón C18</t>
    </r>
    <r>
      <rPr>
        <sz val="10"/>
        <rFont val="Calibri"/>
        <family val="2"/>
      </rPr>
      <t xml:space="preserve">                                                                    (20 l / 200 bar)  prípadne ekvivalent</t>
    </r>
  </si>
  <si>
    <r>
      <rPr>
        <i/>
        <sz val="10"/>
        <rFont val="Calibri"/>
        <family val="2"/>
      </rPr>
      <t xml:space="preserve">Stargón C18 </t>
    </r>
    <r>
      <rPr>
        <sz val="10"/>
        <rFont val="Calibri"/>
        <family val="2"/>
      </rPr>
      <t xml:space="preserve">                                                                 (50 l / 200 bar)  prípadne ekvivalent</t>
    </r>
  </si>
  <si>
    <r>
      <rPr>
        <i/>
        <sz val="10"/>
        <rFont val="Calibri"/>
        <family val="2"/>
      </rPr>
      <t>Oxid uhličitý technický 2,5</t>
    </r>
    <r>
      <rPr>
        <sz val="10"/>
        <rFont val="Calibri"/>
        <family val="2"/>
      </rPr>
      <t xml:space="preserve">                                                       (40 l / 30 kg)</t>
    </r>
  </si>
  <si>
    <t>Označenie plynu alebo zmesi plynu                                                                                (vodný objem obalu / tlak v obale v bar resp.náplň v kg)</t>
  </si>
  <si>
    <r>
      <t>O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</si>
  <si>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</t>
    </r>
  </si>
  <si>
    <r>
      <t>Ar + CO</t>
    </r>
    <r>
      <rPr>
        <vertAlign val="subscript"/>
        <sz val="10"/>
        <rFont val="Calibri"/>
        <family val="2"/>
      </rPr>
      <t>2</t>
    </r>
  </si>
  <si>
    <r>
      <t>CO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</si>
  <si>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-C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10</t>
    </r>
  </si>
  <si>
    <t>Propán-Bután</t>
  </si>
  <si>
    <t>Chemická značka</t>
  </si>
  <si>
    <t>m³</t>
  </si>
  <si>
    <t>kg</t>
  </si>
  <si>
    <t>l</t>
  </si>
  <si>
    <t>Objem plynu v obale v MJ</t>
  </si>
  <si>
    <t>Merná jednotka                              (MJ)</t>
  </si>
  <si>
    <t>Predpokladané množstvo výmen obalov</t>
  </si>
  <si>
    <t>Predpokladané množstvo v MJ</t>
  </si>
  <si>
    <t xml:space="preserve"> Cena celkom v EUR bez DPH</t>
  </si>
  <si>
    <t>Cena spolu v EUR bez DPH</t>
  </si>
  <si>
    <t>DPH 20 %</t>
  </si>
  <si>
    <t>Cena spolu v EUR s DPH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</si>
  <si>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</si>
  <si>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</si>
  <si>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</si>
  <si>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 osoby</t>
  </si>
  <si>
    <t>J. C.  v EUR bez DPH (vrátane poplatkov za 1 obal s náplňou)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</si>
</sst>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_-* #,##0.00\ [$€-1]_-;\-* #,##0.00\ [$€-1]_-;_-* &quot;-&quot;??\ [$€-1]_-;_-@_-"/>
    <numFmt numFmtId="190" formatCode="[$-41B]d\.\ mmmm\ yyyy"/>
    <numFmt numFmtId="191" formatCode="#,##0.00\ &quot;€&quot;"/>
    <numFmt numFmtId="192" formatCode="0.000"/>
    <numFmt numFmtId="193" formatCode="0.0000"/>
    <numFmt numFmtId="194" formatCode="#,##0.0"/>
    <numFmt numFmtId="195" formatCode="#,##0.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name val="Arial"/>
      <family val="0"/>
    </font>
    <font>
      <b/>
      <sz val="10"/>
      <name val="Arial"/>
      <family val="0"/>
    </font>
    <font>
      <sz val="10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3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4" xfId="0" applyBorder="1" applyAlignment="1">
      <alignment horizontal="right"/>
    </xf>
    <xf numFmtId="4" fontId="12" fillId="0" borderId="25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right" vertical="center"/>
    </xf>
    <xf numFmtId="195" fontId="12" fillId="0" borderId="13" xfId="0" applyNumberFormat="1" applyFont="1" applyBorder="1" applyAlignment="1">
      <alignment horizontal="right" vertical="center"/>
    </xf>
    <xf numFmtId="195" fontId="12" fillId="0" borderId="10" xfId="0" applyNumberFormat="1" applyFont="1" applyBorder="1" applyAlignment="1">
      <alignment horizontal="right" vertical="center"/>
    </xf>
    <xf numFmtId="195" fontId="12" fillId="0" borderId="18" xfId="0" applyNumberFormat="1" applyFont="1" applyBorder="1" applyAlignment="1">
      <alignment horizontal="right" vertical="center"/>
    </xf>
    <xf numFmtId="4" fontId="12" fillId="0" borderId="28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horizontal="right"/>
    </xf>
    <xf numFmtId="4" fontId="12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4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left" vertical="center"/>
    </xf>
    <xf numFmtId="0" fontId="37" fillId="34" borderId="0" xfId="0" applyFont="1" applyFill="1" applyAlignment="1">
      <alignment horizontal="center"/>
    </xf>
    <xf numFmtId="0" fontId="38" fillId="33" borderId="43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8" fillId="33" borderId="44" xfId="0" applyFont="1" applyFill="1" applyBorder="1" applyAlignment="1">
      <alignment horizontal="right" vertical="center" wrapText="1"/>
    </xf>
    <xf numFmtId="0" fontId="38" fillId="33" borderId="28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 wrapText="1"/>
    </xf>
    <xf numFmtId="0" fontId="34" fillId="0" borderId="41" xfId="0" applyFont="1" applyBorder="1" applyAlignment="1">
      <alignment horizontal="left" vertical="center"/>
    </xf>
    <xf numFmtId="0" fontId="34" fillId="0" borderId="43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42" xfId="0" applyFont="1" applyBorder="1" applyAlignment="1">
      <alignment horizontal="left" vertical="center"/>
    </xf>
    <xf numFmtId="0" fontId="34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161925</xdr:rowOff>
    </xdr:from>
    <xdr:to>
      <xdr:col>3</xdr:col>
      <xdr:colOff>66675</xdr:colOff>
      <xdr:row>0</xdr:row>
      <xdr:rowOff>533400</xdr:rowOff>
    </xdr:to>
    <xdr:pic>
      <xdr:nvPicPr>
        <xdr:cNvPr id="1" name="Obrázok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2857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0" sqref="G20"/>
    </sheetView>
  </sheetViews>
  <sheetFormatPr defaultColWidth="9.125" defaultRowHeight="12.75"/>
  <cols>
    <col min="1" max="1" width="4.50390625" style="1" customWidth="1"/>
    <col min="2" max="2" width="34.875" style="1" customWidth="1"/>
    <col min="3" max="3" width="13.375" style="1" customWidth="1"/>
    <col min="4" max="4" width="10.625" style="1" customWidth="1"/>
    <col min="5" max="5" width="11.625" style="6" customWidth="1"/>
    <col min="6" max="6" width="8.50390625" style="6" customWidth="1"/>
    <col min="7" max="7" width="12.50390625" style="1" customWidth="1"/>
    <col min="8" max="8" width="12.375" style="5" customWidth="1"/>
    <col min="9" max="16384" width="9.125" style="1" customWidth="1"/>
  </cols>
  <sheetData>
    <row r="1" spans="1:8" ht="12.75">
      <c r="A1" s="4" t="s">
        <v>1</v>
      </c>
      <c r="H1" s="1" t="s">
        <v>4</v>
      </c>
    </row>
    <row r="2" spans="1:6" ht="25.5" customHeight="1">
      <c r="A2" s="3" t="s">
        <v>7</v>
      </c>
      <c r="B2" s="9"/>
      <c r="C2" s="9"/>
      <c r="D2" s="9"/>
      <c r="E2" s="7"/>
      <c r="F2" s="7"/>
    </row>
    <row r="3" spans="1:7" ht="33" customHeight="1" thickBot="1">
      <c r="A3" s="2"/>
      <c r="B3" s="75" t="s">
        <v>8</v>
      </c>
      <c r="C3" s="75"/>
      <c r="D3" s="75"/>
      <c r="E3" s="75"/>
      <c r="F3" s="75"/>
      <c r="G3" s="2"/>
    </row>
    <row r="4" spans="1:8" ht="32.25" customHeight="1">
      <c r="A4" s="84" t="s">
        <v>0</v>
      </c>
      <c r="B4" s="79" t="s">
        <v>9</v>
      </c>
      <c r="C4" s="79" t="s">
        <v>14</v>
      </c>
      <c r="D4" s="79" t="s">
        <v>26</v>
      </c>
      <c r="E4" s="87" t="s">
        <v>19</v>
      </c>
      <c r="F4" s="87" t="s">
        <v>20</v>
      </c>
      <c r="G4" s="79" t="s">
        <v>28</v>
      </c>
      <c r="H4" s="76" t="s">
        <v>18</v>
      </c>
    </row>
    <row r="5" spans="1:8" s="11" customFormat="1" ht="20.25" customHeight="1">
      <c r="A5" s="85"/>
      <c r="B5" s="80"/>
      <c r="C5" s="80"/>
      <c r="D5" s="80"/>
      <c r="E5" s="88"/>
      <c r="F5" s="88"/>
      <c r="G5" s="80"/>
      <c r="H5" s="77"/>
    </row>
    <row r="6" spans="1:8" s="8" customFormat="1" ht="16.5" customHeight="1" thickBot="1">
      <c r="A6" s="86"/>
      <c r="B6" s="81"/>
      <c r="C6" s="81"/>
      <c r="D6" s="81"/>
      <c r="E6" s="89"/>
      <c r="F6" s="89"/>
      <c r="G6" s="81"/>
      <c r="H6" s="78"/>
    </row>
    <row r="7" spans="1:8" s="11" customFormat="1" ht="18" customHeight="1" thickTop="1">
      <c r="A7" s="18">
        <v>1</v>
      </c>
      <c r="B7" s="19" t="s">
        <v>10</v>
      </c>
      <c r="C7" s="20" t="s">
        <v>5</v>
      </c>
      <c r="D7" s="21" t="s">
        <v>15</v>
      </c>
      <c r="E7" s="22">
        <f>129*10.5</f>
        <v>1354.5</v>
      </c>
      <c r="F7" s="22">
        <v>130</v>
      </c>
      <c r="G7" s="23">
        <v>30</v>
      </c>
      <c r="H7" s="38">
        <f aca="true" t="shared" si="0" ref="H7:H12">F7*G7</f>
        <v>3900</v>
      </c>
    </row>
    <row r="8" spans="1:8" s="11" customFormat="1" ht="18" customHeight="1">
      <c r="A8" s="17">
        <f>A7+1</f>
        <v>2</v>
      </c>
      <c r="B8" s="15" t="s">
        <v>11</v>
      </c>
      <c r="C8" s="14" t="s">
        <v>6</v>
      </c>
      <c r="D8" s="12" t="s">
        <v>16</v>
      </c>
      <c r="E8" s="13">
        <v>720</v>
      </c>
      <c r="F8" s="13">
        <v>72</v>
      </c>
      <c r="G8" s="16">
        <v>60</v>
      </c>
      <c r="H8" s="39">
        <f t="shared" si="0"/>
        <v>4320</v>
      </c>
    </row>
    <row r="9" spans="1:8" s="11" customFormat="1" ht="30.75" customHeight="1">
      <c r="A9" s="30">
        <v>3</v>
      </c>
      <c r="B9" s="36" t="s">
        <v>21</v>
      </c>
      <c r="C9" s="32" t="s">
        <v>22</v>
      </c>
      <c r="D9" s="33" t="s">
        <v>23</v>
      </c>
      <c r="E9" s="34">
        <f>38*20</f>
        <v>760</v>
      </c>
      <c r="F9" s="34">
        <v>38</v>
      </c>
      <c r="G9" s="35">
        <v>20</v>
      </c>
      <c r="H9" s="39">
        <f t="shared" si="0"/>
        <v>760</v>
      </c>
    </row>
    <row r="10" spans="1:8" s="11" customFormat="1" ht="30.75" customHeight="1">
      <c r="A10" s="30">
        <v>4</v>
      </c>
      <c r="B10" s="44" t="s">
        <v>27</v>
      </c>
      <c r="C10" s="32" t="s">
        <v>29</v>
      </c>
      <c r="D10" s="33" t="s">
        <v>30</v>
      </c>
      <c r="E10" s="34">
        <f>22*50</f>
        <v>1100</v>
      </c>
      <c r="F10" s="34">
        <v>22</v>
      </c>
      <c r="G10" s="35">
        <v>119.88</v>
      </c>
      <c r="H10" s="39">
        <f t="shared" si="0"/>
        <v>2637.3599999999997</v>
      </c>
    </row>
    <row r="11" spans="1:8" s="11" customFormat="1" ht="18" customHeight="1">
      <c r="A11" s="30">
        <v>5</v>
      </c>
      <c r="B11" s="31" t="s">
        <v>12</v>
      </c>
      <c r="C11" s="32" t="s">
        <v>13</v>
      </c>
      <c r="D11" s="33" t="s">
        <v>17</v>
      </c>
      <c r="E11" s="34">
        <v>470</v>
      </c>
      <c r="F11" s="34">
        <v>47</v>
      </c>
      <c r="G11" s="35">
        <v>30</v>
      </c>
      <c r="H11" s="40">
        <f t="shared" si="0"/>
        <v>1410</v>
      </c>
    </row>
    <row r="12" spans="1:8" s="11" customFormat="1" ht="18" customHeight="1" thickBot="1">
      <c r="A12" s="25">
        <v>6</v>
      </c>
      <c r="B12" s="26" t="s">
        <v>24</v>
      </c>
      <c r="C12" s="37" t="s">
        <v>25</v>
      </c>
      <c r="D12" s="27" t="s">
        <v>16</v>
      </c>
      <c r="E12" s="28">
        <v>5500</v>
      </c>
      <c r="F12" s="28">
        <v>550</v>
      </c>
      <c r="G12" s="29">
        <v>11</v>
      </c>
      <c r="H12" s="41">
        <f t="shared" si="0"/>
        <v>6050</v>
      </c>
    </row>
    <row r="13" spans="1:8" s="8" customFormat="1" ht="18" customHeight="1" thickBot="1" thickTop="1">
      <c r="A13" s="82" t="s">
        <v>3</v>
      </c>
      <c r="B13" s="83"/>
      <c r="C13" s="83"/>
      <c r="D13" s="83"/>
      <c r="E13" s="83"/>
      <c r="F13" s="83"/>
      <c r="G13" s="24"/>
      <c r="H13" s="42">
        <f>SUM(H7:H12)</f>
        <v>19077.36</v>
      </c>
    </row>
    <row r="14" ht="12.75">
      <c r="B14" s="1" t="s">
        <v>2</v>
      </c>
    </row>
    <row r="16" spans="1:4" ht="12.75">
      <c r="A16" s="5"/>
      <c r="B16" s="10"/>
      <c r="C16" s="5"/>
      <c r="D16" s="5"/>
    </row>
  </sheetData>
  <sheetProtection/>
  <mergeCells count="10">
    <mergeCell ref="B3:F3"/>
    <mergeCell ref="H4:H6"/>
    <mergeCell ref="C4:C6"/>
    <mergeCell ref="D4:D6"/>
    <mergeCell ref="G4:G6"/>
    <mergeCell ref="A13:F13"/>
    <mergeCell ref="A4:A6"/>
    <mergeCell ref="B4:B6"/>
    <mergeCell ref="E4:E6"/>
    <mergeCell ref="F4:F6"/>
  </mergeCells>
  <printOptions/>
  <pageMargins left="0.29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B4" sqref="B4:J4"/>
    </sheetView>
  </sheetViews>
  <sheetFormatPr defaultColWidth="9.00390625" defaultRowHeight="12.75"/>
  <cols>
    <col min="1" max="1" width="2.50390625" style="0" customWidth="1"/>
    <col min="2" max="2" width="4.00390625" style="0" customWidth="1"/>
    <col min="3" max="3" width="35.125" style="0" customWidth="1"/>
    <col min="4" max="5" width="12.125" style="0" customWidth="1"/>
    <col min="7" max="7" width="13.625" style="57" customWidth="1"/>
    <col min="8" max="8" width="13.50390625" style="57" customWidth="1"/>
    <col min="9" max="10" width="11.875" style="57" customWidth="1"/>
  </cols>
  <sheetData>
    <row r="1" ht="53.25" customHeight="1"/>
    <row r="2" ht="12.75">
      <c r="B2" s="45" t="s">
        <v>31</v>
      </c>
    </row>
    <row r="4" spans="2:10" ht="27" customHeight="1">
      <c r="B4" s="111" t="s">
        <v>33</v>
      </c>
      <c r="C4" s="111"/>
      <c r="D4" s="111"/>
      <c r="E4" s="111"/>
      <c r="F4" s="111"/>
      <c r="G4" s="111"/>
      <c r="H4" s="111"/>
      <c r="I4" s="111"/>
      <c r="J4" s="111"/>
    </row>
    <row r="5" spans="2:10" ht="15">
      <c r="B5" s="112" t="s">
        <v>32</v>
      </c>
      <c r="C5" s="112"/>
      <c r="D5" s="112"/>
      <c r="E5" s="112"/>
      <c r="F5" s="112"/>
      <c r="G5" s="112"/>
      <c r="H5" s="112"/>
      <c r="I5" s="112"/>
      <c r="J5" s="112"/>
    </row>
    <row r="8" spans="8:10" ht="14.25">
      <c r="H8" s="97" t="s">
        <v>37</v>
      </c>
      <c r="I8" s="97"/>
      <c r="J8" s="97"/>
    </row>
    <row r="10" spans="2:10" ht="14.25">
      <c r="B10" s="113" t="s">
        <v>36</v>
      </c>
      <c r="C10" s="113"/>
      <c r="D10" s="96"/>
      <c r="E10" s="96"/>
      <c r="F10" s="96"/>
      <c r="G10" s="96"/>
      <c r="H10" s="96"/>
      <c r="I10" s="96"/>
      <c r="J10" s="96"/>
    </row>
    <row r="11" spans="2:10" ht="14.25">
      <c r="B11" s="113" t="s">
        <v>34</v>
      </c>
      <c r="C11" s="113"/>
      <c r="D11" s="96"/>
      <c r="E11" s="96"/>
      <c r="F11" s="96"/>
      <c r="G11" s="96"/>
      <c r="H11" s="96"/>
      <c r="I11" s="96"/>
      <c r="J11" s="96"/>
    </row>
    <row r="12" spans="2:10" ht="14.25">
      <c r="B12" s="113" t="s">
        <v>35</v>
      </c>
      <c r="C12" s="113"/>
      <c r="D12" s="96"/>
      <c r="E12" s="96"/>
      <c r="F12" s="96"/>
      <c r="G12" s="96"/>
      <c r="H12" s="96"/>
      <c r="I12" s="96"/>
      <c r="J12" s="96"/>
    </row>
    <row r="13" ht="26.25" customHeight="1" thickBot="1"/>
    <row r="14" spans="2:10" s="1" customFormat="1" ht="24" customHeight="1">
      <c r="B14" s="90" t="s">
        <v>0</v>
      </c>
      <c r="C14" s="93" t="s">
        <v>43</v>
      </c>
      <c r="D14" s="93" t="s">
        <v>50</v>
      </c>
      <c r="E14" s="93" t="s">
        <v>55</v>
      </c>
      <c r="F14" s="93" t="s">
        <v>54</v>
      </c>
      <c r="G14" s="93" t="s">
        <v>56</v>
      </c>
      <c r="H14" s="98" t="s">
        <v>57</v>
      </c>
      <c r="I14" s="93" t="s">
        <v>66</v>
      </c>
      <c r="J14" s="101" t="s">
        <v>58</v>
      </c>
    </row>
    <row r="15" spans="2:10" s="1" customFormat="1" ht="26.25" customHeight="1">
      <c r="B15" s="91"/>
      <c r="C15" s="94"/>
      <c r="D15" s="94"/>
      <c r="E15" s="94"/>
      <c r="F15" s="94"/>
      <c r="G15" s="94"/>
      <c r="H15" s="99"/>
      <c r="I15" s="94"/>
      <c r="J15" s="102"/>
    </row>
    <row r="16" spans="2:10" s="1" customFormat="1" ht="33.75" customHeight="1" thickBot="1">
      <c r="B16" s="92"/>
      <c r="C16" s="95"/>
      <c r="D16" s="95"/>
      <c r="E16" s="95"/>
      <c r="F16" s="95"/>
      <c r="G16" s="95"/>
      <c r="H16" s="100"/>
      <c r="I16" s="95"/>
      <c r="J16" s="103"/>
    </row>
    <row r="17" spans="2:10" s="1" customFormat="1" ht="27">
      <c r="B17" s="46">
        <v>1</v>
      </c>
      <c r="C17" s="54" t="s">
        <v>38</v>
      </c>
      <c r="D17" s="47" t="s">
        <v>44</v>
      </c>
      <c r="E17" s="47" t="s">
        <v>51</v>
      </c>
      <c r="F17" s="48">
        <v>10.5</v>
      </c>
      <c r="G17" s="59">
        <v>129</v>
      </c>
      <c r="H17" s="59">
        <f>10.5*G17</f>
        <v>1354.5</v>
      </c>
      <c r="I17" s="69"/>
      <c r="J17" s="66">
        <f aca="true" t="shared" si="0" ref="J17:J22">G17*I17</f>
        <v>0</v>
      </c>
    </row>
    <row r="18" spans="2:10" s="1" customFormat="1" ht="27">
      <c r="B18" s="49">
        <f>B17+1</f>
        <v>2</v>
      </c>
      <c r="C18" s="52" t="s">
        <v>39</v>
      </c>
      <c r="D18" s="50" t="s">
        <v>45</v>
      </c>
      <c r="E18" s="50" t="s">
        <v>52</v>
      </c>
      <c r="F18" s="55">
        <v>10</v>
      </c>
      <c r="G18" s="58">
        <v>72</v>
      </c>
      <c r="H18" s="58">
        <f>10*G18</f>
        <v>720</v>
      </c>
      <c r="I18" s="70"/>
      <c r="J18" s="67">
        <f t="shared" si="0"/>
        <v>0</v>
      </c>
    </row>
    <row r="19" spans="2:10" s="1" customFormat="1" ht="27">
      <c r="B19" s="49">
        <v>3</v>
      </c>
      <c r="C19" s="52" t="s">
        <v>40</v>
      </c>
      <c r="D19" s="50" t="s">
        <v>46</v>
      </c>
      <c r="E19" s="50" t="s">
        <v>53</v>
      </c>
      <c r="F19" s="55">
        <v>20</v>
      </c>
      <c r="G19" s="58">
        <v>38</v>
      </c>
      <c r="H19" s="58">
        <f>20*G19</f>
        <v>760</v>
      </c>
      <c r="I19" s="70"/>
      <c r="J19" s="67">
        <f t="shared" si="0"/>
        <v>0</v>
      </c>
    </row>
    <row r="20" spans="2:10" s="1" customFormat="1" ht="27">
      <c r="B20" s="49">
        <v>4</v>
      </c>
      <c r="C20" s="52" t="s">
        <v>41</v>
      </c>
      <c r="D20" s="53" t="s">
        <v>46</v>
      </c>
      <c r="E20" s="53" t="s">
        <v>53</v>
      </c>
      <c r="F20" s="55">
        <v>50</v>
      </c>
      <c r="G20" s="58">
        <v>22</v>
      </c>
      <c r="H20" s="58">
        <f>50*G20</f>
        <v>1100</v>
      </c>
      <c r="I20" s="70"/>
      <c r="J20" s="67">
        <f t="shared" si="0"/>
        <v>0</v>
      </c>
    </row>
    <row r="21" spans="2:10" s="1" customFormat="1" ht="27">
      <c r="B21" s="49">
        <v>5</v>
      </c>
      <c r="C21" s="52" t="s">
        <v>42</v>
      </c>
      <c r="D21" s="50" t="s">
        <v>47</v>
      </c>
      <c r="E21" s="50" t="s">
        <v>51</v>
      </c>
      <c r="F21" s="55">
        <v>10</v>
      </c>
      <c r="G21" s="58">
        <v>47</v>
      </c>
      <c r="H21" s="58">
        <f>10*G21</f>
        <v>470</v>
      </c>
      <c r="I21" s="70"/>
      <c r="J21" s="67">
        <f t="shared" si="0"/>
        <v>0</v>
      </c>
    </row>
    <row r="22" spans="2:10" s="1" customFormat="1" ht="18" customHeight="1" thickBot="1">
      <c r="B22" s="51">
        <v>6</v>
      </c>
      <c r="C22" s="61" t="s">
        <v>49</v>
      </c>
      <c r="D22" s="62" t="s">
        <v>48</v>
      </c>
      <c r="E22" s="62" t="s">
        <v>52</v>
      </c>
      <c r="F22" s="56">
        <v>10</v>
      </c>
      <c r="G22" s="60">
        <v>550</v>
      </c>
      <c r="H22" s="60">
        <f>10*G22</f>
        <v>5500</v>
      </c>
      <c r="I22" s="71"/>
      <c r="J22" s="68">
        <f t="shared" si="0"/>
        <v>0</v>
      </c>
    </row>
    <row r="23" spans="2:10" s="1" customFormat="1" ht="18" customHeight="1">
      <c r="B23" s="104" t="s">
        <v>59</v>
      </c>
      <c r="C23" s="105"/>
      <c r="D23" s="105"/>
      <c r="E23" s="105"/>
      <c r="F23" s="105"/>
      <c r="G23" s="105"/>
      <c r="H23" s="105"/>
      <c r="I23" s="105"/>
      <c r="J23" s="72">
        <f>SUM(J17:J22)</f>
        <v>0</v>
      </c>
    </row>
    <row r="24" spans="2:10" ht="13.5">
      <c r="B24" s="106" t="s">
        <v>60</v>
      </c>
      <c r="C24" s="107"/>
      <c r="D24" s="107"/>
      <c r="E24" s="107"/>
      <c r="F24" s="107"/>
      <c r="G24" s="107"/>
      <c r="H24" s="107"/>
      <c r="I24" s="107"/>
      <c r="J24" s="73">
        <f>J23*0.2</f>
        <v>0</v>
      </c>
    </row>
    <row r="25" spans="2:10" ht="14.25" thickBot="1">
      <c r="B25" s="108" t="s">
        <v>61</v>
      </c>
      <c r="C25" s="109"/>
      <c r="D25" s="109"/>
      <c r="E25" s="109"/>
      <c r="F25" s="109"/>
      <c r="G25" s="109"/>
      <c r="H25" s="109"/>
      <c r="I25" s="109"/>
      <c r="J25" s="74">
        <f>J23*1.2</f>
        <v>0</v>
      </c>
    </row>
    <row r="26" ht="12.75">
      <c r="B26" s="63" t="s">
        <v>62</v>
      </c>
    </row>
    <row r="27" ht="12.75">
      <c r="B27" s="63" t="s">
        <v>63</v>
      </c>
    </row>
    <row r="31" ht="12.75">
      <c r="B31" s="43"/>
    </row>
    <row r="32" spans="8:10" ht="12.75">
      <c r="H32" s="65"/>
      <c r="I32" s="65"/>
      <c r="J32" s="65"/>
    </row>
    <row r="33" spans="2:10" ht="13.5">
      <c r="B33" s="64" t="s">
        <v>64</v>
      </c>
      <c r="H33" s="110" t="s">
        <v>65</v>
      </c>
      <c r="I33" s="110"/>
      <c r="J33" s="110"/>
    </row>
  </sheetData>
  <sheetProtection/>
  <mergeCells count="22">
    <mergeCell ref="B23:I23"/>
    <mergeCell ref="B24:I24"/>
    <mergeCell ref="B25:I25"/>
    <mergeCell ref="H33:J33"/>
    <mergeCell ref="B4:J4"/>
    <mergeCell ref="B5:J5"/>
    <mergeCell ref="B10:C10"/>
    <mergeCell ref="B11:C11"/>
    <mergeCell ref="B12:C12"/>
    <mergeCell ref="D10:J10"/>
    <mergeCell ref="D11:J11"/>
    <mergeCell ref="D12:J12"/>
    <mergeCell ref="H8:J8"/>
    <mergeCell ref="H14:H16"/>
    <mergeCell ref="I14:I16"/>
    <mergeCell ref="J14:J16"/>
    <mergeCell ref="B14:B16"/>
    <mergeCell ref="C14:C16"/>
    <mergeCell ref="D14:D16"/>
    <mergeCell ref="F14:F16"/>
    <mergeCell ref="G14:G16"/>
    <mergeCell ref="E14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Katarina Jombikova</cp:lastModifiedBy>
  <cp:lastPrinted>2021-06-02T11:36:38Z</cp:lastPrinted>
  <dcterms:created xsi:type="dcterms:W3CDTF">1997-01-24T11:07:25Z</dcterms:created>
  <dcterms:modified xsi:type="dcterms:W3CDTF">2021-06-02T12:51:47Z</dcterms:modified>
  <cp:category/>
  <cp:version/>
  <cp:contentType/>
  <cp:contentStatus/>
</cp:coreProperties>
</file>