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125" windowWidth="14535" windowHeight="11760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<sst xmlns="http://schemas.openxmlformats.org/spreadsheetml/2006/main" count="211" uniqueCount="139">
  <si>
    <t>Názov stavby</t>
  </si>
  <si>
    <t>JKSO</t>
  </si>
  <si>
    <t xml:space="preserve"> </t>
  </si>
  <si>
    <t>Kód stavby</t>
  </si>
  <si>
    <t>1231</t>
  </si>
  <si>
    <t>Názov objektu</t>
  </si>
  <si>
    <t>EČO</t>
  </si>
  <si>
    <t>Kód objektu</t>
  </si>
  <si>
    <t>15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</si>
  <si>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</si>
  <si>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</si>
  <si>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</si>
  <si>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</si>
  <si>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</si>
  <si>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</si>
  <si>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</si>
  <si>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</si>
  <si>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</si>
  <si>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</si>
  <si>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</si>
  <si>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</si>
  <si>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</si>
  <si>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</si>
  <si>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</si>
  <si>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</si>
  <si>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</si>
  <si>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</si>
  <si>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</si>
  <si>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</si>
  <si>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</si>
  <si>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</si>
  <si>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</si>
  <si>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</si>
  <si>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</si>
  <si>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</si>
  <si>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</si>
  <si>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</si>
  <si>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</si>
  <si>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</si>
  <si>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</si>
  <si>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</si>
  <si>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</si>
  <si>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</si>
  <si>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</si>
  <si>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</si>
  <si>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</si>
  <si>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</si>
  <si>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</si>
  <si>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</si>
  <si>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</si>
  <si>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</si>
  <si>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</si>
  <si>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</si>
  <si>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</si>
  <si>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</si>
  <si>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</si>
  <si>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</si>
  <si>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</si>
  <si>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</si>
  <si>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</si>
  <si>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</si>
  <si>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</si>
  <si>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</si>
  <si>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</si>
  <si>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</si>
  <si>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</si>
  <si>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</si>
  <si>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</si>
  <si>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</si>
  <si>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</si>
  <si>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</si>
  <si>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</si>
  <si>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</si>
  <si>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</si>
  <si>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</si>
  <si>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</si>
  <si>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</si>
  <si>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</si>
  <si>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Popis</t>
  </si>
  <si>
    <t>Cena celkom</t>
  </si>
  <si>
    <t>Hmotnosť celkom</t>
  </si>
  <si>
    <t>Suť celkom</t>
  </si>
  <si>
    <t>Celkom</t>
  </si>
  <si>
    <t>JKSO:</t>
  </si>
  <si>
    <t>P.Č.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</si>
  <si>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</si>
  <si>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</si>
  <si>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</si>
  <si>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</si>
  <si>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</si>
  <si>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</si>
  <si>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</si>
  <si>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</si>
  <si>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</si>
  <si>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0</t>
  </si>
  <si>
    <t>ks</t>
  </si>
  <si>
    <t>m</t>
  </si>
  <si>
    <t>Revízna správa FVZ</t>
  </si>
  <si>
    <t>Elektorinštalácia - montáž</t>
  </si>
  <si>
    <t>Inžinierska činnosť</t>
  </si>
  <si>
    <t xml:space="preserve">Doprava </t>
  </si>
  <si>
    <t>Elektorinštalácia - dodávka</t>
  </si>
  <si>
    <t>Poistkový odpojovač 2P DIN-35 OPF10-2 F32A/1000V alebo ekvivalentný</t>
  </si>
  <si>
    <t xml:space="preserve">Kábel CYKY 5cx4 </t>
  </si>
  <si>
    <t xml:space="preserve">Lišta hranatá 40X20mm </t>
  </si>
  <si>
    <t xml:space="preserve">Vodič CYA 16 </t>
  </si>
  <si>
    <t xml:space="preserve">Istič B25/3 25kA, charakteristika B, 25A, 3-pólový </t>
  </si>
  <si>
    <t>Elektromer  E3S-20T alebo ekvivalentný</t>
  </si>
  <si>
    <t>MC4 PV-KST 4/6II</t>
  </si>
  <si>
    <t>MC PV-KBT 4/6II</t>
  </si>
  <si>
    <t xml:space="preserve">hod. </t>
  </si>
  <si>
    <t>Vypracovanie PD - podnikanie v energetike</t>
  </si>
  <si>
    <t>Solárny kábel IBC FlexiSun 1x6mm² PV1-F alebo ekvivalentný</t>
  </si>
  <si>
    <t>Kombinovaný zvodič SPD typ 1 a 2 (B+C) FLP-B+C MAXI V/3 alebo ekvivalentný</t>
  </si>
  <si>
    <t xml:space="preserve">Istič 6B/3 - 6A, charakteristika B, 6A, 3-pólový </t>
  </si>
  <si>
    <t>Stykač LC1D38 alebo ekvivalentný</t>
  </si>
  <si>
    <t>Poistky OPF DC 12AgR alebo ekvivalentný</t>
  </si>
  <si>
    <t>Rúrka ohybná, FXP 25mm TURBO alebo ekvivalentný</t>
  </si>
  <si>
    <t>Kombinovaný zvodič (B+C) FLP-PV1000 Y/V alebo ekvivalentný</t>
  </si>
  <si>
    <t>kpl</t>
  </si>
  <si>
    <t>Solárny modul IBC MonoSol 340 CS9-HC, 340 Wp monokryštál alebo ekvivalentný - dodávka</t>
  </si>
  <si>
    <t>Solárny modul IBC MonoSol 340 CS9-HC, 340 Wp monokryštál alebo ekvivalentný - montáž</t>
  </si>
  <si>
    <t>Rozvodná skriňa</t>
  </si>
  <si>
    <t>Blombovanie elektromera</t>
  </si>
  <si>
    <t>Zdvíhacie zariadenie - plošina</t>
  </si>
  <si>
    <t>J. Palkovič</t>
  </si>
  <si>
    <t>Výkaz výmer</t>
  </si>
  <si>
    <t xml:space="preserve">VÝKAZ VÝMER - REKAPITULÁCIA 
</t>
  </si>
  <si>
    <t xml:space="preserve">VÝKAZ VÝMER - KRYCÍ LIST </t>
  </si>
  <si>
    <t>ZARIADENIE PRE SENIOROV - SMIŽANY</t>
  </si>
  <si>
    <t>Obec Smižany, Nám. M. Pajdušáka 1341/50, 053 11 Smižany</t>
  </si>
  <si>
    <t>00691721</t>
  </si>
  <si>
    <t>23.6.2021</t>
  </si>
  <si>
    <t>Menič napätia Fronius Symo 10.0-3-M s príslušenstvom alebo ekvivalentný - dodávka</t>
  </si>
  <si>
    <t>Menič napätia Fronius Symo 10.0-3-M s príslušenstvom alebo ekvivalentný - montáž</t>
  </si>
  <si>
    <t>Montážny konštrukčný systém TopFix 200, aerodynamický montážny systém umiestnený na plochej streche pokrytej PVC fóliou s príslušenstvom alebo ekvivalentný - montáž</t>
  </si>
  <si>
    <t>Montážny konštrukčný systém TopFix 200, aerodynamický montážny systém umiestnený na plochej streche pokrytej PVC fóliou s príslušenstvom alebo ekvivalentný - dodávka</t>
  </si>
  <si>
    <t>Záťažový materiál (cestný obrubník) pre aerodynamický montážny systém alebo ekvivalentný - dodávka</t>
  </si>
  <si>
    <t>Záťažový materiál (cestný obrubník) pre aerodynamický montážny systém alebo ekvivalentný - montáž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</si>
</sst>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###;\-####"/>
    <numFmt numFmtId="183" formatCode="#,##0.000;\-#,##0.000"/>
    <numFmt numFmtId="184" formatCode="#,##0.00000;\-#,##0.00000"/>
    <numFmt numFmtId="185" formatCode="#,##0.0;\-#,##0.0"/>
    <numFmt numFmtId="186" formatCode="#\ ##0.00"/>
    <numFmt numFmtId="187" formatCode="0.0"/>
    <numFmt numFmtId="188" formatCode="0.000"/>
  </numFmts>
  <fonts count="6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48"/>
      <name val="Arial"/>
      <family val="2"/>
    </font>
    <font>
      <i/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3366FF"/>
      <name val="Arial"/>
      <family val="2"/>
    </font>
    <font>
      <i/>
      <sz val="9"/>
      <color rgb="FF33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0">
      <alignment horizontal="left" vertical="center"/>
      <protection/>
    </xf>
    <xf numFmtId="0" fontId="53" fillId="0" borderId="0">
      <alignment horizontal="right" vertical="center"/>
      <protection/>
    </xf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2" fontId="3" fillId="0" borderId="19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82" fontId="3" fillId="0" borderId="21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82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82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82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1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39" fontId="0" fillId="0" borderId="27" xfId="0" applyNumberFormat="1" applyFont="1" applyBorder="1" applyAlignment="1" applyProtection="1">
      <alignment horizontal="right" vertical="center"/>
      <protection/>
    </xf>
    <xf numFmtId="37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82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18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39" fontId="7" fillId="0" borderId="47" xfId="0" applyNumberFormat="1" applyFont="1" applyBorder="1" applyAlignment="1" applyProtection="1">
      <alignment horizontal="right" vertical="center"/>
      <protection/>
    </xf>
    <xf numFmtId="39" fontId="7" fillId="0" borderId="31" xfId="0" applyNumberFormat="1" applyFont="1" applyBorder="1" applyAlignment="1" applyProtection="1">
      <alignment horizontal="right" vertical="center"/>
      <protection/>
    </xf>
    <xf numFmtId="37" fontId="11" fillId="0" borderId="15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39" fontId="3" fillId="0" borderId="28" xfId="0" applyNumberFormat="1" applyFont="1" applyBorder="1" applyAlignment="1" applyProtection="1">
      <alignment horizontal="right" vertical="center"/>
      <protection/>
    </xf>
    <xf numFmtId="39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39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82" fontId="3" fillId="34" borderId="58" xfId="0" applyNumberFormat="1" applyFont="1" applyFill="1" applyBorder="1" applyAlignment="1" applyProtection="1">
      <alignment horizontal="center" vertical="center"/>
      <protection/>
    </xf>
    <xf numFmtId="182" fontId="3" fillId="34" borderId="59" xfId="0" applyNumberFormat="1" applyFont="1" applyFill="1" applyBorder="1" applyAlignment="1" applyProtection="1">
      <alignment horizontal="center" vertical="center"/>
      <protection/>
    </xf>
    <xf numFmtId="182" fontId="3" fillId="34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83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83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182" fontId="2" fillId="34" borderId="40" xfId="0" applyNumberFormat="1" applyFont="1" applyFill="1" applyBorder="1" applyAlignment="1" applyProtection="1">
      <alignment horizontal="center" vertical="center"/>
      <protection/>
    </xf>
    <xf numFmtId="182" fontId="2" fillId="34" borderId="59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right" vertical="center"/>
      <protection/>
    </xf>
    <xf numFmtId="184" fontId="2" fillId="0" borderId="0" xfId="0" applyNumberFormat="1" applyFont="1" applyAlignment="1" applyProtection="1">
      <alignment horizontal="right" vertical="center"/>
      <protection/>
    </xf>
    <xf numFmtId="185" fontId="2" fillId="0" borderId="0" xfId="0" applyNumberFormat="1" applyFont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18" fillId="0" borderId="11" xfId="0" applyFont="1" applyBorder="1" applyAlignment="1" applyProtection="1">
      <alignment horizontal="left" vertical="center"/>
      <protection/>
    </xf>
    <xf numFmtId="39" fontId="18" fillId="0" borderId="11" xfId="0" applyNumberFormat="1" applyFont="1" applyBorder="1" applyAlignment="1" applyProtection="1">
      <alignment horizontal="right" vertical="center"/>
      <protection/>
    </xf>
    <xf numFmtId="183" fontId="18" fillId="0" borderId="11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39" fontId="21" fillId="0" borderId="0" xfId="0" applyNumberFormat="1" applyFont="1" applyAlignment="1" applyProtection="1">
      <alignment horizontal="righ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182" fontId="3" fillId="34" borderId="63" xfId="0" applyNumberFormat="1" applyFont="1" applyFill="1" applyBorder="1" applyAlignment="1" applyProtection="1">
      <alignment horizontal="center" vertical="center"/>
      <protection/>
    </xf>
    <xf numFmtId="182" fontId="3" fillId="34" borderId="64" xfId="0" applyNumberFormat="1" applyFont="1" applyFill="1" applyBorder="1" applyAlignment="1" applyProtection="1">
      <alignment horizontal="center" vertical="center"/>
      <protection/>
    </xf>
    <xf numFmtId="182" fontId="3" fillId="34" borderId="65" xfId="0" applyNumberFormat="1" applyFont="1" applyFill="1" applyBorder="1" applyAlignment="1" applyProtection="1">
      <alignment horizontal="center" vertical="center"/>
      <protection/>
    </xf>
    <xf numFmtId="37" fontId="62" fillId="0" borderId="60" xfId="0" applyNumberFormat="1" applyFont="1" applyBorder="1" applyAlignment="1">
      <alignment horizontal="center"/>
    </xf>
    <xf numFmtId="0" fontId="63" fillId="0" borderId="61" xfId="0" applyFont="1" applyBorder="1" applyAlignment="1">
      <alignment horizontal="left" vertical="center" wrapText="1"/>
    </xf>
    <xf numFmtId="0" fontId="62" fillId="0" borderId="61" xfId="0" applyFont="1" applyBorder="1" applyAlignment="1">
      <alignment horizontal="left" vertical="center" wrapText="1"/>
    </xf>
    <xf numFmtId="183" fontId="62" fillId="0" borderId="61" xfId="0" applyNumberFormat="1" applyFont="1" applyBorder="1" applyAlignment="1">
      <alignment vertical="center"/>
    </xf>
    <xf numFmtId="39" fontId="62" fillId="0" borderId="61" xfId="0" applyNumberFormat="1" applyFont="1" applyBorder="1" applyAlignment="1" applyProtection="1">
      <alignment horizontal="right" vertical="center"/>
      <protection/>
    </xf>
    <xf numFmtId="39" fontId="62" fillId="0" borderId="62" xfId="0" applyNumberFormat="1" applyFont="1" applyBorder="1" applyAlignment="1" applyProtection="1">
      <alignment horizontal="right" vertical="center"/>
      <protection/>
    </xf>
    <xf numFmtId="37" fontId="22" fillId="0" borderId="66" xfId="0" applyNumberFormat="1" applyFont="1" applyBorder="1" applyAlignment="1">
      <alignment horizontal="center"/>
    </xf>
    <xf numFmtId="0" fontId="22" fillId="0" borderId="67" xfId="0" applyFont="1" applyBorder="1" applyAlignment="1">
      <alignment horizontal="left" vertical="center" wrapText="1"/>
    </xf>
    <xf numFmtId="183" fontId="22" fillId="0" borderId="67" xfId="0" applyNumberFormat="1" applyFont="1" applyBorder="1" applyAlignment="1">
      <alignment vertical="center"/>
    </xf>
    <xf numFmtId="39" fontId="22" fillId="0" borderId="67" xfId="0" applyNumberFormat="1" applyFont="1" applyBorder="1" applyAlignment="1" applyProtection="1">
      <alignment horizontal="right" vertical="center"/>
      <protection/>
    </xf>
    <xf numFmtId="39" fontId="22" fillId="0" borderId="68" xfId="0" applyNumberFormat="1" applyFont="1" applyBorder="1" applyAlignment="1" applyProtection="1">
      <alignment horizontal="right" vertical="center"/>
      <protection/>
    </xf>
    <xf numFmtId="37" fontId="62" fillId="0" borderId="66" xfId="0" applyNumberFormat="1" applyFont="1" applyBorder="1" applyAlignment="1">
      <alignment horizontal="center"/>
    </xf>
    <xf numFmtId="0" fontId="63" fillId="0" borderId="67" xfId="0" applyFont="1" applyBorder="1" applyAlignment="1">
      <alignment horizontal="left" vertical="center" wrapText="1"/>
    </xf>
    <xf numFmtId="0" fontId="62" fillId="0" borderId="67" xfId="0" applyFont="1" applyBorder="1" applyAlignment="1">
      <alignment horizontal="left" vertical="center" wrapText="1"/>
    </xf>
    <xf numFmtId="183" fontId="62" fillId="0" borderId="67" xfId="0" applyNumberFormat="1" applyFont="1" applyBorder="1" applyAlignment="1">
      <alignment vertical="center"/>
    </xf>
    <xf numFmtId="39" fontId="62" fillId="0" borderId="67" xfId="0" applyNumberFormat="1" applyFont="1" applyBorder="1" applyAlignment="1" applyProtection="1">
      <alignment horizontal="right" vertical="center"/>
      <protection/>
    </xf>
    <xf numFmtId="39" fontId="62" fillId="0" borderId="68" xfId="0" applyNumberFormat="1" applyFont="1" applyBorder="1" applyAlignment="1" applyProtection="1">
      <alignment horizontal="right" vertical="center"/>
      <protection/>
    </xf>
    <xf numFmtId="0" fontId="62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left" vertical="center" wrapText="1"/>
    </xf>
    <xf numFmtId="37" fontId="22" fillId="0" borderId="69" xfId="0" applyNumberFormat="1" applyFont="1" applyBorder="1" applyAlignment="1">
      <alignment horizontal="center"/>
    </xf>
    <xf numFmtId="0" fontId="22" fillId="0" borderId="70" xfId="0" applyFont="1" applyBorder="1" applyAlignment="1">
      <alignment horizontal="left" vertical="center" wrapText="1"/>
    </xf>
    <xf numFmtId="183" fontId="22" fillId="0" borderId="70" xfId="0" applyNumberFormat="1" applyFont="1" applyBorder="1" applyAlignment="1">
      <alignment vertical="center"/>
    </xf>
    <xf numFmtId="39" fontId="22" fillId="0" borderId="70" xfId="0" applyNumberFormat="1" applyFont="1" applyBorder="1" applyAlignment="1" applyProtection="1">
      <alignment horizontal="right" vertical="center"/>
      <protection/>
    </xf>
    <xf numFmtId="39" fontId="22" fillId="0" borderId="71" xfId="0" applyNumberFormat="1" applyFont="1" applyBorder="1" applyAlignment="1" applyProtection="1">
      <alignment horizontal="right" vertical="center"/>
      <protection/>
    </xf>
    <xf numFmtId="37" fontId="22" fillId="0" borderId="63" xfId="0" applyNumberFormat="1" applyFont="1" applyBorder="1" applyAlignment="1">
      <alignment horizontal="center"/>
    </xf>
    <xf numFmtId="0" fontId="22" fillId="0" borderId="64" xfId="0" applyFont="1" applyBorder="1" applyAlignment="1">
      <alignment horizontal="left" vertical="center" wrapText="1"/>
    </xf>
    <xf numFmtId="183" fontId="22" fillId="0" borderId="64" xfId="0" applyNumberFormat="1" applyFont="1" applyBorder="1" applyAlignment="1">
      <alignment vertical="center"/>
    </xf>
    <xf numFmtId="39" fontId="22" fillId="0" borderId="64" xfId="0" applyNumberFormat="1" applyFont="1" applyBorder="1" applyAlignment="1" applyProtection="1">
      <alignment horizontal="right" vertical="center"/>
      <protection/>
    </xf>
    <xf numFmtId="39" fontId="22" fillId="0" borderId="65" xfId="0" applyNumberFormat="1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33" borderId="0" xfId="0" applyFont="1" applyFill="1" applyAlignment="1" applyProtection="1">
      <alignment horizontal="left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18" xfId="47"/>
    <cellStyle name="S19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V29" sqref="V2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194" t="s">
        <v>128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5"/>
    </row>
    <row r="3" spans="1:19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30" customHeight="1">
      <c r="A5" s="12"/>
      <c r="B5" s="13" t="s">
        <v>0</v>
      </c>
      <c r="C5" s="13"/>
      <c r="D5" s="13"/>
      <c r="E5" s="191" t="s">
        <v>129</v>
      </c>
      <c r="F5" s="192"/>
      <c r="G5" s="192"/>
      <c r="H5" s="192"/>
      <c r="I5" s="192"/>
      <c r="J5" s="193"/>
      <c r="K5" s="13"/>
      <c r="L5" s="13"/>
      <c r="M5" s="13"/>
      <c r="N5" s="13"/>
      <c r="O5" s="13" t="s">
        <v>1</v>
      </c>
      <c r="P5" s="14" t="s">
        <v>2</v>
      </c>
      <c r="Q5" s="17"/>
      <c r="R5" s="16"/>
      <c r="S5" s="18"/>
    </row>
    <row r="6" spans="1:19" ht="17.25" customHeight="1" hidden="1">
      <c r="A6" s="12"/>
      <c r="B6" s="13" t="s">
        <v>3</v>
      </c>
      <c r="C6" s="13"/>
      <c r="D6" s="13"/>
      <c r="E6" s="19" t="s">
        <v>4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15.75" customHeight="1">
      <c r="A7" s="12"/>
      <c r="B7" s="13" t="s">
        <v>5</v>
      </c>
      <c r="C7" s="13"/>
      <c r="D7" s="13"/>
      <c r="E7" s="19"/>
      <c r="F7" s="13"/>
      <c r="G7" s="13"/>
      <c r="H7" s="13"/>
      <c r="I7" s="13"/>
      <c r="J7" s="20"/>
      <c r="K7" s="13"/>
      <c r="L7" s="13"/>
      <c r="M7" s="13"/>
      <c r="N7" s="13"/>
      <c r="O7" s="13" t="s">
        <v>6</v>
      </c>
      <c r="P7" s="19"/>
      <c r="Q7" s="22"/>
      <c r="R7" s="20"/>
      <c r="S7" s="18"/>
    </row>
    <row r="8" spans="1:19" ht="17.25" customHeight="1" hidden="1">
      <c r="A8" s="12"/>
      <c r="B8" s="13" t="s">
        <v>7</v>
      </c>
      <c r="C8" s="13"/>
      <c r="D8" s="13"/>
      <c r="E8" s="19" t="s">
        <v>8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15.75" customHeight="1">
      <c r="A9" s="12"/>
      <c r="B9" s="13" t="s">
        <v>9</v>
      </c>
      <c r="C9" s="13"/>
      <c r="D9" s="13"/>
      <c r="E9" s="23" t="s">
        <v>2</v>
      </c>
      <c r="F9" s="24"/>
      <c r="G9" s="24"/>
      <c r="H9" s="24"/>
      <c r="I9" s="24"/>
      <c r="J9" s="25"/>
      <c r="K9" s="13"/>
      <c r="L9" s="13"/>
      <c r="M9" s="13"/>
      <c r="N9" s="13"/>
      <c r="O9" s="13" t="s">
        <v>10</v>
      </c>
      <c r="P9" s="26"/>
      <c r="Q9" s="27"/>
      <c r="R9" s="25"/>
      <c r="S9" s="18"/>
    </row>
    <row r="10" spans="1:19" ht="17.25" customHeight="1" hidden="1">
      <c r="A10" s="12"/>
      <c r="B10" s="13" t="s">
        <v>11</v>
      </c>
      <c r="C10" s="13"/>
      <c r="D10" s="13"/>
      <c r="E10" s="28" t="s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7.25" customHeight="1" hidden="1">
      <c r="A11" s="12"/>
      <c r="B11" s="13" t="s">
        <v>12</v>
      </c>
      <c r="C11" s="13"/>
      <c r="D11" s="13"/>
      <c r="E11" s="28" t="s">
        <v>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7.25" customHeight="1" hidden="1">
      <c r="A12" s="12"/>
      <c r="B12" s="13" t="s">
        <v>13</v>
      </c>
      <c r="C12" s="13"/>
      <c r="D12" s="13"/>
      <c r="E12" s="28" t="s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7.25" customHeight="1" hidden="1">
      <c r="A13" s="12"/>
      <c r="B13" s="13"/>
      <c r="C13" s="13"/>
      <c r="D13" s="13"/>
      <c r="E13" s="28" t="s">
        <v>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7.25" customHeight="1" hidden="1">
      <c r="A14" s="12"/>
      <c r="B14" s="13"/>
      <c r="C14" s="13"/>
      <c r="D14" s="13"/>
      <c r="E14" s="28" t="s">
        <v>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7.25" customHeight="1" hidden="1">
      <c r="A15" s="12"/>
      <c r="B15" s="13"/>
      <c r="C15" s="13"/>
      <c r="D15" s="13"/>
      <c r="E15" s="28" t="s">
        <v>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7.25" customHeight="1" hidden="1">
      <c r="A16" s="12"/>
      <c r="B16" s="13"/>
      <c r="C16" s="13"/>
      <c r="D16" s="13"/>
      <c r="E16" s="28" t="s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7.25" customHeight="1" hidden="1">
      <c r="A17" s="12"/>
      <c r="B17" s="13"/>
      <c r="C17" s="13"/>
      <c r="D17" s="13"/>
      <c r="E17" s="28" t="s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7.25" customHeight="1" hidden="1">
      <c r="A18" s="12"/>
      <c r="B18" s="13"/>
      <c r="C18" s="13"/>
      <c r="D18" s="13"/>
      <c r="E18" s="28" t="s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7.25" customHeight="1" hidden="1">
      <c r="A19" s="12"/>
      <c r="B19" s="13"/>
      <c r="C19" s="13"/>
      <c r="D19" s="13"/>
      <c r="E19" s="28" t="s">
        <v>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7.25" customHeight="1" hidden="1">
      <c r="A20" s="12"/>
      <c r="B20" s="13"/>
      <c r="C20" s="13"/>
      <c r="D20" s="13"/>
      <c r="E20" s="28" t="s">
        <v>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7.25" customHeight="1" hidden="1">
      <c r="A21" s="12"/>
      <c r="B21" s="13"/>
      <c r="C21" s="13"/>
      <c r="D21" s="13"/>
      <c r="E21" s="28" t="s">
        <v>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7.25" customHeight="1" hidden="1">
      <c r="A22" s="12"/>
      <c r="B22" s="13"/>
      <c r="C22" s="13"/>
      <c r="D22" s="13"/>
      <c r="E22" s="28" t="s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7.25" customHeight="1" hidden="1">
      <c r="A23" s="12"/>
      <c r="B23" s="13"/>
      <c r="C23" s="13"/>
      <c r="D23" s="13"/>
      <c r="E23" s="28" t="s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7.25" customHeight="1" hidden="1">
      <c r="A24" s="12"/>
      <c r="B24" s="13"/>
      <c r="C24" s="13"/>
      <c r="D24" s="13"/>
      <c r="E24" s="28" t="s">
        <v>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14</v>
      </c>
      <c r="P25" s="13" t="s">
        <v>15</v>
      </c>
      <c r="Q25" s="13"/>
      <c r="R25" s="13"/>
      <c r="S25" s="18"/>
    </row>
    <row r="26" spans="1:19" ht="17.25" customHeight="1">
      <c r="A26" s="12"/>
      <c r="B26" s="13" t="s">
        <v>16</v>
      </c>
      <c r="C26" s="13"/>
      <c r="D26" s="13"/>
      <c r="E26" s="14" t="s">
        <v>130</v>
      </c>
      <c r="F26" s="15"/>
      <c r="G26" s="15"/>
      <c r="H26" s="15"/>
      <c r="I26" s="15"/>
      <c r="J26" s="16"/>
      <c r="K26" s="13"/>
      <c r="L26" s="13"/>
      <c r="M26" s="13"/>
      <c r="N26" s="13"/>
      <c r="O26" s="37" t="s">
        <v>131</v>
      </c>
      <c r="P26" s="188">
        <v>2020715554</v>
      </c>
      <c r="Q26" s="189"/>
      <c r="R26" s="190"/>
      <c r="S26" s="18"/>
    </row>
    <row r="27" spans="1:19" ht="17.25" customHeight="1">
      <c r="A27" s="12"/>
      <c r="B27" s="13" t="s">
        <v>17</v>
      </c>
      <c r="C27" s="13"/>
      <c r="D27" s="13"/>
      <c r="E27" s="19"/>
      <c r="F27" s="13"/>
      <c r="G27" s="13"/>
      <c r="H27" s="13"/>
      <c r="I27" s="13"/>
      <c r="J27" s="20"/>
      <c r="K27" s="13"/>
      <c r="L27" s="13"/>
      <c r="M27" s="13"/>
      <c r="N27" s="13"/>
      <c r="O27" s="29"/>
      <c r="P27" s="30"/>
      <c r="Q27" s="31"/>
      <c r="R27" s="32"/>
      <c r="S27" s="18"/>
    </row>
    <row r="28" spans="1:19" ht="17.25" customHeight="1">
      <c r="A28" s="12"/>
      <c r="B28" s="13" t="s">
        <v>18</v>
      </c>
      <c r="C28" s="13"/>
      <c r="D28" s="13"/>
      <c r="E28" s="19" t="s">
        <v>2</v>
      </c>
      <c r="F28" s="13"/>
      <c r="G28" s="13"/>
      <c r="H28" s="13"/>
      <c r="I28" s="13"/>
      <c r="J28" s="20"/>
      <c r="K28" s="13"/>
      <c r="L28" s="13"/>
      <c r="M28" s="13"/>
      <c r="N28" s="13"/>
      <c r="O28" s="29"/>
      <c r="P28" s="30"/>
      <c r="Q28" s="31"/>
      <c r="R28" s="32"/>
      <c r="S28" s="18"/>
    </row>
    <row r="29" spans="1:19" ht="17.25" customHeight="1">
      <c r="A29" s="12"/>
      <c r="B29" s="13"/>
      <c r="C29" s="13"/>
      <c r="D29" s="13"/>
      <c r="E29" s="26"/>
      <c r="F29" s="24"/>
      <c r="G29" s="24"/>
      <c r="H29" s="24"/>
      <c r="I29" s="24"/>
      <c r="J29" s="25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3" t="s">
        <v>19</v>
      </c>
      <c r="F30" s="13"/>
      <c r="G30" s="13" t="s">
        <v>20</v>
      </c>
      <c r="H30" s="13"/>
      <c r="I30" s="13"/>
      <c r="J30" s="13"/>
      <c r="K30" s="13"/>
      <c r="L30" s="13"/>
      <c r="M30" s="13"/>
      <c r="N30" s="13"/>
      <c r="O30" s="33" t="s">
        <v>21</v>
      </c>
      <c r="P30" s="22"/>
      <c r="Q30" s="22"/>
      <c r="R30" s="34"/>
      <c r="S30" s="18"/>
    </row>
    <row r="31" spans="1:19" ht="17.25" customHeight="1">
      <c r="A31" s="12"/>
      <c r="B31" s="13"/>
      <c r="C31" s="13"/>
      <c r="D31" s="13"/>
      <c r="E31" s="29"/>
      <c r="F31" s="13"/>
      <c r="G31" s="30" t="s">
        <v>125</v>
      </c>
      <c r="H31" s="35"/>
      <c r="I31" s="36"/>
      <c r="J31" s="13"/>
      <c r="K31" s="13"/>
      <c r="L31" s="13"/>
      <c r="M31" s="13"/>
      <c r="N31" s="13"/>
      <c r="O31" s="37" t="s">
        <v>132</v>
      </c>
      <c r="P31" s="22"/>
      <c r="Q31" s="22"/>
      <c r="R31" s="38"/>
      <c r="S31" s="18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23</v>
      </c>
      <c r="B34" s="47"/>
      <c r="C34" s="47"/>
      <c r="D34" s="48"/>
      <c r="E34" s="49" t="s">
        <v>24</v>
      </c>
      <c r="F34" s="48"/>
      <c r="G34" s="49" t="s">
        <v>25</v>
      </c>
      <c r="H34" s="47"/>
      <c r="I34" s="48"/>
      <c r="J34" s="49" t="s">
        <v>26</v>
      </c>
      <c r="K34" s="47"/>
      <c r="L34" s="49" t="s">
        <v>27</v>
      </c>
      <c r="M34" s="47"/>
      <c r="N34" s="47"/>
      <c r="O34" s="48"/>
      <c r="P34" s="49" t="s">
        <v>28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29</v>
      </c>
      <c r="F36" s="43"/>
      <c r="G36" s="43"/>
      <c r="H36" s="43"/>
      <c r="I36" s="43"/>
      <c r="J36" s="60" t="s">
        <v>30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31</v>
      </c>
      <c r="B37" s="62"/>
      <c r="C37" s="63" t="s">
        <v>32</v>
      </c>
      <c r="D37" s="64"/>
      <c r="E37" s="64"/>
      <c r="F37" s="65"/>
      <c r="G37" s="61" t="s">
        <v>33</v>
      </c>
      <c r="H37" s="66"/>
      <c r="I37" s="63" t="s">
        <v>34</v>
      </c>
      <c r="J37" s="64"/>
      <c r="K37" s="64"/>
      <c r="L37" s="61" t="s">
        <v>35</v>
      </c>
      <c r="M37" s="66"/>
      <c r="N37" s="63" t="s">
        <v>36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37</v>
      </c>
      <c r="C38" s="16"/>
      <c r="D38" s="69" t="s">
        <v>38</v>
      </c>
      <c r="E38" s="70">
        <v>0</v>
      </c>
      <c r="F38" s="71"/>
      <c r="G38" s="67">
        <v>8</v>
      </c>
      <c r="H38" s="72" t="s">
        <v>39</v>
      </c>
      <c r="I38" s="32"/>
      <c r="J38" s="73">
        <v>0</v>
      </c>
      <c r="K38" s="74"/>
      <c r="L38" s="67">
        <v>13</v>
      </c>
      <c r="M38" s="30" t="s">
        <v>40</v>
      </c>
      <c r="N38" s="35"/>
      <c r="O38" s="35"/>
      <c r="P38" s="75">
        <f>M48</f>
        <v>20</v>
      </c>
      <c r="Q38" s="76" t="s">
        <v>41</v>
      </c>
      <c r="R38" s="70">
        <v>0</v>
      </c>
      <c r="S38" s="71"/>
    </row>
    <row r="39" spans="1:19" ht="20.25" customHeight="1">
      <c r="A39" s="67">
        <v>2</v>
      </c>
      <c r="B39" s="77"/>
      <c r="C39" s="25"/>
      <c r="D39" s="69" t="s">
        <v>42</v>
      </c>
      <c r="E39" s="70">
        <v>0</v>
      </c>
      <c r="F39" s="71"/>
      <c r="G39" s="67">
        <v>9</v>
      </c>
      <c r="H39" s="13" t="s">
        <v>43</v>
      </c>
      <c r="I39" s="69"/>
      <c r="J39" s="73">
        <v>0</v>
      </c>
      <c r="K39" s="74"/>
      <c r="L39" s="67">
        <v>14</v>
      </c>
      <c r="M39" s="30" t="s">
        <v>44</v>
      </c>
      <c r="N39" s="35"/>
      <c r="O39" s="35"/>
      <c r="P39" s="75">
        <f>M48</f>
        <v>20</v>
      </c>
      <c r="Q39" s="76" t="s">
        <v>41</v>
      </c>
      <c r="R39" s="70">
        <v>0</v>
      </c>
      <c r="S39" s="71"/>
    </row>
    <row r="40" spans="1:19" ht="20.25" customHeight="1">
      <c r="A40" s="67">
        <v>3</v>
      </c>
      <c r="B40" s="68" t="s">
        <v>45</v>
      </c>
      <c r="C40" s="16"/>
      <c r="D40" s="69" t="s">
        <v>38</v>
      </c>
      <c r="E40" s="70">
        <f>SUMIF(Rozpocet!L11:L65536,32,Rozpocet!F11:F65536)</f>
        <v>0</v>
      </c>
      <c r="F40" s="71"/>
      <c r="G40" s="67">
        <v>10</v>
      </c>
      <c r="H40" s="72" t="s">
        <v>46</v>
      </c>
      <c r="I40" s="32"/>
      <c r="J40" s="73">
        <v>0</v>
      </c>
      <c r="K40" s="74"/>
      <c r="L40" s="67">
        <v>15</v>
      </c>
      <c r="M40" s="30" t="s">
        <v>47</v>
      </c>
      <c r="N40" s="35"/>
      <c r="O40" s="35"/>
      <c r="P40" s="75">
        <f>M48</f>
        <v>20</v>
      </c>
      <c r="Q40" s="76" t="s">
        <v>41</v>
      </c>
      <c r="R40" s="70">
        <v>0</v>
      </c>
      <c r="S40" s="71"/>
    </row>
    <row r="41" spans="1:19" ht="20.25" customHeight="1">
      <c r="A41" s="67">
        <v>4</v>
      </c>
      <c r="B41" s="77"/>
      <c r="C41" s="25"/>
      <c r="D41" s="69" t="s">
        <v>42</v>
      </c>
      <c r="E41" s="70">
        <f>SUMIF(Rozpocet!L12:L65536,16,Rozpocet!F12:F65536)+SUMIF(Rozpocet!L12:L65536,128,Rozpocet!F12:F65536)</f>
        <v>0</v>
      </c>
      <c r="F41" s="71"/>
      <c r="G41" s="67">
        <v>11</v>
      </c>
      <c r="H41" s="72"/>
      <c r="I41" s="32"/>
      <c r="J41" s="73">
        <v>0</v>
      </c>
      <c r="K41" s="74"/>
      <c r="L41" s="67">
        <v>16</v>
      </c>
      <c r="M41" s="30" t="s">
        <v>48</v>
      </c>
      <c r="N41" s="35"/>
      <c r="O41" s="35"/>
      <c r="P41" s="75">
        <f>M48</f>
        <v>20</v>
      </c>
      <c r="Q41" s="76" t="s">
        <v>41</v>
      </c>
      <c r="R41" s="70">
        <v>0</v>
      </c>
      <c r="S41" s="71"/>
    </row>
    <row r="42" spans="1:19" ht="20.25" customHeight="1">
      <c r="A42" s="67">
        <v>5</v>
      </c>
      <c r="B42" s="68" t="s">
        <v>49</v>
      </c>
      <c r="C42" s="16"/>
      <c r="D42" s="69" t="s">
        <v>38</v>
      </c>
      <c r="E42" s="70">
        <f>SUMIF(Rozpocet!L13:L65536,256,Rozpocet!F13:F65536)</f>
        <v>0</v>
      </c>
      <c r="F42" s="71"/>
      <c r="G42" s="78"/>
      <c r="H42" s="35"/>
      <c r="I42" s="32"/>
      <c r="J42" s="79"/>
      <c r="K42" s="74"/>
      <c r="L42" s="67">
        <v>17</v>
      </c>
      <c r="M42" s="30" t="s">
        <v>50</v>
      </c>
      <c r="N42" s="35"/>
      <c r="O42" s="35"/>
      <c r="P42" s="75">
        <f>M48</f>
        <v>20</v>
      </c>
      <c r="Q42" s="76" t="s">
        <v>41</v>
      </c>
      <c r="R42" s="70">
        <v>0</v>
      </c>
      <c r="S42" s="71"/>
    </row>
    <row r="43" spans="1:19" ht="20.25" customHeight="1">
      <c r="A43" s="67">
        <v>6</v>
      </c>
      <c r="B43" s="77"/>
      <c r="C43" s="25"/>
      <c r="D43" s="69" t="s">
        <v>42</v>
      </c>
      <c r="E43" s="70">
        <f>SUMIF(Rozpocet!L13:L65536,64,Rozpocet!F13:F65536)</f>
        <v>0</v>
      </c>
      <c r="F43" s="71"/>
      <c r="G43" s="78"/>
      <c r="H43" s="35"/>
      <c r="I43" s="32"/>
      <c r="J43" s="79"/>
      <c r="K43" s="74"/>
      <c r="L43" s="67">
        <v>18</v>
      </c>
      <c r="M43" s="72" t="s">
        <v>51</v>
      </c>
      <c r="N43" s="35"/>
      <c r="O43" s="35"/>
      <c r="P43" s="35"/>
      <c r="Q43" s="35"/>
      <c r="R43" s="70">
        <f>SUMIF(Rozpocet!L13:L65536,1024,Rozpocet!F13:F65536)</f>
        <v>0</v>
      </c>
      <c r="S43" s="71"/>
    </row>
    <row r="44" spans="1:19" ht="20.25" customHeight="1">
      <c r="A44" s="67">
        <v>7</v>
      </c>
      <c r="B44" s="80" t="s">
        <v>52</v>
      </c>
      <c r="C44" s="35"/>
      <c r="D44" s="32"/>
      <c r="E44" s="81">
        <f>SUM(E38:E43)</f>
        <v>0</v>
      </c>
      <c r="F44" s="45"/>
      <c r="G44" s="67">
        <v>12</v>
      </c>
      <c r="H44" s="80" t="s">
        <v>53</v>
      </c>
      <c r="I44" s="32"/>
      <c r="J44" s="82">
        <f>SUM(J38:J41)</f>
        <v>0</v>
      </c>
      <c r="K44" s="83"/>
      <c r="L44" s="67">
        <v>19</v>
      </c>
      <c r="M44" s="80" t="s">
        <v>54</v>
      </c>
      <c r="N44" s="35"/>
      <c r="O44" s="35"/>
      <c r="P44" s="35"/>
      <c r="Q44" s="71"/>
      <c r="R44" s="81">
        <f>SUM(R38:R43)</f>
        <v>0</v>
      </c>
      <c r="S44" s="45"/>
    </row>
    <row r="45" spans="1:19" ht="20.25" customHeight="1">
      <c r="A45" s="84">
        <v>20</v>
      </c>
      <c r="B45" s="85" t="s">
        <v>55</v>
      </c>
      <c r="C45" s="86"/>
      <c r="D45" s="87"/>
      <c r="E45" s="88">
        <f>SUMIF(Rozpocet!L13:L65536,512,Rozpocet!F13:F65536)</f>
        <v>0</v>
      </c>
      <c r="F45" s="41"/>
      <c r="G45" s="84">
        <v>21</v>
      </c>
      <c r="H45" s="85" t="s">
        <v>56</v>
      </c>
      <c r="I45" s="87"/>
      <c r="J45" s="89">
        <v>0</v>
      </c>
      <c r="K45" s="90">
        <f>M48</f>
        <v>20</v>
      </c>
      <c r="L45" s="84">
        <v>22</v>
      </c>
      <c r="M45" s="85" t="s">
        <v>57</v>
      </c>
      <c r="N45" s="86"/>
      <c r="O45" s="40"/>
      <c r="P45" s="40"/>
      <c r="Q45" s="40"/>
      <c r="R45" s="88">
        <f>SUMIF(Rozpocet!L13:L65536,"&lt;4",Rozpocet!F13:F65536)+SUMIF(Rozpocet!L13:L65536,"&gt;1024",Rozpocet!F13:F65536)</f>
        <v>0</v>
      </c>
      <c r="S45" s="41"/>
    </row>
    <row r="46" spans="1:19" ht="20.25" customHeight="1">
      <c r="A46" s="91" t="s">
        <v>17</v>
      </c>
      <c r="B46" s="10"/>
      <c r="C46" s="10"/>
      <c r="D46" s="10"/>
      <c r="E46" s="10"/>
      <c r="F46" s="92"/>
      <c r="G46" s="93"/>
      <c r="H46" s="10"/>
      <c r="I46" s="10"/>
      <c r="J46" s="10"/>
      <c r="K46" s="10"/>
      <c r="L46" s="61" t="s">
        <v>58</v>
      </c>
      <c r="M46" s="48"/>
      <c r="N46" s="63" t="s">
        <v>59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20"/>
      <c r="G47" s="94"/>
      <c r="H47" s="13"/>
      <c r="I47" s="13"/>
      <c r="J47" s="13"/>
      <c r="K47" s="13"/>
      <c r="L47" s="67">
        <v>23</v>
      </c>
      <c r="M47" s="72" t="s">
        <v>60</v>
      </c>
      <c r="N47" s="35"/>
      <c r="O47" s="35"/>
      <c r="P47" s="35"/>
      <c r="Q47" s="71"/>
      <c r="R47" s="81">
        <f>ROUND(E44+J44+R44+E45+J45+R45,2)</f>
        <v>0</v>
      </c>
      <c r="S47" s="45"/>
    </row>
    <row r="48" spans="1:19" ht="20.25" customHeight="1">
      <c r="A48" s="95" t="s">
        <v>61</v>
      </c>
      <c r="B48" s="24"/>
      <c r="C48" s="24"/>
      <c r="D48" s="24"/>
      <c r="E48" s="24"/>
      <c r="F48" s="25"/>
      <c r="G48" s="96" t="s">
        <v>62</v>
      </c>
      <c r="H48" s="24"/>
      <c r="I48" s="24"/>
      <c r="J48" s="24"/>
      <c r="K48" s="24"/>
      <c r="L48" s="67">
        <v>24</v>
      </c>
      <c r="M48" s="97">
        <v>20</v>
      </c>
      <c r="N48" s="32" t="s">
        <v>41</v>
      </c>
      <c r="O48" s="98">
        <f>R47-O49</f>
        <v>0</v>
      </c>
      <c r="P48" s="24" t="s">
        <v>63</v>
      </c>
      <c r="Q48" s="24"/>
      <c r="R48" s="99">
        <f>ROUND(O48*M48/100,1)</f>
        <v>0</v>
      </c>
      <c r="S48" s="100"/>
    </row>
    <row r="49" spans="1:19" ht="20.25" customHeight="1">
      <c r="A49" s="101" t="s">
        <v>16</v>
      </c>
      <c r="B49" s="15"/>
      <c r="C49" s="15"/>
      <c r="D49" s="15"/>
      <c r="E49" s="15"/>
      <c r="F49" s="16"/>
      <c r="G49" s="102"/>
      <c r="H49" s="15"/>
      <c r="I49" s="15"/>
      <c r="J49" s="15"/>
      <c r="K49" s="15"/>
      <c r="L49" s="67">
        <v>25</v>
      </c>
      <c r="M49" s="97">
        <v>20</v>
      </c>
      <c r="N49" s="32" t="s">
        <v>41</v>
      </c>
      <c r="O49" s="98">
        <f>SUMIF(Rozpocet!K13:K65536,M49,Rozpocet!F13:F65536)+SUMIF(P38:P42,M49,R38:R42)+IF(K45=M49,J45,0)</f>
        <v>0</v>
      </c>
      <c r="P49" s="35" t="s">
        <v>63</v>
      </c>
      <c r="Q49" s="35"/>
      <c r="R49" s="70"/>
      <c r="S49" s="71"/>
    </row>
    <row r="50" spans="1:19" ht="20.25" customHeight="1">
      <c r="A50" s="12"/>
      <c r="B50" s="13"/>
      <c r="C50" s="13"/>
      <c r="D50" s="13"/>
      <c r="E50" s="13"/>
      <c r="F50" s="20"/>
      <c r="G50" s="94"/>
      <c r="H50" s="13"/>
      <c r="I50" s="13"/>
      <c r="J50" s="13"/>
      <c r="K50" s="13"/>
      <c r="L50" s="84">
        <v>26</v>
      </c>
      <c r="M50" s="103" t="s">
        <v>64</v>
      </c>
      <c r="N50" s="86"/>
      <c r="O50" s="86"/>
      <c r="P50" s="86"/>
      <c r="Q50" s="40"/>
      <c r="R50" s="104">
        <f>R47+R48+R49</f>
        <v>0</v>
      </c>
      <c r="S50" s="105"/>
    </row>
    <row r="51" spans="1:19" ht="20.25" customHeight="1">
      <c r="A51" s="95" t="s">
        <v>65</v>
      </c>
      <c r="B51" s="24"/>
      <c r="C51" s="24"/>
      <c r="D51" s="24"/>
      <c r="E51" s="24"/>
      <c r="F51" s="25"/>
      <c r="G51" s="96" t="s">
        <v>62</v>
      </c>
      <c r="H51" s="24"/>
      <c r="I51" s="24"/>
      <c r="J51" s="24"/>
      <c r="K51" s="24"/>
      <c r="L51" s="61" t="s">
        <v>66</v>
      </c>
      <c r="M51" s="48"/>
      <c r="N51" s="63" t="s">
        <v>67</v>
      </c>
      <c r="O51" s="47"/>
      <c r="P51" s="47"/>
      <c r="Q51" s="47"/>
      <c r="R51" s="106"/>
      <c r="S51" s="50"/>
    </row>
    <row r="52" spans="1:19" ht="20.25" customHeight="1">
      <c r="A52" s="101" t="s">
        <v>18</v>
      </c>
      <c r="B52" s="15"/>
      <c r="C52" s="15"/>
      <c r="D52" s="15"/>
      <c r="E52" s="15"/>
      <c r="F52" s="16"/>
      <c r="G52" s="102"/>
      <c r="H52" s="15"/>
      <c r="I52" s="15"/>
      <c r="J52" s="15"/>
      <c r="K52" s="15"/>
      <c r="L52" s="67">
        <v>27</v>
      </c>
      <c r="M52" s="72" t="s">
        <v>68</v>
      </c>
      <c r="N52" s="35"/>
      <c r="O52" s="35"/>
      <c r="P52" s="35"/>
      <c r="Q52" s="32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20"/>
      <c r="G53" s="94"/>
      <c r="H53" s="13"/>
      <c r="I53" s="13"/>
      <c r="J53" s="13"/>
      <c r="K53" s="13"/>
      <c r="L53" s="67">
        <v>28</v>
      </c>
      <c r="M53" s="72" t="s">
        <v>69</v>
      </c>
      <c r="N53" s="35"/>
      <c r="O53" s="35"/>
      <c r="P53" s="35"/>
      <c r="Q53" s="32"/>
      <c r="R53" s="70">
        <v>0</v>
      </c>
      <c r="S53" s="71"/>
    </row>
    <row r="54" spans="1:19" ht="20.25" customHeight="1">
      <c r="A54" s="107" t="s">
        <v>61</v>
      </c>
      <c r="B54" s="40"/>
      <c r="C54" s="40"/>
      <c r="D54" s="40"/>
      <c r="E54" s="40"/>
      <c r="F54" s="108"/>
      <c r="G54" s="109" t="s">
        <v>62</v>
      </c>
      <c r="H54" s="40"/>
      <c r="I54" s="40"/>
      <c r="J54" s="40"/>
      <c r="K54" s="40"/>
      <c r="L54" s="84">
        <v>29</v>
      </c>
      <c r="M54" s="85" t="s">
        <v>70</v>
      </c>
      <c r="N54" s="86"/>
      <c r="O54" s="86"/>
      <c r="P54" s="86"/>
      <c r="Q54" s="87"/>
      <c r="R54" s="54">
        <v>0</v>
      </c>
      <c r="S54" s="110"/>
    </row>
  </sheetData>
  <sheetProtection/>
  <mergeCells count="3">
    <mergeCell ref="P26:R26"/>
    <mergeCell ref="E5:J5"/>
    <mergeCell ref="A2:R2"/>
  </mergeCells>
  <printOptions horizontalCentered="1" verticalCentered="1"/>
  <pageMargins left="0.5905511975288391" right="0.5905511975288391" top="0.9055117964744568" bottom="0.9055117964744568" header="0" footer="0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20" sqref="H20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96" t="s">
        <v>127</v>
      </c>
      <c r="B1" s="196"/>
      <c r="C1" s="112"/>
      <c r="D1" s="112"/>
      <c r="E1" s="112"/>
    </row>
    <row r="2" spans="1:5" ht="12" customHeight="1">
      <c r="A2" s="113" t="s">
        <v>71</v>
      </c>
      <c r="B2" s="114" t="str">
        <f>'Krycí list'!E5</f>
        <v>ZARIADENIE PRE SENIOROV - SMIŽANY</v>
      </c>
      <c r="C2" s="115"/>
      <c r="D2" s="115"/>
      <c r="E2" s="115"/>
    </row>
    <row r="3" spans="1:5" ht="12" customHeight="1">
      <c r="A3" s="113" t="s">
        <v>72</v>
      </c>
      <c r="B3" s="114"/>
      <c r="C3" s="116"/>
      <c r="D3" s="114"/>
      <c r="E3" s="117"/>
    </row>
    <row r="4" spans="1:5" ht="12" customHeight="1">
      <c r="A4" s="113" t="s">
        <v>73</v>
      </c>
      <c r="B4" s="114" t="str">
        <f>'Krycí list'!E9</f>
        <v> </v>
      </c>
      <c r="C4" s="116"/>
      <c r="D4" s="114"/>
      <c r="E4" s="117"/>
    </row>
    <row r="5" spans="1:5" ht="12" customHeight="1">
      <c r="A5" s="114" t="s">
        <v>74</v>
      </c>
      <c r="B5" s="114" t="str">
        <f>'Krycí list'!P5</f>
        <v> </v>
      </c>
      <c r="C5" s="116"/>
      <c r="D5" s="114"/>
      <c r="E5" s="117"/>
    </row>
    <row r="6" spans="1:5" ht="6" customHeight="1">
      <c r="A6" s="114"/>
      <c r="B6" s="114"/>
      <c r="C6" s="116"/>
      <c r="D6" s="114"/>
      <c r="E6" s="117"/>
    </row>
    <row r="7" spans="1:5" ht="12" customHeight="1">
      <c r="A7" s="114" t="s">
        <v>75</v>
      </c>
      <c r="B7" s="114" t="str">
        <f>'Krycí list'!E26</f>
        <v>Obec Smižany, Nám. M. Pajdušáka 1341/50, 053 11 Smižany</v>
      </c>
      <c r="C7" s="116"/>
      <c r="D7" s="114"/>
      <c r="E7" s="117"/>
    </row>
    <row r="8" spans="1:5" ht="12" customHeight="1">
      <c r="A8" s="114" t="s">
        <v>76</v>
      </c>
      <c r="B8" s="114" t="str">
        <f>'Krycí list'!E28</f>
        <v> </v>
      </c>
      <c r="C8" s="116"/>
      <c r="D8" s="114"/>
      <c r="E8" s="117"/>
    </row>
    <row r="9" spans="1:5" ht="12" customHeight="1">
      <c r="A9" s="114" t="s">
        <v>77</v>
      </c>
      <c r="B9" s="152" t="str">
        <f>'Krycí list'!O31</f>
        <v>23.6.2021</v>
      </c>
      <c r="C9" s="116"/>
      <c r="D9" s="114"/>
      <c r="E9" s="117"/>
    </row>
    <row r="10" spans="1:5" ht="6" customHeight="1" thickBot="1">
      <c r="A10" s="112"/>
      <c r="B10" s="112"/>
      <c r="C10" s="112"/>
      <c r="D10" s="112"/>
      <c r="E10" s="112"/>
    </row>
    <row r="11" spans="1:5" ht="12" customHeight="1">
      <c r="A11" s="153" t="s">
        <v>84</v>
      </c>
      <c r="B11" s="154" t="s">
        <v>78</v>
      </c>
      <c r="C11" s="155" t="s">
        <v>79</v>
      </c>
      <c r="D11" s="120" t="s">
        <v>80</v>
      </c>
      <c r="E11" s="119" t="s">
        <v>81</v>
      </c>
    </row>
    <row r="12" spans="1:5" ht="12" customHeight="1" thickBot="1">
      <c r="A12" s="156">
        <v>1</v>
      </c>
      <c r="B12" s="157">
        <v>2</v>
      </c>
      <c r="C12" s="158">
        <v>3</v>
      </c>
      <c r="D12" s="123">
        <v>4</v>
      </c>
      <c r="E12" s="122">
        <v>5</v>
      </c>
    </row>
    <row r="13" spans="1:5" s="124" customFormat="1" ht="12.75" customHeight="1">
      <c r="A13" s="125">
        <v>1</v>
      </c>
      <c r="B13" s="126">
        <f>Rozpocet!B13</f>
        <v>0</v>
      </c>
      <c r="C13" s="127">
        <f>Rozpocet!F13</f>
        <v>0</v>
      </c>
      <c r="D13" s="128">
        <f>Rozpocet!H13</f>
        <v>0</v>
      </c>
      <c r="E13" s="128">
        <f>Rozpocet!J13</f>
        <v>0</v>
      </c>
    </row>
    <row r="14" spans="2:5" s="129" customFormat="1" ht="12.75" customHeight="1">
      <c r="B14" s="130" t="s">
        <v>82</v>
      </c>
      <c r="C14" s="131">
        <f>Rozpocet!F46</f>
        <v>0</v>
      </c>
      <c r="D14" s="132" t="e">
        <f>Rozpocet!#REF!</f>
        <v>#REF!</v>
      </c>
      <c r="E14" s="132" t="e">
        <f>Rozpocet!#REF!</f>
        <v>#REF!</v>
      </c>
    </row>
  </sheetData>
  <sheetProtection/>
  <mergeCells count="1">
    <mergeCell ref="A1:B1"/>
  </mergeCells>
  <printOptions horizontalCentered="1"/>
  <pageMargins left="1.1023621559143066" right="1.1023621559143066" top="0.787401556968689" bottom="0.787401556968689" header="0" footer="0"/>
  <pageSetup fitToHeight="999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5" sqref="A5"/>
    </sheetView>
  </sheetViews>
  <sheetFormatPr defaultColWidth="9.140625" defaultRowHeight="11.25" customHeight="1"/>
  <cols>
    <col min="1" max="1" width="10.421875" style="1" customWidth="1"/>
    <col min="2" max="2" width="48.421875" style="1" customWidth="1"/>
    <col min="3" max="3" width="5.8515625" style="1" customWidth="1"/>
    <col min="4" max="5" width="8.7109375" style="1" customWidth="1"/>
    <col min="6" max="6" width="10.7109375" style="1" customWidth="1"/>
    <col min="7" max="7" width="10.7109375" style="1" hidden="1" customWidth="1"/>
    <col min="8" max="8" width="10.8515625" style="1" hidden="1" customWidth="1"/>
    <col min="9" max="9" width="9.7109375" style="1" hidden="1" customWidth="1"/>
    <col min="10" max="10" width="11.57421875" style="1" hidden="1" customWidth="1"/>
    <col min="11" max="11" width="6.00390625" style="1" hidden="1" customWidth="1"/>
    <col min="12" max="12" width="6.7109375" style="1" hidden="1" customWidth="1"/>
    <col min="13" max="13" width="7.140625" style="1" hidden="1" customWidth="1"/>
    <col min="14" max="16384" width="9.140625" style="1" customWidth="1"/>
  </cols>
  <sheetData>
    <row r="1" spans="1:13" ht="18" customHeight="1">
      <c r="A1" s="111" t="s">
        <v>126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  <c r="M1" s="134"/>
    </row>
    <row r="2" spans="1:13" ht="11.25" customHeight="1">
      <c r="A2" s="113" t="s">
        <v>71</v>
      </c>
      <c r="B2" s="114" t="str">
        <f>'Krycí list'!E5</f>
        <v>ZARIADENIE PRE SENIOROV - SMIŽANY</v>
      </c>
      <c r="C2" s="114"/>
      <c r="D2" s="114"/>
      <c r="E2" s="114"/>
      <c r="F2" s="114"/>
      <c r="G2" s="114"/>
      <c r="H2" s="114"/>
      <c r="I2" s="133"/>
      <c r="J2" s="133"/>
      <c r="K2" s="133"/>
      <c r="L2" s="134"/>
      <c r="M2" s="134"/>
    </row>
    <row r="3" spans="1:13" ht="11.25" customHeight="1">
      <c r="A3" s="113" t="s">
        <v>72</v>
      </c>
      <c r="B3" s="114"/>
      <c r="C3" s="114"/>
      <c r="D3" s="114"/>
      <c r="E3" s="114"/>
      <c r="F3" s="114"/>
      <c r="G3" s="114"/>
      <c r="H3" s="114"/>
      <c r="I3" s="133"/>
      <c r="J3" s="133"/>
      <c r="K3" s="133"/>
      <c r="L3" s="134"/>
      <c r="M3" s="134"/>
    </row>
    <row r="4" spans="1:13" ht="11.25" customHeight="1">
      <c r="A4" s="113" t="s">
        <v>73</v>
      </c>
      <c r="B4" s="114"/>
      <c r="C4" s="114"/>
      <c r="D4" s="114"/>
      <c r="E4" s="114"/>
      <c r="F4" s="114"/>
      <c r="G4" s="114"/>
      <c r="H4" s="114"/>
      <c r="I4" s="133"/>
      <c r="J4" s="133"/>
      <c r="K4" s="133"/>
      <c r="L4" s="134"/>
      <c r="M4" s="134"/>
    </row>
    <row r="5" spans="1:13" ht="11.25" customHeight="1">
      <c r="A5" s="114" t="s">
        <v>83</v>
      </c>
      <c r="B5" s="114"/>
      <c r="C5" s="114"/>
      <c r="D5" s="114"/>
      <c r="E5" s="114"/>
      <c r="F5" s="114"/>
      <c r="G5" s="114"/>
      <c r="H5" s="114"/>
      <c r="I5" s="133"/>
      <c r="J5" s="133"/>
      <c r="K5" s="133"/>
      <c r="L5" s="134"/>
      <c r="M5" s="134"/>
    </row>
    <row r="6" spans="1:13" ht="5.25" customHeight="1">
      <c r="A6" s="114"/>
      <c r="B6" s="114"/>
      <c r="C6" s="114"/>
      <c r="D6" s="114"/>
      <c r="E6" s="114"/>
      <c r="F6" s="114"/>
      <c r="G6" s="114"/>
      <c r="H6" s="114"/>
      <c r="I6" s="133"/>
      <c r="J6" s="133"/>
      <c r="K6" s="133"/>
      <c r="L6" s="134"/>
      <c r="M6" s="134"/>
    </row>
    <row r="7" spans="1:13" ht="11.25" customHeight="1">
      <c r="A7" s="114" t="s">
        <v>75</v>
      </c>
      <c r="B7" s="114" t="str">
        <f>'Krycí list'!E26</f>
        <v>Obec Smižany, Nám. M. Pajdušáka 1341/50, 053 11 Smižany</v>
      </c>
      <c r="C7" s="114"/>
      <c r="D7" s="114"/>
      <c r="E7" s="114"/>
      <c r="F7" s="114"/>
      <c r="G7" s="114"/>
      <c r="H7" s="114"/>
      <c r="I7" s="133"/>
      <c r="J7" s="133"/>
      <c r="K7" s="133"/>
      <c r="L7" s="134"/>
      <c r="M7" s="134"/>
    </row>
    <row r="8" spans="1:13" ht="11.25" customHeight="1">
      <c r="A8" s="114" t="s">
        <v>76</v>
      </c>
      <c r="B8" s="114"/>
      <c r="C8" s="114"/>
      <c r="D8" s="114"/>
      <c r="E8" s="114"/>
      <c r="F8" s="114"/>
      <c r="G8" s="114"/>
      <c r="H8" s="114"/>
      <c r="I8" s="133"/>
      <c r="J8" s="133"/>
      <c r="K8" s="133"/>
      <c r="L8" s="134"/>
      <c r="M8" s="134"/>
    </row>
    <row r="9" spans="1:13" ht="11.25" customHeight="1">
      <c r="A9" s="114" t="s">
        <v>77</v>
      </c>
      <c r="B9" s="152" t="str">
        <f>'Krycí list'!O31</f>
        <v>23.6.2021</v>
      </c>
      <c r="C9" s="114"/>
      <c r="D9" s="114"/>
      <c r="E9" s="114"/>
      <c r="F9" s="114"/>
      <c r="G9" s="114"/>
      <c r="H9" s="114"/>
      <c r="I9" s="133"/>
      <c r="J9" s="133"/>
      <c r="K9" s="133"/>
      <c r="L9" s="134"/>
      <c r="M9" s="134"/>
    </row>
    <row r="10" spans="1:13" ht="6" customHeight="1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4"/>
    </row>
    <row r="11" spans="1:13" ht="21.75" customHeight="1">
      <c r="A11" s="153" t="s">
        <v>84</v>
      </c>
      <c r="B11" s="154" t="s">
        <v>78</v>
      </c>
      <c r="C11" s="154" t="s">
        <v>85</v>
      </c>
      <c r="D11" s="154" t="s">
        <v>86</v>
      </c>
      <c r="E11" s="154" t="s">
        <v>87</v>
      </c>
      <c r="F11" s="155" t="s">
        <v>79</v>
      </c>
      <c r="G11" s="120" t="s">
        <v>88</v>
      </c>
      <c r="H11" s="118" t="s">
        <v>80</v>
      </c>
      <c r="I11" s="118" t="s">
        <v>89</v>
      </c>
      <c r="J11" s="118" t="s">
        <v>90</v>
      </c>
      <c r="K11" s="119" t="s">
        <v>91</v>
      </c>
      <c r="L11" s="135" t="s">
        <v>92</v>
      </c>
      <c r="M11" s="136" t="s">
        <v>93</v>
      </c>
    </row>
    <row r="12" spans="1:13" ht="11.25" customHeight="1" thickBot="1">
      <c r="A12" s="156">
        <v>1</v>
      </c>
      <c r="B12" s="157">
        <v>2</v>
      </c>
      <c r="C12" s="157">
        <v>3</v>
      </c>
      <c r="D12" s="157">
        <v>4</v>
      </c>
      <c r="E12" s="157">
        <v>5</v>
      </c>
      <c r="F12" s="158">
        <v>6</v>
      </c>
      <c r="G12" s="123"/>
      <c r="H12" s="121"/>
      <c r="I12" s="121"/>
      <c r="J12" s="121"/>
      <c r="K12" s="122">
        <v>9</v>
      </c>
      <c r="L12" s="137">
        <v>11</v>
      </c>
      <c r="M12" s="138">
        <v>12</v>
      </c>
    </row>
    <row r="13" spans="1:13" s="147" customFormat="1" ht="12.75" customHeight="1" thickBot="1">
      <c r="A13" s="144"/>
      <c r="B13" s="144"/>
      <c r="C13" s="144"/>
      <c r="D13" s="144"/>
      <c r="E13" s="144"/>
      <c r="F13" s="145"/>
      <c r="G13" s="144"/>
      <c r="H13" s="146"/>
      <c r="I13" s="144"/>
      <c r="J13" s="146"/>
      <c r="K13" s="144"/>
      <c r="M13" s="148" t="s">
        <v>94</v>
      </c>
    </row>
    <row r="14" spans="1:13" s="13" customFormat="1" ht="24">
      <c r="A14" s="159">
        <v>1</v>
      </c>
      <c r="B14" s="160" t="s">
        <v>120</v>
      </c>
      <c r="C14" s="161" t="s">
        <v>95</v>
      </c>
      <c r="D14" s="162">
        <v>29</v>
      </c>
      <c r="E14" s="163"/>
      <c r="F14" s="164">
        <f aca="true" t="shared" si="0" ref="F14:F45">D14*E14</f>
        <v>0</v>
      </c>
      <c r="G14" s="140"/>
      <c r="H14" s="139"/>
      <c r="I14" s="140"/>
      <c r="J14" s="139"/>
      <c r="K14" s="141"/>
      <c r="L14" s="142">
        <v>8</v>
      </c>
      <c r="M14" s="13">
        <v>2</v>
      </c>
    </row>
    <row r="15" spans="1:12" s="13" customFormat="1" ht="24">
      <c r="A15" s="165">
        <v>2</v>
      </c>
      <c r="B15" s="166" t="s">
        <v>121</v>
      </c>
      <c r="C15" s="166" t="s">
        <v>95</v>
      </c>
      <c r="D15" s="167">
        <v>29</v>
      </c>
      <c r="E15" s="168"/>
      <c r="F15" s="169">
        <f>D15*E15</f>
        <v>0</v>
      </c>
      <c r="G15" s="140"/>
      <c r="H15" s="139"/>
      <c r="I15" s="140"/>
      <c r="J15" s="139"/>
      <c r="K15" s="141"/>
      <c r="L15" s="142"/>
    </row>
    <row r="16" spans="1:13" s="13" customFormat="1" ht="21.75" customHeight="1">
      <c r="A16" s="170">
        <v>3</v>
      </c>
      <c r="B16" s="171" t="s">
        <v>133</v>
      </c>
      <c r="C16" s="172" t="s">
        <v>95</v>
      </c>
      <c r="D16" s="173">
        <v>1</v>
      </c>
      <c r="E16" s="174"/>
      <c r="F16" s="175">
        <f t="shared" si="0"/>
        <v>0</v>
      </c>
      <c r="G16" s="140"/>
      <c r="H16" s="139"/>
      <c r="I16" s="140"/>
      <c r="J16" s="139"/>
      <c r="K16" s="141"/>
      <c r="L16" s="142">
        <v>8</v>
      </c>
      <c r="M16" s="13">
        <v>2</v>
      </c>
    </row>
    <row r="17" spans="1:12" s="13" customFormat="1" ht="24">
      <c r="A17" s="165">
        <v>4</v>
      </c>
      <c r="B17" s="166" t="s">
        <v>134</v>
      </c>
      <c r="C17" s="166" t="s">
        <v>95</v>
      </c>
      <c r="D17" s="167">
        <v>1</v>
      </c>
      <c r="E17" s="168"/>
      <c r="F17" s="169">
        <f>D17*E17</f>
        <v>0</v>
      </c>
      <c r="G17" s="140"/>
      <c r="H17" s="139"/>
      <c r="I17" s="140"/>
      <c r="J17" s="139"/>
      <c r="K17" s="141"/>
      <c r="L17" s="142"/>
    </row>
    <row r="18" spans="1:13" s="13" customFormat="1" ht="36">
      <c r="A18" s="176">
        <v>5</v>
      </c>
      <c r="B18" s="171" t="s">
        <v>136</v>
      </c>
      <c r="C18" s="172" t="s">
        <v>119</v>
      </c>
      <c r="D18" s="173">
        <v>1</v>
      </c>
      <c r="E18" s="174"/>
      <c r="F18" s="175">
        <f>D18*E18</f>
        <v>0</v>
      </c>
      <c r="G18" s="140"/>
      <c r="H18" s="139"/>
      <c r="I18" s="140"/>
      <c r="J18" s="139"/>
      <c r="K18" s="141"/>
      <c r="L18" s="142">
        <v>8</v>
      </c>
      <c r="M18" s="13">
        <v>2</v>
      </c>
    </row>
    <row r="19" spans="1:12" s="13" customFormat="1" ht="39" customHeight="1">
      <c r="A19" s="165">
        <v>6</v>
      </c>
      <c r="B19" s="177" t="s">
        <v>135</v>
      </c>
      <c r="C19" s="166" t="s">
        <v>119</v>
      </c>
      <c r="D19" s="167">
        <v>1</v>
      </c>
      <c r="E19" s="168"/>
      <c r="F19" s="169">
        <f t="shared" si="0"/>
        <v>0</v>
      </c>
      <c r="G19" s="140"/>
      <c r="H19" s="139"/>
      <c r="I19" s="140"/>
      <c r="J19" s="139"/>
      <c r="K19" s="141"/>
      <c r="L19" s="142"/>
    </row>
    <row r="20" spans="1:12" s="13" customFormat="1" ht="12">
      <c r="A20" s="165"/>
      <c r="B20" s="177" t="s">
        <v>101</v>
      </c>
      <c r="C20" s="166"/>
      <c r="D20" s="167"/>
      <c r="E20" s="168"/>
      <c r="F20" s="169"/>
      <c r="G20" s="140"/>
      <c r="H20" s="139"/>
      <c r="I20" s="140"/>
      <c r="J20" s="139"/>
      <c r="K20" s="141"/>
      <c r="L20" s="142"/>
    </row>
    <row r="21" spans="1:12" s="13" customFormat="1" ht="24">
      <c r="A21" s="170">
        <v>7</v>
      </c>
      <c r="B21" s="171" t="s">
        <v>112</v>
      </c>
      <c r="C21" s="172" t="s">
        <v>96</v>
      </c>
      <c r="D21" s="173">
        <v>300</v>
      </c>
      <c r="E21" s="174"/>
      <c r="F21" s="175">
        <f t="shared" si="0"/>
        <v>0</v>
      </c>
      <c r="G21" s="140"/>
      <c r="H21" s="139"/>
      <c r="I21" s="140"/>
      <c r="J21" s="139"/>
      <c r="K21" s="141"/>
      <c r="L21" s="142"/>
    </row>
    <row r="22" spans="1:12" s="13" customFormat="1" ht="12">
      <c r="A22" s="170">
        <v>8</v>
      </c>
      <c r="B22" s="171" t="s">
        <v>108</v>
      </c>
      <c r="C22" s="172" t="s">
        <v>95</v>
      </c>
      <c r="D22" s="173">
        <v>10</v>
      </c>
      <c r="E22" s="174"/>
      <c r="F22" s="175">
        <f t="shared" si="0"/>
        <v>0</v>
      </c>
      <c r="G22" s="140"/>
      <c r="H22" s="139"/>
      <c r="I22" s="140"/>
      <c r="J22" s="139"/>
      <c r="K22" s="141"/>
      <c r="L22" s="142"/>
    </row>
    <row r="23" spans="1:12" s="13" customFormat="1" ht="12">
      <c r="A23" s="170">
        <v>9</v>
      </c>
      <c r="B23" s="171" t="s">
        <v>109</v>
      </c>
      <c r="C23" s="172" t="s">
        <v>95</v>
      </c>
      <c r="D23" s="173">
        <v>10</v>
      </c>
      <c r="E23" s="174"/>
      <c r="F23" s="175">
        <f t="shared" si="0"/>
        <v>0</v>
      </c>
      <c r="G23" s="140"/>
      <c r="H23" s="139"/>
      <c r="I23" s="140"/>
      <c r="J23" s="139"/>
      <c r="K23" s="141"/>
      <c r="L23" s="142"/>
    </row>
    <row r="24" spans="1:12" s="13" customFormat="1" ht="24">
      <c r="A24" s="170">
        <v>10</v>
      </c>
      <c r="B24" s="171" t="s">
        <v>113</v>
      </c>
      <c r="C24" s="172" t="s">
        <v>95</v>
      </c>
      <c r="D24" s="173">
        <v>1</v>
      </c>
      <c r="E24" s="174"/>
      <c r="F24" s="175">
        <f t="shared" si="0"/>
        <v>0</v>
      </c>
      <c r="G24" s="140"/>
      <c r="H24" s="139"/>
      <c r="I24" s="140"/>
      <c r="J24" s="139"/>
      <c r="K24" s="141"/>
      <c r="L24" s="142"/>
    </row>
    <row r="25" spans="1:12" s="13" customFormat="1" ht="24">
      <c r="A25" s="170">
        <v>11</v>
      </c>
      <c r="B25" s="171" t="s">
        <v>118</v>
      </c>
      <c r="C25" s="172" t="s">
        <v>95</v>
      </c>
      <c r="D25" s="173">
        <v>2</v>
      </c>
      <c r="E25" s="174"/>
      <c r="F25" s="175">
        <f t="shared" si="0"/>
        <v>0</v>
      </c>
      <c r="G25" s="140"/>
      <c r="H25" s="139"/>
      <c r="I25" s="140"/>
      <c r="J25" s="139"/>
      <c r="K25" s="141"/>
      <c r="L25" s="142"/>
    </row>
    <row r="26" spans="1:12" s="13" customFormat="1" ht="14.25" customHeight="1">
      <c r="A26" s="170">
        <v>12</v>
      </c>
      <c r="B26" s="171" t="s">
        <v>106</v>
      </c>
      <c r="C26" s="172" t="s">
        <v>95</v>
      </c>
      <c r="D26" s="173">
        <v>2</v>
      </c>
      <c r="E26" s="174"/>
      <c r="F26" s="175">
        <f t="shared" si="0"/>
        <v>0</v>
      </c>
      <c r="G26" s="140"/>
      <c r="H26" s="139"/>
      <c r="I26" s="140"/>
      <c r="J26" s="139"/>
      <c r="K26" s="141"/>
      <c r="L26" s="142"/>
    </row>
    <row r="27" spans="1:12" s="13" customFormat="1" ht="12">
      <c r="A27" s="170">
        <v>13</v>
      </c>
      <c r="B27" s="171" t="s">
        <v>114</v>
      </c>
      <c r="C27" s="172" t="s">
        <v>95</v>
      </c>
      <c r="D27" s="173">
        <v>1</v>
      </c>
      <c r="E27" s="174"/>
      <c r="F27" s="175">
        <f t="shared" si="0"/>
        <v>0</v>
      </c>
      <c r="G27" s="140"/>
      <c r="H27" s="139"/>
      <c r="I27" s="140"/>
      <c r="J27" s="139"/>
      <c r="K27" s="141"/>
      <c r="L27" s="142"/>
    </row>
    <row r="28" spans="1:12" s="13" customFormat="1" ht="12">
      <c r="A28" s="170">
        <v>14</v>
      </c>
      <c r="B28" s="171" t="s">
        <v>115</v>
      </c>
      <c r="C28" s="172" t="s">
        <v>95</v>
      </c>
      <c r="D28" s="173">
        <v>1</v>
      </c>
      <c r="E28" s="174"/>
      <c r="F28" s="175">
        <f t="shared" si="0"/>
        <v>0</v>
      </c>
      <c r="G28" s="140"/>
      <c r="H28" s="139"/>
      <c r="I28" s="140"/>
      <c r="J28" s="139"/>
      <c r="K28" s="141"/>
      <c r="L28" s="142"/>
    </row>
    <row r="29" spans="1:12" s="13" customFormat="1" ht="12">
      <c r="A29" s="170">
        <v>15</v>
      </c>
      <c r="B29" s="171" t="s">
        <v>116</v>
      </c>
      <c r="C29" s="172" t="s">
        <v>95</v>
      </c>
      <c r="D29" s="173">
        <v>4</v>
      </c>
      <c r="E29" s="174"/>
      <c r="F29" s="175">
        <f t="shared" si="0"/>
        <v>0</v>
      </c>
      <c r="G29" s="140"/>
      <c r="H29" s="139"/>
      <c r="I29" s="140"/>
      <c r="J29" s="139"/>
      <c r="K29" s="141"/>
      <c r="L29" s="142"/>
    </row>
    <row r="30" spans="1:12" s="13" customFormat="1" ht="27" customHeight="1">
      <c r="A30" s="170">
        <v>16</v>
      </c>
      <c r="B30" s="171" t="s">
        <v>102</v>
      </c>
      <c r="C30" s="172" t="s">
        <v>95</v>
      </c>
      <c r="D30" s="173">
        <v>2</v>
      </c>
      <c r="E30" s="174"/>
      <c r="F30" s="175">
        <f t="shared" si="0"/>
        <v>0</v>
      </c>
      <c r="G30" s="140"/>
      <c r="H30" s="139"/>
      <c r="I30" s="140"/>
      <c r="J30" s="139"/>
      <c r="K30" s="141"/>
      <c r="L30" s="142"/>
    </row>
    <row r="31" spans="1:12" s="13" customFormat="1" ht="12">
      <c r="A31" s="170">
        <v>17</v>
      </c>
      <c r="B31" s="171" t="s">
        <v>107</v>
      </c>
      <c r="C31" s="172" t="s">
        <v>95</v>
      </c>
      <c r="D31" s="173">
        <v>1</v>
      </c>
      <c r="E31" s="174"/>
      <c r="F31" s="175">
        <f t="shared" si="0"/>
        <v>0</v>
      </c>
      <c r="G31" s="140"/>
      <c r="H31" s="139"/>
      <c r="I31" s="140"/>
      <c r="J31" s="139"/>
      <c r="K31" s="141"/>
      <c r="L31" s="142"/>
    </row>
    <row r="32" spans="1:12" s="13" customFormat="1" ht="12">
      <c r="A32" s="170">
        <v>18</v>
      </c>
      <c r="B32" s="171" t="s">
        <v>122</v>
      </c>
      <c r="C32" s="172" t="s">
        <v>95</v>
      </c>
      <c r="D32" s="173">
        <v>1</v>
      </c>
      <c r="E32" s="174"/>
      <c r="F32" s="175">
        <f t="shared" si="0"/>
        <v>0</v>
      </c>
      <c r="G32" s="140"/>
      <c r="H32" s="139"/>
      <c r="I32" s="140"/>
      <c r="J32" s="139"/>
      <c r="K32" s="141"/>
      <c r="L32" s="142"/>
    </row>
    <row r="33" spans="1:12" s="13" customFormat="1" ht="12">
      <c r="A33" s="170">
        <v>19</v>
      </c>
      <c r="B33" s="171" t="s">
        <v>117</v>
      </c>
      <c r="C33" s="172" t="s">
        <v>96</v>
      </c>
      <c r="D33" s="173">
        <v>150</v>
      </c>
      <c r="E33" s="174"/>
      <c r="F33" s="175">
        <f t="shared" si="0"/>
        <v>0</v>
      </c>
      <c r="G33" s="140"/>
      <c r="H33" s="139"/>
      <c r="I33" s="140"/>
      <c r="J33" s="139"/>
      <c r="K33" s="141"/>
      <c r="L33" s="142"/>
    </row>
    <row r="34" spans="1:12" s="13" customFormat="1" ht="12">
      <c r="A34" s="170">
        <v>20</v>
      </c>
      <c r="B34" s="171" t="s">
        <v>103</v>
      </c>
      <c r="C34" s="172" t="s">
        <v>96</v>
      </c>
      <c r="D34" s="173">
        <v>20</v>
      </c>
      <c r="E34" s="174"/>
      <c r="F34" s="175">
        <f t="shared" si="0"/>
        <v>0</v>
      </c>
      <c r="G34" s="140"/>
      <c r="H34" s="139"/>
      <c r="I34" s="140"/>
      <c r="J34" s="139"/>
      <c r="K34" s="141"/>
      <c r="L34" s="142"/>
    </row>
    <row r="35" spans="1:12" s="13" customFormat="1" ht="12">
      <c r="A35" s="170">
        <v>21</v>
      </c>
      <c r="B35" s="171" t="s">
        <v>104</v>
      </c>
      <c r="C35" s="172" t="s">
        <v>96</v>
      </c>
      <c r="D35" s="173">
        <v>10</v>
      </c>
      <c r="E35" s="174"/>
      <c r="F35" s="175">
        <f t="shared" si="0"/>
        <v>0</v>
      </c>
      <c r="G35" s="140"/>
      <c r="H35" s="139"/>
      <c r="I35" s="140"/>
      <c r="J35" s="139"/>
      <c r="K35" s="141"/>
      <c r="L35" s="142"/>
    </row>
    <row r="36" spans="1:12" s="13" customFormat="1" ht="12">
      <c r="A36" s="170">
        <v>22</v>
      </c>
      <c r="B36" s="171" t="s">
        <v>105</v>
      </c>
      <c r="C36" s="172" t="s">
        <v>96</v>
      </c>
      <c r="D36" s="173">
        <v>75</v>
      </c>
      <c r="E36" s="174"/>
      <c r="F36" s="175">
        <f t="shared" si="0"/>
        <v>0</v>
      </c>
      <c r="G36" s="140"/>
      <c r="H36" s="139"/>
      <c r="I36" s="140"/>
      <c r="J36" s="139"/>
      <c r="K36" s="141"/>
      <c r="L36" s="142"/>
    </row>
    <row r="37" spans="1:12" s="13" customFormat="1" ht="12">
      <c r="A37" s="165">
        <v>23</v>
      </c>
      <c r="B37" s="166" t="s">
        <v>98</v>
      </c>
      <c r="C37" s="166" t="s">
        <v>110</v>
      </c>
      <c r="D37" s="167">
        <v>25</v>
      </c>
      <c r="E37" s="168"/>
      <c r="F37" s="169">
        <f>D37*E37</f>
        <v>0</v>
      </c>
      <c r="G37" s="140"/>
      <c r="H37" s="139"/>
      <c r="I37" s="140"/>
      <c r="J37" s="139"/>
      <c r="K37" s="141"/>
      <c r="L37" s="142"/>
    </row>
    <row r="38" spans="1:12" s="13" customFormat="1" ht="12">
      <c r="A38" s="165">
        <v>24</v>
      </c>
      <c r="B38" s="166" t="s">
        <v>123</v>
      </c>
      <c r="C38" s="166" t="s">
        <v>95</v>
      </c>
      <c r="D38" s="167">
        <v>1</v>
      </c>
      <c r="E38" s="168"/>
      <c r="F38" s="169">
        <f>D38*E38</f>
        <v>0</v>
      </c>
      <c r="G38" s="140"/>
      <c r="H38" s="139"/>
      <c r="I38" s="140"/>
      <c r="J38" s="139"/>
      <c r="K38" s="141"/>
      <c r="L38" s="142"/>
    </row>
    <row r="39" spans="1:12" s="13" customFormat="1" ht="12">
      <c r="A39" s="165">
        <v>25</v>
      </c>
      <c r="B39" s="166" t="s">
        <v>111</v>
      </c>
      <c r="C39" s="166" t="s">
        <v>95</v>
      </c>
      <c r="D39" s="167">
        <v>1</v>
      </c>
      <c r="E39" s="168"/>
      <c r="F39" s="169">
        <f t="shared" si="0"/>
        <v>0</v>
      </c>
      <c r="G39" s="140"/>
      <c r="H39" s="139"/>
      <c r="I39" s="140"/>
      <c r="J39" s="139"/>
      <c r="K39" s="141"/>
      <c r="L39" s="142"/>
    </row>
    <row r="40" spans="1:12" s="13" customFormat="1" ht="12">
      <c r="A40" s="165">
        <v>26</v>
      </c>
      <c r="B40" s="166" t="s">
        <v>97</v>
      </c>
      <c r="C40" s="166" t="s">
        <v>95</v>
      </c>
      <c r="D40" s="167">
        <v>1</v>
      </c>
      <c r="E40" s="168"/>
      <c r="F40" s="169">
        <f t="shared" si="0"/>
        <v>0</v>
      </c>
      <c r="G40" s="140"/>
      <c r="H40" s="139"/>
      <c r="I40" s="140"/>
      <c r="J40" s="139"/>
      <c r="K40" s="141"/>
      <c r="L40" s="142"/>
    </row>
    <row r="41" spans="1:12" s="13" customFormat="1" ht="12">
      <c r="A41" s="165">
        <v>27</v>
      </c>
      <c r="B41" s="166" t="s">
        <v>99</v>
      </c>
      <c r="C41" s="166" t="s">
        <v>110</v>
      </c>
      <c r="D41" s="167">
        <v>30</v>
      </c>
      <c r="E41" s="168"/>
      <c r="F41" s="169">
        <f t="shared" si="0"/>
        <v>0</v>
      </c>
      <c r="G41" s="140"/>
      <c r="H41" s="139"/>
      <c r="I41" s="140"/>
      <c r="J41" s="139"/>
      <c r="K41" s="141"/>
      <c r="L41" s="142"/>
    </row>
    <row r="42" spans="1:12" s="13" customFormat="1" ht="12">
      <c r="A42" s="178">
        <v>28</v>
      </c>
      <c r="B42" s="179" t="s">
        <v>124</v>
      </c>
      <c r="C42" s="179" t="s">
        <v>110</v>
      </c>
      <c r="D42" s="180">
        <v>15</v>
      </c>
      <c r="E42" s="181"/>
      <c r="F42" s="182">
        <f t="shared" si="0"/>
        <v>0</v>
      </c>
      <c r="G42" s="140"/>
      <c r="H42" s="139"/>
      <c r="I42" s="140"/>
      <c r="J42" s="139"/>
      <c r="K42" s="141"/>
      <c r="L42" s="142"/>
    </row>
    <row r="43" spans="1:12" s="13" customFormat="1" ht="24">
      <c r="A43" s="178">
        <v>29</v>
      </c>
      <c r="B43" s="171" t="s">
        <v>137</v>
      </c>
      <c r="C43" s="173" t="s">
        <v>95</v>
      </c>
      <c r="D43" s="173">
        <v>29</v>
      </c>
      <c r="E43" s="181"/>
      <c r="F43" s="175">
        <f t="shared" si="0"/>
        <v>0</v>
      </c>
      <c r="G43" s="140"/>
      <c r="H43" s="139"/>
      <c r="I43" s="140"/>
      <c r="J43" s="139"/>
      <c r="K43" s="141"/>
      <c r="L43" s="142"/>
    </row>
    <row r="44" spans="1:12" s="13" customFormat="1" ht="24">
      <c r="A44" s="178">
        <v>30</v>
      </c>
      <c r="B44" s="179" t="s">
        <v>138</v>
      </c>
      <c r="C44" s="179" t="s">
        <v>95</v>
      </c>
      <c r="D44" s="180">
        <v>29</v>
      </c>
      <c r="E44" s="181"/>
      <c r="F44" s="182">
        <f t="shared" si="0"/>
        <v>0</v>
      </c>
      <c r="G44" s="140"/>
      <c r="H44" s="139"/>
      <c r="I44" s="140"/>
      <c r="J44" s="139"/>
      <c r="K44" s="141"/>
      <c r="L44" s="142"/>
    </row>
    <row r="45" spans="1:12" s="13" customFormat="1" ht="12.75" thickBot="1">
      <c r="A45" s="183">
        <v>31</v>
      </c>
      <c r="B45" s="184" t="s">
        <v>100</v>
      </c>
      <c r="C45" s="184" t="s">
        <v>95</v>
      </c>
      <c r="D45" s="185">
        <v>1</v>
      </c>
      <c r="E45" s="186"/>
      <c r="F45" s="187">
        <f t="shared" si="0"/>
        <v>0</v>
      </c>
      <c r="G45" s="140"/>
      <c r="H45" s="139"/>
      <c r="I45" s="140"/>
      <c r="J45" s="139"/>
      <c r="K45" s="141"/>
      <c r="L45" s="142"/>
    </row>
    <row r="46" spans="1:6" ht="11.25" customHeight="1">
      <c r="A46" s="149"/>
      <c r="B46" s="150" t="s">
        <v>82</v>
      </c>
      <c r="C46" s="149"/>
      <c r="D46" s="149"/>
      <c r="E46" s="149"/>
      <c r="F46" s="151">
        <f>SUM(F14:F45)</f>
        <v>0</v>
      </c>
    </row>
    <row r="47" spans="1:6" ht="11.25" customHeight="1">
      <c r="A47" s="143"/>
      <c r="B47" s="143"/>
      <c r="C47" s="143"/>
      <c r="D47" s="143"/>
      <c r="E47" s="143"/>
      <c r="F47" s="143"/>
    </row>
    <row r="48" spans="1:6" ht="11.25" customHeight="1">
      <c r="A48" s="143"/>
      <c r="B48" s="143"/>
      <c r="C48" s="143"/>
      <c r="D48" s="143"/>
      <c r="E48" s="143"/>
      <c r="F48" s="143"/>
    </row>
  </sheetData>
  <sheetProtection/>
  <printOptions horizontalCentered="1"/>
  <pageMargins left="0.45" right="0.11" top="0.5905511811023623" bottom="0.5905511811023623" header="0.16" footer="0"/>
  <pageSetup fitToHeight="999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2021-02-25T14:09:17Z</cp:lastPrinted>
  <dcterms:created xsi:type="dcterms:W3CDTF">2013-06-26T00:04:05Z</dcterms:created>
  <dcterms:modified xsi:type="dcterms:W3CDTF">2021-06-23T10:23:36Z</dcterms:modified>
  <cp:category/>
  <cp:version/>
  <cp:contentType/>
  <cp:contentStatus/>
</cp:coreProperties>
</file>