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0" yWindow="550" windowWidth="18880" windowHeight="6740" activeTab="2"/>
  </bookViews>
  <sheets>
    <sheet name="Rekapitulácia stavby" sheetId="1" r:id="rId1"/>
    <sheet name="01 - Zariadenie pre senio..." sheetId="2" r:id="rId2"/>
    <sheet name="02 - Sadové úpravy" sheetId="3" r:id="rId3"/>
    <sheet name="03 - Altánok" sheetId="4" r:id="rId4"/>
  </sheets>
  <definedNames>
    <definedName name="_xlnm._FilterDatabase" localSheetId="1" hidden="1">'01 - Zariadenie pre senio...'!$C$142:$K$1671</definedName>
    <definedName name="_xlnm._FilterDatabase" localSheetId="2" hidden="1">'02 - Sadové úpravy'!$C$119:$K$146</definedName>
    <definedName name="_xlnm._FilterDatabase" localSheetId="3" hidden="1">'03 - Altánok'!$C$125:$K$191</definedName>
    <definedName name="_xlnm.Print_Titles" localSheetId="1">'01 - Zariadenie pre senio...'!$142:$142</definedName>
    <definedName name="_xlnm.Print_Titles" localSheetId="2">'02 - Sadové úpravy'!$119:$119</definedName>
    <definedName name="_xlnm.Print_Titles" localSheetId="3">'03 - Altánok'!$125:$125</definedName>
    <definedName name="_xlnm.Print_Titles" localSheetId="0">'Rekapitulácia stavby'!$92:$92</definedName>
    <definedName name="_xlnm.Print_Area" localSheetId="1">'01 - Zariadenie pre senio...'!$C$4:$J$73,'01 - Zariadenie pre senio...'!$C$79:$J$124,'01 - Zariadenie pre senio...'!$C$130:$J$1671</definedName>
    <definedName name="_xlnm.Print_Area" localSheetId="2">'02 - Sadové úpravy'!$C$4:$J$76,'02 - Sadové úpravy'!$C$82:$J$101,'02 - Sadové úpravy'!$C$107:$J$146</definedName>
    <definedName name="_xlnm.Print_Area" localSheetId="3">'03 - Altánok'!$C$4:$J$76,'03 - Altánok'!$C$82:$J$107,'03 - Altánok'!$C$113:$J$191</definedName>
    <definedName name="_xlnm.Print_Area" localSheetId="0">'Rekapitulácia stavby'!$D$4:$AO$76,'Rekapitulácia stavby'!$C$82:$AQ$98</definedName>
  </definedNames>
  <calcPr calcId="145621"/>
</workbook>
</file>

<file path=xl/calcChain.xml><?xml version="1.0" encoding="utf-8"?>
<calcChain xmlns="http://schemas.openxmlformats.org/spreadsheetml/2006/main">
  <c r="J37" i="4" l="1"/>
  <c r="J36" i="4"/>
  <c r="AY97" i="1" s="1"/>
  <c r="J35" i="4"/>
  <c r="AX97" i="1" s="1"/>
  <c r="BI191" i="4"/>
  <c r="BH191" i="4"/>
  <c r="BG191" i="4"/>
  <c r="BE191" i="4"/>
  <c r="T191" i="4"/>
  <c r="R191" i="4"/>
  <c r="P191" i="4"/>
  <c r="BI186" i="4"/>
  <c r="BH186" i="4"/>
  <c r="BG186" i="4"/>
  <c r="BE186" i="4"/>
  <c r="T186" i="4"/>
  <c r="R186" i="4"/>
  <c r="P186" i="4"/>
  <c r="BI184" i="4"/>
  <c r="BH184" i="4"/>
  <c r="BG184" i="4"/>
  <c r="BE184" i="4"/>
  <c r="T184" i="4"/>
  <c r="R184" i="4"/>
  <c r="P184" i="4"/>
  <c r="BI183" i="4"/>
  <c r="BH183" i="4"/>
  <c r="BG183" i="4"/>
  <c r="BE183" i="4"/>
  <c r="T183" i="4"/>
  <c r="R183" i="4"/>
  <c r="P183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8" i="4"/>
  <c r="BH178" i="4"/>
  <c r="BG178" i="4"/>
  <c r="BE178" i="4"/>
  <c r="T178" i="4"/>
  <c r="R178" i="4"/>
  <c r="P178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1" i="4"/>
  <c r="BH171" i="4"/>
  <c r="BG171" i="4"/>
  <c r="BE171" i="4"/>
  <c r="T171" i="4"/>
  <c r="R171" i="4"/>
  <c r="P171" i="4"/>
  <c r="BI169" i="4"/>
  <c r="BH169" i="4"/>
  <c r="BG169" i="4"/>
  <c r="BE169" i="4"/>
  <c r="T169" i="4"/>
  <c r="R169" i="4"/>
  <c r="P169" i="4"/>
  <c r="BI167" i="4"/>
  <c r="BH167" i="4"/>
  <c r="BG167" i="4"/>
  <c r="BE167" i="4"/>
  <c r="T167" i="4"/>
  <c r="R167" i="4"/>
  <c r="P167" i="4"/>
  <c r="BI165" i="4"/>
  <c r="BH165" i="4"/>
  <c r="BG165" i="4"/>
  <c r="BE165" i="4"/>
  <c r="T165" i="4"/>
  <c r="R165" i="4"/>
  <c r="P165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59" i="4"/>
  <c r="BH159" i="4"/>
  <c r="BG159" i="4"/>
  <c r="BE159" i="4"/>
  <c r="T159" i="4"/>
  <c r="T158" i="4"/>
  <c r="R159" i="4"/>
  <c r="R158" i="4" s="1"/>
  <c r="P159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49" i="4"/>
  <c r="BH149" i="4"/>
  <c r="BG149" i="4"/>
  <c r="BE149" i="4"/>
  <c r="T149" i="4"/>
  <c r="R149" i="4"/>
  <c r="P149" i="4"/>
  <c r="BI146" i="4"/>
  <c r="BH146" i="4"/>
  <c r="BG146" i="4"/>
  <c r="BE146" i="4"/>
  <c r="T146" i="4"/>
  <c r="R146" i="4"/>
  <c r="P146" i="4"/>
  <c r="BI144" i="4"/>
  <c r="BH144" i="4"/>
  <c r="BG144" i="4"/>
  <c r="BE144" i="4"/>
  <c r="T144" i="4"/>
  <c r="R144" i="4"/>
  <c r="P144" i="4"/>
  <c r="BI142" i="4"/>
  <c r="BH142" i="4"/>
  <c r="BG142" i="4"/>
  <c r="BE142" i="4"/>
  <c r="T142" i="4"/>
  <c r="R142" i="4"/>
  <c r="P142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7" i="4"/>
  <c r="BH137" i="4"/>
  <c r="BG137" i="4"/>
  <c r="BE137" i="4"/>
  <c r="T137" i="4"/>
  <c r="R137" i="4"/>
  <c r="P137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29" i="4"/>
  <c r="BH129" i="4"/>
  <c r="BG129" i="4"/>
  <c r="BE129" i="4"/>
  <c r="T129" i="4"/>
  <c r="R129" i="4"/>
  <c r="P129" i="4"/>
  <c r="J122" i="4"/>
  <c r="F122" i="4"/>
  <c r="F120" i="4"/>
  <c r="E118" i="4"/>
  <c r="J91" i="4"/>
  <c r="F91" i="4"/>
  <c r="F89" i="4"/>
  <c r="E87" i="4"/>
  <c r="J24" i="4"/>
  <c r="E24" i="4"/>
  <c r="J92" i="4" s="1"/>
  <c r="J23" i="4"/>
  <c r="J18" i="4"/>
  <c r="E18" i="4"/>
  <c r="F92" i="4" s="1"/>
  <c r="J17" i="4"/>
  <c r="J12" i="4"/>
  <c r="J120" i="4" s="1"/>
  <c r="E7" i="4"/>
  <c r="E85" i="4" s="1"/>
  <c r="J37" i="3"/>
  <c r="J36" i="3"/>
  <c r="AY96" i="1" s="1"/>
  <c r="J35" i="3"/>
  <c r="AX96" i="1"/>
  <c r="BI146" i="3"/>
  <c r="BH146" i="3"/>
  <c r="BG146" i="3"/>
  <c r="BE146" i="3"/>
  <c r="T146" i="3"/>
  <c r="T145" i="3" s="1"/>
  <c r="R146" i="3"/>
  <c r="R145" i="3"/>
  <c r="P146" i="3"/>
  <c r="P145" i="3" s="1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BI124" i="3"/>
  <c r="BH124" i="3"/>
  <c r="BG124" i="3"/>
  <c r="BE124" i="3"/>
  <c r="T124" i="3"/>
  <c r="R124" i="3"/>
  <c r="P124" i="3"/>
  <c r="BI123" i="3"/>
  <c r="BH123" i="3"/>
  <c r="BG123" i="3"/>
  <c r="BE123" i="3"/>
  <c r="T123" i="3"/>
  <c r="R123" i="3"/>
  <c r="P123" i="3"/>
  <c r="J116" i="3"/>
  <c r="F116" i="3"/>
  <c r="F114" i="3"/>
  <c r="E112" i="3"/>
  <c r="J91" i="3"/>
  <c r="F91" i="3"/>
  <c r="F89" i="3"/>
  <c r="E87" i="3"/>
  <c r="J24" i="3"/>
  <c r="E24" i="3"/>
  <c r="J117" i="3" s="1"/>
  <c r="J23" i="3"/>
  <c r="J18" i="3"/>
  <c r="E18" i="3"/>
  <c r="F117" i="3" s="1"/>
  <c r="J17" i="3"/>
  <c r="J12" i="3"/>
  <c r="J114" i="3"/>
  <c r="E7" i="3"/>
  <c r="E85" i="3" s="1"/>
  <c r="J37" i="2"/>
  <c r="J36" i="2"/>
  <c r="AY95" i="1" s="1"/>
  <c r="J35" i="2"/>
  <c r="AX95" i="1"/>
  <c r="BI1671" i="2"/>
  <c r="BH1671" i="2"/>
  <c r="BG1671" i="2"/>
  <c r="BE1671" i="2"/>
  <c r="T1671" i="2"/>
  <c r="T1670" i="2" s="1"/>
  <c r="T1669" i="2" s="1"/>
  <c r="R1671" i="2"/>
  <c r="R1670" i="2" s="1"/>
  <c r="R1669" i="2" s="1"/>
  <c r="P1671" i="2"/>
  <c r="P1670" i="2" s="1"/>
  <c r="P1669" i="2" s="1"/>
  <c r="BI1660" i="2"/>
  <c r="BH1660" i="2"/>
  <c r="BG1660" i="2"/>
  <c r="BE1660" i="2"/>
  <c r="T1660" i="2"/>
  <c r="R1660" i="2"/>
  <c r="P1660" i="2"/>
  <c r="BI1657" i="2"/>
  <c r="BH1657" i="2"/>
  <c r="BG1657" i="2"/>
  <c r="BE1657" i="2"/>
  <c r="T1657" i="2"/>
  <c r="R1657" i="2"/>
  <c r="P1657" i="2"/>
  <c r="BI1646" i="2"/>
  <c r="BH1646" i="2"/>
  <c r="BG1646" i="2"/>
  <c r="BE1646" i="2"/>
  <c r="T1646" i="2"/>
  <c r="R1646" i="2"/>
  <c r="P1646" i="2"/>
  <c r="BI1644" i="2"/>
  <c r="BH1644" i="2"/>
  <c r="BG1644" i="2"/>
  <c r="BE1644" i="2"/>
  <c r="T1644" i="2"/>
  <c r="R1644" i="2"/>
  <c r="P1644" i="2"/>
  <c r="BI1643" i="2"/>
  <c r="BH1643" i="2"/>
  <c r="BG1643" i="2"/>
  <c r="BE1643" i="2"/>
  <c r="T1643" i="2"/>
  <c r="R1643" i="2"/>
  <c r="P1643" i="2"/>
  <c r="BI1642" i="2"/>
  <c r="BH1642" i="2"/>
  <c r="BG1642" i="2"/>
  <c r="BE1642" i="2"/>
  <c r="T1642" i="2"/>
  <c r="R1642" i="2"/>
  <c r="P1642" i="2"/>
  <c r="BI1640" i="2"/>
  <c r="BH1640" i="2"/>
  <c r="BG1640" i="2"/>
  <c r="BE1640" i="2"/>
  <c r="T1640" i="2"/>
  <c r="R1640" i="2"/>
  <c r="P1640" i="2"/>
  <c r="BI1639" i="2"/>
  <c r="BH1639" i="2"/>
  <c r="BG1639" i="2"/>
  <c r="BE1639" i="2"/>
  <c r="T1639" i="2"/>
  <c r="R1639" i="2"/>
  <c r="P1639" i="2"/>
  <c r="BI1638" i="2"/>
  <c r="BH1638" i="2"/>
  <c r="BG1638" i="2"/>
  <c r="BE1638" i="2"/>
  <c r="T1638" i="2"/>
  <c r="R1638" i="2"/>
  <c r="P1638" i="2"/>
  <c r="BI1635" i="2"/>
  <c r="BH1635" i="2"/>
  <c r="BG1635" i="2"/>
  <c r="BE1635" i="2"/>
  <c r="T1635" i="2"/>
  <c r="R1635" i="2"/>
  <c r="P1635" i="2"/>
  <c r="BI1633" i="2"/>
  <c r="BH1633" i="2"/>
  <c r="BG1633" i="2"/>
  <c r="BE1633" i="2"/>
  <c r="T1633" i="2"/>
  <c r="R1633" i="2"/>
  <c r="P1633" i="2"/>
  <c r="BI1630" i="2"/>
  <c r="BH1630" i="2"/>
  <c r="BG1630" i="2"/>
  <c r="BE1630" i="2"/>
  <c r="T1630" i="2"/>
  <c r="R1630" i="2"/>
  <c r="P1630" i="2"/>
  <c r="BI1628" i="2"/>
  <c r="BH1628" i="2"/>
  <c r="BG1628" i="2"/>
  <c r="BE1628" i="2"/>
  <c r="T1628" i="2"/>
  <c r="R1628" i="2"/>
  <c r="P1628" i="2"/>
  <c r="BI1621" i="2"/>
  <c r="BH1621" i="2"/>
  <c r="BG1621" i="2"/>
  <c r="BE1621" i="2"/>
  <c r="T1621" i="2"/>
  <c r="R1621" i="2"/>
  <c r="P1621" i="2"/>
  <c r="BI1616" i="2"/>
  <c r="BH1616" i="2"/>
  <c r="BG1616" i="2"/>
  <c r="BE1616" i="2"/>
  <c r="T1616" i="2"/>
  <c r="R1616" i="2"/>
  <c r="P1616" i="2"/>
  <c r="BI1613" i="2"/>
  <c r="BH1613" i="2"/>
  <c r="BG1613" i="2"/>
  <c r="BE1613" i="2"/>
  <c r="T1613" i="2"/>
  <c r="R1613" i="2"/>
  <c r="P1613" i="2"/>
  <c r="BI1612" i="2"/>
  <c r="BH1612" i="2"/>
  <c r="BG1612" i="2"/>
  <c r="BE1612" i="2"/>
  <c r="T1612" i="2"/>
  <c r="R1612" i="2"/>
  <c r="P1612" i="2"/>
  <c r="BI1610" i="2"/>
  <c r="BH1610" i="2"/>
  <c r="BG1610" i="2"/>
  <c r="BE1610" i="2"/>
  <c r="T1610" i="2"/>
  <c r="R1610" i="2"/>
  <c r="P1610" i="2"/>
  <c r="BI1608" i="2"/>
  <c r="BH1608" i="2"/>
  <c r="BG1608" i="2"/>
  <c r="BE1608" i="2"/>
  <c r="T1608" i="2"/>
  <c r="R1608" i="2"/>
  <c r="P1608" i="2"/>
  <c r="BI1585" i="2"/>
  <c r="BH1585" i="2"/>
  <c r="BG1585" i="2"/>
  <c r="BE1585" i="2"/>
  <c r="T1585" i="2"/>
  <c r="R1585" i="2"/>
  <c r="P1585" i="2"/>
  <c r="BI1564" i="2"/>
  <c r="BH1564" i="2"/>
  <c r="BG1564" i="2"/>
  <c r="BE1564" i="2"/>
  <c r="T1564" i="2"/>
  <c r="R1564" i="2"/>
  <c r="P1564" i="2"/>
  <c r="BI1562" i="2"/>
  <c r="BH1562" i="2"/>
  <c r="BG1562" i="2"/>
  <c r="BE1562" i="2"/>
  <c r="T1562" i="2"/>
  <c r="R1562" i="2"/>
  <c r="P1562" i="2"/>
  <c r="BI1560" i="2"/>
  <c r="BH1560" i="2"/>
  <c r="BG1560" i="2"/>
  <c r="BE1560" i="2"/>
  <c r="T1560" i="2"/>
  <c r="R1560" i="2"/>
  <c r="P1560" i="2"/>
  <c r="BI1554" i="2"/>
  <c r="BH1554" i="2"/>
  <c r="BG1554" i="2"/>
  <c r="BE1554" i="2"/>
  <c r="T1554" i="2"/>
  <c r="R1554" i="2"/>
  <c r="P1554" i="2"/>
  <c r="BI1552" i="2"/>
  <c r="BH1552" i="2"/>
  <c r="BG1552" i="2"/>
  <c r="BE1552" i="2"/>
  <c r="T1552" i="2"/>
  <c r="R1552" i="2"/>
  <c r="P1552" i="2"/>
  <c r="BI1550" i="2"/>
  <c r="BH1550" i="2"/>
  <c r="BG1550" i="2"/>
  <c r="BE1550" i="2"/>
  <c r="T1550" i="2"/>
  <c r="R1550" i="2"/>
  <c r="P1550" i="2"/>
  <c r="BI1548" i="2"/>
  <c r="BH1548" i="2"/>
  <c r="BG1548" i="2"/>
  <c r="BE1548" i="2"/>
  <c r="T1548" i="2"/>
  <c r="R1548" i="2"/>
  <c r="P1548" i="2"/>
  <c r="BI1546" i="2"/>
  <c r="BH1546" i="2"/>
  <c r="BG1546" i="2"/>
  <c r="BE1546" i="2"/>
  <c r="T1546" i="2"/>
  <c r="R1546" i="2"/>
  <c r="P1546" i="2"/>
  <c r="BI1543" i="2"/>
  <c r="BH1543" i="2"/>
  <c r="BG1543" i="2"/>
  <c r="BE1543" i="2"/>
  <c r="T1543" i="2"/>
  <c r="R1543" i="2"/>
  <c r="P1543" i="2"/>
  <c r="BI1541" i="2"/>
  <c r="BH1541" i="2"/>
  <c r="BG1541" i="2"/>
  <c r="BE1541" i="2"/>
  <c r="T1541" i="2"/>
  <c r="R1541" i="2"/>
  <c r="P1541" i="2"/>
  <c r="BI1535" i="2"/>
  <c r="BH1535" i="2"/>
  <c r="BG1535" i="2"/>
  <c r="BE1535" i="2"/>
  <c r="T1535" i="2"/>
  <c r="R1535" i="2"/>
  <c r="P1535" i="2"/>
  <c r="BI1532" i="2"/>
  <c r="BH1532" i="2"/>
  <c r="BG1532" i="2"/>
  <c r="BE1532" i="2"/>
  <c r="T1532" i="2"/>
  <c r="R1532" i="2"/>
  <c r="P1532" i="2"/>
  <c r="BI1530" i="2"/>
  <c r="BH1530" i="2"/>
  <c r="BG1530" i="2"/>
  <c r="BE1530" i="2"/>
  <c r="T1530" i="2"/>
  <c r="R1530" i="2"/>
  <c r="P1530" i="2"/>
  <c r="BI1522" i="2"/>
  <c r="BH1522" i="2"/>
  <c r="BG1522" i="2"/>
  <c r="BE1522" i="2"/>
  <c r="T1522" i="2"/>
  <c r="R1522" i="2"/>
  <c r="P1522" i="2"/>
  <c r="BI1520" i="2"/>
  <c r="BH1520" i="2"/>
  <c r="BG1520" i="2"/>
  <c r="BE1520" i="2"/>
  <c r="T1520" i="2"/>
  <c r="R1520" i="2"/>
  <c r="P1520" i="2"/>
  <c r="BI1517" i="2"/>
  <c r="BH1517" i="2"/>
  <c r="BG1517" i="2"/>
  <c r="BE1517" i="2"/>
  <c r="T1517" i="2"/>
  <c r="R1517" i="2"/>
  <c r="P1517" i="2"/>
  <c r="BI1514" i="2"/>
  <c r="BH1514" i="2"/>
  <c r="BG1514" i="2"/>
  <c r="BE1514" i="2"/>
  <c r="T1514" i="2"/>
  <c r="R1514" i="2"/>
  <c r="P1514" i="2"/>
  <c r="BI1513" i="2"/>
  <c r="BH1513" i="2"/>
  <c r="BG1513" i="2"/>
  <c r="BE1513" i="2"/>
  <c r="T1513" i="2"/>
  <c r="R1513" i="2"/>
  <c r="P1513" i="2"/>
  <c r="BI1512" i="2"/>
  <c r="BH1512" i="2"/>
  <c r="BG1512" i="2"/>
  <c r="BE1512" i="2"/>
  <c r="T1512" i="2"/>
  <c r="R1512" i="2"/>
  <c r="P1512" i="2"/>
  <c r="BI1509" i="2"/>
  <c r="BH1509" i="2"/>
  <c r="BG1509" i="2"/>
  <c r="BE1509" i="2"/>
  <c r="T1509" i="2"/>
  <c r="R1509" i="2"/>
  <c r="P1509" i="2"/>
  <c r="BI1506" i="2"/>
  <c r="BH1506" i="2"/>
  <c r="BG1506" i="2"/>
  <c r="BE1506" i="2"/>
  <c r="T1506" i="2"/>
  <c r="R1506" i="2"/>
  <c r="P1506" i="2"/>
  <c r="BI1497" i="2"/>
  <c r="BH1497" i="2"/>
  <c r="BG1497" i="2"/>
  <c r="BE1497" i="2"/>
  <c r="T1497" i="2"/>
  <c r="R1497" i="2"/>
  <c r="P1497" i="2"/>
  <c r="BI1494" i="2"/>
  <c r="BH1494" i="2"/>
  <c r="BG1494" i="2"/>
  <c r="BE1494" i="2"/>
  <c r="T1494" i="2"/>
  <c r="R1494" i="2"/>
  <c r="P1494" i="2"/>
  <c r="BI1491" i="2"/>
  <c r="BH1491" i="2"/>
  <c r="BG1491" i="2"/>
  <c r="BE1491" i="2"/>
  <c r="T1491" i="2"/>
  <c r="R1491" i="2"/>
  <c r="P1491" i="2"/>
  <c r="BI1488" i="2"/>
  <c r="BH1488" i="2"/>
  <c r="BG1488" i="2"/>
  <c r="BE1488" i="2"/>
  <c r="T1488" i="2"/>
  <c r="R1488" i="2"/>
  <c r="P1488" i="2"/>
  <c r="BI1485" i="2"/>
  <c r="BH1485" i="2"/>
  <c r="BG1485" i="2"/>
  <c r="BE1485" i="2"/>
  <c r="T1485" i="2"/>
  <c r="R1485" i="2"/>
  <c r="P1485" i="2"/>
  <c r="BI1482" i="2"/>
  <c r="BH1482" i="2"/>
  <c r="BG1482" i="2"/>
  <c r="BE1482" i="2"/>
  <c r="T1482" i="2"/>
  <c r="R1482" i="2"/>
  <c r="P1482" i="2"/>
  <c r="BI1456" i="2"/>
  <c r="BH1456" i="2"/>
  <c r="BG1456" i="2"/>
  <c r="BE1456" i="2"/>
  <c r="T1456" i="2"/>
  <c r="R1456" i="2"/>
  <c r="P1456" i="2"/>
  <c r="BI1453" i="2"/>
  <c r="BH1453" i="2"/>
  <c r="BG1453" i="2"/>
  <c r="BE1453" i="2"/>
  <c r="T1453" i="2"/>
  <c r="R1453" i="2"/>
  <c r="P1453" i="2"/>
  <c r="BI1441" i="2"/>
  <c r="BH1441" i="2"/>
  <c r="BG1441" i="2"/>
  <c r="BE1441" i="2"/>
  <c r="T1441" i="2"/>
  <c r="R1441" i="2"/>
  <c r="P1441" i="2"/>
  <c r="BI1438" i="2"/>
  <c r="BH1438" i="2"/>
  <c r="BG1438" i="2"/>
  <c r="BE1438" i="2"/>
  <c r="T1438" i="2"/>
  <c r="R1438" i="2"/>
  <c r="P1438" i="2"/>
  <c r="BI1433" i="2"/>
  <c r="BH1433" i="2"/>
  <c r="BG1433" i="2"/>
  <c r="BE1433" i="2"/>
  <c r="T1433" i="2"/>
  <c r="R1433" i="2"/>
  <c r="P1433" i="2"/>
  <c r="BI1428" i="2"/>
  <c r="BH1428" i="2"/>
  <c r="BG1428" i="2"/>
  <c r="BE1428" i="2"/>
  <c r="T1428" i="2"/>
  <c r="R1428" i="2"/>
  <c r="P1428" i="2"/>
  <c r="BI1404" i="2"/>
  <c r="BH1404" i="2"/>
  <c r="BG1404" i="2"/>
  <c r="BE1404" i="2"/>
  <c r="T1404" i="2"/>
  <c r="R1404" i="2"/>
  <c r="P1404" i="2"/>
  <c r="BI1403" i="2"/>
  <c r="BH1403" i="2"/>
  <c r="BG1403" i="2"/>
  <c r="BE1403" i="2"/>
  <c r="T1403" i="2"/>
  <c r="R1403" i="2"/>
  <c r="P1403" i="2"/>
  <c r="BI1402" i="2"/>
  <c r="BH1402" i="2"/>
  <c r="BG1402" i="2"/>
  <c r="BE1402" i="2"/>
  <c r="T1402" i="2"/>
  <c r="R1402" i="2"/>
  <c r="P1402" i="2"/>
  <c r="BI1400" i="2"/>
  <c r="BH1400" i="2"/>
  <c r="BG1400" i="2"/>
  <c r="BE1400" i="2"/>
  <c r="T1400" i="2"/>
  <c r="R1400" i="2"/>
  <c r="P1400" i="2"/>
  <c r="BI1396" i="2"/>
  <c r="BH1396" i="2"/>
  <c r="BG1396" i="2"/>
  <c r="BE1396" i="2"/>
  <c r="T1396" i="2"/>
  <c r="R1396" i="2"/>
  <c r="P1396" i="2"/>
  <c r="BI1393" i="2"/>
  <c r="BH1393" i="2"/>
  <c r="BG1393" i="2"/>
  <c r="BE1393" i="2"/>
  <c r="T1393" i="2"/>
  <c r="R1393" i="2"/>
  <c r="P1393" i="2"/>
  <c r="BI1389" i="2"/>
  <c r="BH1389" i="2"/>
  <c r="BG1389" i="2"/>
  <c r="BE1389" i="2"/>
  <c r="T1389" i="2"/>
  <c r="R1389" i="2"/>
  <c r="P1389" i="2"/>
  <c r="BI1385" i="2"/>
  <c r="BH1385" i="2"/>
  <c r="BG1385" i="2"/>
  <c r="BE1385" i="2"/>
  <c r="T1385" i="2"/>
  <c r="R1385" i="2"/>
  <c r="P1385" i="2"/>
  <c r="BI1382" i="2"/>
  <c r="BH1382" i="2"/>
  <c r="BG1382" i="2"/>
  <c r="BE1382" i="2"/>
  <c r="T1382" i="2"/>
  <c r="R1382" i="2"/>
  <c r="P1382" i="2"/>
  <c r="BI1379" i="2"/>
  <c r="BH1379" i="2"/>
  <c r="BG1379" i="2"/>
  <c r="BE1379" i="2"/>
  <c r="T1379" i="2"/>
  <c r="R1379" i="2"/>
  <c r="P1379" i="2"/>
  <c r="BI1375" i="2"/>
  <c r="BH1375" i="2"/>
  <c r="BG1375" i="2"/>
  <c r="BE1375" i="2"/>
  <c r="T1375" i="2"/>
  <c r="R1375" i="2"/>
  <c r="P1375" i="2"/>
  <c r="BI1372" i="2"/>
  <c r="BH1372" i="2"/>
  <c r="BG1372" i="2"/>
  <c r="BE1372" i="2"/>
  <c r="T1372" i="2"/>
  <c r="R1372" i="2"/>
  <c r="P1372" i="2"/>
  <c r="BI1368" i="2"/>
  <c r="BH1368" i="2"/>
  <c r="BG1368" i="2"/>
  <c r="BE1368" i="2"/>
  <c r="T1368" i="2"/>
  <c r="R1368" i="2"/>
  <c r="P1368" i="2"/>
  <c r="BI1363" i="2"/>
  <c r="BH1363" i="2"/>
  <c r="BG1363" i="2"/>
  <c r="BE1363" i="2"/>
  <c r="T1363" i="2"/>
  <c r="R1363" i="2"/>
  <c r="P1363" i="2"/>
  <c r="BI1360" i="2"/>
  <c r="BH1360" i="2"/>
  <c r="BG1360" i="2"/>
  <c r="BE1360" i="2"/>
  <c r="T1360" i="2"/>
  <c r="R1360" i="2"/>
  <c r="P1360" i="2"/>
  <c r="BI1359" i="2"/>
  <c r="BH1359" i="2"/>
  <c r="BG1359" i="2"/>
  <c r="BE1359" i="2"/>
  <c r="T1359" i="2"/>
  <c r="R1359" i="2"/>
  <c r="P1359" i="2"/>
  <c r="BI1357" i="2"/>
  <c r="BH1357" i="2"/>
  <c r="BG1357" i="2"/>
  <c r="BE1357" i="2"/>
  <c r="T1357" i="2"/>
  <c r="R1357" i="2"/>
  <c r="P1357" i="2"/>
  <c r="BI1355" i="2"/>
  <c r="BH1355" i="2"/>
  <c r="BG1355" i="2"/>
  <c r="BE1355" i="2"/>
  <c r="T1355" i="2"/>
  <c r="R1355" i="2"/>
  <c r="P1355" i="2"/>
  <c r="BI1353" i="2"/>
  <c r="BH1353" i="2"/>
  <c r="BG1353" i="2"/>
  <c r="BE1353" i="2"/>
  <c r="T1353" i="2"/>
  <c r="R1353" i="2"/>
  <c r="P1353" i="2"/>
  <c r="BI1352" i="2"/>
  <c r="BH1352" i="2"/>
  <c r="BG1352" i="2"/>
  <c r="BE1352" i="2"/>
  <c r="T1352" i="2"/>
  <c r="R1352" i="2"/>
  <c r="P1352" i="2"/>
  <c r="BI1351" i="2"/>
  <c r="BH1351" i="2"/>
  <c r="BG1351" i="2"/>
  <c r="BE1351" i="2"/>
  <c r="T1351" i="2"/>
  <c r="R1351" i="2"/>
  <c r="P1351" i="2"/>
  <c r="BI1350" i="2"/>
  <c r="BH1350" i="2"/>
  <c r="BG1350" i="2"/>
  <c r="BE1350" i="2"/>
  <c r="T1350" i="2"/>
  <c r="R1350" i="2"/>
  <c r="P1350" i="2"/>
  <c r="BI1348" i="2"/>
  <c r="BH1348" i="2"/>
  <c r="BG1348" i="2"/>
  <c r="BE1348" i="2"/>
  <c r="T1348" i="2"/>
  <c r="R1348" i="2"/>
  <c r="P1348" i="2"/>
  <c r="BI1346" i="2"/>
  <c r="BH1346" i="2"/>
  <c r="BG1346" i="2"/>
  <c r="BE1346" i="2"/>
  <c r="T1346" i="2"/>
  <c r="R1346" i="2"/>
  <c r="P1346" i="2"/>
  <c r="BI1342" i="2"/>
  <c r="BH1342" i="2"/>
  <c r="BG1342" i="2"/>
  <c r="BE1342" i="2"/>
  <c r="T1342" i="2"/>
  <c r="R1342" i="2"/>
  <c r="P1342" i="2"/>
  <c r="BI1341" i="2"/>
  <c r="BH1341" i="2"/>
  <c r="BG1341" i="2"/>
  <c r="BE1341" i="2"/>
  <c r="T1341" i="2"/>
  <c r="R1341" i="2"/>
  <c r="P1341" i="2"/>
  <c r="BI1339" i="2"/>
  <c r="BH1339" i="2"/>
  <c r="BG1339" i="2"/>
  <c r="BE1339" i="2"/>
  <c r="T1339" i="2"/>
  <c r="R1339" i="2"/>
  <c r="P1339" i="2"/>
  <c r="BI1335" i="2"/>
  <c r="BH1335" i="2"/>
  <c r="BG1335" i="2"/>
  <c r="BE1335" i="2"/>
  <c r="T1335" i="2"/>
  <c r="R1335" i="2"/>
  <c r="P1335" i="2"/>
  <c r="BI1333" i="2"/>
  <c r="BH1333" i="2"/>
  <c r="BG1333" i="2"/>
  <c r="BE1333" i="2"/>
  <c r="T1333" i="2"/>
  <c r="R1333" i="2"/>
  <c r="P1333" i="2"/>
  <c r="BI1332" i="2"/>
  <c r="BH1332" i="2"/>
  <c r="BG1332" i="2"/>
  <c r="BE1332" i="2"/>
  <c r="T1332" i="2"/>
  <c r="R1332" i="2"/>
  <c r="P1332" i="2"/>
  <c r="BI1327" i="2"/>
  <c r="BH1327" i="2"/>
  <c r="BG1327" i="2"/>
  <c r="BE1327" i="2"/>
  <c r="T1327" i="2"/>
  <c r="R1327" i="2"/>
  <c r="P1327" i="2"/>
  <c r="BI1308" i="2"/>
  <c r="BH1308" i="2"/>
  <c r="BG1308" i="2"/>
  <c r="BE1308" i="2"/>
  <c r="T1308" i="2"/>
  <c r="R1308" i="2"/>
  <c r="P1308" i="2"/>
  <c r="BI1303" i="2"/>
  <c r="BH1303" i="2"/>
  <c r="BG1303" i="2"/>
  <c r="BE1303" i="2"/>
  <c r="T1303" i="2"/>
  <c r="R1303" i="2"/>
  <c r="P1303" i="2"/>
  <c r="BI1295" i="2"/>
  <c r="BH1295" i="2"/>
  <c r="BG1295" i="2"/>
  <c r="BE1295" i="2"/>
  <c r="T1295" i="2"/>
  <c r="R1295" i="2"/>
  <c r="P1295" i="2"/>
  <c r="BI1287" i="2"/>
  <c r="BH1287" i="2"/>
  <c r="BG1287" i="2"/>
  <c r="BE1287" i="2"/>
  <c r="T1287" i="2"/>
  <c r="R1287" i="2"/>
  <c r="P1287" i="2"/>
  <c r="BI1281" i="2"/>
  <c r="BH1281" i="2"/>
  <c r="BG1281" i="2"/>
  <c r="BE1281" i="2"/>
  <c r="T1281" i="2"/>
  <c r="R1281" i="2"/>
  <c r="P1281" i="2"/>
  <c r="BI1279" i="2"/>
  <c r="BH1279" i="2"/>
  <c r="BG1279" i="2"/>
  <c r="BE1279" i="2"/>
  <c r="T1279" i="2"/>
  <c r="R1279" i="2"/>
  <c r="P1279" i="2"/>
  <c r="BI1273" i="2"/>
  <c r="BH1273" i="2"/>
  <c r="BG1273" i="2"/>
  <c r="BE1273" i="2"/>
  <c r="T1273" i="2"/>
  <c r="R1273" i="2"/>
  <c r="P1273" i="2"/>
  <c r="BI1271" i="2"/>
  <c r="BH1271" i="2"/>
  <c r="BG1271" i="2"/>
  <c r="BE1271" i="2"/>
  <c r="T1271" i="2"/>
  <c r="R1271" i="2"/>
  <c r="P1271" i="2"/>
  <c r="BI1268" i="2"/>
  <c r="BH1268" i="2"/>
  <c r="BG1268" i="2"/>
  <c r="BE1268" i="2"/>
  <c r="T1268" i="2"/>
  <c r="R1268" i="2"/>
  <c r="P1268" i="2"/>
  <c r="BI1265" i="2"/>
  <c r="BH1265" i="2"/>
  <c r="BG1265" i="2"/>
  <c r="BE1265" i="2"/>
  <c r="T1265" i="2"/>
  <c r="R1265" i="2"/>
  <c r="P1265" i="2"/>
  <c r="BI1259" i="2"/>
  <c r="BH1259" i="2"/>
  <c r="BG1259" i="2"/>
  <c r="BE1259" i="2"/>
  <c r="T1259" i="2"/>
  <c r="R1259" i="2"/>
  <c r="P1259" i="2"/>
  <c r="BI1258" i="2"/>
  <c r="BH1258" i="2"/>
  <c r="BG1258" i="2"/>
  <c r="BE1258" i="2"/>
  <c r="T1258" i="2"/>
  <c r="R1258" i="2"/>
  <c r="P1258" i="2"/>
  <c r="BI1255" i="2"/>
  <c r="BH1255" i="2"/>
  <c r="BG1255" i="2"/>
  <c r="BE1255" i="2"/>
  <c r="T1255" i="2"/>
  <c r="R1255" i="2"/>
  <c r="P1255" i="2"/>
  <c r="BI1252" i="2"/>
  <c r="BH1252" i="2"/>
  <c r="BG1252" i="2"/>
  <c r="BE1252" i="2"/>
  <c r="T1252" i="2"/>
  <c r="R1252" i="2"/>
  <c r="P1252" i="2"/>
  <c r="BI1249" i="2"/>
  <c r="BH1249" i="2"/>
  <c r="BG1249" i="2"/>
  <c r="BE1249" i="2"/>
  <c r="T1249" i="2"/>
  <c r="R1249" i="2"/>
  <c r="P1249" i="2"/>
  <c r="BI1247" i="2"/>
  <c r="BH1247" i="2"/>
  <c r="BG1247" i="2"/>
  <c r="BE1247" i="2"/>
  <c r="T1247" i="2"/>
  <c r="R1247" i="2"/>
  <c r="P1247" i="2"/>
  <c r="BI1245" i="2"/>
  <c r="BH1245" i="2"/>
  <c r="BG1245" i="2"/>
  <c r="BE1245" i="2"/>
  <c r="T1245" i="2"/>
  <c r="R1245" i="2"/>
  <c r="P1245" i="2"/>
  <c r="BI1243" i="2"/>
  <c r="BH1243" i="2"/>
  <c r="BG1243" i="2"/>
  <c r="BE1243" i="2"/>
  <c r="T1243" i="2"/>
  <c r="R1243" i="2"/>
  <c r="P1243" i="2"/>
  <c r="BI1241" i="2"/>
  <c r="BH1241" i="2"/>
  <c r="BG1241" i="2"/>
  <c r="BE1241" i="2"/>
  <c r="T1241" i="2"/>
  <c r="R1241" i="2"/>
  <c r="P1241" i="2"/>
  <c r="BI1239" i="2"/>
  <c r="BH1239" i="2"/>
  <c r="BG1239" i="2"/>
  <c r="BE1239" i="2"/>
  <c r="T1239" i="2"/>
  <c r="R1239" i="2"/>
  <c r="P1239" i="2"/>
  <c r="BI1237" i="2"/>
  <c r="BH1237" i="2"/>
  <c r="BG1237" i="2"/>
  <c r="BE1237" i="2"/>
  <c r="T1237" i="2"/>
  <c r="R1237" i="2"/>
  <c r="P1237" i="2"/>
  <c r="BI1233" i="2"/>
  <c r="BH1233" i="2"/>
  <c r="BG1233" i="2"/>
  <c r="BE1233" i="2"/>
  <c r="T1233" i="2"/>
  <c r="R1233" i="2"/>
  <c r="P1233" i="2"/>
  <c r="BI1231" i="2"/>
  <c r="BH1231" i="2"/>
  <c r="BG1231" i="2"/>
  <c r="BE1231" i="2"/>
  <c r="T1231" i="2"/>
  <c r="T1230" i="2" s="1"/>
  <c r="R1231" i="2"/>
  <c r="R1230" i="2" s="1"/>
  <c r="P1231" i="2"/>
  <c r="P1230" i="2" s="1"/>
  <c r="BI1229" i="2"/>
  <c r="BH1229" i="2"/>
  <c r="BG1229" i="2"/>
  <c r="BE1229" i="2"/>
  <c r="T1229" i="2"/>
  <c r="R1229" i="2"/>
  <c r="P1229" i="2"/>
  <c r="BI1228" i="2"/>
  <c r="BH1228" i="2"/>
  <c r="BG1228" i="2"/>
  <c r="BE1228" i="2"/>
  <c r="T1228" i="2"/>
  <c r="R1228" i="2"/>
  <c r="P1228" i="2"/>
  <c r="BI1227" i="2"/>
  <c r="BH1227" i="2"/>
  <c r="BG1227" i="2"/>
  <c r="BE1227" i="2"/>
  <c r="T1227" i="2"/>
  <c r="R1227" i="2"/>
  <c r="P1227" i="2"/>
  <c r="BI1226" i="2"/>
  <c r="BH1226" i="2"/>
  <c r="BG1226" i="2"/>
  <c r="BE1226" i="2"/>
  <c r="T1226" i="2"/>
  <c r="R1226" i="2"/>
  <c r="P1226" i="2"/>
  <c r="BI1225" i="2"/>
  <c r="BH1225" i="2"/>
  <c r="BG1225" i="2"/>
  <c r="BE1225" i="2"/>
  <c r="T1225" i="2"/>
  <c r="R1225" i="2"/>
  <c r="P1225" i="2"/>
  <c r="BI1224" i="2"/>
  <c r="BH1224" i="2"/>
  <c r="BG1224" i="2"/>
  <c r="BE1224" i="2"/>
  <c r="T1224" i="2"/>
  <c r="R1224" i="2"/>
  <c r="P1224" i="2"/>
  <c r="BI1222" i="2"/>
  <c r="BH1222" i="2"/>
  <c r="BG1222" i="2"/>
  <c r="BE1222" i="2"/>
  <c r="T1222" i="2"/>
  <c r="R1222" i="2"/>
  <c r="P1222" i="2"/>
  <c r="BI1219" i="2"/>
  <c r="BH1219" i="2"/>
  <c r="BG1219" i="2"/>
  <c r="BE1219" i="2"/>
  <c r="T1219" i="2"/>
  <c r="R1219" i="2"/>
  <c r="P1219" i="2"/>
  <c r="BI1205" i="2"/>
  <c r="BH1205" i="2"/>
  <c r="BG1205" i="2"/>
  <c r="BE1205" i="2"/>
  <c r="T1205" i="2"/>
  <c r="R1205" i="2"/>
  <c r="P1205" i="2"/>
  <c r="BI1203" i="2"/>
  <c r="BH1203" i="2"/>
  <c r="BG1203" i="2"/>
  <c r="BE1203" i="2"/>
  <c r="T1203" i="2"/>
  <c r="R1203" i="2"/>
  <c r="P1203" i="2"/>
  <c r="BI1200" i="2"/>
  <c r="BH1200" i="2"/>
  <c r="BG1200" i="2"/>
  <c r="BE1200" i="2"/>
  <c r="T1200" i="2"/>
  <c r="R1200" i="2"/>
  <c r="P1200" i="2"/>
  <c r="BI1198" i="2"/>
  <c r="BH1198" i="2"/>
  <c r="BG1198" i="2"/>
  <c r="BE1198" i="2"/>
  <c r="T1198" i="2"/>
  <c r="R1198" i="2"/>
  <c r="P1198" i="2"/>
  <c r="BI1196" i="2"/>
  <c r="BH1196" i="2"/>
  <c r="BG1196" i="2"/>
  <c r="BE1196" i="2"/>
  <c r="T1196" i="2"/>
  <c r="R1196" i="2"/>
  <c r="P1196" i="2"/>
  <c r="BI1194" i="2"/>
  <c r="BH1194" i="2"/>
  <c r="BG1194" i="2"/>
  <c r="BE1194" i="2"/>
  <c r="T1194" i="2"/>
  <c r="R1194" i="2"/>
  <c r="P1194" i="2"/>
  <c r="BI1193" i="2"/>
  <c r="BH1193" i="2"/>
  <c r="BG1193" i="2"/>
  <c r="BE1193" i="2"/>
  <c r="T1193" i="2"/>
  <c r="R1193" i="2"/>
  <c r="P1193" i="2"/>
  <c r="BI1192" i="2"/>
  <c r="BH1192" i="2"/>
  <c r="BG1192" i="2"/>
  <c r="BE1192" i="2"/>
  <c r="T1192" i="2"/>
  <c r="R1192" i="2"/>
  <c r="P1192" i="2"/>
  <c r="BI1189" i="2"/>
  <c r="BH1189" i="2"/>
  <c r="BG1189" i="2"/>
  <c r="BE1189" i="2"/>
  <c r="T1189" i="2"/>
  <c r="R1189" i="2"/>
  <c r="P1189" i="2"/>
  <c r="BI1186" i="2"/>
  <c r="BH1186" i="2"/>
  <c r="BG1186" i="2"/>
  <c r="BE1186" i="2"/>
  <c r="T1186" i="2"/>
  <c r="R1186" i="2"/>
  <c r="P1186" i="2"/>
  <c r="BI1181" i="2"/>
  <c r="BH1181" i="2"/>
  <c r="BG1181" i="2"/>
  <c r="BE1181" i="2"/>
  <c r="T1181" i="2"/>
  <c r="R1181" i="2"/>
  <c r="P1181" i="2"/>
  <c r="BI1173" i="2"/>
  <c r="BH1173" i="2"/>
  <c r="BG1173" i="2"/>
  <c r="BE1173" i="2"/>
  <c r="T1173" i="2"/>
  <c r="R1173" i="2"/>
  <c r="P1173" i="2"/>
  <c r="BI1171" i="2"/>
  <c r="BH1171" i="2"/>
  <c r="BG1171" i="2"/>
  <c r="BE1171" i="2"/>
  <c r="T1171" i="2"/>
  <c r="R1171" i="2"/>
  <c r="P1171" i="2"/>
  <c r="BI1165" i="2"/>
  <c r="BH1165" i="2"/>
  <c r="BG1165" i="2"/>
  <c r="BE1165" i="2"/>
  <c r="T1165" i="2"/>
  <c r="R1165" i="2"/>
  <c r="P1165" i="2"/>
  <c r="BI1163" i="2"/>
  <c r="BH1163" i="2"/>
  <c r="BG1163" i="2"/>
  <c r="BE1163" i="2"/>
  <c r="T1163" i="2"/>
  <c r="R1163" i="2"/>
  <c r="P1163" i="2"/>
  <c r="BI1155" i="2"/>
  <c r="BH1155" i="2"/>
  <c r="BG1155" i="2"/>
  <c r="BE1155" i="2"/>
  <c r="T1155" i="2"/>
  <c r="R1155" i="2"/>
  <c r="P1155" i="2"/>
  <c r="BI1153" i="2"/>
  <c r="BH1153" i="2"/>
  <c r="BG1153" i="2"/>
  <c r="BE1153" i="2"/>
  <c r="T1153" i="2"/>
  <c r="R1153" i="2"/>
  <c r="P1153" i="2"/>
  <c r="BI1147" i="2"/>
  <c r="BH1147" i="2"/>
  <c r="BG1147" i="2"/>
  <c r="BE1147" i="2"/>
  <c r="T1147" i="2"/>
  <c r="R1147" i="2"/>
  <c r="P1147" i="2"/>
  <c r="BI1145" i="2"/>
  <c r="BH1145" i="2"/>
  <c r="BG1145" i="2"/>
  <c r="BE1145" i="2"/>
  <c r="T1145" i="2"/>
  <c r="R1145" i="2"/>
  <c r="P1145" i="2"/>
  <c r="BI1143" i="2"/>
  <c r="BH1143" i="2"/>
  <c r="BG1143" i="2"/>
  <c r="BE1143" i="2"/>
  <c r="T1143" i="2"/>
  <c r="R1143" i="2"/>
  <c r="P1143" i="2"/>
  <c r="BI1135" i="2"/>
  <c r="BH1135" i="2"/>
  <c r="BG1135" i="2"/>
  <c r="BE1135" i="2"/>
  <c r="T1135" i="2"/>
  <c r="R1135" i="2"/>
  <c r="P1135" i="2"/>
  <c r="BI1133" i="2"/>
  <c r="BH1133" i="2"/>
  <c r="BG1133" i="2"/>
  <c r="BE1133" i="2"/>
  <c r="T1133" i="2"/>
  <c r="R1133" i="2"/>
  <c r="P1133" i="2"/>
  <c r="BI1123" i="2"/>
  <c r="BH1123" i="2"/>
  <c r="BG1123" i="2"/>
  <c r="BE1123" i="2"/>
  <c r="T1123" i="2"/>
  <c r="R1123" i="2"/>
  <c r="P1123" i="2"/>
  <c r="BI1121" i="2"/>
  <c r="BH1121" i="2"/>
  <c r="BG1121" i="2"/>
  <c r="BE1121" i="2"/>
  <c r="T1121" i="2"/>
  <c r="R1121" i="2"/>
  <c r="P1121" i="2"/>
  <c r="BI1115" i="2"/>
  <c r="BH1115" i="2"/>
  <c r="BG1115" i="2"/>
  <c r="BE1115" i="2"/>
  <c r="T1115" i="2"/>
  <c r="R1115" i="2"/>
  <c r="P1115" i="2"/>
  <c r="BI1113" i="2"/>
  <c r="BH1113" i="2"/>
  <c r="BG1113" i="2"/>
  <c r="BE1113" i="2"/>
  <c r="T1113" i="2"/>
  <c r="R1113" i="2"/>
  <c r="P1113" i="2"/>
  <c r="BI1112" i="2"/>
  <c r="BH1112" i="2"/>
  <c r="BG1112" i="2"/>
  <c r="BE1112" i="2"/>
  <c r="T1112" i="2"/>
  <c r="R1112" i="2"/>
  <c r="P1112" i="2"/>
  <c r="BI1110" i="2"/>
  <c r="BH1110" i="2"/>
  <c r="BG1110" i="2"/>
  <c r="BE1110" i="2"/>
  <c r="T1110" i="2"/>
  <c r="R1110" i="2"/>
  <c r="P1110" i="2"/>
  <c r="BI1109" i="2"/>
  <c r="BH1109" i="2"/>
  <c r="BG1109" i="2"/>
  <c r="BE1109" i="2"/>
  <c r="T1109" i="2"/>
  <c r="R1109" i="2"/>
  <c r="P1109" i="2"/>
  <c r="BI1108" i="2"/>
  <c r="BH1108" i="2"/>
  <c r="BG1108" i="2"/>
  <c r="BE1108" i="2"/>
  <c r="T1108" i="2"/>
  <c r="R1108" i="2"/>
  <c r="P1108" i="2"/>
  <c r="BI1102" i="2"/>
  <c r="BH1102" i="2"/>
  <c r="BG1102" i="2"/>
  <c r="BE1102" i="2"/>
  <c r="T1102" i="2"/>
  <c r="R1102" i="2"/>
  <c r="P1102" i="2"/>
  <c r="BI1100" i="2"/>
  <c r="BH1100" i="2"/>
  <c r="BG1100" i="2"/>
  <c r="BE1100" i="2"/>
  <c r="T1100" i="2"/>
  <c r="R1100" i="2"/>
  <c r="P1100" i="2"/>
  <c r="BI1098" i="2"/>
  <c r="BH1098" i="2"/>
  <c r="BG1098" i="2"/>
  <c r="BE1098" i="2"/>
  <c r="T1098" i="2"/>
  <c r="R1098" i="2"/>
  <c r="P1098" i="2"/>
  <c r="BI1092" i="2"/>
  <c r="BH1092" i="2"/>
  <c r="BG1092" i="2"/>
  <c r="BE1092" i="2"/>
  <c r="T1092" i="2"/>
  <c r="R1092" i="2"/>
  <c r="P1092" i="2"/>
  <c r="BI1090" i="2"/>
  <c r="BH1090" i="2"/>
  <c r="BG1090" i="2"/>
  <c r="BE1090" i="2"/>
  <c r="T1090" i="2"/>
  <c r="R1090" i="2"/>
  <c r="P1090" i="2"/>
  <c r="BI1084" i="2"/>
  <c r="BH1084" i="2"/>
  <c r="BG1084" i="2"/>
  <c r="BE1084" i="2"/>
  <c r="T1084" i="2"/>
  <c r="R1084" i="2"/>
  <c r="P1084" i="2"/>
  <c r="BI1081" i="2"/>
  <c r="BH1081" i="2"/>
  <c r="BG1081" i="2"/>
  <c r="BE1081" i="2"/>
  <c r="T1081" i="2"/>
  <c r="R1081" i="2"/>
  <c r="P1081" i="2"/>
  <c r="BI1075" i="2"/>
  <c r="BH1075" i="2"/>
  <c r="BG1075" i="2"/>
  <c r="BE1075" i="2"/>
  <c r="T1075" i="2"/>
  <c r="R1075" i="2"/>
  <c r="P1075" i="2"/>
  <c r="BI1073" i="2"/>
  <c r="BH1073" i="2"/>
  <c r="BG1073" i="2"/>
  <c r="BE1073" i="2"/>
  <c r="T1073" i="2"/>
  <c r="R1073" i="2"/>
  <c r="P1073" i="2"/>
  <c r="BI1072" i="2"/>
  <c r="BH1072" i="2"/>
  <c r="BG1072" i="2"/>
  <c r="BE1072" i="2"/>
  <c r="T1072" i="2"/>
  <c r="R1072" i="2"/>
  <c r="P1072" i="2"/>
  <c r="BI1066" i="2"/>
  <c r="BH1066" i="2"/>
  <c r="BG1066" i="2"/>
  <c r="BE1066" i="2"/>
  <c r="T1066" i="2"/>
  <c r="R1066" i="2"/>
  <c r="P1066" i="2"/>
  <c r="BI1063" i="2"/>
  <c r="BH1063" i="2"/>
  <c r="BG1063" i="2"/>
  <c r="BE1063" i="2"/>
  <c r="T1063" i="2"/>
  <c r="T1062" i="2" s="1"/>
  <c r="R1063" i="2"/>
  <c r="R1062" i="2" s="1"/>
  <c r="P1063" i="2"/>
  <c r="P1062" i="2" s="1"/>
  <c r="BI1061" i="2"/>
  <c r="BH1061" i="2"/>
  <c r="BG1061" i="2"/>
  <c r="BE1061" i="2"/>
  <c r="T1061" i="2"/>
  <c r="R1061" i="2"/>
  <c r="P1061" i="2"/>
  <c r="BI1060" i="2"/>
  <c r="BH1060" i="2"/>
  <c r="BG1060" i="2"/>
  <c r="BE1060" i="2"/>
  <c r="T1060" i="2"/>
  <c r="R1060" i="2"/>
  <c r="P1060" i="2"/>
  <c r="BI1058" i="2"/>
  <c r="BH1058" i="2"/>
  <c r="BG1058" i="2"/>
  <c r="BE1058" i="2"/>
  <c r="T1058" i="2"/>
  <c r="R1058" i="2"/>
  <c r="P1058" i="2"/>
  <c r="BI1057" i="2"/>
  <c r="BH1057" i="2"/>
  <c r="BG1057" i="2"/>
  <c r="BE1057" i="2"/>
  <c r="T1057" i="2"/>
  <c r="R1057" i="2"/>
  <c r="P1057" i="2"/>
  <c r="BI1055" i="2"/>
  <c r="BH1055" i="2"/>
  <c r="BG1055" i="2"/>
  <c r="BE1055" i="2"/>
  <c r="T1055" i="2"/>
  <c r="R1055" i="2"/>
  <c r="P1055" i="2"/>
  <c r="BI1054" i="2"/>
  <c r="BH1054" i="2"/>
  <c r="BG1054" i="2"/>
  <c r="BE1054" i="2"/>
  <c r="T1054" i="2"/>
  <c r="R1054" i="2"/>
  <c r="P1054" i="2"/>
  <c r="BI1052" i="2"/>
  <c r="BH1052" i="2"/>
  <c r="BG1052" i="2"/>
  <c r="BE1052" i="2"/>
  <c r="T1052" i="2"/>
  <c r="R1052" i="2"/>
  <c r="P1052" i="2"/>
  <c r="BI1050" i="2"/>
  <c r="BH1050" i="2"/>
  <c r="BG1050" i="2"/>
  <c r="BE1050" i="2"/>
  <c r="T1050" i="2"/>
  <c r="R1050" i="2"/>
  <c r="P1050" i="2"/>
  <c r="BI1049" i="2"/>
  <c r="BH1049" i="2"/>
  <c r="BG1049" i="2"/>
  <c r="BE1049" i="2"/>
  <c r="T1049" i="2"/>
  <c r="R1049" i="2"/>
  <c r="P1049" i="2"/>
  <c r="BI1044" i="2"/>
  <c r="BH1044" i="2"/>
  <c r="BG1044" i="2"/>
  <c r="BE1044" i="2"/>
  <c r="T1044" i="2"/>
  <c r="R1044" i="2"/>
  <c r="P1044" i="2"/>
  <c r="BI1042" i="2"/>
  <c r="BH1042" i="2"/>
  <c r="BG1042" i="2"/>
  <c r="BE1042" i="2"/>
  <c r="T1042" i="2"/>
  <c r="R1042" i="2"/>
  <c r="P1042" i="2"/>
  <c r="BI1038" i="2"/>
  <c r="BH1038" i="2"/>
  <c r="BG1038" i="2"/>
  <c r="BE1038" i="2"/>
  <c r="T1038" i="2"/>
  <c r="R1038" i="2"/>
  <c r="P1038" i="2"/>
  <c r="BI1036" i="2"/>
  <c r="BH1036" i="2"/>
  <c r="BG1036" i="2"/>
  <c r="BE1036" i="2"/>
  <c r="T1036" i="2"/>
  <c r="R1036" i="2"/>
  <c r="P1036" i="2"/>
  <c r="BI1034" i="2"/>
  <c r="BH1034" i="2"/>
  <c r="BG1034" i="2"/>
  <c r="BE1034" i="2"/>
  <c r="T1034" i="2"/>
  <c r="R1034" i="2"/>
  <c r="P1034" i="2"/>
  <c r="BI1028" i="2"/>
  <c r="BH1028" i="2"/>
  <c r="BG1028" i="2"/>
  <c r="BE1028" i="2"/>
  <c r="T1028" i="2"/>
  <c r="R1028" i="2"/>
  <c r="P1028" i="2"/>
  <c r="BI1026" i="2"/>
  <c r="BH1026" i="2"/>
  <c r="BG1026" i="2"/>
  <c r="BE1026" i="2"/>
  <c r="T1026" i="2"/>
  <c r="R1026" i="2"/>
  <c r="P1026" i="2"/>
  <c r="BI1024" i="2"/>
  <c r="BH1024" i="2"/>
  <c r="BG1024" i="2"/>
  <c r="BE1024" i="2"/>
  <c r="T1024" i="2"/>
  <c r="R1024" i="2"/>
  <c r="P1024" i="2"/>
  <c r="BI1023" i="2"/>
  <c r="BH1023" i="2"/>
  <c r="BG1023" i="2"/>
  <c r="BE1023" i="2"/>
  <c r="T1023" i="2"/>
  <c r="R1023" i="2"/>
  <c r="P1023" i="2"/>
  <c r="BI1022" i="2"/>
  <c r="BH1022" i="2"/>
  <c r="BG1022" i="2"/>
  <c r="BE1022" i="2"/>
  <c r="T1022" i="2"/>
  <c r="R1022" i="2"/>
  <c r="P1022" i="2"/>
  <c r="BI1020" i="2"/>
  <c r="BH1020" i="2"/>
  <c r="BG1020" i="2"/>
  <c r="BE1020" i="2"/>
  <c r="T1020" i="2"/>
  <c r="R1020" i="2"/>
  <c r="P1020" i="2"/>
  <c r="BI1015" i="2"/>
  <c r="BH1015" i="2"/>
  <c r="BG1015" i="2"/>
  <c r="BE1015" i="2"/>
  <c r="T1015" i="2"/>
  <c r="R1015" i="2"/>
  <c r="P1015" i="2"/>
  <c r="BI1013" i="2"/>
  <c r="BH1013" i="2"/>
  <c r="BG1013" i="2"/>
  <c r="BE1013" i="2"/>
  <c r="T1013" i="2"/>
  <c r="R1013" i="2"/>
  <c r="P1013" i="2"/>
  <c r="BI1000" i="2"/>
  <c r="BH1000" i="2"/>
  <c r="BG1000" i="2"/>
  <c r="BE1000" i="2"/>
  <c r="T1000" i="2"/>
  <c r="R1000" i="2"/>
  <c r="P1000" i="2"/>
  <c r="BI989" i="2"/>
  <c r="BH989" i="2"/>
  <c r="BG989" i="2"/>
  <c r="BE989" i="2"/>
  <c r="T989" i="2"/>
  <c r="R989" i="2"/>
  <c r="P989" i="2"/>
  <c r="BI975" i="2"/>
  <c r="BH975" i="2"/>
  <c r="BG975" i="2"/>
  <c r="BE975" i="2"/>
  <c r="T975" i="2"/>
  <c r="R975" i="2"/>
  <c r="P975" i="2"/>
  <c r="BI974" i="2"/>
  <c r="BH974" i="2"/>
  <c r="BG974" i="2"/>
  <c r="BE974" i="2"/>
  <c r="T974" i="2"/>
  <c r="R974" i="2"/>
  <c r="P974" i="2"/>
  <c r="BI972" i="2"/>
  <c r="BH972" i="2"/>
  <c r="BG972" i="2"/>
  <c r="BE972" i="2"/>
  <c r="T972" i="2"/>
  <c r="R972" i="2"/>
  <c r="P972" i="2"/>
  <c r="BI971" i="2"/>
  <c r="BH971" i="2"/>
  <c r="BG971" i="2"/>
  <c r="BE971" i="2"/>
  <c r="T971" i="2"/>
  <c r="R971" i="2"/>
  <c r="P971" i="2"/>
  <c r="BI970" i="2"/>
  <c r="BH970" i="2"/>
  <c r="BG970" i="2"/>
  <c r="BE970" i="2"/>
  <c r="T970" i="2"/>
  <c r="R970" i="2"/>
  <c r="P970" i="2"/>
  <c r="BI955" i="2"/>
  <c r="BH955" i="2"/>
  <c r="BG955" i="2"/>
  <c r="BE955" i="2"/>
  <c r="T955" i="2"/>
  <c r="R955" i="2"/>
  <c r="P955" i="2"/>
  <c r="BI953" i="2"/>
  <c r="BH953" i="2"/>
  <c r="BG953" i="2"/>
  <c r="BE953" i="2"/>
  <c r="T953" i="2"/>
  <c r="R953" i="2"/>
  <c r="P953" i="2"/>
  <c r="BI951" i="2"/>
  <c r="BH951" i="2"/>
  <c r="BG951" i="2"/>
  <c r="BE951" i="2"/>
  <c r="T951" i="2"/>
  <c r="R951" i="2"/>
  <c r="P951" i="2"/>
  <c r="BI948" i="2"/>
  <c r="BH948" i="2"/>
  <c r="BG948" i="2"/>
  <c r="BE948" i="2"/>
  <c r="T948" i="2"/>
  <c r="R948" i="2"/>
  <c r="P948" i="2"/>
  <c r="BI941" i="2"/>
  <c r="BH941" i="2"/>
  <c r="BG941" i="2"/>
  <c r="BE941" i="2"/>
  <c r="T941" i="2"/>
  <c r="R941" i="2"/>
  <c r="P941" i="2"/>
  <c r="BI940" i="2"/>
  <c r="BH940" i="2"/>
  <c r="BG940" i="2"/>
  <c r="BE940" i="2"/>
  <c r="T940" i="2"/>
  <c r="R940" i="2"/>
  <c r="P940" i="2"/>
  <c r="BI938" i="2"/>
  <c r="BH938" i="2"/>
  <c r="BG938" i="2"/>
  <c r="BE938" i="2"/>
  <c r="T938" i="2"/>
  <c r="R938" i="2"/>
  <c r="P938" i="2"/>
  <c r="BI936" i="2"/>
  <c r="BH936" i="2"/>
  <c r="BG936" i="2"/>
  <c r="BE936" i="2"/>
  <c r="T936" i="2"/>
  <c r="R936" i="2"/>
  <c r="P936" i="2"/>
  <c r="BI935" i="2"/>
  <c r="BH935" i="2"/>
  <c r="BG935" i="2"/>
  <c r="BE935" i="2"/>
  <c r="T935" i="2"/>
  <c r="R935" i="2"/>
  <c r="P935" i="2"/>
  <c r="BI933" i="2"/>
  <c r="BH933" i="2"/>
  <c r="BG933" i="2"/>
  <c r="BE933" i="2"/>
  <c r="T933" i="2"/>
  <c r="R933" i="2"/>
  <c r="P933" i="2"/>
  <c r="BI929" i="2"/>
  <c r="BH929" i="2"/>
  <c r="BG929" i="2"/>
  <c r="BE929" i="2"/>
  <c r="T929" i="2"/>
  <c r="R929" i="2"/>
  <c r="P929" i="2"/>
  <c r="BI926" i="2"/>
  <c r="BH926" i="2"/>
  <c r="BG926" i="2"/>
  <c r="BE926" i="2"/>
  <c r="T926" i="2"/>
  <c r="R926" i="2"/>
  <c r="P926" i="2"/>
  <c r="BI923" i="2"/>
  <c r="BH923" i="2"/>
  <c r="BG923" i="2"/>
  <c r="BE923" i="2"/>
  <c r="T923" i="2"/>
  <c r="R923" i="2"/>
  <c r="P923" i="2"/>
  <c r="BI921" i="2"/>
  <c r="BH921" i="2"/>
  <c r="BG921" i="2"/>
  <c r="BE921" i="2"/>
  <c r="T921" i="2"/>
  <c r="R921" i="2"/>
  <c r="P921" i="2"/>
  <c r="BI918" i="2"/>
  <c r="BH918" i="2"/>
  <c r="BG918" i="2"/>
  <c r="BE918" i="2"/>
  <c r="T918" i="2"/>
  <c r="R918" i="2"/>
  <c r="P918" i="2"/>
  <c r="BI916" i="2"/>
  <c r="BH916" i="2"/>
  <c r="BG916" i="2"/>
  <c r="BE916" i="2"/>
  <c r="T916" i="2"/>
  <c r="R916" i="2"/>
  <c r="P916" i="2"/>
  <c r="BI913" i="2"/>
  <c r="BH913" i="2"/>
  <c r="BG913" i="2"/>
  <c r="BE913" i="2"/>
  <c r="T913" i="2"/>
  <c r="R913" i="2"/>
  <c r="P913" i="2"/>
  <c r="BI893" i="2"/>
  <c r="BH893" i="2"/>
  <c r="BG893" i="2"/>
  <c r="BE893" i="2"/>
  <c r="T893" i="2"/>
  <c r="R893" i="2"/>
  <c r="P893" i="2"/>
  <c r="BI891" i="2"/>
  <c r="BH891" i="2"/>
  <c r="BG891" i="2"/>
  <c r="BE891" i="2"/>
  <c r="T891" i="2"/>
  <c r="R891" i="2"/>
  <c r="P891" i="2"/>
  <c r="BI890" i="2"/>
  <c r="BH890" i="2"/>
  <c r="BG890" i="2"/>
  <c r="BE890" i="2"/>
  <c r="T890" i="2"/>
  <c r="R890" i="2"/>
  <c r="P890" i="2"/>
  <c r="BI889" i="2"/>
  <c r="BH889" i="2"/>
  <c r="BG889" i="2"/>
  <c r="BE889" i="2"/>
  <c r="T889" i="2"/>
  <c r="R889" i="2"/>
  <c r="P889" i="2"/>
  <c r="BI886" i="2"/>
  <c r="BH886" i="2"/>
  <c r="BG886" i="2"/>
  <c r="BE886" i="2"/>
  <c r="T886" i="2"/>
  <c r="R886" i="2"/>
  <c r="P886" i="2"/>
  <c r="BI880" i="2"/>
  <c r="BH880" i="2"/>
  <c r="BG880" i="2"/>
  <c r="BE880" i="2"/>
  <c r="T880" i="2"/>
  <c r="R880" i="2"/>
  <c r="P880" i="2"/>
  <c r="BI874" i="2"/>
  <c r="BH874" i="2"/>
  <c r="BG874" i="2"/>
  <c r="BE874" i="2"/>
  <c r="T874" i="2"/>
  <c r="R874" i="2"/>
  <c r="P874" i="2"/>
  <c r="BI871" i="2"/>
  <c r="BH871" i="2"/>
  <c r="BG871" i="2"/>
  <c r="BE871" i="2"/>
  <c r="T871" i="2"/>
  <c r="R871" i="2"/>
  <c r="P871" i="2"/>
  <c r="BI870" i="2"/>
  <c r="BH870" i="2"/>
  <c r="BG870" i="2"/>
  <c r="BE870" i="2"/>
  <c r="T870" i="2"/>
  <c r="R870" i="2"/>
  <c r="P870" i="2"/>
  <c r="BI867" i="2"/>
  <c r="BH867" i="2"/>
  <c r="BG867" i="2"/>
  <c r="BE867" i="2"/>
  <c r="T867" i="2"/>
  <c r="R867" i="2"/>
  <c r="P867" i="2"/>
  <c r="BI866" i="2"/>
  <c r="BH866" i="2"/>
  <c r="BG866" i="2"/>
  <c r="BE866" i="2"/>
  <c r="T866" i="2"/>
  <c r="R866" i="2"/>
  <c r="P866" i="2"/>
  <c r="BI824" i="2"/>
  <c r="BH824" i="2"/>
  <c r="BG824" i="2"/>
  <c r="BE824" i="2"/>
  <c r="T824" i="2"/>
  <c r="R824" i="2"/>
  <c r="P824" i="2"/>
  <c r="BI820" i="2"/>
  <c r="BH820" i="2"/>
  <c r="BG820" i="2"/>
  <c r="BE820" i="2"/>
  <c r="T820" i="2"/>
  <c r="R820" i="2"/>
  <c r="P820" i="2"/>
  <c r="BI819" i="2"/>
  <c r="BH819" i="2"/>
  <c r="BG819" i="2"/>
  <c r="BE819" i="2"/>
  <c r="T819" i="2"/>
  <c r="R819" i="2"/>
  <c r="P819" i="2"/>
  <c r="BI811" i="2"/>
  <c r="BH811" i="2"/>
  <c r="BG811" i="2"/>
  <c r="BE811" i="2"/>
  <c r="T811" i="2"/>
  <c r="R811" i="2"/>
  <c r="P811" i="2"/>
  <c r="BI808" i="2"/>
  <c r="BH808" i="2"/>
  <c r="BG808" i="2"/>
  <c r="BE808" i="2"/>
  <c r="T808" i="2"/>
  <c r="R808" i="2"/>
  <c r="P808" i="2"/>
  <c r="BI807" i="2"/>
  <c r="BH807" i="2"/>
  <c r="BG807" i="2"/>
  <c r="BE807" i="2"/>
  <c r="T807" i="2"/>
  <c r="R807" i="2"/>
  <c r="P807" i="2"/>
  <c r="BI797" i="2"/>
  <c r="BH797" i="2"/>
  <c r="BG797" i="2"/>
  <c r="BE797" i="2"/>
  <c r="T797" i="2"/>
  <c r="R797" i="2"/>
  <c r="P797" i="2"/>
  <c r="BI789" i="2"/>
  <c r="BH789" i="2"/>
  <c r="BG789" i="2"/>
  <c r="BE789" i="2"/>
  <c r="T789" i="2"/>
  <c r="R789" i="2"/>
  <c r="P789" i="2"/>
  <c r="BI788" i="2"/>
  <c r="BH788" i="2"/>
  <c r="BG788" i="2"/>
  <c r="BE788" i="2"/>
  <c r="T788" i="2"/>
  <c r="R788" i="2"/>
  <c r="P788" i="2"/>
  <c r="BI778" i="2"/>
  <c r="BH778" i="2"/>
  <c r="BG778" i="2"/>
  <c r="BE778" i="2"/>
  <c r="T778" i="2"/>
  <c r="R778" i="2"/>
  <c r="P778" i="2"/>
  <c r="BI776" i="2"/>
  <c r="BH776" i="2"/>
  <c r="BG776" i="2"/>
  <c r="BE776" i="2"/>
  <c r="T776" i="2"/>
  <c r="R776" i="2"/>
  <c r="P776" i="2"/>
  <c r="BI770" i="2"/>
  <c r="BH770" i="2"/>
  <c r="BG770" i="2"/>
  <c r="BE770" i="2"/>
  <c r="T770" i="2"/>
  <c r="R770" i="2"/>
  <c r="P770" i="2"/>
  <c r="BI769" i="2"/>
  <c r="BH769" i="2"/>
  <c r="BG769" i="2"/>
  <c r="BE769" i="2"/>
  <c r="T769" i="2"/>
  <c r="R769" i="2"/>
  <c r="P769" i="2"/>
  <c r="BI761" i="2"/>
  <c r="BH761" i="2"/>
  <c r="BG761" i="2"/>
  <c r="BE761" i="2"/>
  <c r="T761" i="2"/>
  <c r="R761" i="2"/>
  <c r="P761" i="2"/>
  <c r="BI759" i="2"/>
  <c r="BH759" i="2"/>
  <c r="BG759" i="2"/>
  <c r="BE759" i="2"/>
  <c r="T759" i="2"/>
  <c r="R759" i="2"/>
  <c r="P759" i="2"/>
  <c r="BI749" i="2"/>
  <c r="BH749" i="2"/>
  <c r="BG749" i="2"/>
  <c r="BE749" i="2"/>
  <c r="T749" i="2"/>
  <c r="R749" i="2"/>
  <c r="P749" i="2"/>
  <c r="BI747" i="2"/>
  <c r="BH747" i="2"/>
  <c r="BG747" i="2"/>
  <c r="BE747" i="2"/>
  <c r="T747" i="2"/>
  <c r="R747" i="2"/>
  <c r="P747" i="2"/>
  <c r="BI732" i="2"/>
  <c r="BH732" i="2"/>
  <c r="BG732" i="2"/>
  <c r="BE732" i="2"/>
  <c r="T732" i="2"/>
  <c r="R732" i="2"/>
  <c r="P732" i="2"/>
  <c r="BI729" i="2"/>
  <c r="BH729" i="2"/>
  <c r="BG729" i="2"/>
  <c r="BE729" i="2"/>
  <c r="T729" i="2"/>
  <c r="R729" i="2"/>
  <c r="P729" i="2"/>
  <c r="BI728" i="2"/>
  <c r="BH728" i="2"/>
  <c r="BG728" i="2"/>
  <c r="BE728" i="2"/>
  <c r="T728" i="2"/>
  <c r="R728" i="2"/>
  <c r="P728" i="2"/>
  <c r="BI707" i="2"/>
  <c r="BH707" i="2"/>
  <c r="BG707" i="2"/>
  <c r="BE707" i="2"/>
  <c r="T707" i="2"/>
  <c r="R707" i="2"/>
  <c r="P707" i="2"/>
  <c r="BI685" i="2"/>
  <c r="BH685" i="2"/>
  <c r="BG685" i="2"/>
  <c r="BE685" i="2"/>
  <c r="T685" i="2"/>
  <c r="R685" i="2"/>
  <c r="P685" i="2"/>
  <c r="BI682" i="2"/>
  <c r="BH682" i="2"/>
  <c r="BG682" i="2"/>
  <c r="BE682" i="2"/>
  <c r="T682" i="2"/>
  <c r="R682" i="2"/>
  <c r="P682" i="2"/>
  <c r="BI681" i="2"/>
  <c r="BH681" i="2"/>
  <c r="BG681" i="2"/>
  <c r="BE681" i="2"/>
  <c r="T681" i="2"/>
  <c r="R681" i="2"/>
  <c r="P681" i="2"/>
  <c r="BI675" i="2"/>
  <c r="BH675" i="2"/>
  <c r="BG675" i="2"/>
  <c r="BE675" i="2"/>
  <c r="T675" i="2"/>
  <c r="R675" i="2"/>
  <c r="P675" i="2"/>
  <c r="BI674" i="2"/>
  <c r="BH674" i="2"/>
  <c r="BG674" i="2"/>
  <c r="BE674" i="2"/>
  <c r="T674" i="2"/>
  <c r="R674" i="2"/>
  <c r="P674" i="2"/>
  <c r="BI665" i="2"/>
  <c r="BH665" i="2"/>
  <c r="BG665" i="2"/>
  <c r="BE665" i="2"/>
  <c r="T665" i="2"/>
  <c r="R665" i="2"/>
  <c r="P665" i="2"/>
  <c r="BI656" i="2"/>
  <c r="BH656" i="2"/>
  <c r="BG656" i="2"/>
  <c r="BE656" i="2"/>
  <c r="T656" i="2"/>
  <c r="R656" i="2"/>
  <c r="P656" i="2"/>
  <c r="BI654" i="2"/>
  <c r="BH654" i="2"/>
  <c r="BG654" i="2"/>
  <c r="BE654" i="2"/>
  <c r="T654" i="2"/>
  <c r="R654" i="2"/>
  <c r="P654" i="2"/>
  <c r="BI652" i="2"/>
  <c r="BH652" i="2"/>
  <c r="BG652" i="2"/>
  <c r="BE652" i="2"/>
  <c r="T652" i="2"/>
  <c r="R652" i="2"/>
  <c r="P652" i="2"/>
  <c r="BI651" i="2"/>
  <c r="BH651" i="2"/>
  <c r="BG651" i="2"/>
  <c r="BE651" i="2"/>
  <c r="T651" i="2"/>
  <c r="R651" i="2"/>
  <c r="P651" i="2"/>
  <c r="BI650" i="2"/>
  <c r="BH650" i="2"/>
  <c r="BG650" i="2"/>
  <c r="BE650" i="2"/>
  <c r="T650" i="2"/>
  <c r="R650" i="2"/>
  <c r="P650" i="2"/>
  <c r="BI649" i="2"/>
  <c r="BH649" i="2"/>
  <c r="BG649" i="2"/>
  <c r="BE649" i="2"/>
  <c r="T649" i="2"/>
  <c r="R649" i="2"/>
  <c r="P649" i="2"/>
  <c r="BI619" i="2"/>
  <c r="BH619" i="2"/>
  <c r="BG619" i="2"/>
  <c r="BE619" i="2"/>
  <c r="T619" i="2"/>
  <c r="R619" i="2"/>
  <c r="P619" i="2"/>
  <c r="BI589" i="2"/>
  <c r="BH589" i="2"/>
  <c r="BG589" i="2"/>
  <c r="BE589" i="2"/>
  <c r="T589" i="2"/>
  <c r="R589" i="2"/>
  <c r="P589" i="2"/>
  <c r="BI586" i="2"/>
  <c r="BH586" i="2"/>
  <c r="BG586" i="2"/>
  <c r="BE586" i="2"/>
  <c r="T586" i="2"/>
  <c r="R586" i="2"/>
  <c r="P586" i="2"/>
  <c r="BI585" i="2"/>
  <c r="BH585" i="2"/>
  <c r="BG585" i="2"/>
  <c r="BE585" i="2"/>
  <c r="T585" i="2"/>
  <c r="R585" i="2"/>
  <c r="P585" i="2"/>
  <c r="BI579" i="2"/>
  <c r="BH579" i="2"/>
  <c r="BG579" i="2"/>
  <c r="BE579" i="2"/>
  <c r="T579" i="2"/>
  <c r="R579" i="2"/>
  <c r="P579" i="2"/>
  <c r="BI552" i="2"/>
  <c r="BH552" i="2"/>
  <c r="BG552" i="2"/>
  <c r="BE552" i="2"/>
  <c r="T552" i="2"/>
  <c r="R552" i="2"/>
  <c r="P552" i="2"/>
  <c r="BI544" i="2"/>
  <c r="BH544" i="2"/>
  <c r="BG544" i="2"/>
  <c r="BE544" i="2"/>
  <c r="T544" i="2"/>
  <c r="R544" i="2"/>
  <c r="P544" i="2"/>
  <c r="BI542" i="2"/>
  <c r="BH542" i="2"/>
  <c r="BG542" i="2"/>
  <c r="BE542" i="2"/>
  <c r="T542" i="2"/>
  <c r="R542" i="2"/>
  <c r="P542" i="2"/>
  <c r="BI540" i="2"/>
  <c r="BH540" i="2"/>
  <c r="BG540" i="2"/>
  <c r="BE540" i="2"/>
  <c r="T540" i="2"/>
  <c r="R540" i="2"/>
  <c r="P540" i="2"/>
  <c r="BI539" i="2"/>
  <c r="BH539" i="2"/>
  <c r="BG539" i="2"/>
  <c r="BE539" i="2"/>
  <c r="T539" i="2"/>
  <c r="R539" i="2"/>
  <c r="P539" i="2"/>
  <c r="BI530" i="2"/>
  <c r="BH530" i="2"/>
  <c r="BG530" i="2"/>
  <c r="BE530" i="2"/>
  <c r="T530" i="2"/>
  <c r="R530" i="2"/>
  <c r="P530" i="2"/>
  <c r="BI529" i="2"/>
  <c r="BH529" i="2"/>
  <c r="BG529" i="2"/>
  <c r="BE529" i="2"/>
  <c r="T529" i="2"/>
  <c r="R529" i="2"/>
  <c r="P529" i="2"/>
  <c r="BI523" i="2"/>
  <c r="BH523" i="2"/>
  <c r="BG523" i="2"/>
  <c r="BE523" i="2"/>
  <c r="T523" i="2"/>
  <c r="R523" i="2"/>
  <c r="P523" i="2"/>
  <c r="BI514" i="2"/>
  <c r="BH514" i="2"/>
  <c r="BG514" i="2"/>
  <c r="BE514" i="2"/>
  <c r="T514" i="2"/>
  <c r="R514" i="2"/>
  <c r="P514" i="2"/>
  <c r="BI511" i="2"/>
  <c r="BH511" i="2"/>
  <c r="BG511" i="2"/>
  <c r="BE511" i="2"/>
  <c r="T511" i="2"/>
  <c r="R511" i="2"/>
  <c r="P511" i="2"/>
  <c r="BI510" i="2"/>
  <c r="BH510" i="2"/>
  <c r="BG510" i="2"/>
  <c r="BE510" i="2"/>
  <c r="T510" i="2"/>
  <c r="R510" i="2"/>
  <c r="P510" i="2"/>
  <c r="BI494" i="2"/>
  <c r="BH494" i="2"/>
  <c r="BG494" i="2"/>
  <c r="BE494" i="2"/>
  <c r="T494" i="2"/>
  <c r="R494" i="2"/>
  <c r="P494" i="2"/>
  <c r="BI478" i="2"/>
  <c r="BH478" i="2"/>
  <c r="BG478" i="2"/>
  <c r="BE478" i="2"/>
  <c r="T478" i="2"/>
  <c r="R478" i="2"/>
  <c r="P478" i="2"/>
  <c r="BI477" i="2"/>
  <c r="BH477" i="2"/>
  <c r="BG477" i="2"/>
  <c r="BE477" i="2"/>
  <c r="T477" i="2"/>
  <c r="R477" i="2"/>
  <c r="P477" i="2"/>
  <c r="BI466" i="2"/>
  <c r="BH466" i="2"/>
  <c r="BG466" i="2"/>
  <c r="BE466" i="2"/>
  <c r="T466" i="2"/>
  <c r="R466" i="2"/>
  <c r="P466" i="2"/>
  <c r="BI455" i="2"/>
  <c r="BH455" i="2"/>
  <c r="BG455" i="2"/>
  <c r="BE455" i="2"/>
  <c r="T455" i="2"/>
  <c r="R455" i="2"/>
  <c r="P455" i="2"/>
  <c r="BI453" i="2"/>
  <c r="BH453" i="2"/>
  <c r="BG453" i="2"/>
  <c r="BE453" i="2"/>
  <c r="T453" i="2"/>
  <c r="R453" i="2"/>
  <c r="P453" i="2"/>
  <c r="BI452" i="2"/>
  <c r="BH452" i="2"/>
  <c r="BG452" i="2"/>
  <c r="BE452" i="2"/>
  <c r="T452" i="2"/>
  <c r="R452" i="2"/>
  <c r="P452" i="2"/>
  <c r="BI450" i="2"/>
  <c r="BH450" i="2"/>
  <c r="BG450" i="2"/>
  <c r="BE450" i="2"/>
  <c r="T450" i="2"/>
  <c r="R450" i="2"/>
  <c r="P450" i="2"/>
  <c r="BI448" i="2"/>
  <c r="BH448" i="2"/>
  <c r="BG448" i="2"/>
  <c r="BE448" i="2"/>
  <c r="T448" i="2"/>
  <c r="R448" i="2"/>
  <c r="P448" i="2"/>
  <c r="BI446" i="2"/>
  <c r="BH446" i="2"/>
  <c r="BG446" i="2"/>
  <c r="BE446" i="2"/>
  <c r="T446" i="2"/>
  <c r="R446" i="2"/>
  <c r="P446" i="2"/>
  <c r="BI445" i="2"/>
  <c r="BH445" i="2"/>
  <c r="BG445" i="2"/>
  <c r="BE445" i="2"/>
  <c r="T445" i="2"/>
  <c r="R445" i="2"/>
  <c r="P445" i="2"/>
  <c r="BI443" i="2"/>
  <c r="BH443" i="2"/>
  <c r="BG443" i="2"/>
  <c r="BE443" i="2"/>
  <c r="T443" i="2"/>
  <c r="R443" i="2"/>
  <c r="P443" i="2"/>
  <c r="BI442" i="2"/>
  <c r="BH442" i="2"/>
  <c r="BG442" i="2"/>
  <c r="BE442" i="2"/>
  <c r="T442" i="2"/>
  <c r="R442" i="2"/>
  <c r="P442" i="2"/>
  <c r="BI441" i="2"/>
  <c r="BH441" i="2"/>
  <c r="BG441" i="2"/>
  <c r="BE441" i="2"/>
  <c r="T441" i="2"/>
  <c r="R441" i="2"/>
  <c r="P441" i="2"/>
  <c r="BI439" i="2"/>
  <c r="BH439" i="2"/>
  <c r="BG439" i="2"/>
  <c r="BE439" i="2"/>
  <c r="T439" i="2"/>
  <c r="R439" i="2"/>
  <c r="P439" i="2"/>
  <c r="BI437" i="2"/>
  <c r="BH437" i="2"/>
  <c r="BG437" i="2"/>
  <c r="BE437" i="2"/>
  <c r="T437" i="2"/>
  <c r="R437" i="2"/>
  <c r="P437" i="2"/>
  <c r="BI436" i="2"/>
  <c r="BH436" i="2"/>
  <c r="BG436" i="2"/>
  <c r="BE436" i="2"/>
  <c r="T436" i="2"/>
  <c r="R436" i="2"/>
  <c r="P436" i="2"/>
  <c r="BI435" i="2"/>
  <c r="BH435" i="2"/>
  <c r="BG435" i="2"/>
  <c r="BE435" i="2"/>
  <c r="T435" i="2"/>
  <c r="R435" i="2"/>
  <c r="P435" i="2"/>
  <c r="BI416" i="2"/>
  <c r="BH416" i="2"/>
  <c r="BG416" i="2"/>
  <c r="BE416" i="2"/>
  <c r="T416" i="2"/>
  <c r="R416" i="2"/>
  <c r="P416" i="2"/>
  <c r="BI394" i="2"/>
  <c r="BH394" i="2"/>
  <c r="BG394" i="2"/>
  <c r="BE394" i="2"/>
  <c r="T394" i="2"/>
  <c r="R394" i="2"/>
  <c r="P394" i="2"/>
  <c r="BI392" i="2"/>
  <c r="BH392" i="2"/>
  <c r="BG392" i="2"/>
  <c r="BE392" i="2"/>
  <c r="T392" i="2"/>
  <c r="R392" i="2"/>
  <c r="P392" i="2"/>
  <c r="BI391" i="2"/>
  <c r="BH391" i="2"/>
  <c r="BG391" i="2"/>
  <c r="BE391" i="2"/>
  <c r="T391" i="2"/>
  <c r="R391" i="2"/>
  <c r="P391" i="2"/>
  <c r="BI389" i="2"/>
  <c r="BH389" i="2"/>
  <c r="BG389" i="2"/>
  <c r="BE389" i="2"/>
  <c r="T389" i="2"/>
  <c r="R389" i="2"/>
  <c r="P389" i="2"/>
  <c r="BI387" i="2"/>
  <c r="BH387" i="2"/>
  <c r="BG387" i="2"/>
  <c r="BE387" i="2"/>
  <c r="T387" i="2"/>
  <c r="R387" i="2"/>
  <c r="P387" i="2"/>
  <c r="BI385" i="2"/>
  <c r="BH385" i="2"/>
  <c r="BG385" i="2"/>
  <c r="BE385" i="2"/>
  <c r="T385" i="2"/>
  <c r="R385" i="2"/>
  <c r="P385" i="2"/>
  <c r="BI384" i="2"/>
  <c r="BH384" i="2"/>
  <c r="BG384" i="2"/>
  <c r="BE384" i="2"/>
  <c r="T384" i="2"/>
  <c r="R384" i="2"/>
  <c r="P384" i="2"/>
  <c r="BI377" i="2"/>
  <c r="BH377" i="2"/>
  <c r="BG377" i="2"/>
  <c r="BE377" i="2"/>
  <c r="T377" i="2"/>
  <c r="R377" i="2"/>
  <c r="P377" i="2"/>
  <c r="BI370" i="2"/>
  <c r="BH370" i="2"/>
  <c r="BG370" i="2"/>
  <c r="BE370" i="2"/>
  <c r="T370" i="2"/>
  <c r="R370" i="2"/>
  <c r="P370" i="2"/>
  <c r="BI367" i="2"/>
  <c r="BH367" i="2"/>
  <c r="BG367" i="2"/>
  <c r="BE367" i="2"/>
  <c r="T367" i="2"/>
  <c r="R367" i="2"/>
  <c r="P367" i="2"/>
  <c r="BI366" i="2"/>
  <c r="BH366" i="2"/>
  <c r="BG366" i="2"/>
  <c r="BE366" i="2"/>
  <c r="T366" i="2"/>
  <c r="R366" i="2"/>
  <c r="P366" i="2"/>
  <c r="BI358" i="2"/>
  <c r="BH358" i="2"/>
  <c r="BG358" i="2"/>
  <c r="BE358" i="2"/>
  <c r="T358" i="2"/>
  <c r="R358" i="2"/>
  <c r="P358" i="2"/>
  <c r="BI335" i="2"/>
  <c r="BH335" i="2"/>
  <c r="BG335" i="2"/>
  <c r="BE335" i="2"/>
  <c r="T335" i="2"/>
  <c r="R335" i="2"/>
  <c r="P335" i="2"/>
  <c r="BI333" i="2"/>
  <c r="BH333" i="2"/>
  <c r="BG333" i="2"/>
  <c r="BE333" i="2"/>
  <c r="T333" i="2"/>
  <c r="R333" i="2"/>
  <c r="P333" i="2"/>
  <c r="BI326" i="2"/>
  <c r="BH326" i="2"/>
  <c r="BG326" i="2"/>
  <c r="BE326" i="2"/>
  <c r="T326" i="2"/>
  <c r="R326" i="2"/>
  <c r="P326" i="2"/>
  <c r="BI324" i="2"/>
  <c r="BH324" i="2"/>
  <c r="BG324" i="2"/>
  <c r="BE324" i="2"/>
  <c r="T324" i="2"/>
  <c r="R324" i="2"/>
  <c r="P324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17" i="2"/>
  <c r="BH317" i="2"/>
  <c r="BG317" i="2"/>
  <c r="BE317" i="2"/>
  <c r="T317" i="2"/>
  <c r="R317" i="2"/>
  <c r="P317" i="2"/>
  <c r="BI311" i="2"/>
  <c r="BH311" i="2"/>
  <c r="BG311" i="2"/>
  <c r="BE311" i="2"/>
  <c r="T311" i="2"/>
  <c r="R311" i="2"/>
  <c r="P311" i="2"/>
  <c r="BI308" i="2"/>
  <c r="BH308" i="2"/>
  <c r="BG308" i="2"/>
  <c r="BE308" i="2"/>
  <c r="T308" i="2"/>
  <c r="R308" i="2"/>
  <c r="P308" i="2"/>
  <c r="BI278" i="2"/>
  <c r="BH278" i="2"/>
  <c r="BG278" i="2"/>
  <c r="BE278" i="2"/>
  <c r="T278" i="2"/>
  <c r="R278" i="2"/>
  <c r="P278" i="2"/>
  <c r="BI272" i="2"/>
  <c r="BH272" i="2"/>
  <c r="BG272" i="2"/>
  <c r="BE272" i="2"/>
  <c r="T272" i="2"/>
  <c r="R272" i="2"/>
  <c r="P272" i="2"/>
  <c r="BI270" i="2"/>
  <c r="BH270" i="2"/>
  <c r="BG270" i="2"/>
  <c r="BE270" i="2"/>
  <c r="T270" i="2"/>
  <c r="R270" i="2"/>
  <c r="P270" i="2"/>
  <c r="BI268" i="2"/>
  <c r="BH268" i="2"/>
  <c r="BG268" i="2"/>
  <c r="BE268" i="2"/>
  <c r="T268" i="2"/>
  <c r="R268" i="2"/>
  <c r="P268" i="2"/>
  <c r="BI264" i="2"/>
  <c r="BH264" i="2"/>
  <c r="BG264" i="2"/>
  <c r="BE264" i="2"/>
  <c r="T264" i="2"/>
  <c r="R264" i="2"/>
  <c r="P264" i="2"/>
  <c r="BI254" i="2"/>
  <c r="BH254" i="2"/>
  <c r="BG254" i="2"/>
  <c r="BE254" i="2"/>
  <c r="T254" i="2"/>
  <c r="R254" i="2"/>
  <c r="P254" i="2"/>
  <c r="BI252" i="2"/>
  <c r="BH252" i="2"/>
  <c r="BG252" i="2"/>
  <c r="BE252" i="2"/>
  <c r="T252" i="2"/>
  <c r="R252" i="2"/>
  <c r="P252" i="2"/>
  <c r="BI249" i="2"/>
  <c r="BH249" i="2"/>
  <c r="BG249" i="2"/>
  <c r="BE249" i="2"/>
  <c r="T249" i="2"/>
  <c r="R249" i="2"/>
  <c r="P249" i="2"/>
  <c r="BI247" i="2"/>
  <c r="BH247" i="2"/>
  <c r="BG247" i="2"/>
  <c r="BE247" i="2"/>
  <c r="T247" i="2"/>
  <c r="R247" i="2"/>
  <c r="P247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1" i="2"/>
  <c r="BH241" i="2"/>
  <c r="BG241" i="2"/>
  <c r="BE241" i="2"/>
  <c r="T241" i="2"/>
  <c r="R241" i="2"/>
  <c r="P241" i="2"/>
  <c r="BI239" i="2"/>
  <c r="BH239" i="2"/>
  <c r="BG239" i="2"/>
  <c r="BE239" i="2"/>
  <c r="T239" i="2"/>
  <c r="R239" i="2"/>
  <c r="P239" i="2"/>
  <c r="BI229" i="2"/>
  <c r="BH229" i="2"/>
  <c r="BG229" i="2"/>
  <c r="BE229" i="2"/>
  <c r="T229" i="2"/>
  <c r="R229" i="2"/>
  <c r="P229" i="2"/>
  <c r="BI215" i="2"/>
  <c r="BH215" i="2"/>
  <c r="BG215" i="2"/>
  <c r="BE215" i="2"/>
  <c r="T215" i="2"/>
  <c r="R215" i="2"/>
  <c r="P215" i="2"/>
  <c r="BI212" i="2"/>
  <c r="BH212" i="2"/>
  <c r="BG212" i="2"/>
  <c r="BE212" i="2"/>
  <c r="T212" i="2"/>
  <c r="R212" i="2"/>
  <c r="P212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2" i="2"/>
  <c r="BH192" i="2"/>
  <c r="BG192" i="2"/>
  <c r="BE192" i="2"/>
  <c r="T192" i="2"/>
  <c r="R192" i="2"/>
  <c r="P192" i="2"/>
  <c r="BI190" i="2"/>
  <c r="BH190" i="2"/>
  <c r="BG190" i="2"/>
  <c r="BE190" i="2"/>
  <c r="T190" i="2"/>
  <c r="R190" i="2"/>
  <c r="P190" i="2"/>
  <c r="BI180" i="2"/>
  <c r="BH180" i="2"/>
  <c r="BG180" i="2"/>
  <c r="BE180" i="2"/>
  <c r="T180" i="2"/>
  <c r="R180" i="2"/>
  <c r="P180" i="2"/>
  <c r="BI178" i="2"/>
  <c r="BH178" i="2"/>
  <c r="BG178" i="2"/>
  <c r="BE178" i="2"/>
  <c r="T178" i="2"/>
  <c r="R178" i="2"/>
  <c r="P178" i="2"/>
  <c r="BI160" i="2"/>
  <c r="BH160" i="2"/>
  <c r="BG160" i="2"/>
  <c r="BE160" i="2"/>
  <c r="T160" i="2"/>
  <c r="R160" i="2"/>
  <c r="P160" i="2"/>
  <c r="BI158" i="2"/>
  <c r="BH158" i="2"/>
  <c r="BG158" i="2"/>
  <c r="BE158" i="2"/>
  <c r="T158" i="2"/>
  <c r="R158" i="2"/>
  <c r="P158" i="2"/>
  <c r="BI148" i="2"/>
  <c r="BH148" i="2"/>
  <c r="BG148" i="2"/>
  <c r="BE148" i="2"/>
  <c r="T148" i="2"/>
  <c r="R148" i="2"/>
  <c r="P148" i="2"/>
  <c r="BI146" i="2"/>
  <c r="BH146" i="2"/>
  <c r="BG146" i="2"/>
  <c r="BE146" i="2"/>
  <c r="T146" i="2"/>
  <c r="R146" i="2"/>
  <c r="P146" i="2"/>
  <c r="J139" i="2"/>
  <c r="F139" i="2"/>
  <c r="F137" i="2"/>
  <c r="E135" i="2"/>
  <c r="J88" i="2"/>
  <c r="F88" i="2"/>
  <c r="F86" i="2"/>
  <c r="E84" i="2"/>
  <c r="J24" i="2"/>
  <c r="E24" i="2"/>
  <c r="J89" i="2" s="1"/>
  <c r="J23" i="2"/>
  <c r="J18" i="2"/>
  <c r="E18" i="2"/>
  <c r="F140" i="2" s="1"/>
  <c r="J17" i="2"/>
  <c r="J12" i="2"/>
  <c r="J137" i="2" s="1"/>
  <c r="E7" i="2"/>
  <c r="E133" i="2"/>
  <c r="L90" i="1"/>
  <c r="AM90" i="1"/>
  <c r="AM89" i="1"/>
  <c r="L89" i="1"/>
  <c r="AM87" i="1"/>
  <c r="L87" i="1"/>
  <c r="L85" i="1"/>
  <c r="L84" i="1"/>
  <c r="BK191" i="4"/>
  <c r="J191" i="4"/>
  <c r="BK186" i="4"/>
  <c r="J186" i="4"/>
  <c r="BK184" i="4"/>
  <c r="J184" i="4"/>
  <c r="J183" i="4"/>
  <c r="J181" i="4"/>
  <c r="J180" i="4"/>
  <c r="J178" i="4"/>
  <c r="BK176" i="4"/>
  <c r="J175" i="4"/>
  <c r="BK171" i="4"/>
  <c r="BK169" i="4"/>
  <c r="BK167" i="4"/>
  <c r="J163" i="4"/>
  <c r="J157" i="4"/>
  <c r="BK153" i="4"/>
  <c r="J151" i="4"/>
  <c r="J149" i="4"/>
  <c r="J144" i="4"/>
  <c r="BK140" i="4"/>
  <c r="BK135" i="4"/>
  <c r="J131" i="4"/>
  <c r="J129" i="4"/>
  <c r="J142" i="3"/>
  <c r="J140" i="3"/>
  <c r="BK139" i="3"/>
  <c r="BK134" i="3"/>
  <c r="BK131" i="3"/>
  <c r="J130" i="3"/>
  <c r="J1433" i="2"/>
  <c r="BK1403" i="2"/>
  <c r="J1379" i="2"/>
  <c r="BK1372" i="2"/>
  <c r="BK1368" i="2"/>
  <c r="J1363" i="2"/>
  <c r="J1353" i="2"/>
  <c r="BK1350" i="2"/>
  <c r="J1346" i="2"/>
  <c r="J1303" i="2"/>
  <c r="BK1295" i="2"/>
  <c r="BK1268" i="2"/>
  <c r="BK1259" i="2"/>
  <c r="J1255" i="2"/>
  <c r="BK1252" i="2"/>
  <c r="J1247" i="2"/>
  <c r="BK1243" i="2"/>
  <c r="J1233" i="2"/>
  <c r="J1224" i="2"/>
  <c r="BK1194" i="2"/>
  <c r="BK1193" i="2"/>
  <c r="BK1181" i="2"/>
  <c r="J1171" i="2"/>
  <c r="J1109" i="2"/>
  <c r="BK1090" i="2"/>
  <c r="BK1075" i="2"/>
  <c r="J1073" i="2"/>
  <c r="BK1072" i="2"/>
  <c r="J1066" i="2"/>
  <c r="BK1063" i="2"/>
  <c r="J1057" i="2"/>
  <c r="J1055" i="2"/>
  <c r="BK1038" i="2"/>
  <c r="J1036" i="2"/>
  <c r="J1028" i="2"/>
  <c r="BK1015" i="2"/>
  <c r="J1013" i="2"/>
  <c r="BK975" i="2"/>
  <c r="J971" i="2"/>
  <c r="J955" i="2"/>
  <c r="BK951" i="2"/>
  <c r="BK941" i="2"/>
  <c r="J940" i="2"/>
  <c r="BK933" i="2"/>
  <c r="BK929" i="2"/>
  <c r="J926" i="2"/>
  <c r="BK893" i="2"/>
  <c r="J880" i="2"/>
  <c r="BK874" i="2"/>
  <c r="BK824" i="2"/>
  <c r="BK819" i="2"/>
  <c r="BK789" i="2"/>
  <c r="BK788" i="2"/>
  <c r="J776" i="2"/>
  <c r="J769" i="2"/>
  <c r="BK729" i="2"/>
  <c r="BK728" i="2"/>
  <c r="J682" i="2"/>
  <c r="BK681" i="2"/>
  <c r="BK652" i="2"/>
  <c r="J589" i="2"/>
  <c r="BK585" i="2"/>
  <c r="J542" i="2"/>
  <c r="J530" i="2"/>
  <c r="BK523" i="2"/>
  <c r="J514" i="2"/>
  <c r="BK511" i="2"/>
  <c r="BK510" i="2"/>
  <c r="J466" i="2"/>
  <c r="BK455" i="2"/>
  <c r="J452" i="2"/>
  <c r="J446" i="2"/>
  <c r="J441" i="2"/>
  <c r="J437" i="2"/>
  <c r="BK367" i="2"/>
  <c r="J333" i="2"/>
  <c r="J321" i="2"/>
  <c r="J268" i="2"/>
  <c r="J249" i="2"/>
  <c r="BK241" i="2"/>
  <c r="J239" i="2"/>
  <c r="J229" i="2"/>
  <c r="J196" i="2"/>
  <c r="BK180" i="2"/>
  <c r="BK148" i="2"/>
  <c r="BK146" i="2"/>
  <c r="J169" i="4"/>
  <c r="J167" i="4"/>
  <c r="BK165" i="4"/>
  <c r="BK162" i="4"/>
  <c r="J159" i="4"/>
  <c r="BK156" i="4"/>
  <c r="BK152" i="4"/>
  <c r="BK144" i="4"/>
  <c r="BK142" i="4"/>
  <c r="J140" i="4"/>
  <c r="BK137" i="4"/>
  <c r="J134" i="4"/>
  <c r="J143" i="3"/>
  <c r="BK137" i="3"/>
  <c r="BK133" i="3"/>
  <c r="BK130" i="3"/>
  <c r="BK128" i="3"/>
  <c r="BK127" i="3"/>
  <c r="BK123" i="3"/>
  <c r="J1640" i="2"/>
  <c r="BK1630" i="2"/>
  <c r="BK1616" i="2"/>
  <c r="BK1608" i="2"/>
  <c r="J1562" i="2"/>
  <c r="J1554" i="2"/>
  <c r="J1552" i="2"/>
  <c r="BK1530" i="2"/>
  <c r="J1522" i="2"/>
  <c r="BK1512" i="2"/>
  <c r="BK1491" i="2"/>
  <c r="J1438" i="2"/>
  <c r="J1400" i="2"/>
  <c r="J1396" i="2"/>
  <c r="J1393" i="2"/>
  <c r="J1389" i="2"/>
  <c r="J1372" i="2"/>
  <c r="J1368" i="2"/>
  <c r="J1360" i="2"/>
  <c r="J1357" i="2"/>
  <c r="BK1355" i="2"/>
  <c r="BK1342" i="2"/>
  <c r="BK1335" i="2"/>
  <c r="J1333" i="2"/>
  <c r="J1327" i="2"/>
  <c r="J1295" i="2"/>
  <c r="J1258" i="2"/>
  <c r="BK1249" i="2"/>
  <c r="BK1247" i="2"/>
  <c r="BK1231" i="2"/>
  <c r="BK1227" i="2"/>
  <c r="BK1226" i="2"/>
  <c r="BK1222" i="2"/>
  <c r="J1205" i="2"/>
  <c r="J1203" i="2"/>
  <c r="BK1198" i="2"/>
  <c r="BK1189" i="2"/>
  <c r="BK1173" i="2"/>
  <c r="J1163" i="2"/>
  <c r="J1153" i="2"/>
  <c r="BK1147" i="2"/>
  <c r="BK1143" i="2"/>
  <c r="J1133" i="2"/>
  <c r="J1123" i="2"/>
  <c r="J1112" i="2"/>
  <c r="J1102" i="2"/>
  <c r="J1098" i="2"/>
  <c r="J1090" i="2"/>
  <c r="BK1058" i="2"/>
  <c r="BK1052" i="2"/>
  <c r="BK1024" i="2"/>
  <c r="BK1020" i="2"/>
  <c r="BK1013" i="2"/>
  <c r="J974" i="2"/>
  <c r="J972" i="2"/>
  <c r="BK971" i="2"/>
  <c r="J970" i="2"/>
  <c r="BK921" i="2"/>
  <c r="BK916" i="2"/>
  <c r="J893" i="2"/>
  <c r="J870" i="2"/>
  <c r="J820" i="2"/>
  <c r="J819" i="2"/>
  <c r="BK808" i="2"/>
  <c r="BK807" i="2"/>
  <c r="J789" i="2"/>
  <c r="BK776" i="2"/>
  <c r="J770" i="2"/>
  <c r="BK665" i="2"/>
  <c r="BK654" i="2"/>
  <c r="J652" i="2"/>
  <c r="BK649" i="2"/>
  <c r="BK589" i="2"/>
  <c r="J540" i="2"/>
  <c r="J523" i="2"/>
  <c r="J510" i="2"/>
  <c r="BK448" i="2"/>
  <c r="BK446" i="2"/>
  <c r="BK445" i="2"/>
  <c r="J443" i="2"/>
  <c r="BK435" i="2"/>
  <c r="BK391" i="2"/>
  <c r="BK358" i="2"/>
  <c r="J335" i="2"/>
  <c r="J326" i="2"/>
  <c r="BK324" i="2"/>
  <c r="J322" i="2"/>
  <c r="BK317" i="2"/>
  <c r="BK278" i="2"/>
  <c r="BK268" i="2"/>
  <c r="BK245" i="2"/>
  <c r="BK197" i="2"/>
  <c r="BK183" i="4"/>
  <c r="BK181" i="4"/>
  <c r="BK180" i="4"/>
  <c r="BK178" i="4"/>
  <c r="J176" i="4"/>
  <c r="BK175" i="4"/>
  <c r="J171" i="4"/>
  <c r="J165" i="4"/>
  <c r="BK163" i="4"/>
  <c r="J162" i="4"/>
  <c r="J153" i="4"/>
  <c r="J152" i="4"/>
  <c r="BK149" i="4"/>
  <c r="J146" i="4"/>
  <c r="BK134" i="4"/>
  <c r="BK144" i="3"/>
  <c r="BK143" i="3"/>
  <c r="J141" i="3"/>
  <c r="J138" i="3"/>
  <c r="J137" i="3"/>
  <c r="BK1639" i="2"/>
  <c r="J1635" i="2"/>
  <c r="J1628" i="2"/>
  <c r="J1612" i="2"/>
  <c r="BK1610" i="2"/>
  <c r="J1585" i="2"/>
  <c r="J1560" i="2"/>
  <c r="J1550" i="2"/>
  <c r="J1548" i="2"/>
  <c r="J1546" i="2"/>
  <c r="BK1543" i="2"/>
  <c r="BK1541" i="2"/>
  <c r="BK1532" i="2"/>
  <c r="BK1517" i="2"/>
  <c r="J1513" i="2"/>
  <c r="J1512" i="2"/>
  <c r="J1497" i="2"/>
  <c r="J1494" i="2"/>
  <c r="J1491" i="2"/>
  <c r="J1488" i="2"/>
  <c r="J1482" i="2"/>
  <c r="BK1428" i="2"/>
  <c r="BK1363" i="2"/>
  <c r="BK1360" i="2"/>
  <c r="BK1359" i="2"/>
  <c r="BK1352" i="2"/>
  <c r="J1351" i="2"/>
  <c r="J1348" i="2"/>
  <c r="BK1346" i="2"/>
  <c r="J1341" i="2"/>
  <c r="BK1332" i="2"/>
  <c r="J1308" i="2"/>
  <c r="BK1279" i="2"/>
  <c r="J1271" i="2"/>
  <c r="J1268" i="2"/>
  <c r="J1265" i="2"/>
  <c r="BK1245" i="2"/>
  <c r="J1241" i="2"/>
  <c r="BK1237" i="2"/>
  <c r="J1227" i="2"/>
  <c r="J1226" i="2"/>
  <c r="J1219" i="2"/>
  <c r="BK1205" i="2"/>
  <c r="BK1203" i="2"/>
  <c r="J1193" i="2"/>
  <c r="BK1163" i="2"/>
  <c r="J1147" i="2"/>
  <c r="J1135" i="2"/>
  <c r="BK1123" i="2"/>
  <c r="J1121" i="2"/>
  <c r="BK1112" i="2"/>
  <c r="BK1100" i="2"/>
  <c r="J1092" i="2"/>
  <c r="J1072" i="2"/>
  <c r="J1063" i="2"/>
  <c r="J1061" i="2"/>
  <c r="BK1060" i="2"/>
  <c r="BK1057" i="2"/>
  <c r="BK1042" i="2"/>
  <c r="BK1034" i="2"/>
  <c r="BK1000" i="2"/>
  <c r="BK972" i="2"/>
  <c r="J935" i="2"/>
  <c r="J923" i="2"/>
  <c r="BK918" i="2"/>
  <c r="BK913" i="2"/>
  <c r="BK891" i="2"/>
  <c r="BK886" i="2"/>
  <c r="BK871" i="2"/>
  <c r="BK811" i="2"/>
  <c r="BK797" i="2"/>
  <c r="BK778" i="2"/>
  <c r="BK761" i="2"/>
  <c r="J759" i="2"/>
  <c r="J749" i="2"/>
  <c r="J747" i="2"/>
  <c r="J732" i="2"/>
  <c r="BK685" i="2"/>
  <c r="J674" i="2"/>
  <c r="J665" i="2"/>
  <c r="J656" i="2"/>
  <c r="J586" i="2"/>
  <c r="J544" i="2"/>
  <c r="J511" i="2"/>
  <c r="BK494" i="2"/>
  <c r="J478" i="2"/>
  <c r="J445" i="2"/>
  <c r="BK442" i="2"/>
  <c r="BK439" i="2"/>
  <c r="BK436" i="2"/>
  <c r="J416" i="2"/>
  <c r="J389" i="2"/>
  <c r="BK384" i="2"/>
  <c r="BK370" i="2"/>
  <c r="J358" i="2"/>
  <c r="BK326" i="2"/>
  <c r="BK321" i="2"/>
  <c r="BK311" i="2"/>
  <c r="BK254" i="2"/>
  <c r="J197" i="2"/>
  <c r="J195" i="2"/>
  <c r="BK178" i="2"/>
  <c r="J146" i="2"/>
  <c r="BK159" i="4"/>
  <c r="J156" i="4"/>
  <c r="BK151" i="4"/>
  <c r="BK146" i="4"/>
  <c r="BK139" i="4"/>
  <c r="J137" i="4"/>
  <c r="J132" i="4"/>
  <c r="BK146" i="3"/>
  <c r="BK142" i="3"/>
  <c r="J136" i="3"/>
  <c r="BK135" i="3"/>
  <c r="BK129" i="3"/>
  <c r="J123" i="3"/>
  <c r="J1671" i="2"/>
  <c r="J1660" i="2"/>
  <c r="J1642" i="2"/>
  <c r="J1639" i="2"/>
  <c r="J1638" i="2"/>
  <c r="J1621" i="2"/>
  <c r="BK1612" i="2"/>
  <c r="J1564" i="2"/>
  <c r="BK1554" i="2"/>
  <c r="BK1548" i="2"/>
  <c r="BK1546" i="2"/>
  <c r="J1543" i="2"/>
  <c r="J1535" i="2"/>
  <c r="J1520" i="2"/>
  <c r="J1514" i="2"/>
  <c r="BK1513" i="2"/>
  <c r="BK1509" i="2"/>
  <c r="J1506" i="2"/>
  <c r="J1485" i="2"/>
  <c r="BK1456" i="2"/>
  <c r="J1441" i="2"/>
  <c r="J1404" i="2"/>
  <c r="J1403" i="2"/>
  <c r="BK1389" i="2"/>
  <c r="BK1385" i="2"/>
  <c r="BK1382" i="2"/>
  <c r="BK1375" i="2"/>
  <c r="BK1357" i="2"/>
  <c r="J1355" i="2"/>
  <c r="BK1351" i="2"/>
  <c r="BK1341" i="2"/>
  <c r="J1339" i="2"/>
  <c r="BK1333" i="2"/>
  <c r="J1332" i="2"/>
  <c r="BK1281" i="2"/>
  <c r="J1273" i="2"/>
  <c r="J1245" i="2"/>
  <c r="BK1233" i="2"/>
  <c r="BK1229" i="2"/>
  <c r="BK1225" i="2"/>
  <c r="BK1200" i="2"/>
  <c r="BK1196" i="2"/>
  <c r="J1165" i="2"/>
  <c r="BK1153" i="2"/>
  <c r="J1145" i="2"/>
  <c r="BK1133" i="2"/>
  <c r="J1115" i="2"/>
  <c r="J1113" i="2"/>
  <c r="BK1108" i="2"/>
  <c r="BK1098" i="2"/>
  <c r="BK1084" i="2"/>
  <c r="J1060" i="2"/>
  <c r="BK1055" i="2"/>
  <c r="J1054" i="2"/>
  <c r="J1049" i="2"/>
  <c r="BK1044" i="2"/>
  <c r="J1042" i="2"/>
  <c r="J1026" i="2"/>
  <c r="J1023" i="2"/>
  <c r="BK1022" i="2"/>
  <c r="J1020" i="2"/>
  <c r="J975" i="2"/>
  <c r="J953" i="2"/>
  <c r="J951" i="2"/>
  <c r="BK940" i="2"/>
  <c r="J938" i="2"/>
  <c r="BK936" i="2"/>
  <c r="J933" i="2"/>
  <c r="J889" i="2"/>
  <c r="J886" i="2"/>
  <c r="BK870" i="2"/>
  <c r="J867" i="2"/>
  <c r="J797" i="2"/>
  <c r="J778" i="2"/>
  <c r="BK759" i="2"/>
  <c r="BK747" i="2"/>
  <c r="BK707" i="2"/>
  <c r="J685" i="2"/>
  <c r="BK682" i="2"/>
  <c r="J675" i="2"/>
  <c r="BK650" i="2"/>
  <c r="BK619" i="2"/>
  <c r="J552" i="2"/>
  <c r="BK542" i="2"/>
  <c r="J539" i="2"/>
  <c r="BK416" i="2"/>
  <c r="J387" i="2"/>
  <c r="J377" i="2"/>
  <c r="J367" i="2"/>
  <c r="J366" i="2"/>
  <c r="BK335" i="2"/>
  <c r="J278" i="2"/>
  <c r="BK272" i="2"/>
  <c r="BK270" i="2"/>
  <c r="BK252" i="2"/>
  <c r="BK247" i="2"/>
  <c r="J244" i="2"/>
  <c r="BK239" i="2"/>
  <c r="J180" i="2"/>
  <c r="J160" i="2"/>
  <c r="J142" i="4"/>
  <c r="J139" i="4"/>
  <c r="BK132" i="4"/>
  <c r="J144" i="3"/>
  <c r="BK141" i="3"/>
  <c r="BK136" i="3"/>
  <c r="J133" i="3"/>
  <c r="J129" i="3"/>
  <c r="J127" i="3"/>
  <c r="J126" i="3"/>
  <c r="J124" i="3"/>
  <c r="BK1671" i="2"/>
  <c r="BK1660" i="2"/>
  <c r="J1646" i="2"/>
  <c r="BK1642" i="2"/>
  <c r="BK1640" i="2"/>
  <c r="BK1633" i="2"/>
  <c r="BK1621" i="2"/>
  <c r="J1616" i="2"/>
  <c r="J1610" i="2"/>
  <c r="BK1564" i="2"/>
  <c r="BK1550" i="2"/>
  <c r="J1541" i="2"/>
  <c r="J1530" i="2"/>
  <c r="BK1522" i="2"/>
  <c r="BK1520" i="2"/>
  <c r="BK1514" i="2"/>
  <c r="BK1497" i="2"/>
  <c r="BK1488" i="2"/>
  <c r="BK1400" i="2"/>
  <c r="BK1396" i="2"/>
  <c r="J1385" i="2"/>
  <c r="J1359" i="2"/>
  <c r="J1352" i="2"/>
  <c r="J1335" i="2"/>
  <c r="BK1327" i="2"/>
  <c r="J1287" i="2"/>
  <c r="BK1258" i="2"/>
  <c r="J1252" i="2"/>
  <c r="BK1241" i="2"/>
  <c r="J1239" i="2"/>
  <c r="J1229" i="2"/>
  <c r="BK1224" i="2"/>
  <c r="J1200" i="2"/>
  <c r="J1198" i="2"/>
  <c r="J1196" i="2"/>
  <c r="BK1192" i="2"/>
  <c r="BK1186" i="2"/>
  <c r="J1181" i="2"/>
  <c r="BK1155" i="2"/>
  <c r="BK1135" i="2"/>
  <c r="BK1121" i="2"/>
  <c r="BK1113" i="2"/>
  <c r="BK1110" i="2"/>
  <c r="J1100" i="2"/>
  <c r="BK1092" i="2"/>
  <c r="BK1081" i="2"/>
  <c r="BK1054" i="2"/>
  <c r="BK1050" i="2"/>
  <c r="BK1036" i="2"/>
  <c r="J1034" i="2"/>
  <c r="J1024" i="2"/>
  <c r="J1022" i="2"/>
  <c r="BK989" i="2"/>
  <c r="BK938" i="2"/>
  <c r="BK935" i="2"/>
  <c r="J929" i="2"/>
  <c r="J913" i="2"/>
  <c r="J891" i="2"/>
  <c r="BK890" i="2"/>
  <c r="BK889" i="2"/>
  <c r="BK820" i="2"/>
  <c r="J811" i="2"/>
  <c r="J761" i="2"/>
  <c r="J728" i="2"/>
  <c r="J707" i="2"/>
  <c r="BK675" i="2"/>
  <c r="BK656" i="2"/>
  <c r="J654" i="2"/>
  <c r="J651" i="2"/>
  <c r="J649" i="2"/>
  <c r="J619" i="2"/>
  <c r="BK544" i="2"/>
  <c r="BK540" i="2"/>
  <c r="BK530" i="2"/>
  <c r="BK478" i="2"/>
  <c r="J477" i="2"/>
  <c r="J455" i="2"/>
  <c r="J453" i="2"/>
  <c r="BK441" i="2"/>
  <c r="BK437" i="2"/>
  <c r="BK392" i="2"/>
  <c r="BK385" i="2"/>
  <c r="BK333" i="2"/>
  <c r="BK322" i="2"/>
  <c r="J308" i="2"/>
  <c r="J264" i="2"/>
  <c r="J245" i="2"/>
  <c r="BK244" i="2"/>
  <c r="J215" i="2"/>
  <c r="BK196" i="2"/>
  <c r="J192" i="2"/>
  <c r="J135" i="4"/>
  <c r="BK131" i="4"/>
  <c r="BK129" i="4"/>
  <c r="J139" i="3"/>
  <c r="J135" i="3"/>
  <c r="J134" i="3"/>
  <c r="J1657" i="2"/>
  <c r="J1644" i="2"/>
  <c r="BK1643" i="2"/>
  <c r="BK1638" i="2"/>
  <c r="BK1635" i="2"/>
  <c r="BK1613" i="2"/>
  <c r="BK1562" i="2"/>
  <c r="J1532" i="2"/>
  <c r="J1509" i="2"/>
  <c r="BK1506" i="2"/>
  <c r="BK1494" i="2"/>
  <c r="J1456" i="2"/>
  <c r="BK1453" i="2"/>
  <c r="BK1441" i="2"/>
  <c r="BK1433" i="2"/>
  <c r="BK1404" i="2"/>
  <c r="BK1402" i="2"/>
  <c r="J1382" i="2"/>
  <c r="BK1379" i="2"/>
  <c r="J1350" i="2"/>
  <c r="BK1348" i="2"/>
  <c r="J1342" i="2"/>
  <c r="BK1303" i="2"/>
  <c r="J1281" i="2"/>
  <c r="J1279" i="2"/>
  <c r="BK1273" i="2"/>
  <c r="BK1255" i="2"/>
  <c r="J1249" i="2"/>
  <c r="J1243" i="2"/>
  <c r="J1228" i="2"/>
  <c r="J1225" i="2"/>
  <c r="J1222" i="2"/>
  <c r="BK1219" i="2"/>
  <c r="J1194" i="2"/>
  <c r="J1192" i="2"/>
  <c r="J1186" i="2"/>
  <c r="BK1171" i="2"/>
  <c r="BK1145" i="2"/>
  <c r="BK1115" i="2"/>
  <c r="J1081" i="2"/>
  <c r="J1075" i="2"/>
  <c r="BK1073" i="2"/>
  <c r="J1058" i="2"/>
  <c r="J1052" i="2"/>
  <c r="BK1049" i="2"/>
  <c r="BK1028" i="2"/>
  <c r="BK1026" i="2"/>
  <c r="BK1023" i="2"/>
  <c r="J989" i="2"/>
  <c r="BK974" i="2"/>
  <c r="BK970" i="2"/>
  <c r="J948" i="2"/>
  <c r="J936" i="2"/>
  <c r="BK926" i="2"/>
  <c r="J921" i="2"/>
  <c r="J918" i="2"/>
  <c r="J916" i="2"/>
  <c r="BK880" i="2"/>
  <c r="J871" i="2"/>
  <c r="BK867" i="2"/>
  <c r="J866" i="2"/>
  <c r="J808" i="2"/>
  <c r="J807" i="2"/>
  <c r="BK770" i="2"/>
  <c r="BK769" i="2"/>
  <c r="BK749" i="2"/>
  <c r="BK732" i="2"/>
  <c r="BK651" i="2"/>
  <c r="J650" i="2"/>
  <c r="J579" i="2"/>
  <c r="BK552" i="2"/>
  <c r="BK539" i="2"/>
  <c r="J529" i="2"/>
  <c r="BK514" i="2"/>
  <c r="BK452" i="2"/>
  <c r="J450" i="2"/>
  <c r="J448" i="2"/>
  <c r="J442" i="2"/>
  <c r="J436" i="2"/>
  <c r="BK394" i="2"/>
  <c r="J385" i="2"/>
  <c r="J384" i="2"/>
  <c r="BK377" i="2"/>
  <c r="J370" i="2"/>
  <c r="BK366" i="2"/>
  <c r="J324" i="2"/>
  <c r="J317" i="2"/>
  <c r="J311" i="2"/>
  <c r="J272" i="2"/>
  <c r="BK249" i="2"/>
  <c r="J247" i="2"/>
  <c r="J241" i="2"/>
  <c r="BK212" i="2"/>
  <c r="BK192" i="2"/>
  <c r="J190" i="2"/>
  <c r="BK158" i="2"/>
  <c r="J148" i="2"/>
  <c r="J146" i="3"/>
  <c r="BK140" i="3"/>
  <c r="BK138" i="3"/>
  <c r="J131" i="3"/>
  <c r="BK126" i="3"/>
  <c r="BK124" i="3"/>
  <c r="BK1657" i="2"/>
  <c r="BK1646" i="2"/>
  <c r="BK1644" i="2"/>
  <c r="J1643" i="2"/>
  <c r="J1633" i="2"/>
  <c r="J1630" i="2"/>
  <c r="BK1628" i="2"/>
  <c r="J1613" i="2"/>
  <c r="J1608" i="2"/>
  <c r="BK1585" i="2"/>
  <c r="BK1560" i="2"/>
  <c r="BK1552" i="2"/>
  <c r="BK1535" i="2"/>
  <c r="J1517" i="2"/>
  <c r="BK1485" i="2"/>
  <c r="BK1482" i="2"/>
  <c r="J1453" i="2"/>
  <c r="BK1438" i="2"/>
  <c r="J1428" i="2"/>
  <c r="J1402" i="2"/>
  <c r="BK1393" i="2"/>
  <c r="J1375" i="2"/>
  <c r="BK1353" i="2"/>
  <c r="BK1339" i="2"/>
  <c r="BK1308" i="2"/>
  <c r="BK1287" i="2"/>
  <c r="BK1271" i="2"/>
  <c r="BK1265" i="2"/>
  <c r="J1259" i="2"/>
  <c r="BK1239" i="2"/>
  <c r="J1237" i="2"/>
  <c r="J1231" i="2"/>
  <c r="BK1228" i="2"/>
  <c r="J1189" i="2"/>
  <c r="J1173" i="2"/>
  <c r="BK1165" i="2"/>
  <c r="J1155" i="2"/>
  <c r="J1143" i="2"/>
  <c r="J1110" i="2"/>
  <c r="BK1109" i="2"/>
  <c r="J1108" i="2"/>
  <c r="BK1102" i="2"/>
  <c r="J1084" i="2"/>
  <c r="BK1066" i="2"/>
  <c r="BK1061" i="2"/>
  <c r="J1050" i="2"/>
  <c r="J1044" i="2"/>
  <c r="J1038" i="2"/>
  <c r="J1015" i="2"/>
  <c r="J1000" i="2"/>
  <c r="BK955" i="2"/>
  <c r="BK953" i="2"/>
  <c r="BK948" i="2"/>
  <c r="J941" i="2"/>
  <c r="BK923" i="2"/>
  <c r="J890" i="2"/>
  <c r="J874" i="2"/>
  <c r="BK866" i="2"/>
  <c r="J824" i="2"/>
  <c r="J788" i="2"/>
  <c r="J729" i="2"/>
  <c r="J681" i="2"/>
  <c r="BK674" i="2"/>
  <c r="BK586" i="2"/>
  <c r="J585" i="2"/>
  <c r="BK579" i="2"/>
  <c r="BK529" i="2"/>
  <c r="J494" i="2"/>
  <c r="BK477" i="2"/>
  <c r="BK466" i="2"/>
  <c r="BK453" i="2"/>
  <c r="BK450" i="2"/>
  <c r="BK443" i="2"/>
  <c r="J439" i="2"/>
  <c r="J435" i="2"/>
  <c r="J394" i="2"/>
  <c r="J392" i="2"/>
  <c r="J391" i="2"/>
  <c r="BK389" i="2"/>
  <c r="BK387" i="2"/>
  <c r="BK308" i="2"/>
  <c r="J270" i="2"/>
  <c r="BK264" i="2"/>
  <c r="J254" i="2"/>
  <c r="J252" i="2"/>
  <c r="BK229" i="2"/>
  <c r="BK215" i="2"/>
  <c r="J212" i="2"/>
  <c r="BK195" i="2"/>
  <c r="BK190" i="2"/>
  <c r="J178" i="2"/>
  <c r="BK160" i="2"/>
  <c r="J158" i="2"/>
  <c r="AS94" i="1"/>
  <c r="BK157" i="4"/>
  <c r="J128" i="3"/>
  <c r="T1563" i="2" l="1"/>
  <c r="R1632" i="2"/>
  <c r="T1645" i="2"/>
  <c r="R145" i="2"/>
  <c r="R267" i="2"/>
  <c r="T393" i="2"/>
  <c r="T777" i="2"/>
  <c r="P1065" i="2"/>
  <c r="R1146" i="2"/>
  <c r="R1232" i="2"/>
  <c r="BK1334" i="2"/>
  <c r="J1334" i="2" s="1"/>
  <c r="J110" i="2" s="1"/>
  <c r="BK1358" i="2"/>
  <c r="J1358" i="2" s="1"/>
  <c r="J111" i="2" s="1"/>
  <c r="R1358" i="2"/>
  <c r="BK1521" i="2"/>
  <c r="J1521" i="2" s="1"/>
  <c r="J113" i="2" s="1"/>
  <c r="BK1549" i="2"/>
  <c r="J1549" i="2" s="1"/>
  <c r="J114" i="2" s="1"/>
  <c r="BK1611" i="2"/>
  <c r="J1611" i="2" s="1"/>
  <c r="J116" i="2" s="1"/>
  <c r="T1632" i="2"/>
  <c r="R1637" i="2"/>
  <c r="T1641" i="2"/>
  <c r="P122" i="3"/>
  <c r="BK393" i="2"/>
  <c r="J393" i="2" s="1"/>
  <c r="J97" i="2" s="1"/>
  <c r="BK588" i="2"/>
  <c r="J588" i="2" s="1"/>
  <c r="J98" i="2" s="1"/>
  <c r="R777" i="2"/>
  <c r="BK1065" i="2"/>
  <c r="J1065" i="2" s="1"/>
  <c r="J103" i="2" s="1"/>
  <c r="P1146" i="2"/>
  <c r="R1223" i="2"/>
  <c r="BK1280" i="2"/>
  <c r="J1280" i="2" s="1"/>
  <c r="J109" i="2" s="1"/>
  <c r="T1334" i="2"/>
  <c r="T1358" i="2"/>
  <c r="T1401" i="2"/>
  <c r="P1563" i="2"/>
  <c r="T1637" i="2"/>
  <c r="R1641" i="2"/>
  <c r="BK122" i="3"/>
  <c r="J122" i="3"/>
  <c r="J98" i="3"/>
  <c r="R122" i="3"/>
  <c r="T145" i="2"/>
  <c r="P393" i="2"/>
  <c r="R588" i="2"/>
  <c r="T932" i="2"/>
  <c r="R1065" i="2"/>
  <c r="T1111" i="2"/>
  <c r="BK1223" i="2"/>
  <c r="J1223" i="2" s="1"/>
  <c r="J106" i="2" s="1"/>
  <c r="P1232" i="2"/>
  <c r="BK1401" i="2"/>
  <c r="J1401" i="2" s="1"/>
  <c r="J112" i="2" s="1"/>
  <c r="R1521" i="2"/>
  <c r="P1549" i="2"/>
  <c r="T1611" i="2"/>
  <c r="P1637" i="2"/>
  <c r="P1641" i="2"/>
  <c r="T132" i="3"/>
  <c r="BK267" i="2"/>
  <c r="J267" i="2" s="1"/>
  <c r="J96" i="2" s="1"/>
  <c r="R393" i="2"/>
  <c r="BK777" i="2"/>
  <c r="J777" i="2" s="1"/>
  <c r="J99" i="2" s="1"/>
  <c r="P932" i="2"/>
  <c r="T1065" i="2"/>
  <c r="R1111" i="2"/>
  <c r="T1223" i="2"/>
  <c r="R1280" i="2"/>
  <c r="R1401" i="2"/>
  <c r="BK1563" i="2"/>
  <c r="J1563" i="2" s="1"/>
  <c r="J115" i="2" s="1"/>
  <c r="P1632" i="2"/>
  <c r="BK1637" i="2"/>
  <c r="BK1641" i="2"/>
  <c r="J1641" i="2" s="1"/>
  <c r="J120" i="2" s="1"/>
  <c r="BK132" i="3"/>
  <c r="J132" i="3"/>
  <c r="J99" i="3"/>
  <c r="P777" i="2"/>
  <c r="BK1111" i="2"/>
  <c r="J1111" i="2" s="1"/>
  <c r="J104" i="2" s="1"/>
  <c r="P1111" i="2"/>
  <c r="BK1232" i="2"/>
  <c r="J1232" i="2" s="1"/>
  <c r="J108" i="2" s="1"/>
  <c r="T1280" i="2"/>
  <c r="P1401" i="2"/>
  <c r="R1563" i="2"/>
  <c r="BK1632" i="2"/>
  <c r="J1632" i="2" s="1"/>
  <c r="J117" i="2" s="1"/>
  <c r="P1645" i="2"/>
  <c r="P132" i="3"/>
  <c r="P145" i="2"/>
  <c r="P267" i="2"/>
  <c r="T588" i="2"/>
  <c r="BK932" i="2"/>
  <c r="J932" i="2" s="1"/>
  <c r="J100" i="2" s="1"/>
  <c r="T1146" i="2"/>
  <c r="T1232" i="2"/>
  <c r="P1334" i="2"/>
  <c r="P1521" i="2"/>
  <c r="R1549" i="2"/>
  <c r="P1611" i="2"/>
  <c r="R1645" i="2"/>
  <c r="R132" i="3"/>
  <c r="BK145" i="2"/>
  <c r="J145" i="2" s="1"/>
  <c r="J95" i="2" s="1"/>
  <c r="T267" i="2"/>
  <c r="P588" i="2"/>
  <c r="R932" i="2"/>
  <c r="BK1146" i="2"/>
  <c r="J1146" i="2" s="1"/>
  <c r="J105" i="2" s="1"/>
  <c r="P1223" i="2"/>
  <c r="P1280" i="2"/>
  <c r="R1334" i="2"/>
  <c r="P1358" i="2"/>
  <c r="T1521" i="2"/>
  <c r="T1549" i="2"/>
  <c r="R1611" i="2"/>
  <c r="BK1645" i="2"/>
  <c r="J1645" i="2" s="1"/>
  <c r="J121" i="2" s="1"/>
  <c r="T122" i="3"/>
  <c r="T121" i="3"/>
  <c r="T120" i="3"/>
  <c r="BK128" i="4"/>
  <c r="J128" i="4" s="1"/>
  <c r="J98" i="4" s="1"/>
  <c r="P128" i="4"/>
  <c r="R128" i="4"/>
  <c r="T128" i="4"/>
  <c r="BK143" i="4"/>
  <c r="J143" i="4"/>
  <c r="J99" i="4" s="1"/>
  <c r="P143" i="4"/>
  <c r="R143" i="4"/>
  <c r="T143" i="4"/>
  <c r="BK148" i="4"/>
  <c r="J148" i="4"/>
  <c r="J100" i="4"/>
  <c r="P148" i="4"/>
  <c r="R148" i="4"/>
  <c r="T148" i="4"/>
  <c r="BK155" i="4"/>
  <c r="J155" i="4" s="1"/>
  <c r="J101" i="4" s="1"/>
  <c r="P155" i="4"/>
  <c r="R155" i="4"/>
  <c r="T155" i="4"/>
  <c r="BK161" i="4"/>
  <c r="J161" i="4" s="1"/>
  <c r="J104" i="4" s="1"/>
  <c r="P161" i="4"/>
  <c r="R161" i="4"/>
  <c r="T161" i="4"/>
  <c r="BK166" i="4"/>
  <c r="J166" i="4"/>
  <c r="J105" i="4" s="1"/>
  <c r="P166" i="4"/>
  <c r="R166" i="4"/>
  <c r="T166" i="4"/>
  <c r="BK185" i="4"/>
  <c r="J185" i="4"/>
  <c r="J106" i="4"/>
  <c r="P185" i="4"/>
  <c r="R185" i="4"/>
  <c r="T185" i="4"/>
  <c r="BF124" i="3"/>
  <c r="BF192" i="2"/>
  <c r="BF244" i="2"/>
  <c r="BF247" i="2"/>
  <c r="BF311" i="2"/>
  <c r="BF321" i="2"/>
  <c r="BF322" i="2"/>
  <c r="BF324" i="2"/>
  <c r="BF539" i="2"/>
  <c r="BF540" i="2"/>
  <c r="BF619" i="2"/>
  <c r="BF747" i="2"/>
  <c r="BF759" i="2"/>
  <c r="BF770" i="2"/>
  <c r="BF819" i="2"/>
  <c r="BF891" i="2"/>
  <c r="BF916" i="2"/>
  <c r="BF918" i="2"/>
  <c r="BF926" i="2"/>
  <c r="BF938" i="2"/>
  <c r="BF974" i="2"/>
  <c r="BF1034" i="2"/>
  <c r="BF1052" i="2"/>
  <c r="BF1057" i="2"/>
  <c r="BF1066" i="2"/>
  <c r="BF1072" i="2"/>
  <c r="BF1123" i="2"/>
  <c r="BF1133" i="2"/>
  <c r="BF1135" i="2"/>
  <c r="BF1145" i="2"/>
  <c r="BF1147" i="2"/>
  <c r="BF1163" i="2"/>
  <c r="BF1193" i="2"/>
  <c r="BF1194" i="2"/>
  <c r="BF1225" i="2"/>
  <c r="BF1245" i="2"/>
  <c r="BF1255" i="2"/>
  <c r="BF1346" i="2"/>
  <c r="BF1363" i="2"/>
  <c r="BF1389" i="2"/>
  <c r="BF1494" i="2"/>
  <c r="BF1497" i="2"/>
  <c r="BF1506" i="2"/>
  <c r="BF1512" i="2"/>
  <c r="BF1513" i="2"/>
  <c r="BF1530" i="2"/>
  <c r="BF1660" i="2"/>
  <c r="J89" i="3"/>
  <c r="J92" i="3"/>
  <c r="BF129" i="3"/>
  <c r="BF133" i="3"/>
  <c r="BF134" i="3"/>
  <c r="BF137" i="3"/>
  <c r="BF139" i="3"/>
  <c r="J86" i="2"/>
  <c r="BF196" i="2"/>
  <c r="BF333" i="2"/>
  <c r="BF391" i="2"/>
  <c r="BF466" i="2"/>
  <c r="BF542" i="2"/>
  <c r="BF589" i="2"/>
  <c r="BF654" i="2"/>
  <c r="BF656" i="2"/>
  <c r="BF674" i="2"/>
  <c r="BF685" i="2"/>
  <c r="BF820" i="2"/>
  <c r="BF893" i="2"/>
  <c r="BF951" i="2"/>
  <c r="BF1013" i="2"/>
  <c r="BF1036" i="2"/>
  <c r="BF1042" i="2"/>
  <c r="BF1063" i="2"/>
  <c r="BF1090" i="2"/>
  <c r="BF1092" i="2"/>
  <c r="BF1110" i="2"/>
  <c r="BF1153" i="2"/>
  <c r="BF1173" i="2"/>
  <c r="BF1200" i="2"/>
  <c r="BF1203" i="2"/>
  <c r="BF1231" i="2"/>
  <c r="BF1239" i="2"/>
  <c r="BF1265" i="2"/>
  <c r="BF1308" i="2"/>
  <c r="BF1327" i="2"/>
  <c r="BF1335" i="2"/>
  <c r="BF1355" i="2"/>
  <c r="BF1357" i="2"/>
  <c r="BF1360" i="2"/>
  <c r="BF1403" i="2"/>
  <c r="BF1488" i="2"/>
  <c r="BF1491" i="2"/>
  <c r="BF1514" i="2"/>
  <c r="BF1541" i="2"/>
  <c r="BF1543" i="2"/>
  <c r="BF1616" i="2"/>
  <c r="BF1642" i="2"/>
  <c r="BF123" i="3"/>
  <c r="BF128" i="3"/>
  <c r="BF130" i="3"/>
  <c r="BF131" i="3"/>
  <c r="BF143" i="3"/>
  <c r="BF146" i="2"/>
  <c r="BF190" i="2"/>
  <c r="BF195" i="2"/>
  <c r="BF215" i="2"/>
  <c r="BF239" i="2"/>
  <c r="BF249" i="2"/>
  <c r="BF252" i="2"/>
  <c r="BF272" i="2"/>
  <c r="BF335" i="2"/>
  <c r="BF358" i="2"/>
  <c r="BF387" i="2"/>
  <c r="BF436" i="2"/>
  <c r="BF445" i="2"/>
  <c r="BF511" i="2"/>
  <c r="BF797" i="2"/>
  <c r="BF867" i="2"/>
  <c r="BF871" i="2"/>
  <c r="BF880" i="2"/>
  <c r="BF953" i="2"/>
  <c r="BF970" i="2"/>
  <c r="BF1038" i="2"/>
  <c r="BF1060" i="2"/>
  <c r="BF1061" i="2"/>
  <c r="BF1084" i="2"/>
  <c r="BF1143" i="2"/>
  <c r="BF1165" i="2"/>
  <c r="BF1227" i="2"/>
  <c r="BF1243" i="2"/>
  <c r="BF1279" i="2"/>
  <c r="BF1333" i="2"/>
  <c r="BF1353" i="2"/>
  <c r="BF1402" i="2"/>
  <c r="BF1404" i="2"/>
  <c r="BF1438" i="2"/>
  <c r="BF1441" i="2"/>
  <c r="BF1456" i="2"/>
  <c r="BF1482" i="2"/>
  <c r="BF1485" i="2"/>
  <c r="BF1517" i="2"/>
  <c r="BF1546" i="2"/>
  <c r="BF1552" i="2"/>
  <c r="BF1554" i="2"/>
  <c r="BF1560" i="2"/>
  <c r="BF1562" i="2"/>
  <c r="BF1612" i="2"/>
  <c r="BF1630" i="2"/>
  <c r="BF1638" i="2"/>
  <c r="BF1639" i="2"/>
  <c r="F92" i="3"/>
  <c r="E116" i="4"/>
  <c r="J123" i="4"/>
  <c r="BF131" i="4"/>
  <c r="BF137" i="4"/>
  <c r="J140" i="2"/>
  <c r="BF197" i="2"/>
  <c r="BF254" i="2"/>
  <c r="BF264" i="2"/>
  <c r="BF317" i="2"/>
  <c r="BF326" i="2"/>
  <c r="BF437" i="2"/>
  <c r="BF439" i="2"/>
  <c r="BF441" i="2"/>
  <c r="BF442" i="2"/>
  <c r="BF446" i="2"/>
  <c r="BF448" i="2"/>
  <c r="BF494" i="2"/>
  <c r="BF510" i="2"/>
  <c r="BF523" i="2"/>
  <c r="BF579" i="2"/>
  <c r="BF585" i="2"/>
  <c r="BF652" i="2"/>
  <c r="BF808" i="2"/>
  <c r="BF811" i="2"/>
  <c r="BF874" i="2"/>
  <c r="BF921" i="2"/>
  <c r="BF923" i="2"/>
  <c r="BF955" i="2"/>
  <c r="BF1073" i="2"/>
  <c r="BF1075" i="2"/>
  <c r="BF1081" i="2"/>
  <c r="BF1171" i="2"/>
  <c r="BF1192" i="2"/>
  <c r="BF1205" i="2"/>
  <c r="BF1219" i="2"/>
  <c r="BF1222" i="2"/>
  <c r="BF1224" i="2"/>
  <c r="BF1226" i="2"/>
  <c r="BF1258" i="2"/>
  <c r="BF1259" i="2"/>
  <c r="BF1287" i="2"/>
  <c r="BF1295" i="2"/>
  <c r="BF1303" i="2"/>
  <c r="BF1350" i="2"/>
  <c r="BF1359" i="2"/>
  <c r="BF1393" i="2"/>
  <c r="BF1400" i="2"/>
  <c r="BF1522" i="2"/>
  <c r="BF1564" i="2"/>
  <c r="BF1585" i="2"/>
  <c r="BF1608" i="2"/>
  <c r="BF1610" i="2"/>
  <c r="BF1635" i="2"/>
  <c r="BF1640" i="2"/>
  <c r="BF1643" i="2"/>
  <c r="E110" i="3"/>
  <c r="BF127" i="3"/>
  <c r="BF141" i="3"/>
  <c r="BF132" i="4"/>
  <c r="BF134" i="4"/>
  <c r="BF135" i="4"/>
  <c r="BF152" i="4"/>
  <c r="E82" i="2"/>
  <c r="F89" i="2"/>
  <c r="BF160" i="2"/>
  <c r="BF180" i="2"/>
  <c r="BF229" i="2"/>
  <c r="BF268" i="2"/>
  <c r="BF270" i="2"/>
  <c r="BF278" i="2"/>
  <c r="BF308" i="2"/>
  <c r="BF443" i="2"/>
  <c r="BF450" i="2"/>
  <c r="BF453" i="2"/>
  <c r="BF455" i="2"/>
  <c r="BF514" i="2"/>
  <c r="BF651" i="2"/>
  <c r="BF681" i="2"/>
  <c r="BF682" i="2"/>
  <c r="BF728" i="2"/>
  <c r="BF729" i="2"/>
  <c r="BF761" i="2"/>
  <c r="BF769" i="2"/>
  <c r="BF776" i="2"/>
  <c r="BF778" i="2"/>
  <c r="BF788" i="2"/>
  <c r="BF789" i="2"/>
  <c r="BF870" i="2"/>
  <c r="BF929" i="2"/>
  <c r="BF941" i="2"/>
  <c r="BF948" i="2"/>
  <c r="BF971" i="2"/>
  <c r="BF975" i="2"/>
  <c r="BF1015" i="2"/>
  <c r="BF1020" i="2"/>
  <c r="BF1023" i="2"/>
  <c r="BF1026" i="2"/>
  <c r="BF1049" i="2"/>
  <c r="BF1058" i="2"/>
  <c r="BF1098" i="2"/>
  <c r="BF1108" i="2"/>
  <c r="BF1186" i="2"/>
  <c r="BF1196" i="2"/>
  <c r="BF1198" i="2"/>
  <c r="BF1228" i="2"/>
  <c r="BF1229" i="2"/>
  <c r="BF1247" i="2"/>
  <c r="BF1249" i="2"/>
  <c r="BF1281" i="2"/>
  <c r="BF1342" i="2"/>
  <c r="BF1368" i="2"/>
  <c r="BF1372" i="2"/>
  <c r="BF1375" i="2"/>
  <c r="BF1433" i="2"/>
  <c r="BF1453" i="2"/>
  <c r="BF1532" i="2"/>
  <c r="BF1535" i="2"/>
  <c r="BF1548" i="2"/>
  <c r="BF1550" i="2"/>
  <c r="BF1613" i="2"/>
  <c r="BF1633" i="2"/>
  <c r="BF1644" i="2"/>
  <c r="BF1657" i="2"/>
  <c r="BF142" i="3"/>
  <c r="F123" i="4"/>
  <c r="BF129" i="4"/>
  <c r="BF139" i="4"/>
  <c r="BF144" i="4"/>
  <c r="BF151" i="4"/>
  <c r="BF157" i="4"/>
  <c r="BF162" i="4"/>
  <c r="BF167" i="4"/>
  <c r="BF175" i="4"/>
  <c r="BF178" i="4"/>
  <c r="BF181" i="4"/>
  <c r="BF148" i="2"/>
  <c r="BF241" i="2"/>
  <c r="BF367" i="2"/>
  <c r="BF370" i="2"/>
  <c r="BF389" i="2"/>
  <c r="BF452" i="2"/>
  <c r="BF478" i="2"/>
  <c r="BF529" i="2"/>
  <c r="BF530" i="2"/>
  <c r="BF544" i="2"/>
  <c r="BF586" i="2"/>
  <c r="BF650" i="2"/>
  <c r="BF675" i="2"/>
  <c r="BF749" i="2"/>
  <c r="BF824" i="2"/>
  <c r="BF886" i="2"/>
  <c r="BF933" i="2"/>
  <c r="BF940" i="2"/>
  <c r="BF1000" i="2"/>
  <c r="BF1028" i="2"/>
  <c r="BF1050" i="2"/>
  <c r="BF1054" i="2"/>
  <c r="BF1055" i="2"/>
  <c r="BF1109" i="2"/>
  <c r="BF1115" i="2"/>
  <c r="BF1181" i="2"/>
  <c r="BF1233" i="2"/>
  <c r="BF1237" i="2"/>
  <c r="BF1241" i="2"/>
  <c r="BF1252" i="2"/>
  <c r="BF1268" i="2"/>
  <c r="BF1271" i="2"/>
  <c r="BF1273" i="2"/>
  <c r="BF1341" i="2"/>
  <c r="BF1348" i="2"/>
  <c r="BF1351" i="2"/>
  <c r="BF1352" i="2"/>
  <c r="BF1379" i="2"/>
  <c r="BF1382" i="2"/>
  <c r="BF1428" i="2"/>
  <c r="BF1509" i="2"/>
  <c r="BF1520" i="2"/>
  <c r="BF1621" i="2"/>
  <c r="BF1628" i="2"/>
  <c r="BF1646" i="2"/>
  <c r="BF1671" i="2"/>
  <c r="BK1062" i="2"/>
  <c r="J1062" i="2" s="1"/>
  <c r="J101" i="2" s="1"/>
  <c r="BK1670" i="2"/>
  <c r="J1670" i="2" s="1"/>
  <c r="J123" i="2" s="1"/>
  <c r="BK145" i="3"/>
  <c r="J145" i="3" s="1"/>
  <c r="J100" i="3" s="1"/>
  <c r="J89" i="4"/>
  <c r="BF146" i="4"/>
  <c r="BF169" i="4"/>
  <c r="BF171" i="4"/>
  <c r="BF176" i="4"/>
  <c r="BF158" i="2"/>
  <c r="BF178" i="2"/>
  <c r="BF212" i="2"/>
  <c r="BF245" i="2"/>
  <c r="BF366" i="2"/>
  <c r="BF377" i="2"/>
  <c r="BF384" i="2"/>
  <c r="BF385" i="2"/>
  <c r="BF392" i="2"/>
  <c r="BF394" i="2"/>
  <c r="BF416" i="2"/>
  <c r="BF435" i="2"/>
  <c r="BF477" i="2"/>
  <c r="BF552" i="2"/>
  <c r="BF649" i="2"/>
  <c r="BF665" i="2"/>
  <c r="BF707" i="2"/>
  <c r="BF732" i="2"/>
  <c r="BF807" i="2"/>
  <c r="BF866" i="2"/>
  <c r="BF889" i="2"/>
  <c r="BF890" i="2"/>
  <c r="BF913" i="2"/>
  <c r="BF935" i="2"/>
  <c r="BF936" i="2"/>
  <c r="BF972" i="2"/>
  <c r="BF989" i="2"/>
  <c r="BF1022" i="2"/>
  <c r="BF1024" i="2"/>
  <c r="BF1044" i="2"/>
  <c r="BF1100" i="2"/>
  <c r="BF1102" i="2"/>
  <c r="BF1112" i="2"/>
  <c r="BF1113" i="2"/>
  <c r="BF1121" i="2"/>
  <c r="BF1155" i="2"/>
  <c r="BF1189" i="2"/>
  <c r="BF1332" i="2"/>
  <c r="BF1339" i="2"/>
  <c r="BF1385" i="2"/>
  <c r="BF1396" i="2"/>
  <c r="BK1230" i="2"/>
  <c r="J1230" i="2"/>
  <c r="J107" i="2" s="1"/>
  <c r="BF126" i="3"/>
  <c r="BF135" i="3"/>
  <c r="BF136" i="3"/>
  <c r="BF138" i="3"/>
  <c r="BF140" i="3"/>
  <c r="BF144" i="3"/>
  <c r="BF146" i="3"/>
  <c r="BF140" i="4"/>
  <c r="BF142" i="4"/>
  <c r="BF149" i="4"/>
  <c r="BF153" i="4"/>
  <c r="BF156" i="4"/>
  <c r="BF159" i="4"/>
  <c r="BF163" i="4"/>
  <c r="BF165" i="4"/>
  <c r="BF180" i="4"/>
  <c r="BF183" i="4"/>
  <c r="BF184" i="4"/>
  <c r="BF186" i="4"/>
  <c r="BF191" i="4"/>
  <c r="BK158" i="4"/>
  <c r="J158" i="4" s="1"/>
  <c r="J102" i="4" s="1"/>
  <c r="F36" i="2"/>
  <c r="BC95" i="1" s="1"/>
  <c r="F36" i="4"/>
  <c r="BC97" i="1" s="1"/>
  <c r="J33" i="2"/>
  <c r="AV95" i="1" s="1"/>
  <c r="F33" i="4"/>
  <c r="AZ97" i="1"/>
  <c r="F33" i="3"/>
  <c r="AZ96" i="1"/>
  <c r="F35" i="3"/>
  <c r="BB96" i="1" s="1"/>
  <c r="F37" i="4"/>
  <c r="BD97" i="1" s="1"/>
  <c r="F35" i="2"/>
  <c r="BB95" i="1" s="1"/>
  <c r="J33" i="4"/>
  <c r="AV97" i="1"/>
  <c r="F37" i="2"/>
  <c r="BD95" i="1" s="1"/>
  <c r="F37" i="3"/>
  <c r="BD96" i="1" s="1"/>
  <c r="F33" i="2"/>
  <c r="AZ95" i="1" s="1"/>
  <c r="F36" i="3"/>
  <c r="BC96" i="1"/>
  <c r="J33" i="3"/>
  <c r="AV96" i="1" s="1"/>
  <c r="F35" i="4"/>
  <c r="BB97" i="1" s="1"/>
  <c r="T1636" i="2" l="1"/>
  <c r="P144" i="2"/>
  <c r="R1064" i="2"/>
  <c r="P121" i="3"/>
  <c r="P120" i="3"/>
  <c r="AU96" i="1"/>
  <c r="R160" i="4"/>
  <c r="P127" i="4"/>
  <c r="P160" i="4"/>
  <c r="BK1636" i="2"/>
  <c r="J1636" i="2"/>
  <c r="J118" i="2" s="1"/>
  <c r="T144" i="2"/>
  <c r="R127" i="4"/>
  <c r="R126" i="4"/>
  <c r="P1636" i="2"/>
  <c r="R121" i="3"/>
  <c r="R120" i="3" s="1"/>
  <c r="R144" i="2"/>
  <c r="T160" i="4"/>
  <c r="T127" i="4"/>
  <c r="T126" i="4" s="1"/>
  <c r="T1064" i="2"/>
  <c r="R1636" i="2"/>
  <c r="P1064" i="2"/>
  <c r="BK1669" i="2"/>
  <c r="J1669" i="2" s="1"/>
  <c r="J122" i="2" s="1"/>
  <c r="BK144" i="2"/>
  <c r="J144" i="2" s="1"/>
  <c r="J94" i="2" s="1"/>
  <c r="J1637" i="2"/>
  <c r="J119" i="2"/>
  <c r="BK121" i="3"/>
  <c r="J121" i="3"/>
  <c r="J97" i="3" s="1"/>
  <c r="BK1064" i="2"/>
  <c r="J1064" i="2" s="1"/>
  <c r="J102" i="2" s="1"/>
  <c r="BK127" i="4"/>
  <c r="J127" i="4"/>
  <c r="J97" i="4" s="1"/>
  <c r="BK160" i="4"/>
  <c r="J160" i="4" s="1"/>
  <c r="J103" i="4" s="1"/>
  <c r="J34" i="4"/>
  <c r="AW97" i="1"/>
  <c r="AT97" i="1"/>
  <c r="AZ94" i="1"/>
  <c r="W29" i="1" s="1"/>
  <c r="J34" i="2"/>
  <c r="AW95" i="1" s="1"/>
  <c r="AT95" i="1" s="1"/>
  <c r="J34" i="3"/>
  <c r="AW96" i="1"/>
  <c r="AT96" i="1"/>
  <c r="BB94" i="1"/>
  <c r="W31" i="1" s="1"/>
  <c r="F34" i="2"/>
  <c r="BA95" i="1" s="1"/>
  <c r="BD94" i="1"/>
  <c r="W33" i="1" s="1"/>
  <c r="BC94" i="1"/>
  <c r="AY94" i="1"/>
  <c r="F34" i="4"/>
  <c r="BA97" i="1" s="1"/>
  <c r="F34" i="3"/>
  <c r="BA96" i="1" s="1"/>
  <c r="T143" i="2" l="1"/>
  <c r="R143" i="2"/>
  <c r="P126" i="4"/>
  <c r="AU97" i="1"/>
  <c r="P143" i="2"/>
  <c r="AU95" i="1" s="1"/>
  <c r="BK143" i="2"/>
  <c r="J143" i="2"/>
  <c r="J30" i="2" s="1"/>
  <c r="AG95" i="1" s="1"/>
  <c r="AN95" i="1" s="1"/>
  <c r="BK120" i="3"/>
  <c r="J120" i="3"/>
  <c r="BK126" i="4"/>
  <c r="J126" i="4"/>
  <c r="J96" i="4"/>
  <c r="AV94" i="1"/>
  <c r="AK29" i="1"/>
  <c r="BA94" i="1"/>
  <c r="AW94" i="1" s="1"/>
  <c r="AK30" i="1" s="1"/>
  <c r="AX94" i="1"/>
  <c r="J30" i="3"/>
  <c r="AG96" i="1"/>
  <c r="AN96" i="1" s="1"/>
  <c r="W32" i="1"/>
  <c r="J93" i="2" l="1"/>
  <c r="J96" i="3"/>
  <c r="J39" i="3"/>
  <c r="J39" i="2"/>
  <c r="W30" i="1"/>
  <c r="J30" i="4"/>
  <c r="AG97" i="1" s="1"/>
  <c r="AN97" i="1" s="1"/>
  <c r="AT94" i="1"/>
  <c r="AU94" i="1"/>
  <c r="J39" i="4" l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<sst xmlns="http://schemas.openxmlformats.org/spreadsheetml/2006/main" count="17244" uniqueCount="2494">
  <si>
    <t>Export Komplet</t>
  </si>
  <si>
    <t/>
  </si>
  <si>
    <t>2.0</t>
  </si>
  <si>
    <t>False</t>
  </si>
  <si>
    <t>{84eecc71-deff-4d8d-845e-923e29183b03}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</si>
  <si>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</si>
  <si>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</si>
  <si>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</si>
  <si>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</si>
  <si>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</si>
  <si>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</si>
  <si>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</si>
  <si>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</si>
  <si>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02_1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</si>
  <si>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</si>
  <si>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</si>
  <si>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Zariadenie pre seniorov - Smižany</t>
  </si>
  <si>
    <t>JKSO:</t>
  </si>
  <si>
    <t>KS:</t>
  </si>
  <si>
    <t>Miesto:</t>
  </si>
  <si>
    <t xml:space="preserve"> </t>
  </si>
  <si>
    <t>Dátum:</t>
  </si>
  <si>
    <t>21. 12. 2020</t>
  </si>
  <si>
    <t>Objednávateľ:</t>
  </si>
  <si>
    <t>IČO:</t>
  </si>
  <si>
    <t>Obec Smižany</t>
  </si>
  <si>
    <t>IČ DPH:</t>
  </si>
  <si>
    <t>Zhotoviteľ:</t>
  </si>
  <si>
    <t>Vyplň údaj</t>
  </si>
  <si>
    <t>Projektant:</t>
  </si>
  <si>
    <t>ARCHING SNV, s.r.o.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</si>
  <si>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</si>
  <si>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</si>
  <si>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</si>
  <si>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</si>
  <si>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</si>
  <si>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</si>
  <si>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</si>
  <si>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</si>
  <si>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</si>
  <si>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</si>
  <si>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</si>
  <si>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</si>
  <si>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</si>
  <si>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</si>
  <si>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</si>
  <si>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</si>
  <si>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</si>
  <si>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</si>
  <si>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</si>
  <si>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</si>
  <si>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</si>
  <si>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</si>
  <si>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</si>
  <si>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</si>
  <si>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</si>
  <si>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</si>
  <si>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</si>
  <si>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</si>
  <si>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</si>
  <si>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</si>
  <si>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</si>
  <si>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</si>
  <si>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</si>
  <si>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</si>
  <si>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</si>
  <si>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</si>
  <si>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</si>
  <si>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</si>
  <si>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</si>
  <si>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</si>
  <si>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</si>
  <si>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</si>
  <si>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</si>
  <si>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</si>
  <si>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</si>
  <si>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</si>
  <si>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</si>
  <si>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</si>
  <si>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</si>
  <si>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Zariadenie pre seniorov - Smižany, stavebná časť a statika</t>
  </si>
  <si>
    <t>STA</t>
  </si>
  <si>
    <t>1</t>
  </si>
  <si>
    <t>{19eeb746-36ad-4599-b69c-5500e6470a9f}</t>
  </si>
  <si>
    <t>02</t>
  </si>
  <si>
    <t>Sadové úpravy</t>
  </si>
  <si>
    <t>{dbbdd21b-3cf3-49f4-a541-ba1c89bb4073}</t>
  </si>
  <si>
    <t>03</t>
  </si>
  <si>
    <t>Altánok</t>
  </si>
  <si>
    <t>{9bcbde5b-00b4-40ab-bcf8-669c219875dd}</t>
  </si>
  <si>
    <t>KRYCÍ LIST ROZPOČTU</t>
  </si>
  <si>
    <t>Objekt:</t>
  </si>
  <si>
    <t>01 - Zariadenie pre seniorov - Smižany, stavebná časť a statika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</si>
  <si>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</si>
  <si>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</si>
  <si>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</si>
  <si>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</si>
  <si>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</si>
  <si>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</si>
  <si>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</si>
  <si>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</si>
  <si>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</si>
  <si>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</si>
  <si>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</si>
  <si>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</si>
  <si>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</si>
  <si>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</si>
  <si>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</si>
  <si>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</si>
  <si>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</si>
  <si>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725 - Zdravotechnika - zariaďovacie predmety</t>
  </si>
  <si>
    <t xml:space="preserve">    735 - Ústredné kúrenie - vykurovacie telesá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</si>
  <si>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</si>
  <si>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</si>
  <si>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</si>
  <si>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</si>
  <si>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</si>
  <si>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</si>
  <si>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776 - Podlahy povlakové</t>
  </si>
  <si>
    <t xml:space="preserve">    781 - Obklady</t>
  </si>
  <si>
    <t xml:space="preserve">    783 - Nátery</t>
  </si>
  <si>
    <t xml:space="preserve">    784 - Maľby</t>
  </si>
  <si>
    <t>M - Práce a dodávky M</t>
  </si>
  <si>
    <t xml:space="preserve">    21-M - Elektromontáže</t>
  </si>
  <si>
    <t xml:space="preserve">    33-M - Montáže dopravných zariadení, skladových zariadení a váh</t>
  </si>
  <si>
    <t xml:space="preserve">    43-M - Montáž oceľových konštrukcií</t>
  </si>
  <si>
    <t>VRN - Vedľajšie rozpočtové náklady</t>
  </si>
  <si>
    <t xml:space="preserve">    0001 - Zariadenie staveniska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</si>
  <si>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</si>
  <si>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</si>
  <si>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</si>
  <si>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</si>
  <si>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</si>
  <si>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</si>
  <si>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</si>
  <si>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</si>
  <si>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</si>
  <si>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</si>
  <si>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</si>
  <si>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</si>
  <si>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</si>
  <si>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</si>
  <si>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</si>
  <si>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</si>
  <si>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</si>
  <si>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121101111.S</t>
  </si>
  <si>
    <t>Odstránenie ornice s vodor. premiestn. na hromady, so zložením na vzdialenosť do 100 m a do 100m3</t>
  </si>
  <si>
    <t>m3</t>
  </si>
  <si>
    <t>4</t>
  </si>
  <si>
    <t>2</t>
  </si>
  <si>
    <t>-1577953160</t>
  </si>
  <si>
    <t>VV</t>
  </si>
  <si>
    <t>0,15*24*13,5</t>
  </si>
  <si>
    <t>131201101.S</t>
  </si>
  <si>
    <t>Výkop nezapaženej jamy v hornine 3, do 100 m3</t>
  </si>
  <si>
    <t>305731384</t>
  </si>
  <si>
    <t>"prístavba - pre výťahovú šachtu"</t>
  </si>
  <si>
    <t>0,8*3,15*4,1</t>
  </si>
  <si>
    <t>"prístavba - základové pätky"</t>
  </si>
  <si>
    <t>1,3*2,0*2,0*3</t>
  </si>
  <si>
    <t>1,3*2,3*2,3</t>
  </si>
  <si>
    <t>1,3*1,4*1,4*2</t>
  </si>
  <si>
    <t>"vonk. oceľové schodisko - pätky"</t>
  </si>
  <si>
    <t>1,0*0,8*0,8*2</t>
  </si>
  <si>
    <t>Súčet</t>
  </si>
  <si>
    <t>3</t>
  </si>
  <si>
    <t>131201109.S</t>
  </si>
  <si>
    <t>Hĺbenie nezapažených jám a zárezov. Príplatok za lepivosť horniny 3</t>
  </si>
  <si>
    <t>-659704676</t>
  </si>
  <si>
    <t>39,185*0,3</t>
  </si>
  <si>
    <t>132201101.S</t>
  </si>
  <si>
    <t>Výkop ryhy do šírky 600 mm v horn.3 do 100 m3</t>
  </si>
  <si>
    <t>396284507</t>
  </si>
  <si>
    <t>"prístavba - vnútorné základy"</t>
  </si>
  <si>
    <t>0,6*1,45*(6,5+2,5)</t>
  </si>
  <si>
    <t>"vstup s rampu - východ"</t>
  </si>
  <si>
    <t>0,6*1,0*(0,9*3+11,0)</t>
  </si>
  <si>
    <t>"Schody zadných vstupov - západ"</t>
  </si>
  <si>
    <t>0,56*1,0*1,4*2</t>
  </si>
  <si>
    <t>"vnút. schodisko"</t>
  </si>
  <si>
    <t>0,6*1,0*1,6</t>
  </si>
  <si>
    <t>"vonk. bet. schody bočného vstupu - sever"</t>
  </si>
  <si>
    <t>0,6*1,0*(2,65+1,4*2)</t>
  </si>
  <si>
    <t>"exist. objekt"</t>
  </si>
  <si>
    <t>0,6*1,75*7,1</t>
  </si>
  <si>
    <t>"terasa a rampa - východ"</t>
  </si>
  <si>
    <t>0,6*1,0*(13,1+2,9*2+5,1+5,7+1,65)</t>
  </si>
  <si>
    <t>"vonk. schody vstupu zadného-západ a bočného-juh"</t>
  </si>
  <si>
    <t>0,6*1,0*(1,4+2,55)</t>
  </si>
  <si>
    <t>5</t>
  </si>
  <si>
    <t>132201109.S</t>
  </si>
  <si>
    <t>Príplatok k cene za lepivosť pri hĺbení rýh šírky do 600 mm zapažených i nezapažených s urovnaním dna v hornine 3</t>
  </si>
  <si>
    <t>2140019174</t>
  </si>
  <si>
    <t>50,483*0,3</t>
  </si>
  <si>
    <t>6</t>
  </si>
  <si>
    <t>132201202.S</t>
  </si>
  <si>
    <t>Výkop ryhy šírky 600-2000mm horn.3 od 100 do 1000 m3</t>
  </si>
  <si>
    <t>-2015571291</t>
  </si>
  <si>
    <t>"prístavba"</t>
  </si>
  <si>
    <t>0,7*1,45*6,9</t>
  </si>
  <si>
    <t>"exist. objekt -vonk. schody vstupu - západ"</t>
  </si>
  <si>
    <t>0,71*1,2*1,9</t>
  </si>
  <si>
    <t>"odkop okolo exist. objektu pre drenáž"</t>
  </si>
  <si>
    <t>0,9*2,3*(30,5*2+17,7+1,5)</t>
  </si>
  <si>
    <t>"odkop pre obvodové základy prístavby"</t>
  </si>
  <si>
    <t>1,3*1,3*(6,5+4,75+9,5+13,3+24,5)</t>
  </si>
  <si>
    <t>7</t>
  </si>
  <si>
    <t>132201209.S</t>
  </si>
  <si>
    <t>Príplatok k cenám za lepivosť pri hĺbení rýh š. nad 600 do 2 000 mm zapaž. i nezapažených, s urovnaním dna v hornine 3</t>
  </si>
  <si>
    <t>-1857464504</t>
  </si>
  <si>
    <t>273,587*0,3</t>
  </si>
  <si>
    <t>8</t>
  </si>
  <si>
    <t>139711101.S</t>
  </si>
  <si>
    <t>Výkop v uzavretých priestoroch s naložením výkopu na dopravný prostriedok v hornine 1 až 4</t>
  </si>
  <si>
    <t>-26483888</t>
  </si>
  <si>
    <t>"pre podbetónovanie existujúceho základu"</t>
  </si>
  <si>
    <t>2,9*13,0*1,0</t>
  </si>
  <si>
    <t>9</t>
  </si>
  <si>
    <t>161101501.S</t>
  </si>
  <si>
    <t>Zvislé premiestnenie výkopku z horniny I až IV, nosením za každé 3 m výšky</t>
  </si>
  <si>
    <t>-522155926</t>
  </si>
  <si>
    <t>10</t>
  </si>
  <si>
    <t>161101601.S</t>
  </si>
  <si>
    <t>Vytiahnutie výkopku z priestoru pod základmi z horn. 1-4 z hĺbky nad 1 do 2 m</t>
  </si>
  <si>
    <t>-1047436863</t>
  </si>
  <si>
    <t>11</t>
  </si>
  <si>
    <t>162201102.S</t>
  </si>
  <si>
    <t>Vodorovné premiestnenie výkopku z horniny 1-4 nad 20-50m</t>
  </si>
  <si>
    <t>-2034245852</t>
  </si>
  <si>
    <t>"na medziskládku a späť"</t>
  </si>
  <si>
    <t>"ornica"</t>
  </si>
  <si>
    <t>48,6</t>
  </si>
  <si>
    <t>"zásypy zeminou pre obvodové základy prístavby"</t>
  </si>
  <si>
    <t>1,0*1,5*(13,3+24,5*2)*2</t>
  </si>
  <si>
    <t>"zásypy nad základové pätky"</t>
  </si>
  <si>
    <t>0,5*2,0*2,0*3*2</t>
  </si>
  <si>
    <t>0,5*2,3*2,3*2</t>
  </si>
  <si>
    <t>0,5*1,2*1,2*2</t>
  </si>
  <si>
    <t>0,5*1,4*1,4*2*2</t>
  </si>
  <si>
    <t>0,5*0,8*0,8*2*2</t>
  </si>
  <si>
    <t>"vyrovnanie podkladu pod štrkovým lôžkom"</t>
  </si>
  <si>
    <t>0,5*13,3*24,0*2</t>
  </si>
  <si>
    <t>12</t>
  </si>
  <si>
    <t>162201201.S</t>
  </si>
  <si>
    <t>Vodorovné premiestnenie výkopu nosením do 10 m horniny 1 až 4</t>
  </si>
  <si>
    <t>1844556234</t>
  </si>
  <si>
    <t>"prebytočná zemina z prehĺbenia základu"</t>
  </si>
  <si>
    <t>37,7-28,6</t>
  </si>
  <si>
    <t>13</t>
  </si>
  <si>
    <t>167101101.S</t>
  </si>
  <si>
    <t>Nakladanie neuľahnutého výkopku z hornín tr.1-4 do 100 m3</t>
  </si>
  <si>
    <t>1626079330</t>
  </si>
  <si>
    <t>1,0*1,5*(13,3+24,5*2)</t>
  </si>
  <si>
    <t>"zásyp nad základové pätky prístavby"</t>
  </si>
  <si>
    <t>0,5*2,0*2,0*3</t>
  </si>
  <si>
    <t>0,5*2,3*2,3</t>
  </si>
  <si>
    <t>0,5*1,2*1,2</t>
  </si>
  <si>
    <t>0,5*1,4*1,4*2</t>
  </si>
  <si>
    <t>0,5*0,8*0,8*2</t>
  </si>
  <si>
    <t>0,5*13,3*24,0</t>
  </si>
  <si>
    <t>9,1</t>
  </si>
  <si>
    <t>14</t>
  </si>
  <si>
    <t>162501102.S</t>
  </si>
  <si>
    <t>Vodorovné premiestnenie výkopku po spevnenej ceste z horniny tr.1-4, do 100 m3 na vzdialenosť do 3000 m</t>
  </si>
  <si>
    <t>-242970658</t>
  </si>
  <si>
    <t>"výkopy"</t>
  </si>
  <si>
    <t>39,185+50,483+273,587</t>
  </si>
  <si>
    <t>"odpočet - zásyp obvodových základov prístavby+pätky"</t>
  </si>
  <si>
    <t>-105,415</t>
  </si>
  <si>
    <t>"odpočet - vyrovnanie podkladu pod štrkovým lôžkom-násyp"</t>
  </si>
  <si>
    <t>-159,6</t>
  </si>
  <si>
    <t>15</t>
  </si>
  <si>
    <t>162501105.S</t>
  </si>
  <si>
    <t>Vodorovné premiestnenie výkopku po spevnenej ceste z horniny tr.1-4, do 100 m3, príplatok k cene za každých ďalšich a začatých 1000 m</t>
  </si>
  <si>
    <t>-2035327723</t>
  </si>
  <si>
    <t>107,34*7</t>
  </si>
  <si>
    <t>16</t>
  </si>
  <si>
    <t>171101103.S</t>
  </si>
  <si>
    <t>Uloženie sypaniny do násypu  súdržnej horniny s mierou zhutnenia nad 96 do 100 % podľa Proctor-Standard</t>
  </si>
  <si>
    <t>-829283695</t>
  </si>
  <si>
    <t>17</t>
  </si>
  <si>
    <t>171201202.S</t>
  </si>
  <si>
    <t>Uloženie sypaniny na skládky nad 100 do 1000 m3</t>
  </si>
  <si>
    <t>-1492369625</t>
  </si>
  <si>
    <t>18</t>
  </si>
  <si>
    <t>171209002.S</t>
  </si>
  <si>
    <t>Poplatok za skladovanie - zemina a kamenivo (17 05) ostatné</t>
  </si>
  <si>
    <t>t</t>
  </si>
  <si>
    <t>1364514452</t>
  </si>
  <si>
    <t>107,34*1,7</t>
  </si>
  <si>
    <t>19</t>
  </si>
  <si>
    <t>174101102.S</t>
  </si>
  <si>
    <t>Zásyp sypaninou v uzavretých priestoroch s urovnaním povrchu zásypu</t>
  </si>
  <si>
    <t>-1556039659</t>
  </si>
  <si>
    <t>37,7-(0,9*0,5+0,5*0,5)*13,0</t>
  </si>
  <si>
    <t>174201101.S1</t>
  </si>
  <si>
    <t>Zásyp bez zhutnenia jám, šachiet, rýh, zárezov alebo okolo objektov do 100 m3</t>
  </si>
  <si>
    <t>-1958976860</t>
  </si>
  <si>
    <t>"zásyp drenáže - existujúci objekt"</t>
  </si>
  <si>
    <t>80,2*1,0*1,9</t>
  </si>
  <si>
    <t>21</t>
  </si>
  <si>
    <t>M</t>
  </si>
  <si>
    <t>583410002900.S</t>
  </si>
  <si>
    <t>Kamenivo drvené hrubé frakcia 16-32 mm</t>
  </si>
  <si>
    <t>720105027</t>
  </si>
  <si>
    <t>152,38*2</t>
  </si>
  <si>
    <t>22</t>
  </si>
  <si>
    <t>174101001.S</t>
  </si>
  <si>
    <t>Zásyp sypaninou so zhutnením jám, šachiet, rýh, zárezov alebo okolo objektov do 100 m3</t>
  </si>
  <si>
    <t>-1461757788</t>
  </si>
  <si>
    <t>"pre obvodové základy prístavby"</t>
  </si>
  <si>
    <t>23</t>
  </si>
  <si>
    <t>181101102.S</t>
  </si>
  <si>
    <t>Úprava pláne v zárezoch v hornine 1-4 so zhutnením</t>
  </si>
  <si>
    <t>m2</t>
  </si>
  <si>
    <t>39671529</t>
  </si>
  <si>
    <t>"2x"</t>
  </si>
  <si>
    <t>(26,0*15,5+26,0*3,0)*2</t>
  </si>
  <si>
    <t>Zakladanie</t>
  </si>
  <si>
    <t>24</t>
  </si>
  <si>
    <t>211971110.S</t>
  </si>
  <si>
    <t>Zhotovenie opláštenia z geotextílie, v ryhe alebo v záreze so stenami šikmými o skl. do 1:2,5</t>
  </si>
  <si>
    <t>1205275000</t>
  </si>
  <si>
    <t>147,5*1,6</t>
  </si>
  <si>
    <t>25</t>
  </si>
  <si>
    <t>693110004500.S</t>
  </si>
  <si>
    <t>Geotextília polypropylénová netkaná 300 g/m2</t>
  </si>
  <si>
    <t>-610300596</t>
  </si>
  <si>
    <t>236*1,15 'Prepočítané koeficientom množstva</t>
  </si>
  <si>
    <t>26</t>
  </si>
  <si>
    <t>212752127</t>
  </si>
  <si>
    <t>Trativody z flexodrenážnych rúr DN 160</t>
  </si>
  <si>
    <t>m</t>
  </si>
  <si>
    <t>1490304040</t>
  </si>
  <si>
    <t>30,5*2+17,7+4,5</t>
  </si>
  <si>
    <t>"prístavba - obvodové základy"</t>
  </si>
  <si>
    <t>13,3+25,5*2</t>
  </si>
  <si>
    <t>27</t>
  </si>
  <si>
    <t>271573001.S</t>
  </si>
  <si>
    <t>Násyp pod základové konštrukcie so zhutnením zo štrkopiesku fr.0-32 mm</t>
  </si>
  <si>
    <t>-1126428472</t>
  </si>
  <si>
    <t xml:space="preserve">   "prístavba"</t>
  </si>
  <si>
    <t>"vnútorné základy - pásy"</t>
  </si>
  <si>
    <t>0,6*0,15*(6,5+2,5)</t>
  </si>
  <si>
    <t>0,7*0,15*6,9</t>
  </si>
  <si>
    <t>"základové pätky"</t>
  </si>
  <si>
    <t>0,15*2,0*2,0*3</t>
  </si>
  <si>
    <t>0,15*2,3*2,3</t>
  </si>
  <si>
    <t>0,15*1,4*1,4*2</t>
  </si>
  <si>
    <t>0,15*0,8*0,8*2</t>
  </si>
  <si>
    <t>0,6*0,15*(0,9*3+11,0)</t>
  </si>
  <si>
    <t>0,56*0,15*1,4*2</t>
  </si>
  <si>
    <t>"schody vnút. schodiska"</t>
  </si>
  <si>
    <t>0,6*0,15*1,6</t>
  </si>
  <si>
    <t>"vonk. schody bočného vstupu - sever"</t>
  </si>
  <si>
    <t>0,6*0,15*(2,65+1,4*2)</t>
  </si>
  <si>
    <t>"obvodové základy prístavby"</t>
  </si>
  <si>
    <t>0,6*0,15*(13,3+24,5*2)</t>
  </si>
  <si>
    <t xml:space="preserve">     "exist. objekt"</t>
  </si>
  <si>
    <t>0,6*0,15*7,1</t>
  </si>
  <si>
    <t>0,71*0,15*1,9</t>
  </si>
  <si>
    <t>0,6*0,15*(13,1+2,9*2+5,1+5,7+1,65)</t>
  </si>
  <si>
    <t>0,6*0,15*(1,4+2,55)</t>
  </si>
  <si>
    <t>28</t>
  </si>
  <si>
    <t>273313611.S</t>
  </si>
  <si>
    <t>Betón základových dosiek, prostý tr. C 16/20</t>
  </si>
  <si>
    <t>-106358708</t>
  </si>
  <si>
    <t>"podkladový betón pod výťahovú šachtu"</t>
  </si>
  <si>
    <t>0,1*3,25*4,2</t>
  </si>
  <si>
    <t>29</t>
  </si>
  <si>
    <t>273321511.S</t>
  </si>
  <si>
    <t>Betón základových dosiek, železový (bez výstuže), tr. C 30/37</t>
  </si>
  <si>
    <t>-409355968</t>
  </si>
  <si>
    <t>"ZD pre výťahovú šachtu - prístavba"</t>
  </si>
  <si>
    <t>0,4*3,15*4,1</t>
  </si>
  <si>
    <t>"ZD pre výťahovú šachtu - exist. budova"</t>
  </si>
  <si>
    <t>0,3*2,0*2,0</t>
  </si>
  <si>
    <t>30</t>
  </si>
  <si>
    <t>273351217.S</t>
  </si>
  <si>
    <t>Debnenie stien základových dosiek, zhotovenie-tradičné</t>
  </si>
  <si>
    <t>-1697891067</t>
  </si>
  <si>
    <t>0,4*(3,15+4,1)*2</t>
  </si>
  <si>
    <t>0,3*2,0*4</t>
  </si>
  <si>
    <t>31</t>
  </si>
  <si>
    <t>273351218.S</t>
  </si>
  <si>
    <t>Debnenie stien základových dosiek, odstránenie-tradičné</t>
  </si>
  <si>
    <t>246158111</t>
  </si>
  <si>
    <t>32</t>
  </si>
  <si>
    <t>273361821.S</t>
  </si>
  <si>
    <t>Výstuž základových dosiek z ocele B500 (10505)</t>
  </si>
  <si>
    <t>1154598446</t>
  </si>
  <si>
    <t>(0,351+0,09)*1,05</t>
  </si>
  <si>
    <t>33</t>
  </si>
  <si>
    <t>273362021.S</t>
  </si>
  <si>
    <t>Výstuž základových dosiek zo zvár. sietí KARI</t>
  </si>
  <si>
    <t>610966865</t>
  </si>
  <si>
    <t>0,149*1,05</t>
  </si>
  <si>
    <t>34</t>
  </si>
  <si>
    <t>274271304</t>
  </si>
  <si>
    <t>Murivo základových pásov (m3) PREMAC 50x40x25 s betónovou výplňou C 16/20 hr. 400 mm</t>
  </si>
  <si>
    <t>85412189</t>
  </si>
  <si>
    <t>0,4*1,0*(24,4*2+13,3+6,9+2,5+6,6)</t>
  </si>
  <si>
    <t>0,4*0,5*(13,1+3,0*2)</t>
  </si>
  <si>
    <t>0,4*1,0*7,1</t>
  </si>
  <si>
    <t>35</t>
  </si>
  <si>
    <t>274361821.S</t>
  </si>
  <si>
    <t>Výstuž základových pásov z ocele B500 (10505)</t>
  </si>
  <si>
    <t>-712485349</t>
  </si>
  <si>
    <t>1,239</t>
  </si>
  <si>
    <t>36</t>
  </si>
  <si>
    <t>274313612.S</t>
  </si>
  <si>
    <t>Betón základových pásov, prostý tr. C 20/25</t>
  </si>
  <si>
    <t>-2072605948</t>
  </si>
  <si>
    <t xml:space="preserve">      "prístavba - obvodové základy"</t>
  </si>
  <si>
    <t>0,6*0,7*(6,5+4,75+9,5+13,3+24,5)</t>
  </si>
  <si>
    <t>0,6*0,7*(6,5+2,5)</t>
  </si>
  <si>
    <t>0,7*0,7*6,9</t>
  </si>
  <si>
    <t>0,6*0,95*7,1</t>
  </si>
  <si>
    <t>0,71*1,0*1,9</t>
  </si>
  <si>
    <t>72,346*1,035</t>
  </si>
  <si>
    <t>37</t>
  </si>
  <si>
    <t>274351215.S</t>
  </si>
  <si>
    <t>Debnenie stien základových pásov, zhotovenie-dielce</t>
  </si>
  <si>
    <t>-510949540</t>
  </si>
  <si>
    <t>"prístavba - obvodové pásy"</t>
  </si>
  <si>
    <t>0,7*(24,0*2+13,5)</t>
  </si>
  <si>
    <t>"prístavba - vonk. schodisko - sever"</t>
  </si>
  <si>
    <t>0,5*2*(1,9*2+2,6)</t>
  </si>
  <si>
    <t>"exist. obj. - terasa a rampa - východ"</t>
  </si>
  <si>
    <t>0,8*2*(24,0+2,9*2+1,65)</t>
  </si>
  <si>
    <t>38</t>
  </si>
  <si>
    <t>274351216.S</t>
  </si>
  <si>
    <t>Debnenie stien základových pásov, odstránenie-dielce</t>
  </si>
  <si>
    <t>1040344975</t>
  </si>
  <si>
    <t>39</t>
  </si>
  <si>
    <t>275313612.S</t>
  </si>
  <si>
    <t>Betón základových pätiek, prostý tr. C 20/25</t>
  </si>
  <si>
    <t>-1570836481</t>
  </si>
  <si>
    <t>"vonk. oceľové schodisko"</t>
  </si>
  <si>
    <t>1,6*0,8*0,8*2*1,035</t>
  </si>
  <si>
    <t>40</t>
  </si>
  <si>
    <t>275321511.S</t>
  </si>
  <si>
    <t>Betón základových pätiek, železový (bez výstuže), tr. C 30/37</t>
  </si>
  <si>
    <t>647890871</t>
  </si>
  <si>
    <t>0,7*2,0*2,0*3</t>
  </si>
  <si>
    <t>0,7*2,3*2,3</t>
  </si>
  <si>
    <t>0,7*1,4*1,4*2</t>
  </si>
  <si>
    <t>0,7*1,2*1,2</t>
  </si>
  <si>
    <t>41</t>
  </si>
  <si>
    <t>275351215.S</t>
  </si>
  <si>
    <t>Debnenie stien základových pätiek, zhotovenie-dielce</t>
  </si>
  <si>
    <t>385319330</t>
  </si>
  <si>
    <t>0,7*(2,0+2,0)*2*3</t>
  </si>
  <si>
    <t>0,7*(2,3+2,3)*2</t>
  </si>
  <si>
    <t>0,7*(1,4+1,4)*2*2</t>
  </si>
  <si>
    <t>0,7*(1,2+1,2)*2</t>
  </si>
  <si>
    <t>42</t>
  </si>
  <si>
    <t>275351216.S</t>
  </si>
  <si>
    <t>Debnenie stien základovýcb pätiek, odstránenie-dielce</t>
  </si>
  <si>
    <t>265327375</t>
  </si>
  <si>
    <t>43</t>
  </si>
  <si>
    <t>275361821.S</t>
  </si>
  <si>
    <t>Výstuž základových pätiek z ocele B500 (10505)</t>
  </si>
  <si>
    <t>-1794113805</t>
  </si>
  <si>
    <t>601,43*0,001*1,05</t>
  </si>
  <si>
    <t>44</t>
  </si>
  <si>
    <t>279311115.S</t>
  </si>
  <si>
    <t>Postupné podbet. základného muriva bez výkopu, zapaž. a debnenia prostým betónom tr. C 20/25</t>
  </si>
  <si>
    <t>1123122653</t>
  </si>
  <si>
    <t>0,9*0,5*13,0</t>
  </si>
  <si>
    <t>45</t>
  </si>
  <si>
    <t>274351217.S</t>
  </si>
  <si>
    <t>Debnenie stien základových pásov, zhotovenie-tradičné</t>
  </si>
  <si>
    <t>1318623595</t>
  </si>
  <si>
    <t>(0,9+13)*2*0,5</t>
  </si>
  <si>
    <t>46</t>
  </si>
  <si>
    <t>274351218.S</t>
  </si>
  <si>
    <t>Debnenie stien základových pásov, odstránenie-tradičné</t>
  </si>
  <si>
    <t>182302104</t>
  </si>
  <si>
    <t>47</t>
  </si>
  <si>
    <t>274362021.S</t>
  </si>
  <si>
    <t>Výstuž základových pásov zo zvár. sietí KARI</t>
  </si>
  <si>
    <t>2039644682</t>
  </si>
  <si>
    <t>Zvislé a kompletné konštrukcie</t>
  </si>
  <si>
    <t>48</t>
  </si>
  <si>
    <t>311273116</t>
  </si>
  <si>
    <t>Murivo nosné (m3) z tvárnic YTONG Standard hr. 300 mm P2-400 PDK, na MVC a maltu YTONG (300x249x599)</t>
  </si>
  <si>
    <t>992931756</t>
  </si>
  <si>
    <t>"1.NP"</t>
  </si>
  <si>
    <t>0,3*3,25*(24,0*2+13,0+5,4)</t>
  </si>
  <si>
    <t>-0,3*(1,0*2,0*6+5,9*2,8+2,2*2,2+1,2*2,8)</t>
  </si>
  <si>
    <t>-0,3*(1,4*2,8*2+2,3*2,0+1,0*0,5)</t>
  </si>
  <si>
    <t>0,3*3,1*(7,0+2,0)</t>
  </si>
  <si>
    <t>-0,3*(1,2*2,2+1,0*1,3)</t>
  </si>
  <si>
    <t>"2.NP"</t>
  </si>
  <si>
    <t>0,3*2,75*(24,0*2+13,0+5,4)</t>
  </si>
  <si>
    <t>-0,3*(1,0*1,65+2,0*2,65*9)</t>
  </si>
  <si>
    <t>-0,3*(0,6*1,65*6+1,2*2,65)</t>
  </si>
  <si>
    <t>"3.NP"</t>
  </si>
  <si>
    <t>0,3*3,0*(24,0*2+13,0+5,4)</t>
  </si>
  <si>
    <t>0,3*2,75*(30,0+12,26)*2</t>
  </si>
  <si>
    <t>-0,3*(2,0*2,65*9+0,6*1,65*5)</t>
  </si>
  <si>
    <t>-0,3*(1,0*2,65*3+2,0*2,75)</t>
  </si>
  <si>
    <t>"atiky"</t>
  </si>
  <si>
    <t>0,3*0,75*(24,5*2+12,5+5,0)</t>
  </si>
  <si>
    <t>0,3*0,75*(30,0*2+11,8+4,5)</t>
  </si>
  <si>
    <t>49</t>
  </si>
  <si>
    <t>311234513</t>
  </si>
  <si>
    <t>Murivo nosné (m3) z tehál pálených POROTHERM 25 P 15 UNI na pero a drážku, na maltu POROTHERM MM 50 (250x375x238)</t>
  </si>
  <si>
    <t>-562716397</t>
  </si>
  <si>
    <t>0,25*3,3*(7,15+10,5+18,3+2,8+6,5+3,4*2)</t>
  </si>
  <si>
    <t>-0,25*(0,9*2,0*2+0,8*2,0*2+0,6*2,0)</t>
  </si>
  <si>
    <t>-0,25*(0,9*2,3*3+1,6*2,8+5,5*2,8+1,5*1,5)</t>
  </si>
  <si>
    <t>0,25*3,3*3,85</t>
  </si>
  <si>
    <t>-0,25*2,0*2,3</t>
  </si>
  <si>
    <t>0,25*2,75*(23,6+18,3)</t>
  </si>
  <si>
    <t>-0,25*(1,2*2,3*6+1,5*2,6*2+0,9*2,3)</t>
  </si>
  <si>
    <t>0,25*3,0*(23,6+18,3)</t>
  </si>
  <si>
    <t>-0,25*(1,2*2,3*6+1,5*2,65*2+0,9*2,3*2)</t>
  </si>
  <si>
    <t>0,25*2,55*(4,85+6,0+4,0+3,6+12+13)</t>
  </si>
  <si>
    <t>-0,25*(2,0*2,3+1,65*2,2+1,5*1,8+2*1,8)</t>
  </si>
  <si>
    <t>-0,25*(1,75*2,3+1,3*2,35*2+1,0*2,35)</t>
  </si>
  <si>
    <t>"atika"</t>
  </si>
  <si>
    <t>0,25*0,75*7,5</t>
  </si>
  <si>
    <t>50</t>
  </si>
  <si>
    <t>3142310001</t>
  </si>
  <si>
    <t>Úprava existujúceho komína</t>
  </si>
  <si>
    <t>ks</t>
  </si>
  <si>
    <t>-866299204</t>
  </si>
  <si>
    <t>51</t>
  </si>
  <si>
    <t>317165102</t>
  </si>
  <si>
    <t>Prekladový trámec YTONG šírky 125 mm, výšky 124 mm, dĺžky 1250 mm</t>
  </si>
  <si>
    <t>-2128153096</t>
  </si>
  <si>
    <t>52</t>
  </si>
  <si>
    <t>317165103</t>
  </si>
  <si>
    <t>Prekladový trámec YTONG šírky 125 mm, výšky 124 mm, dĺžky 1500 mm</t>
  </si>
  <si>
    <t>-1159768305</t>
  </si>
  <si>
    <t>2+6</t>
  </si>
  <si>
    <t>53</t>
  </si>
  <si>
    <t>317165105</t>
  </si>
  <si>
    <t>Prekladový trámec YTONG šírky 125 mm, výšky 124 mm, dĺžky 2000 mm</t>
  </si>
  <si>
    <t>-749957140</t>
  </si>
  <si>
    <t>4+10</t>
  </si>
  <si>
    <t>54</t>
  </si>
  <si>
    <t>317165107</t>
  </si>
  <si>
    <t>Prekladový trámec YTONG šírky 125 mm, výšky 124 mm, dĺžky 2500 mm</t>
  </si>
  <si>
    <t>-872267256</t>
  </si>
  <si>
    <t>55</t>
  </si>
  <si>
    <t>317165202</t>
  </si>
  <si>
    <t>Nosný preklad YTONG šírky 250 mm, výšky 249 mm, dĺžky 1500 mm</t>
  </si>
  <si>
    <t>710529484</t>
  </si>
  <si>
    <t>56</t>
  </si>
  <si>
    <t>317165203</t>
  </si>
  <si>
    <t>Nosný preklad YTONG šírky 250 mm, výšky 249 mm, dĺžky 1750 mm</t>
  </si>
  <si>
    <t>-1213745988</t>
  </si>
  <si>
    <t>4+6</t>
  </si>
  <si>
    <t>57</t>
  </si>
  <si>
    <t>317165204</t>
  </si>
  <si>
    <t>Nosný preklad YTONG šírky 250 mm, výšky 249 mm, dĺžky 2000 mm</t>
  </si>
  <si>
    <t>-1979278053</t>
  </si>
  <si>
    <t>58</t>
  </si>
  <si>
    <t>317165221</t>
  </si>
  <si>
    <t>Nosný preklad YTONG šírky 300 mm, výšky 249 mm, dĺžky 1250 mm</t>
  </si>
  <si>
    <t>179066781</t>
  </si>
  <si>
    <t>1+5+5</t>
  </si>
  <si>
    <t>59</t>
  </si>
  <si>
    <t>317165222</t>
  </si>
  <si>
    <t>Nosný preklad YTONG šírky 300 mm, výšky 249 mm, dĺžky 1500 mm</t>
  </si>
  <si>
    <t>-646761808</t>
  </si>
  <si>
    <t>4+1+1</t>
  </si>
  <si>
    <t>60</t>
  </si>
  <si>
    <t>317165223</t>
  </si>
  <si>
    <t>Nosný preklad YTONG šírky 300 mm, výšky 249 mm, dĺžky 1750 mm</t>
  </si>
  <si>
    <t>63212120</t>
  </si>
  <si>
    <t>1+1+1</t>
  </si>
  <si>
    <t>61</t>
  </si>
  <si>
    <t>317165224</t>
  </si>
  <si>
    <t>Nosný preklad YTONG šírky 300 mm, výšky 249 mm, dĺžky 2000 mm</t>
  </si>
  <si>
    <t>-1359485314</t>
  </si>
  <si>
    <t>62</t>
  </si>
  <si>
    <t>317165226</t>
  </si>
  <si>
    <t>Nosný preklad YTONG šírky 300 mm, výšky 249 mm, dĺžky 2500 mm</t>
  </si>
  <si>
    <t>-1600151816</t>
  </si>
  <si>
    <t>2+9+9</t>
  </si>
  <si>
    <t>63</t>
  </si>
  <si>
    <t>317321511.S</t>
  </si>
  <si>
    <t>Betón prekladov železový (bez výstuže) tr. C 30/37</t>
  </si>
  <si>
    <t>-849092683</t>
  </si>
  <si>
    <t>"1.NP - P1.1, P1.2, P1.3"</t>
  </si>
  <si>
    <t>0,25*0,66*3,2</t>
  </si>
  <si>
    <t>0,25*0,41*2,5</t>
  </si>
  <si>
    <t>0,25*0,25*3,5</t>
  </si>
  <si>
    <t>"2.NP" - P2.1, P2.2"</t>
  </si>
  <si>
    <t>0,25*0,25*2,5*8</t>
  </si>
  <si>
    <t>0,25*0,285*(3,5+1,8)</t>
  </si>
  <si>
    <t>"3.NP - P3.1"</t>
  </si>
  <si>
    <t>0,25*0,32*3,7</t>
  </si>
  <si>
    <t>64</t>
  </si>
  <si>
    <t>317351107.S</t>
  </si>
  <si>
    <t>Debnenie prekladu  vrátane podpornej konštrukcie výšky do 4 m zhotovenie</t>
  </si>
  <si>
    <t>-547059674</t>
  </si>
  <si>
    <t>(0,25+0,66*2)*3,2</t>
  </si>
  <si>
    <t>(0,25+0,41*2)*2,5</t>
  </si>
  <si>
    <t>(0,25+0,25*2)*3,5</t>
  </si>
  <si>
    <t>(0,25+0,25*2)*2,5*8</t>
  </si>
  <si>
    <t>(0,25+0,285*2)*(3,5+1,8)</t>
  </si>
  <si>
    <t>(0,25+0,32*2)*3,7</t>
  </si>
  <si>
    <t>65</t>
  </si>
  <si>
    <t>317351108.S</t>
  </si>
  <si>
    <t>Debnenie prekladu  vrátane podpornej konštrukcie výšky do 4 m odstránenie</t>
  </si>
  <si>
    <t>167229247</t>
  </si>
  <si>
    <t>66</t>
  </si>
  <si>
    <t>331321610.S</t>
  </si>
  <si>
    <t>Betón stĺpov a pilierov hranatých, ťahadiel, rámových stojok, vzpier, železový (bez výstuže) tr. C 30/37</t>
  </si>
  <si>
    <t>1767573569</t>
  </si>
  <si>
    <t>0,25*0,4*4,2*2</t>
  </si>
  <si>
    <t>0,25*0,35*4,2*2</t>
  </si>
  <si>
    <t>0,25*0,25*4,2*3</t>
  </si>
  <si>
    <t>0,25*0,4*2,6*2</t>
  </si>
  <si>
    <t>0,25*0,35*2,6*2</t>
  </si>
  <si>
    <t>0,25*0,25*2,6</t>
  </si>
  <si>
    <t>0,46*0,285*2,5</t>
  </si>
  <si>
    <t>0,25*0,4*2,65*2</t>
  </si>
  <si>
    <t>0,25*0,35*2,65*2</t>
  </si>
  <si>
    <t>0,25*0,25*2,65</t>
  </si>
  <si>
    <t>0,25*0,25*3,1*2</t>
  </si>
  <si>
    <t>67</t>
  </si>
  <si>
    <t>331351101.S</t>
  </si>
  <si>
    <t>Debnenie hranatých stĺpov prierezu pravouhlého štvoruholníka výšky do 4 m, zhotovenie-dielce</t>
  </si>
  <si>
    <t>492549659</t>
  </si>
  <si>
    <t>(0,25+0,4)*2*4,2*2</t>
  </si>
  <si>
    <t>(0,25+0,35)*2*4,2*2</t>
  </si>
  <si>
    <t>(0,25+0,25)*2*4,2*3</t>
  </si>
  <si>
    <t>(0,25+0,4)*2*2,6*2</t>
  </si>
  <si>
    <t>(0,25+0,35)*2*2,6*2</t>
  </si>
  <si>
    <t>(0,25+0,25)*2*2,6</t>
  </si>
  <si>
    <t>(0,46+0,285)*2*2,5</t>
  </si>
  <si>
    <t>(0,25+0,4)*2*2,65*2</t>
  </si>
  <si>
    <t>(0,25+0,35)*2*2,65*2</t>
  </si>
  <si>
    <t>(0,25+0,25)*2*2,65</t>
  </si>
  <si>
    <t>(0,25+0,25)*3,1*2</t>
  </si>
  <si>
    <t>68</t>
  </si>
  <si>
    <t>331351102.S</t>
  </si>
  <si>
    <t>Debnenie hranatých stĺpov prierezu pravouhlého štvoruholníka výšky do 4 m, odstránenie-dielce</t>
  </si>
  <si>
    <t>1525822436</t>
  </si>
  <si>
    <t>69</t>
  </si>
  <si>
    <t>340239240</t>
  </si>
  <si>
    <t>Zamurovanie otvorov plochy nad 1 do 4 m2 tvárnicami YTONG (450x499x249)</t>
  </si>
  <si>
    <t>-2022140157</t>
  </si>
  <si>
    <t>"domurovanie"</t>
  </si>
  <si>
    <t>110</t>
  </si>
  <si>
    <t>70</t>
  </si>
  <si>
    <t>341321610.S</t>
  </si>
  <si>
    <t>Betón stien a priečok, železový (bez výstuže) tr. C 30/37</t>
  </si>
  <si>
    <t>-104234537</t>
  </si>
  <si>
    <t>0,2*10,0*(6,3+2,0*2)+0,25*10,0*3,5</t>
  </si>
  <si>
    <t>-0,2*1,3*2,2*4</t>
  </si>
  <si>
    <t>0,15*10,1*(1,76+1,4)</t>
  </si>
  <si>
    <t>0,15*4,25*1,55</t>
  </si>
  <si>
    <t>-0,15*1,0*2,1</t>
  </si>
  <si>
    <t>71</t>
  </si>
  <si>
    <t>341351101.S</t>
  </si>
  <si>
    <t>Debnenie  stien a priečok jednostranné, zhotovenie-dielce</t>
  </si>
  <si>
    <t>975936460</t>
  </si>
  <si>
    <t>0,2*(1,3+2,2*2)*4</t>
  </si>
  <si>
    <t>0,15*(1,0+2,1*2)</t>
  </si>
  <si>
    <t>72</t>
  </si>
  <si>
    <t>341351102.S</t>
  </si>
  <si>
    <t>Debnenie  stien a priečok jednostranné, odstránenie-dielce</t>
  </si>
  <si>
    <t>-877030533</t>
  </si>
  <si>
    <t>73</t>
  </si>
  <si>
    <t>341351105.S</t>
  </si>
  <si>
    <t>Debnenie stien a priečok obojstranné zhotovenie-dielce</t>
  </si>
  <si>
    <t>1187806569</t>
  </si>
  <si>
    <t>2*10,0*(6,3+2,0*2)+2*10,0*3,5</t>
  </si>
  <si>
    <t>-2*1,3*2,2*4</t>
  </si>
  <si>
    <t>2*10,1*(1,76+1,4)</t>
  </si>
  <si>
    <t>2*4,25*1,55</t>
  </si>
  <si>
    <t>-2*1,0*2,1</t>
  </si>
  <si>
    <t>74</t>
  </si>
  <si>
    <t>341351106.S</t>
  </si>
  <si>
    <t>Debnenie stien a priečok obojstranné odstránenie-dielce</t>
  </si>
  <si>
    <t>1605782916</t>
  </si>
  <si>
    <t>75</t>
  </si>
  <si>
    <t>341361821.S</t>
  </si>
  <si>
    <t>Výstuž stien a priečok B500 (10505)</t>
  </si>
  <si>
    <t>-669608817</t>
  </si>
  <si>
    <t>(658,81+261,76)*0,001*1,05</t>
  </si>
  <si>
    <t>76</t>
  </si>
  <si>
    <t>341362021.S</t>
  </si>
  <si>
    <t>Výstuž  stien a priečok zo zváraných sietí KARI</t>
  </si>
  <si>
    <t>473990966</t>
  </si>
  <si>
    <t>(365,84+1976,33)*0,001*1,05</t>
  </si>
  <si>
    <t>77</t>
  </si>
  <si>
    <t>342272102</t>
  </si>
  <si>
    <t>Priečky z tvárnic YTONG hr. 100 mm P2-500 hladkých, na MVC a maltu YTONG (100x249x599)</t>
  </si>
  <si>
    <t>-1098949691</t>
  </si>
  <si>
    <t>2,5*1,6</t>
  </si>
  <si>
    <t>2,5*0,6*8</t>
  </si>
  <si>
    <t>78</t>
  </si>
  <si>
    <t>342272104</t>
  </si>
  <si>
    <t>Priečky z tvárnic YTONG hr. 150 mm P2-500 hladkých, na MVC a maltu YTONG (150x249x599)</t>
  </si>
  <si>
    <t>-328653062</t>
  </si>
  <si>
    <t>"1.PP"</t>
  </si>
  <si>
    <t>2,55*(5,5+3,5+3,9+1,8+1,5)</t>
  </si>
  <si>
    <t>-0,9*2,0*4-0,8*2,0</t>
  </si>
  <si>
    <t>3,65*(1,6+3,4*3+6,5*3+3,5+1,1)</t>
  </si>
  <si>
    <t>3,65*(3,1+1,0+1,85+2,25*2)</t>
  </si>
  <si>
    <t>3,65*(1,6+1,65)</t>
  </si>
  <si>
    <t>-0,9*2,0*5-0,9*2,0*4-0,8*2,0</t>
  </si>
  <si>
    <t>3,35*(4,9*3+2,2+1,7+5,75+3,9)</t>
  </si>
  <si>
    <t>3,35*(3,7+4,2*2+2,4+3,5*2)</t>
  </si>
  <si>
    <t>3,35*(3,5*3+1,2+2,0+4,0+2,4)</t>
  </si>
  <si>
    <t>3,35*(0,9+2,0*2+12,5+3,5+1,2)</t>
  </si>
  <si>
    <t>3,35*(6,3+1,4)</t>
  </si>
  <si>
    <t>-0,6*2,0*13-0,8*2,0*3-0,9*2,0*5</t>
  </si>
  <si>
    <t>3,05*(3,4*8+6,5*4+2,2*2+5,4*2)</t>
  </si>
  <si>
    <t>3,05*(3,25*5+3,75+5,5+3,45*2)</t>
  </si>
  <si>
    <t>3,05*(2,3+1,8*2+7,4+11,2+9,2)</t>
  </si>
  <si>
    <t>-0,9*2,0*14-1,2*2,3*4-0,9*2,3</t>
  </si>
  <si>
    <t>-1,7*2,3-0,7*2,0-1,0*2,3</t>
  </si>
  <si>
    <t>3,15*(3,4*12+6,5*4+2,2*3+5,8*3)</t>
  </si>
  <si>
    <t>3,15*(2,0*3+3,65+11,3+11+4*2)</t>
  </si>
  <si>
    <t>-0,9*2,0*13-1,2*2,3*3-0,9*2,3*2</t>
  </si>
  <si>
    <t>-1,75*2,3-1,9*2,3*2</t>
  </si>
  <si>
    <t>79</t>
  </si>
  <si>
    <t>342273506</t>
  </si>
  <si>
    <t>Priečky z tvárnic SILKA hr. 150 mm S20-2000 PD, na MVC a maltu SILKA (150x199x333)</t>
  </si>
  <si>
    <t>-602350548</t>
  </si>
  <si>
    <t>3,05*(5,3+4,3+3,4+5,0)-1,2*2,3*4</t>
  </si>
  <si>
    <t>3,1*(5,5+3,4+5,2)-1,2*2,3*3</t>
  </si>
  <si>
    <t>80</t>
  </si>
  <si>
    <t>3422735061</t>
  </si>
  <si>
    <t>Stena vonkajšieho oceľového schodiska - LEXAN</t>
  </si>
  <si>
    <t>480697398</t>
  </si>
  <si>
    <t>81</t>
  </si>
  <si>
    <t>3422735062</t>
  </si>
  <si>
    <t>Zastrešenie pergoly - LEXAN</t>
  </si>
  <si>
    <t>-102999263</t>
  </si>
  <si>
    <t>5,5*12</t>
  </si>
  <si>
    <t>Vodorovné konštrukcie</t>
  </si>
  <si>
    <t>82</t>
  </si>
  <si>
    <t>411321616.S</t>
  </si>
  <si>
    <t>Betón stropov doskových a trámových,  železový tr. C 30/37</t>
  </si>
  <si>
    <t>1847458172</t>
  </si>
  <si>
    <t>"D1.1 - D1.5"</t>
  </si>
  <si>
    <t>0,2*18,4*13,0</t>
  </si>
  <si>
    <t>0,2*1,6*2,4*2</t>
  </si>
  <si>
    <t>0,2*2,9*2,25</t>
  </si>
  <si>
    <t>0,2*5,8*6,2</t>
  </si>
  <si>
    <t>0,2*3,65*1,3</t>
  </si>
  <si>
    <t>"D1.6"</t>
  </si>
  <si>
    <t>0,21*11,4*5,35</t>
  </si>
  <si>
    <t>Medzisúčet</t>
  </si>
  <si>
    <t>"D2.1 - D2.5"</t>
  </si>
  <si>
    <t>0,2*1,6*(2,4*4+2,5*4)</t>
  </si>
  <si>
    <t>0,2*6,5*6,2</t>
  </si>
  <si>
    <t>"D3.1 - D3.10"</t>
  </si>
  <si>
    <t>0,2*2,4*6,2</t>
  </si>
  <si>
    <t>0,2*1,3*6,2*2</t>
  </si>
  <si>
    <t>0,2*1,0*5,2</t>
  </si>
  <si>
    <t>0,2*1,0*0,62</t>
  </si>
  <si>
    <t>0,2*3,5*1,0</t>
  </si>
  <si>
    <t>0,2*3,5*5,5</t>
  </si>
  <si>
    <t>0,2*3,4*2,5</t>
  </si>
  <si>
    <t>0,2*1,8*1,6</t>
  </si>
  <si>
    <t>83</t>
  </si>
  <si>
    <t>411351101.S</t>
  </si>
  <si>
    <t>Debnenie stropov doskových zhotovenie-dielce</t>
  </si>
  <si>
    <t>-2055195470</t>
  </si>
  <si>
    <t>18,4*13,0</t>
  </si>
  <si>
    <t>1,6*2,4*2</t>
  </si>
  <si>
    <t>2,9*2,25</t>
  </si>
  <si>
    <t>5,8*6,2</t>
  </si>
  <si>
    <t>3,65*1,3</t>
  </si>
  <si>
    <t>11,4*5,35</t>
  </si>
  <si>
    <t>1,6*(2,4*4+2,5*4)</t>
  </si>
  <si>
    <t>6,5*6,2</t>
  </si>
  <si>
    <t>"D3.1 - D1.9"</t>
  </si>
  <si>
    <t>2,4*6,2</t>
  </si>
  <si>
    <t>1,3*6,2*2</t>
  </si>
  <si>
    <t>1,0*5,2</t>
  </si>
  <si>
    <t>1,0*0,62</t>
  </si>
  <si>
    <t>3,5*1,0</t>
  </si>
  <si>
    <t>3,5*5,5</t>
  </si>
  <si>
    <t>3,4*2,5</t>
  </si>
  <si>
    <t>1,8*1,6</t>
  </si>
  <si>
    <t>84</t>
  </si>
  <si>
    <t>411351102.S</t>
  </si>
  <si>
    <t>Debnenie stropov doskových odstránenie-dielce</t>
  </si>
  <si>
    <t>-238966047</t>
  </si>
  <si>
    <t>85</t>
  </si>
  <si>
    <t>411354173.S</t>
  </si>
  <si>
    <t>Podporná konštrukcia stropov výšky do 4 m pre zaťaženie do 12 kPa zhotovenie</t>
  </si>
  <si>
    <t>1925957892</t>
  </si>
  <si>
    <t>86</t>
  </si>
  <si>
    <t>411354174.S</t>
  </si>
  <si>
    <t>Podporná konštrukcia stropov výšky do 4 m pre zaťaženie do 12 kPa odstránenie</t>
  </si>
  <si>
    <t>1399283139</t>
  </si>
  <si>
    <t>87</t>
  </si>
  <si>
    <t>411361821.S</t>
  </si>
  <si>
    <t>Výstuž stropov doskových, trámových, vložkových,konzolových alebo balkónových, B500 (10505)</t>
  </si>
  <si>
    <t>-1557497624</t>
  </si>
  <si>
    <t>(2332,25+985,63+1906,85+1151,865+1563,288+676,15)*0,001*1,05</t>
  </si>
  <si>
    <t>88</t>
  </si>
  <si>
    <t>411362021.S</t>
  </si>
  <si>
    <t>Výstuž stropov doskových, trámových, vložkových,konzolových alebo balkónových, zo zváraných sietí KARI</t>
  </si>
  <si>
    <t>206444593</t>
  </si>
  <si>
    <t>(376,2+257,4+47,4+396)*0,001*1,1</t>
  </si>
  <si>
    <t>89</t>
  </si>
  <si>
    <t>413321616.S</t>
  </si>
  <si>
    <t>Betón nosníkov, železový tr. C 30/37</t>
  </si>
  <si>
    <t>1998527967</t>
  </si>
  <si>
    <t>"1.-3.NP - priečla, ozn PR 1.1 - 3.1"</t>
  </si>
  <si>
    <t>0,66*0,25*18,15*3</t>
  </si>
  <si>
    <t>"1. NP - obvodový nosník ozn. N1.1, N 1.2"</t>
  </si>
  <si>
    <t>0,25*0,66*13,8</t>
  </si>
  <si>
    <t>0,305*0,4*3,5</t>
  </si>
  <si>
    <t>"2.NP - nosník, ozn. N2.1</t>
  </si>
  <si>
    <t>90</t>
  </si>
  <si>
    <t>413351107.S</t>
  </si>
  <si>
    <t>Debnenie nosníka zhotovenie-dielce</t>
  </si>
  <si>
    <t>1854763998</t>
  </si>
  <si>
    <t>"1.-3.NP - priečla, ozn PR 1.1 - 1.3"</t>
  </si>
  <si>
    <t>(0,66*2+0,25)*18,15*3</t>
  </si>
  <si>
    <t>"1. NP - obvodový nosník ozn. N1.1, N1.2"</t>
  </si>
  <si>
    <t>(0,66*2+0,25)*13,8</t>
  </si>
  <si>
    <t>(0,305+0,4*2)*3,5</t>
  </si>
  <si>
    <t>91</t>
  </si>
  <si>
    <t>413351108.S</t>
  </si>
  <si>
    <t>Debnenie nosníka odstránenie-dielce</t>
  </si>
  <si>
    <t>-519050286</t>
  </si>
  <si>
    <t>92</t>
  </si>
  <si>
    <t>413351215.S</t>
  </si>
  <si>
    <t>Podporná konštrukcia nosníkov výšky do 4 m zaťaženia do 20 kPa - zhotovenie</t>
  </si>
  <si>
    <t>-1322783101</t>
  </si>
  <si>
    <t>0,25*18,15*3</t>
  </si>
  <si>
    <t>"1. NP - obvodový nosník ozn. N1.1"</t>
  </si>
  <si>
    <t>0,25*13,8</t>
  </si>
  <si>
    <t>93</t>
  </si>
  <si>
    <t>413351216.S</t>
  </si>
  <si>
    <t>Podporná konštrukcia nosníkov výšky do 4 m zaťaženia do 20 kPa - odstránenie</t>
  </si>
  <si>
    <t>-574089382</t>
  </si>
  <si>
    <t>94</t>
  </si>
  <si>
    <t>413361821.S</t>
  </si>
  <si>
    <t>Výstuž nosníkov a trámov, bez rozdielu tvaru a uloženia, B500 (10505)</t>
  </si>
  <si>
    <t>-1420513587</t>
  </si>
  <si>
    <t>"ŽB rám - priečla a stĺpy pod priečlou"</t>
  </si>
  <si>
    <t>(1085,62+580,22+360,19)*0,001*1,05</t>
  </si>
  <si>
    <t>95</t>
  </si>
  <si>
    <t>417321616.S</t>
  </si>
  <si>
    <t>Betón stužujúcich pásov a vencov železový tr. C 30/37</t>
  </si>
  <si>
    <t>1497348200</t>
  </si>
  <si>
    <t>"V1.1"</t>
  </si>
  <si>
    <t>0,3*0,25*(4,35+6,5+11,9+5,3+3,8+1,8+2,0)</t>
  </si>
  <si>
    <t>0,25*0,21*3,8</t>
  </si>
  <si>
    <t>0,3*0,21*3,8</t>
  </si>
  <si>
    <t>"V1.2"</t>
  </si>
  <si>
    <t>0,25*0,21*(6,8+5,4)</t>
  </si>
  <si>
    <t>"V1.3"</t>
  </si>
  <si>
    <t>0,53*0,21*5,1</t>
  </si>
  <si>
    <t>"V2.1"</t>
  </si>
  <si>
    <t>0,25*0,25*(5,4+3,3+2,0*2+2,5+0,35+6,5+6,0)</t>
  </si>
  <si>
    <t>0,25*0,25*(0,75+1,9+1,4+3,6+4,2+6,9)</t>
  </si>
  <si>
    <t>"V3.1"</t>
  </si>
  <si>
    <t>0,25*0,31*(13,0+24,2+6,25+6,8+23,9)</t>
  </si>
  <si>
    <t>"V3.2"</t>
  </si>
  <si>
    <t>0,25*0,32*(4,7+30,0+12,3+29,7+6,9)</t>
  </si>
  <si>
    <t>"V3.3"</t>
  </si>
  <si>
    <t>0,25*0,15*150,63</t>
  </si>
  <si>
    <t>96</t>
  </si>
  <si>
    <t>417351115.S</t>
  </si>
  <si>
    <t>Debnenie bočníc stužujúcich pásov a vencov vrátane vzpier zhotovenie</t>
  </si>
  <si>
    <t>1707592569</t>
  </si>
  <si>
    <t>2*0,25*(4,35+6,5+11,9+5,3+3,8+1,8+2,0)</t>
  </si>
  <si>
    <t>2*0,21*3,8*2</t>
  </si>
  <si>
    <t>2*0,21*(6,8+5,4)</t>
  </si>
  <si>
    <t>2*0,21*5,1</t>
  </si>
  <si>
    <t>2*0,25*(5,4+3,3+2,0*2+2,5+0,35+6,5+6,0)</t>
  </si>
  <si>
    <t>2*0,25*(0,75+1,9+1,4+3,6+4,2+6,9)</t>
  </si>
  <si>
    <t>2*0,31*(13,0+24,2+6,25+6,8+23,9)</t>
  </si>
  <si>
    <t>2*0,32*(4,7+30,0+12,3+29,7+6,9)</t>
  </si>
  <si>
    <t>2*0,15*150,63</t>
  </si>
  <si>
    <t>97</t>
  </si>
  <si>
    <t>417351116.S</t>
  </si>
  <si>
    <t>Debnenie bočníc stužujúcich pásov a vencov vrátane vzpier odstránenie</t>
  </si>
  <si>
    <t>2098008251</t>
  </si>
  <si>
    <t>98</t>
  </si>
  <si>
    <t>417361821.S</t>
  </si>
  <si>
    <t>Výstuž stužujúcich pásov a vencov z betonárskej ocele B500 (10505)</t>
  </si>
  <si>
    <t>-2127022099</t>
  </si>
  <si>
    <t xml:space="preserve">"statika, v.č. VV-10, VV-11, VV-12" </t>
  </si>
  <si>
    <t>(840,29+487,33+1307,87)*0,001*1,05</t>
  </si>
  <si>
    <t>99</t>
  </si>
  <si>
    <t>417391151.S</t>
  </si>
  <si>
    <t>Montáž obkladu betónových konštrukcií vykonaný súčasne s betónovaním extrudovaným polystyrénom</t>
  </si>
  <si>
    <t>-2089918318</t>
  </si>
  <si>
    <t>"ŽB vence, preklady, stĺpy"</t>
  </si>
  <si>
    <t>"1.NP - ŽB vence, preklady, stĺpy"</t>
  </si>
  <si>
    <t>0,1*(5,4+12)</t>
  </si>
  <si>
    <t>0,25*3,5*4</t>
  </si>
  <si>
    <t>0,41*(5,3+11,9+6,8+6,2+2,0+1,8+3,8)</t>
  </si>
  <si>
    <t>0,66*(3,2+13,9)</t>
  </si>
  <si>
    <t>0,29*2,5</t>
  </si>
  <si>
    <t>0,25*(5,4+24,2*2+13,2+3,25)</t>
  </si>
  <si>
    <t>0,32*(40,7+30,0+12,3+30,0)</t>
  </si>
  <si>
    <t>0,32*(5,4+24,2+13,0+23,9)</t>
  </si>
  <si>
    <t>0,25*3,3</t>
  </si>
  <si>
    <t>100</t>
  </si>
  <si>
    <t>283750000700</t>
  </si>
  <si>
    <t>Doska XPS STYRODUR 2800 C hr. 50 mm, zateplenie soklov, suterénov, podláh, ISOVER</t>
  </si>
  <si>
    <t>240380117</t>
  </si>
  <si>
    <t>108,577*1,05 'Prepočítané koeficientom množstva</t>
  </si>
  <si>
    <t>101</t>
  </si>
  <si>
    <t>430321616.S</t>
  </si>
  <si>
    <t>Schodiskové konštrukcie, betón železový tr. C 30/37</t>
  </si>
  <si>
    <t>563515741</t>
  </si>
  <si>
    <t>"1.NP - R1.1"</t>
  </si>
  <si>
    <t>0,21*1,65*(3,6+3,3)</t>
  </si>
  <si>
    <t>0,21*1,65*3,5</t>
  </si>
  <si>
    <t>(0,162*0,306)*1,65*22/2</t>
  </si>
  <si>
    <t>"2.NP - R2.1"</t>
  </si>
  <si>
    <t>(0,163*0,305)*1,65*20/2</t>
  </si>
  <si>
    <t>102</t>
  </si>
  <si>
    <t>430361821.S</t>
  </si>
  <si>
    <t>Výstuž schodiskových konštrukcií z betonárskej ocele B500 (10505)</t>
  </si>
  <si>
    <t>527709789</t>
  </si>
  <si>
    <t>(308,38+375,96)*0,001*1,05</t>
  </si>
  <si>
    <t>103</t>
  </si>
  <si>
    <t>431351121.S</t>
  </si>
  <si>
    <t>Debnenie do 4 m výšky - podest a podstupňových dosiek pôdorysne priamočiarych zhotovenie</t>
  </si>
  <si>
    <t>747480840</t>
  </si>
  <si>
    <t>2,0*(3,6+3,3)</t>
  </si>
  <si>
    <t>1,65*3,5</t>
  </si>
  <si>
    <t>104</t>
  </si>
  <si>
    <t>431351122.S</t>
  </si>
  <si>
    <t>Debnenie do 4 m výšky - podest a podstupňových dosiek pôdorysne priamočiarych odstránenie</t>
  </si>
  <si>
    <t>-1599278195</t>
  </si>
  <si>
    <t>105</t>
  </si>
  <si>
    <t>434351141.S</t>
  </si>
  <si>
    <t>Debnenie stupňov na podstupňovej doske alebo na teréne pôdorysne priamočiarych zhotovenie</t>
  </si>
  <si>
    <t>-472882740</t>
  </si>
  <si>
    <t>(0,162+0,306)*1,65*22</t>
  </si>
  <si>
    <t>(0,163+0,305)*1,65*20</t>
  </si>
  <si>
    <t>106</t>
  </si>
  <si>
    <t>434351142.S</t>
  </si>
  <si>
    <t>Debnenie stupňov na podstupňovej doske alebo na teréne pôdorysne priamočiarych odstránenie</t>
  </si>
  <si>
    <t>-109204791</t>
  </si>
  <si>
    <t>Úpravy povrchov, podlahy, osadenie</t>
  </si>
  <si>
    <t>107</t>
  </si>
  <si>
    <t>611460121.S</t>
  </si>
  <si>
    <t>Príprava vnútorného podkladu stropov penetráciou základnou</t>
  </si>
  <si>
    <t>1283306158</t>
  </si>
  <si>
    <t>4,94+5,05</t>
  </si>
  <si>
    <t>4,51+10,32+3,76+11,87+6,86+5,19+1,9</t>
  </si>
  <si>
    <t>45,61+8,86+8,2+6,19+3,06+2,14+6,75</t>
  </si>
  <si>
    <t>8,27+5,74+16,26+10,06</t>
  </si>
  <si>
    <t>16,36</t>
  </si>
  <si>
    <t>108</t>
  </si>
  <si>
    <t>611460303.S</t>
  </si>
  <si>
    <t>Vnútorná stierka stropov sadrová, hr. 3 mm</t>
  </si>
  <si>
    <t>-827031034</t>
  </si>
  <si>
    <t>109</t>
  </si>
  <si>
    <t>612460121.S</t>
  </si>
  <si>
    <t>Príprava vnútorného podkladu stien penetráciou základnou</t>
  </si>
  <si>
    <t>120103990</t>
  </si>
  <si>
    <t>"obvodové murivo - nové"</t>
  </si>
  <si>
    <t>728</t>
  </si>
  <si>
    <t>"vnútorné murivo a priečky - nové"</t>
  </si>
  <si>
    <t>837,2+2739,5</t>
  </si>
  <si>
    <t>"existujúce murivo okrem 1.PP"</t>
  </si>
  <si>
    <t>971,875-332,5</t>
  </si>
  <si>
    <t>612460365.S</t>
  </si>
  <si>
    <t>Vnútorná omietka stien vápennocementová jednovrstvová, hr. 20 mm</t>
  </si>
  <si>
    <t>1916610363</t>
  </si>
  <si>
    <t>837,2+2739,38</t>
  </si>
  <si>
    <t>"odpočet keramický obklad"</t>
  </si>
  <si>
    <t>-1345</t>
  </si>
  <si>
    <t>111</t>
  </si>
  <si>
    <t>612465113.S</t>
  </si>
  <si>
    <t>Vnútorný sanačný systém stien, sanačný prednástrek cementový, krytie 100%</t>
  </si>
  <si>
    <t>-1913137465</t>
  </si>
  <si>
    <t>112</t>
  </si>
  <si>
    <t>612465154.S</t>
  </si>
  <si>
    <t>Vnútorný sanačný systém stien s obsahom cementu, jadrová omietka odvlhčovacia, hr. 25 mm</t>
  </si>
  <si>
    <t>1559759927</t>
  </si>
  <si>
    <t>2,5*(11,0*6+15,5*4+5,0)</t>
  </si>
  <si>
    <t>113</t>
  </si>
  <si>
    <t>612481119.S</t>
  </si>
  <si>
    <t>Potiahnutie vnútorných stien sklotextílnou mriežkou s celoplošným prilepením</t>
  </si>
  <si>
    <t>-1133165806</t>
  </si>
  <si>
    <t>837,2+2739,4</t>
  </si>
  <si>
    <t>"existujúce murivo"</t>
  </si>
  <si>
    <t>971,875</t>
  </si>
  <si>
    <t>114</t>
  </si>
  <si>
    <t>621462353</t>
  </si>
  <si>
    <t>Vonkajšia omietka podhľadov tenkovrstvová BAUMIT, silikónová, Baumit StarTop, škrabaná, hr. 2 mm</t>
  </si>
  <si>
    <t>-2071778790</t>
  </si>
  <si>
    <t>115</t>
  </si>
  <si>
    <t>622464310</t>
  </si>
  <si>
    <t>Vonkajšia omietka stien mozaiková BAUMIT, Baumit MosaikTop</t>
  </si>
  <si>
    <t>2132783663</t>
  </si>
  <si>
    <t>0,525*2*(20,0+54,2)</t>
  </si>
  <si>
    <t>-0,525*(1,8*2+1,4*2+10*2+2*2)</t>
  </si>
  <si>
    <t>116</t>
  </si>
  <si>
    <t>622464353</t>
  </si>
  <si>
    <t>Vonkajšia omietka stien tenkovrstvová BAUMIT, silikónová, Baumit StarTop, škrabaná, hr. 2 mm</t>
  </si>
  <si>
    <t>1155558006</t>
  </si>
  <si>
    <t>11,0*2*(20,0+54,2)</t>
  </si>
  <si>
    <t>-309,05-12,6-5,9*2,8</t>
  </si>
  <si>
    <t>"ostenia"</t>
  </si>
  <si>
    <t>"W01 - W04"</t>
  </si>
  <si>
    <t>0,2*(2,0+2,65*2)*(14+10+3+4)</t>
  </si>
  <si>
    <t>"W05 - W25"</t>
  </si>
  <si>
    <t>0,2*(2,0+2,45*2)*3</t>
  </si>
  <si>
    <t>0,2*(1,0+2,0*2)*4</t>
  </si>
  <si>
    <t>0,2*(0,6+1,65*2)*(10+13)</t>
  </si>
  <si>
    <t>0,2*(1,0+1,65*2)*(1+1)</t>
  </si>
  <si>
    <t>0,2*(1,0+2,65*2)*(2+2)</t>
  </si>
  <si>
    <t>0,2*(2,0+2,0*2)*(1+1)</t>
  </si>
  <si>
    <t>0,2*(0,6+1,3*2)*(1+1)</t>
  </si>
  <si>
    <t>0,2*(1,3+0,6*2)*2</t>
  </si>
  <si>
    <t>0,2*(1,63+0,6*2)</t>
  </si>
  <si>
    <t>0,2*(0,6+0,6*2)</t>
  </si>
  <si>
    <t>0,2*(2,0+2,65*2)</t>
  </si>
  <si>
    <t>0,2*(2,66+2,65*2)*7</t>
  </si>
  <si>
    <t>0,2*(2,0+3,25*2)</t>
  </si>
  <si>
    <t>0,2*(2,0+2,875*2)</t>
  </si>
  <si>
    <t>0,2*(1,0+0,6*2)</t>
  </si>
  <si>
    <t>0,2*(1,2+2,65*2)</t>
  </si>
  <si>
    <t>"W28"</t>
  </si>
  <si>
    <t>0,2*(1,5+1,5*2)</t>
  </si>
  <si>
    <t>"W26, W26B"</t>
  </si>
  <si>
    <t>0,2*(1,5+1,8*2)*2</t>
  </si>
  <si>
    <t>0,2*(2,0+1,8*2)*2</t>
  </si>
  <si>
    <t>"D01 - D10"</t>
  </si>
  <si>
    <t>0,2*(2,0+3,05*2)</t>
  </si>
  <si>
    <t>0,2*(2,66+3,05*2)</t>
  </si>
  <si>
    <t>0,2*(3,16+3,05*2)</t>
  </si>
  <si>
    <t>0,2*(1,2+2,9*2)</t>
  </si>
  <si>
    <t>0,2*(1,2+2,75*2)*2</t>
  </si>
  <si>
    <t>0,2*(1,3+2,9*2)*2</t>
  </si>
  <si>
    <t>0,2*(1,85+2,9*2)</t>
  </si>
  <si>
    <t>0,2*(1,2+2,3*2)</t>
  </si>
  <si>
    <t>0,2*(2,0+2,3*2)</t>
  </si>
  <si>
    <t>0,2*(0,87+2,3*2)</t>
  </si>
  <si>
    <t>117</t>
  </si>
  <si>
    <t>625250111.S</t>
  </si>
  <si>
    <t>Príplatok za zhotovenie vodorovnej podhľadovej konštrukcie z kontaktného zatepľovacieho systému z EPS hr. do 190 mm</t>
  </si>
  <si>
    <t>-1098723225</t>
  </si>
  <si>
    <t>118</t>
  </si>
  <si>
    <t>625250705.S</t>
  </si>
  <si>
    <t>Kontaktný zatepľovací systém z minerálnej vlny hr. 70 mm, skrutkovacie kotvy</t>
  </si>
  <si>
    <t>864786020</t>
  </si>
  <si>
    <t>"podhľady balkónov"</t>
  </si>
  <si>
    <t>2,4*1,5*(7+14)</t>
  </si>
  <si>
    <t>119</t>
  </si>
  <si>
    <t>625254335</t>
  </si>
  <si>
    <t>Kontaktný zatepľovací systém hr. 150 mm PROFI Steinwolle-System (minerálna vlna), skrutkovacie kotvy</t>
  </si>
  <si>
    <t>-1509613134</t>
  </si>
  <si>
    <t>120</t>
  </si>
  <si>
    <t>631312661.S</t>
  </si>
  <si>
    <t>Mazanina z betónu prostého (m3) tr. C 20/25 hr.nad 50 do 80 mm</t>
  </si>
  <si>
    <t>-1667247835</t>
  </si>
  <si>
    <t>"P2,P3, WC+kúpelne, mrazuvzdor. dlažba"</t>
  </si>
  <si>
    <t>0,055*(866,91+249,4+154,32+147,71)</t>
  </si>
  <si>
    <t>121</t>
  </si>
  <si>
    <t>631313661.S</t>
  </si>
  <si>
    <t>Mazanina z betónu prostého (m3) tr. C 20/25 hr.nad 80 do 120 mm</t>
  </si>
  <si>
    <t>-439818385</t>
  </si>
  <si>
    <t>"P1"</t>
  </si>
  <si>
    <t>0,1*421,48</t>
  </si>
  <si>
    <t>"P4"</t>
  </si>
  <si>
    <t>0,1*208,95</t>
  </si>
  <si>
    <t>122</t>
  </si>
  <si>
    <t>631315661.S</t>
  </si>
  <si>
    <t>Mazanina z betónu prostého (m3) tr. C 20/25 hr.nad 120 do 240 mm</t>
  </si>
  <si>
    <t>294738065</t>
  </si>
  <si>
    <t>"vstupy vonk schodísk, rampy, terasa"</t>
  </si>
  <si>
    <t>0,2*(13,5*3,5+2,5*4,5+6,3*1,5)</t>
  </si>
  <si>
    <t>0,2*(11,5*1,5+3,1*2,0+5,7*1,2)</t>
  </si>
  <si>
    <t>0,2*1,0*(1,4*3+1,9+2,6)</t>
  </si>
  <si>
    <t>123</t>
  </si>
  <si>
    <t>631315711.S</t>
  </si>
  <si>
    <t>Mazanina z betónu prostého (m3) tr. C 25/30 hr.nad 120 do 240 mm</t>
  </si>
  <si>
    <t>1721379245</t>
  </si>
  <si>
    <t>"ZP1"</t>
  </si>
  <si>
    <t>0,1*24,0*13,3</t>
  </si>
  <si>
    <t>124</t>
  </si>
  <si>
    <t>631319171.S</t>
  </si>
  <si>
    <t>Príplatok za strhnutie povrchu mazaniny latou pre hr. obidvoch vrstiev mazaniny nad 50 do 80 mm</t>
  </si>
  <si>
    <t>1742763107</t>
  </si>
  <si>
    <t>125</t>
  </si>
  <si>
    <t>631319173.S</t>
  </si>
  <si>
    <t>Príplatok za strhnutie povrchu mazaniny latou pre hr. obidvoch vrstiev mazaniny nad 80 do 120 mm</t>
  </si>
  <si>
    <t>1426425289</t>
  </si>
  <si>
    <t>126</t>
  </si>
  <si>
    <t>631319175.S</t>
  </si>
  <si>
    <t>Príplatok za strhnutie povrchu mazaniny latou pre hr. obidvoch vrstiev mazaniny nad 120 do 240 mm</t>
  </si>
  <si>
    <t>222265799</t>
  </si>
  <si>
    <t>21,388+31,92</t>
  </si>
  <si>
    <t>127</t>
  </si>
  <si>
    <t>631362021.S</t>
  </si>
  <si>
    <t>Výstuž mazanín z betónov (z kameniva) a z ľahkých betónov zo zváraných sietí z drôtov typu KARI</t>
  </si>
  <si>
    <t>-1968749903</t>
  </si>
  <si>
    <t>2,471</t>
  </si>
  <si>
    <t>421,48*5,4*1,2*0,001</t>
  </si>
  <si>
    <t>"P2"</t>
  </si>
  <si>
    <t>866,91*5,4*1,2*0,001</t>
  </si>
  <si>
    <t>"P3"</t>
  </si>
  <si>
    <t>249,4*5,4*1,2*0,001</t>
  </si>
  <si>
    <t>208,95*5,4*1,2*0,001</t>
  </si>
  <si>
    <t>"WC+kúpelne"</t>
  </si>
  <si>
    <t>154,32*5,4*1,2*0,001</t>
  </si>
  <si>
    <t>"mrazuvzdorná dl."</t>
  </si>
  <si>
    <t>147,71*5,4*1,2*0,001</t>
  </si>
  <si>
    <t>"podkladová doska vstupov vonk schodísk, rampy, terasa"</t>
  </si>
  <si>
    <t>(13,5*3,5+2,5*4,5+6,3*1,5)*5,4*1,2*0,001</t>
  </si>
  <si>
    <t>(11,5*1,5+3,1*2,0+5,7*1,2)*5,4*1,2*0,001</t>
  </si>
  <si>
    <t>1,0*(1,4*3+1,9+2,6)*5,4*1,2*0,001</t>
  </si>
  <si>
    <t>128</t>
  </si>
  <si>
    <t>631571003.S</t>
  </si>
  <si>
    <t>Násyp zo štrkopiesku 0-32 (pre spevnenie podkladu)</t>
  </si>
  <si>
    <t>1018375053</t>
  </si>
  <si>
    <t>"štrkové lôžko pod podkladový betón"</t>
  </si>
  <si>
    <t>0,15*13,3*24,0</t>
  </si>
  <si>
    <t>129</t>
  </si>
  <si>
    <t>6315710034</t>
  </si>
  <si>
    <t>Okapový chodník tiredený, vymývaný riečny štrk fr. 16-32 mm</t>
  </si>
  <si>
    <t>1123969379</t>
  </si>
  <si>
    <t>0,5*0,1*(55,2+18,8)*2</t>
  </si>
  <si>
    <t>130</t>
  </si>
  <si>
    <t>632200080.S1</t>
  </si>
  <si>
    <t>Montáž dlažby 600x600 mm kladená na sucho na rektifikačné terče</t>
  </si>
  <si>
    <t>604437478</t>
  </si>
  <si>
    <t>"terasa - S2"</t>
  </si>
  <si>
    <t>72,11</t>
  </si>
  <si>
    <t>131</t>
  </si>
  <si>
    <t>592460023000.S</t>
  </si>
  <si>
    <t>Platňa betónová záhradná, rozmer 500x500x50 mm, farebná</t>
  </si>
  <si>
    <t>-1116557976</t>
  </si>
  <si>
    <t>72,11*1,02 'Prepočítané koeficientom množstva</t>
  </si>
  <si>
    <t>132</t>
  </si>
  <si>
    <t>632452241.S</t>
  </si>
  <si>
    <t>Cementový poter (vhodný aj ako spádový), pevnosti v tlaku 25 MPa, hr. 10 mm</t>
  </si>
  <si>
    <t>1957350743</t>
  </si>
  <si>
    <t>"balkóny"</t>
  </si>
  <si>
    <t>75,6</t>
  </si>
  <si>
    <t>133</t>
  </si>
  <si>
    <t>632452644.S</t>
  </si>
  <si>
    <t>Cementová samonivelizačná stierka, pevnosti v tlaku 25 MPa, hr. 5 mm</t>
  </si>
  <si>
    <t>-1708200423</t>
  </si>
  <si>
    <t>866,91</t>
  </si>
  <si>
    <t>134</t>
  </si>
  <si>
    <t>632921413.S</t>
  </si>
  <si>
    <t>Dlažba z betónových dlaždíc hr. 60 mm do cem malty MC-10</t>
  </si>
  <si>
    <t>-1715008839</t>
  </si>
  <si>
    <t>"pod klimatizačné jednotky na streche"</t>
  </si>
  <si>
    <t>0,5*0,5*4+0,3*0,3*8</t>
  </si>
  <si>
    <t>Ostatné konštrukcie a práce-búranie</t>
  </si>
  <si>
    <t>135</t>
  </si>
  <si>
    <t>916561112</t>
  </si>
  <si>
    <t>Osadenie záhonového alebo parkového obrubníka betón., do lôžka z bet. pros. tr. C 16/20 s bočnou oporou</t>
  </si>
  <si>
    <t>-98531542</t>
  </si>
  <si>
    <t>(55,2+18,8)*2</t>
  </si>
  <si>
    <t>136</t>
  </si>
  <si>
    <t>592170001800</t>
  </si>
  <si>
    <t>Obrubník PREMAC parkový, lxšxv 1000x50x200 mm, sivá</t>
  </si>
  <si>
    <t>-768568735</t>
  </si>
  <si>
    <t>137</t>
  </si>
  <si>
    <t>941941031.S</t>
  </si>
  <si>
    <t>Montáž lešenia ľahkého pracovného radového s podlahami šírky od 0,80 do 1,00 m, výšky do 10 m</t>
  </si>
  <si>
    <t>-1894653203</t>
  </si>
  <si>
    <t>11,5*2*(20,0+54,2)</t>
  </si>
  <si>
    <t>138</t>
  </si>
  <si>
    <t>941941191.S</t>
  </si>
  <si>
    <t>Príplatok za prvý a každý ďalší i začatý mesiac použitia lešenia ľahkého pracovného radového s podlahami šírky od 0,80 do 1,00 m, výšky do 10 m</t>
  </si>
  <si>
    <t>-337129101</t>
  </si>
  <si>
    <t>1706,6*4 'Prepočítané koeficientom množstva</t>
  </si>
  <si>
    <t>139</t>
  </si>
  <si>
    <t>941941831.S</t>
  </si>
  <si>
    <t>Demontáž lešenia ľahkého pracovného radového s podlahami šírky nad 0,80 do 1,00 m, výšky do 10 m</t>
  </si>
  <si>
    <t>-793051848</t>
  </si>
  <si>
    <t>140</t>
  </si>
  <si>
    <t>952903011.S</t>
  </si>
  <si>
    <t>Čistenie fasád tlakovou vodou od prachu, usadenín a pavučín z úrovne terénu</t>
  </si>
  <si>
    <t>624428865</t>
  </si>
  <si>
    <t>7,65*(30,0+12,5)*2</t>
  </si>
  <si>
    <t>4,7*6,6*2</t>
  </si>
  <si>
    <t>-11,6*1,5*2-11,54*2,5*2</t>
  </si>
  <si>
    <t>-3,1*3,0-2,4*2,9-2,1*6,9</t>
  </si>
  <si>
    <t>-1,3*1,6*5-0,9*1,7*8</t>
  </si>
  <si>
    <t>141</t>
  </si>
  <si>
    <t>953941211.S1</t>
  </si>
  <si>
    <t>Kotvenie - kotvy HILTI</t>
  </si>
  <si>
    <t>kg</t>
  </si>
  <si>
    <t>-1174988456</t>
  </si>
  <si>
    <t>"statika - 1. - 3. NP"</t>
  </si>
  <si>
    <t>108,35+89,83+1,313</t>
  </si>
  <si>
    <t>142</t>
  </si>
  <si>
    <t>953945314.S</t>
  </si>
  <si>
    <t>Hliníkový soklový profil šírky 153 mm</t>
  </si>
  <si>
    <t>1098722770</t>
  </si>
  <si>
    <t>(54,2+18,0)*2</t>
  </si>
  <si>
    <t>143</t>
  </si>
  <si>
    <t>953945351.S</t>
  </si>
  <si>
    <t>Hliníkový rohový ochranný profil s integrovanou mriežkou</t>
  </si>
  <si>
    <t>-1189860205</t>
  </si>
  <si>
    <t>22*2,0</t>
  </si>
  <si>
    <t>144</t>
  </si>
  <si>
    <t>953995115</t>
  </si>
  <si>
    <t>BAUMIT Nadokenná lišta s odkvapovým nosom (PVC)</t>
  </si>
  <si>
    <t>-308311196</t>
  </si>
  <si>
    <t>2,0*(14+10+3+4)</t>
  </si>
  <si>
    <t>2,0*3+1,0*5+0,6*23+1,0*6+(2,0+0,6+1,3)*2</t>
  </si>
  <si>
    <t>1,63+0,6+2,0*3+2,66*7+1,2</t>
  </si>
  <si>
    <t>1,5</t>
  </si>
  <si>
    <t>(1,5+2,0)*2</t>
  </si>
  <si>
    <t>"ZS1"</t>
  </si>
  <si>
    <t>5,9</t>
  </si>
  <si>
    <t>"D1-D10</t>
  </si>
  <si>
    <t>2,0+1,8+3,2+1,2*2+1,1*2+1,85</t>
  </si>
  <si>
    <t>145</t>
  </si>
  <si>
    <t>953995401.S</t>
  </si>
  <si>
    <t>Nasadzovacia lišta (okapnička) na soklový profil s integrovanou mriežkou</t>
  </si>
  <si>
    <t>-1287722434</t>
  </si>
  <si>
    <t>146</t>
  </si>
  <si>
    <t>953995406.S</t>
  </si>
  <si>
    <t>Okenný a dverový začisťovací profil</t>
  </si>
  <si>
    <t>-684162506</t>
  </si>
  <si>
    <t>147</t>
  </si>
  <si>
    <t>953995426.S</t>
  </si>
  <si>
    <t>Dilatačný profil typ V - rohový</t>
  </si>
  <si>
    <t>-1598747732</t>
  </si>
  <si>
    <t>12,0*4</t>
  </si>
  <si>
    <t>148</t>
  </si>
  <si>
    <t>953997591</t>
  </si>
  <si>
    <t>PROFI pripojovací profil parapetný EKO 500-10 (plastový)</t>
  </si>
  <si>
    <t>269985204</t>
  </si>
  <si>
    <t>149</t>
  </si>
  <si>
    <t>961055111.S</t>
  </si>
  <si>
    <t>Búranie základov alebo vybúranie otvorov plochy nad 4 m2 v základoch železobetónových,  -2,40000t</t>
  </si>
  <si>
    <t>797845707</t>
  </si>
  <si>
    <t>"vonkajšia šachta"</t>
  </si>
  <si>
    <t>0,25*1,5*4*2,0</t>
  </si>
  <si>
    <t>"vonk. schody"</t>
  </si>
  <si>
    <t>0,2*3,0*2,0</t>
  </si>
  <si>
    <t>0,15*0,3*(1,75+2,35+3,0)/2</t>
  </si>
  <si>
    <t>0,15*0,3*(1,4+1,7+2,0)/2</t>
  </si>
  <si>
    <t>0,2*5,0*2,0</t>
  </si>
  <si>
    <t>0,15*0,3*(3,9+4,5+5,0)/2</t>
  </si>
  <si>
    <t>"vonk. prístup"</t>
  </si>
  <si>
    <t>0,2*6,0*1,3</t>
  </si>
  <si>
    <t>0,15*0,3*1,3*3/2</t>
  </si>
  <si>
    <t>150</t>
  </si>
  <si>
    <t>962031132.S</t>
  </si>
  <si>
    <t>Búranie priečok alebo vybúranie otvorov plochy nad 4 m2 z tehál pálených, plných alebo dutých hr. do 150 mm,  -0,19600t</t>
  </si>
  <si>
    <t>-563491700</t>
  </si>
  <si>
    <t>2,5*2,5</t>
  </si>
  <si>
    <t>3,25*(3,0+1,0+1,6*2+1,2+2,8+4,8+2,0+4,2)</t>
  </si>
  <si>
    <t>-0,6*2,0*8</t>
  </si>
  <si>
    <t>2,75*(1,3+4,0*2+1,7*2+2,6)</t>
  </si>
  <si>
    <t>2,75*(1,1*3+3,5+2,5+4,0+5,4)</t>
  </si>
  <si>
    <t>-0,6*2,0*9</t>
  </si>
  <si>
    <t>151</t>
  </si>
  <si>
    <t>962032231.S</t>
  </si>
  <si>
    <t>Búranie muriva alebo vybúranie otvorov plochy nad 4 m2 nadzákladového z tehál pálených, vápenopieskových, cementových na maltu,  -1,90500t</t>
  </si>
  <si>
    <t>-1504595702</t>
  </si>
  <si>
    <t>3,25*(0,17*6,4+0,19*3,0+0,18*5,4*2)</t>
  </si>
  <si>
    <t>3,25*(0,17*5,7+0,5*1,2+0,3*3,6+0,2*7,0)</t>
  </si>
  <si>
    <t>3,25*(0,19*2,8+0,5*2,4+0,32*1,5+0,5*7,8)</t>
  </si>
  <si>
    <t>3,25*(0,5*1,25+0,5*4,25+0,4*2,3)</t>
  </si>
  <si>
    <t>(2,65*2,0+2,95*2,0)*0,5</t>
  </si>
  <si>
    <t>-0,17*0,6*2,0-0,18*0,6*2,0*4</t>
  </si>
  <si>
    <t>2,75*(0,18*12+0,2*4,0+0,17*5,2+0,16*1,9)</t>
  </si>
  <si>
    <t>2,75*(0,5*1,55+0,27*1,7+0,17*3,3+0,19*5,4)</t>
  </si>
  <si>
    <t>-0,18*0,8*2,0*2</t>
  </si>
  <si>
    <t>152</t>
  </si>
  <si>
    <t>962081141.S</t>
  </si>
  <si>
    <t>Búranie muriva priečok zo sklenených tvárnic, hr. do 150 mm,  -0,08200t</t>
  </si>
  <si>
    <t>1923720553</t>
  </si>
  <si>
    <t>2,15*4,4</t>
  </si>
  <si>
    <t>153</t>
  </si>
  <si>
    <t>965042141.S</t>
  </si>
  <si>
    <t>Búranie podkladov pod dlažby, liatych dlažieb a mazanín,betón alebo liaty asfalt hr.do 100 mm, plochy nad 4 m2 -2,20000t</t>
  </si>
  <si>
    <t>-599544318</t>
  </si>
  <si>
    <t>0,1*(12,5*11,2+3,0*9,5)</t>
  </si>
  <si>
    <t>0,1*(28,5*11,0+6,8*6,2+4,12*4,6)</t>
  </si>
  <si>
    <t>0,1*28,5*11,0</t>
  </si>
  <si>
    <t>154</t>
  </si>
  <si>
    <t>965081712.S</t>
  </si>
  <si>
    <t>Búranie dlažieb, bez podklad. lôžka z xylolit., alebo keramických dlaždíc hr. do 10 mm,  -0,02000t</t>
  </si>
  <si>
    <t>139719076</t>
  </si>
  <si>
    <t>85,661/0,1</t>
  </si>
  <si>
    <t>155</t>
  </si>
  <si>
    <t>968061112.S</t>
  </si>
  <si>
    <t>Vyvesenie dreveného okenného krídla do suti plochy do 1,5 m2, -0,01200t</t>
  </si>
  <si>
    <t>-1985507812</t>
  </si>
  <si>
    <t>156</t>
  </si>
  <si>
    <t>968061113.S</t>
  </si>
  <si>
    <t>Vyvesenie dreveného okenného krídla do suti plochy nad 1,5 m2, -0,01600t</t>
  </si>
  <si>
    <t>1150727445</t>
  </si>
  <si>
    <t>157</t>
  </si>
  <si>
    <t>968061125.S</t>
  </si>
  <si>
    <t>Vyvesenie dreveného dverného krídla do suti plochy do 2 m2, -0,02400t</t>
  </si>
  <si>
    <t>-1907351701</t>
  </si>
  <si>
    <t>5+37+13</t>
  </si>
  <si>
    <t>158</t>
  </si>
  <si>
    <t>968062354.S</t>
  </si>
  <si>
    <t>Vybúranie drevených rámov okien dvojitých alebo zdvojených, plochy do 1 m2,  -0,07500t</t>
  </si>
  <si>
    <t>877681695</t>
  </si>
  <si>
    <t>0,6*0,6*16</t>
  </si>
  <si>
    <t>159</t>
  </si>
  <si>
    <t>968062357.S</t>
  </si>
  <si>
    <t>Vybúranie drevených rámov okien dvojitých alebo zdvojených, plochy nad 4 m2,  -0,04700t</t>
  </si>
  <si>
    <t>2056202047</t>
  </si>
  <si>
    <t>2,7*1,6*8</t>
  </si>
  <si>
    <t>2,7*2,6*9</t>
  </si>
  <si>
    <t>1,3*1,6*5</t>
  </si>
  <si>
    <t>0,9*1,7*8</t>
  </si>
  <si>
    <t>160</t>
  </si>
  <si>
    <t>968062558.S</t>
  </si>
  <si>
    <t>Vybúranie drevených vrát plochy do 5 m2,  -0,06000t</t>
  </si>
  <si>
    <t>1982263314</t>
  </si>
  <si>
    <t>2,0*2,0</t>
  </si>
  <si>
    <t>161</t>
  </si>
  <si>
    <t>968062745.S</t>
  </si>
  <si>
    <t>Vybúranie drevených stien plných, zasklených alebo výkladných,  -0,02400t</t>
  </si>
  <si>
    <t>1215464340</t>
  </si>
  <si>
    <t>3,2*3,0+2,7*3,2+3,2*2,0</t>
  </si>
  <si>
    <t>162</t>
  </si>
  <si>
    <t>971033651.S</t>
  </si>
  <si>
    <t>Vybúranie otvorov v murive tehl. plochy do 4 m2 hr. do 600 mm,  -1,87500t</t>
  </si>
  <si>
    <t>-154393291</t>
  </si>
  <si>
    <t>0,4*1,65*2,0</t>
  </si>
  <si>
    <t>0,5*2,35*2,0</t>
  </si>
  <si>
    <t>163</t>
  </si>
  <si>
    <t>978011191.S</t>
  </si>
  <si>
    <t>Otlčenie omietok stropov vnútorných vápenných alebo vápennocementových v rozsahu do 100 %,  -0,05000t</t>
  </si>
  <si>
    <t>-1284811066</t>
  </si>
  <si>
    <t>10,5*15,5+11*28*2+5*11</t>
  </si>
  <si>
    <t>164</t>
  </si>
  <si>
    <t>978013191.S</t>
  </si>
  <si>
    <t>Otlčenie omietok stien vnútorných vápenných alebo vápennocementových v rozsahu do 100 %,  -0,04600t</t>
  </si>
  <si>
    <t>-444696822</t>
  </si>
  <si>
    <t>3,25*(28,5+11*6+3*2+4,5*2)</t>
  </si>
  <si>
    <t>3,0*(28,5+11*6)</t>
  </si>
  <si>
    <t>165</t>
  </si>
  <si>
    <t>978059531.S</t>
  </si>
  <si>
    <t>Odsekanie a odobratie obkladov stien z obkladačiek vnútorných vrátane podkladovej omietky nad 2 m2,  -0,06800t</t>
  </si>
  <si>
    <t>181668606</t>
  </si>
  <si>
    <t>166</t>
  </si>
  <si>
    <t>979011111.S</t>
  </si>
  <si>
    <t>Zvislá doprava sutiny a vybúraných hmôt za prvé podlažie nad alebo pod základným podlažím</t>
  </si>
  <si>
    <t>960672431</t>
  </si>
  <si>
    <t>711,082/3</t>
  </si>
  <si>
    <t>167</t>
  </si>
  <si>
    <t>979011121.S</t>
  </si>
  <si>
    <t>Zvislá doprava sutiny a vybúraných hmôt za každé ďalšie podlažie</t>
  </si>
  <si>
    <t>-1735292818</t>
  </si>
  <si>
    <t>711,082/3*2</t>
  </si>
  <si>
    <t>168</t>
  </si>
  <si>
    <t>979081111.S</t>
  </si>
  <si>
    <t>Odvoz sutiny a vybúraných hmôt na skládku do 1 km</t>
  </si>
  <si>
    <t>641921075</t>
  </si>
  <si>
    <t>169</t>
  </si>
  <si>
    <t>979081121.S</t>
  </si>
  <si>
    <t>Odvoz sutiny a vybúraných hmôt na skládku za každý ďalší 1 km</t>
  </si>
  <si>
    <t>-957643149</t>
  </si>
  <si>
    <t>711,082*7 'Prepočítané koeficientom množstva</t>
  </si>
  <si>
    <t>170</t>
  </si>
  <si>
    <t>979082111.S</t>
  </si>
  <si>
    <t>Vnútrostavenisková doprava sutiny a vybúraných hmôt do 10 m</t>
  </si>
  <si>
    <t>-1907872665</t>
  </si>
  <si>
    <t>171</t>
  </si>
  <si>
    <t>979082121.S</t>
  </si>
  <si>
    <t>Vnútrostavenisková doprava sutiny a vybúraných hmôt za každých ďalších 5 m</t>
  </si>
  <si>
    <t>190532117</t>
  </si>
  <si>
    <t>711,082*2 'Prepočítané koeficientom množstva</t>
  </si>
  <si>
    <t>172</t>
  </si>
  <si>
    <t>979087212.S</t>
  </si>
  <si>
    <t>Nakladanie na dopravné prostriedky pre vodorovnú dopravu sutiny</t>
  </si>
  <si>
    <t>-682929453</t>
  </si>
  <si>
    <t>173</t>
  </si>
  <si>
    <t>979089012.S</t>
  </si>
  <si>
    <t>Poplatok za skladovanie - betón, tehly, dlaždice (17 01) ostatné</t>
  </si>
  <si>
    <t>-1264852322</t>
  </si>
  <si>
    <t>Presun hmôt HSV</t>
  </si>
  <si>
    <t>174</t>
  </si>
  <si>
    <t>999281111.S</t>
  </si>
  <si>
    <t>Presun hmôt pre opravy a údržbu objektov vrátane vonkajších plášťov výšky do 25 m</t>
  </si>
  <si>
    <t>-62513887</t>
  </si>
  <si>
    <t>PSV</t>
  </si>
  <si>
    <t>Práce a dodávky PSV</t>
  </si>
  <si>
    <t>711</t>
  </si>
  <si>
    <t>Izolácie proti vode a vlhkosti</t>
  </si>
  <si>
    <t>175</t>
  </si>
  <si>
    <t>711111001.S</t>
  </si>
  <si>
    <t>Zhotovenie izolácie proti zemnej vlhkosti vodorovná náterom penetračným za studena</t>
  </si>
  <si>
    <t>-1429395480</t>
  </si>
  <si>
    <t>"na podkadový betón - prístavba"</t>
  </si>
  <si>
    <t>24,0*13,3</t>
  </si>
  <si>
    <t>176</t>
  </si>
  <si>
    <t>711112001.S</t>
  </si>
  <si>
    <t>Zhotovenie  izolácie proti zemnej vlhkosti zvislá penetračným náterom za studena</t>
  </si>
  <si>
    <t>318562043</t>
  </si>
  <si>
    <t>177</t>
  </si>
  <si>
    <t>246170000900</t>
  </si>
  <si>
    <t>Lak asfaltový ALP-PENETRAL SN v sudoch</t>
  </si>
  <si>
    <t>-977604056</t>
  </si>
  <si>
    <t>394,8*0,0003+291,0*0,00035</t>
  </si>
  <si>
    <t>178</t>
  </si>
  <si>
    <t>711113131</t>
  </si>
  <si>
    <t>Izolácie proti zemnej vlhkosti a povrchovej vode AQUAFIN 2K hr. 2 mm na ploche vodorovnej</t>
  </si>
  <si>
    <t>449836195</t>
  </si>
  <si>
    <t>"podlaha kúpelky a WC"</t>
  </si>
  <si>
    <t>154,32</t>
  </si>
  <si>
    <t>"balkóny, terasy"</t>
  </si>
  <si>
    <t>147,71</t>
  </si>
  <si>
    <t>179</t>
  </si>
  <si>
    <t>711113141</t>
  </si>
  <si>
    <t>Izolácia proti zemnej vlhkosti a povrchovej vode AQUAFIN 2K hr. 2 mm na ploche zvislej</t>
  </si>
  <si>
    <t>-825059847</t>
  </si>
  <si>
    <t>"pod keramický obklad"</t>
  </si>
  <si>
    <t>1345</t>
  </si>
  <si>
    <t>180</t>
  </si>
  <si>
    <t>711132107.S</t>
  </si>
  <si>
    <t>Zhotovenie izolácie proti zemnej vlhkosti nopovou fóloiu položenou voľne na ploche zvislej</t>
  </si>
  <si>
    <t>1221755064</t>
  </si>
  <si>
    <t>"exist. obj."</t>
  </si>
  <si>
    <t>2,7*80,2</t>
  </si>
  <si>
    <t>1,2*(13,3+24,5*2)</t>
  </si>
  <si>
    <t>181</t>
  </si>
  <si>
    <t>283230002700.S</t>
  </si>
  <si>
    <t>Nopová HDPE fólia hrúbky 0,5 mm, výška nopu 8 mm, proti zemnej vlhkosti s radónovou ochranou, pre spodnú stavbu</t>
  </si>
  <si>
    <t>56611180</t>
  </si>
  <si>
    <t>291,3*1,15 'Prepočítané koeficientom množstva</t>
  </si>
  <si>
    <t>182</t>
  </si>
  <si>
    <t>711141559.S</t>
  </si>
  <si>
    <t>Zhotovenie  izolácie proti zemnej vlhkosti a tlakovej vode vodorovná NAIP pritavením</t>
  </si>
  <si>
    <t>-77340292</t>
  </si>
  <si>
    <t>"na podkadový betón 2x - prístavba"</t>
  </si>
  <si>
    <t>24,0*13,3*2</t>
  </si>
  <si>
    <t>183</t>
  </si>
  <si>
    <t>711142559.S</t>
  </si>
  <si>
    <t>Zhotovenie  izolácie proti zemnej vlhkosti a tlakovej vode zvislá NAIP pritavením</t>
  </si>
  <si>
    <t>-1604281242</t>
  </si>
  <si>
    <t>291,3*2</t>
  </si>
  <si>
    <t>184</t>
  </si>
  <si>
    <t>628310001200</t>
  </si>
  <si>
    <t xml:space="preserve">Pás asfaltový FOALBIT AL S 40 pre spodné vrstvy hydroizolačných systémov </t>
  </si>
  <si>
    <t>1746113356</t>
  </si>
  <si>
    <t>714,0*1,15+582,6*1,2</t>
  </si>
  <si>
    <t>185</t>
  </si>
  <si>
    <t>711790100.S</t>
  </si>
  <si>
    <t>Zhotovenie detailov k hydroizolačným fóliam - stenová lišta z HPP rš. 50 mm pre etapové ukončenie, líniové kotvenie, ukončenie na zvislej hrane</t>
  </si>
  <si>
    <t>-1412986139</t>
  </si>
  <si>
    <t>80,2</t>
  </si>
  <si>
    <t>13,3+24,5*2</t>
  </si>
  <si>
    <t>186</t>
  </si>
  <si>
    <t>311970001500.S</t>
  </si>
  <si>
    <t>Vrut do dĺžky 150 mm na upevnenie do kombi dosiek</t>
  </si>
  <si>
    <t>-1394375429</t>
  </si>
  <si>
    <t>187</t>
  </si>
  <si>
    <t>553430004400.S</t>
  </si>
  <si>
    <t>Pásik z poplastovaného plechu pre ukončenie fólií z PVC š. 50 mm, dĺ. 2 m</t>
  </si>
  <si>
    <t>-236571170</t>
  </si>
  <si>
    <t>188</t>
  </si>
  <si>
    <t>998711202.S</t>
  </si>
  <si>
    <t>Presun hmôt pre izoláciu proti vode v objektoch výšky nad 6 do 12 m</t>
  </si>
  <si>
    <t>%</t>
  </si>
  <si>
    <t>2062613321</t>
  </si>
  <si>
    <t>712</t>
  </si>
  <si>
    <t>Izolácie striech, povlakové krytiny</t>
  </si>
  <si>
    <t>189</t>
  </si>
  <si>
    <t>712990813.S</t>
  </si>
  <si>
    <t>Odstránenie povlakovej krytiny striech násypu alebo nánosu do 10st. hr. nad 50 do 100mm,  -0,16700t</t>
  </si>
  <si>
    <t>2088695302</t>
  </si>
  <si>
    <t>190</t>
  </si>
  <si>
    <t>712990816.S</t>
  </si>
  <si>
    <t>Odstránenie povlakovej krytiny striech ostatné násypu alebo nánosu-príplatok k cene za každých ďalších 50 mm,  -0,08400t</t>
  </si>
  <si>
    <t>892407470</t>
  </si>
  <si>
    <t>326,54*2 'Prepočítané koeficientom množstva</t>
  </si>
  <si>
    <t>191</t>
  </si>
  <si>
    <t>712290010.S</t>
  </si>
  <si>
    <t>Zhotovenie parozábrany pre strechy ploché do 10°</t>
  </si>
  <si>
    <t>-193707005</t>
  </si>
  <si>
    <t>"S1A, S1B"</t>
  </si>
  <si>
    <t>23,6*12,5+30,0*12,0</t>
  </si>
  <si>
    <t>192</t>
  </si>
  <si>
    <t>283230007300</t>
  </si>
  <si>
    <t>Parozábrana FATRAFOL Fatrapar E, hr. 0,15 mm, š. 2 m, materiál na báze PO - modifikovaný PE, FATRA IZOLFA</t>
  </si>
  <si>
    <t>675644229</t>
  </si>
  <si>
    <t>727,11*1,15 'Prepočítané koeficientom množstva</t>
  </si>
  <si>
    <t>193</t>
  </si>
  <si>
    <t>712370200.S</t>
  </si>
  <si>
    <t>Zhotovenie povlakovej krytiny striech plochých do 10° PVC-P fóliou so zvarením spoja</t>
  </si>
  <si>
    <t>-1693422440</t>
  </si>
  <si>
    <t>"S1A"</t>
  </si>
  <si>
    <t>13,5*31,5</t>
  </si>
  <si>
    <t>"S1B"</t>
  </si>
  <si>
    <t>25,5*14,5</t>
  </si>
  <si>
    <t>"striešky nad vstupmi - S5"</t>
  </si>
  <si>
    <t>2,25*(10,2+10,9)</t>
  </si>
  <si>
    <t>194</t>
  </si>
  <si>
    <t>283220002000.S1</t>
  </si>
  <si>
    <t>Hydroizolačná fólia PVC-P hr. 2,0 mm izolácia plochých striech</t>
  </si>
  <si>
    <t>1899566055</t>
  </si>
  <si>
    <t>914,585*1,15</t>
  </si>
  <si>
    <t>195</t>
  </si>
  <si>
    <t>712990040.S</t>
  </si>
  <si>
    <t>Položenie geotextílie vodorovne alebo zvislo na strechy ploché do 10°</t>
  </si>
  <si>
    <t>-677571876</t>
  </si>
  <si>
    <t>(425,25+369,75)*2</t>
  </si>
  <si>
    <t>"strieška nad vstupmi - S5"</t>
  </si>
  <si>
    <t>2,25*(10,2+10,9)*2</t>
  </si>
  <si>
    <t>72,11*2</t>
  </si>
  <si>
    <t>196</t>
  </si>
  <si>
    <t>536614111</t>
  </si>
  <si>
    <t>1829,17*1,15 'Prepočítané koeficientom množstva</t>
  </si>
  <si>
    <t>197</t>
  </si>
  <si>
    <t>998712202.S</t>
  </si>
  <si>
    <t>Presun hmôt pre izoláciu povlakovej krytiny v objektoch výšky nad 6 do 12 m</t>
  </si>
  <si>
    <t>1664702954</t>
  </si>
  <si>
    <t>713</t>
  </si>
  <si>
    <t>Izolácie tepelné</t>
  </si>
  <si>
    <t>198</t>
  </si>
  <si>
    <t>713121111.S</t>
  </si>
  <si>
    <t>Montáž tepelnej izolácie podláh minerálnou vlnou, kladená voľne v jednej vrstve</t>
  </si>
  <si>
    <t>-104659877</t>
  </si>
  <si>
    <t>"P2, P3"</t>
  </si>
  <si>
    <t>866,91+249,4</t>
  </si>
  <si>
    <t>"WC a kúpelne"</t>
  </si>
  <si>
    <t>199</t>
  </si>
  <si>
    <t>631440021800.S</t>
  </si>
  <si>
    <t>Doska z minerálnej vlny hr. 30 mm, izolácia vhodná pre ľahké aj ťažké plávajúce podlahy</t>
  </si>
  <si>
    <t>-309426095</t>
  </si>
  <si>
    <t>1270,63*1,02 'Prepočítané koeficientom množstva</t>
  </si>
  <si>
    <t>200</t>
  </si>
  <si>
    <t>713122111.S</t>
  </si>
  <si>
    <t>Montáž tepelnej izolácie podláh polystyrénom, kladeným voľne v jednej vrstve</t>
  </si>
  <si>
    <t>-2093982316</t>
  </si>
  <si>
    <t>421,48</t>
  </si>
  <si>
    <t>208,95</t>
  </si>
  <si>
    <t>"pre mrazuvzdornú dlažbu - balkóny, terasy"</t>
  </si>
  <si>
    <t>201</t>
  </si>
  <si>
    <t>283750002000</t>
  </si>
  <si>
    <t>Doska XPS STYRODUR 3000 CS hr. 80 mm, zakladanie stavieb, podlahy, obrátené ploché strechy, ISOVER</t>
  </si>
  <si>
    <t>-318540928</t>
  </si>
  <si>
    <t>778,14*1,02 'Prepočítané koeficientom množstva</t>
  </si>
  <si>
    <t>202</t>
  </si>
  <si>
    <t>713132201.S</t>
  </si>
  <si>
    <t>Montáž tepelnej izolácie podzemných stien a základov polystyrénom bodovým prilepením</t>
  </si>
  <si>
    <t>-738080938</t>
  </si>
  <si>
    <t>203</t>
  </si>
  <si>
    <t>283720011400</t>
  </si>
  <si>
    <t>Doska EPS PERIMETER hr. 100 mm, pre sokel, suterén, základy, ISOVER</t>
  </si>
  <si>
    <t>1877654464</t>
  </si>
  <si>
    <t>291,3*1,02 'Prepočítané koeficientom množstva</t>
  </si>
  <si>
    <t>204</t>
  </si>
  <si>
    <t>713142160.S</t>
  </si>
  <si>
    <t>Montáž tepelnej izolácie striech plochých do 10° spádovými doskami z polystyrénu v jednej vrstve</t>
  </si>
  <si>
    <t>-953529207</t>
  </si>
  <si>
    <t>"S1A, S1B, balkóny"</t>
  </si>
  <si>
    <t>655</t>
  </si>
  <si>
    <t>205</t>
  </si>
  <si>
    <t>283760007400</t>
  </si>
  <si>
    <t>Spádová doska zo sivého EPS 100S pre vyspádovanie plochých striech, ISOVER</t>
  </si>
  <si>
    <t>598450499</t>
  </si>
  <si>
    <t>655*0,138*1,02</t>
  </si>
  <si>
    <t>75,6*0,05*1,02</t>
  </si>
  <si>
    <t>72,11*0,05*1,02</t>
  </si>
  <si>
    <t>206</t>
  </si>
  <si>
    <t>713142255.S</t>
  </si>
  <si>
    <t>Montáž tepelnej izolácie striech plochých do 10° polystyrénom, rozloženej v dvoch vrstvách, prikotvením</t>
  </si>
  <si>
    <t>-162758365</t>
  </si>
  <si>
    <t>207</t>
  </si>
  <si>
    <t>283760000900</t>
  </si>
  <si>
    <t>Doska EPS Neofloor 100 hr. 80 mm, sivý penový polystyrén pre zateplenie podláh, ISOVER</t>
  </si>
  <si>
    <t>-1715786139</t>
  </si>
  <si>
    <t>655*1,02</t>
  </si>
  <si>
    <t>208</t>
  </si>
  <si>
    <t>283760001100</t>
  </si>
  <si>
    <t>Doska EPS Neofloor 100 hr. 120 mm, sivý penový polystyrén pre zateplenie podláh, ISOVER</t>
  </si>
  <si>
    <t>1812537165</t>
  </si>
  <si>
    <t>209</t>
  </si>
  <si>
    <t>713142155.S</t>
  </si>
  <si>
    <t>Montáž tepelnej izolácie striech plochých do 10° polystyrénom, rozloženej v jednej vrstve, prikotvením</t>
  </si>
  <si>
    <t>-1395921423</t>
  </si>
  <si>
    <t>210</t>
  </si>
  <si>
    <t>283760001000</t>
  </si>
  <si>
    <t>Doska EPS Neofloor 100 hr. 100 mm, sivý penový polystyrén pre zateplenie podláh, ISOVER</t>
  </si>
  <si>
    <t>1522905099</t>
  </si>
  <si>
    <t>211</t>
  </si>
  <si>
    <t>713144090.S</t>
  </si>
  <si>
    <t>Montáž tepelnej izolácie na atiku z XPS prikotvením</t>
  </si>
  <si>
    <t>-1787645786</t>
  </si>
  <si>
    <t>0,9*(11,7+29,5+12,5+23,6)*2</t>
  </si>
  <si>
    <t>212</t>
  </si>
  <si>
    <t>283750001500</t>
  </si>
  <si>
    <t>Doska XPS STYRODUR 3035 CS hr. 50 mm, zateplenie soklov, suterénov, podláh, terás, striech, cestné staviteľstvo, ISOVER</t>
  </si>
  <si>
    <t>1205790563</t>
  </si>
  <si>
    <t>139,14*1,02 'Prepočítané koeficientom množstva</t>
  </si>
  <si>
    <t>213</t>
  </si>
  <si>
    <t>713170060.S</t>
  </si>
  <si>
    <t>Montáž tepelnej izolácie z XPS na balkóny a terasy lepením</t>
  </si>
  <si>
    <t>108404798</t>
  </si>
  <si>
    <t>214</t>
  </si>
  <si>
    <t>283750002100</t>
  </si>
  <si>
    <t>Doska XPS STYRODUR 3000 CS hr. 100 mm, zakladanie stavieb, podlahy, obrátené ploché strechy, ISOVER</t>
  </si>
  <si>
    <t>665864050</t>
  </si>
  <si>
    <t>215</t>
  </si>
  <si>
    <t>7131911211</t>
  </si>
  <si>
    <t>Separačná PE fólia pre podlahy, dodávka a montáž</t>
  </si>
  <si>
    <t>276153556</t>
  </si>
  <si>
    <t>249,4</t>
  </si>
  <si>
    <t>216</t>
  </si>
  <si>
    <t>713191221.S1</t>
  </si>
  <si>
    <t>Izolácie tepelné obloženie stien páskami MIRELON hr. 5 mm do výšky 100 mm</t>
  </si>
  <si>
    <t>-1765999811</t>
  </si>
  <si>
    <t>"P1 - P4"</t>
  </si>
  <si>
    <t>(421,48+866,91+249,4+208,95+154,32+147,71)*0,1</t>
  </si>
  <si>
    <t>217</t>
  </si>
  <si>
    <t>998713202.S</t>
  </si>
  <si>
    <t>Presun hmôt pre izolácie tepelné v objektoch výšky nad 6 m do 12 m</t>
  </si>
  <si>
    <t>941645441</t>
  </si>
  <si>
    <t>725</t>
  </si>
  <si>
    <t>Zdravotechnika - zariaďovacie predmety</t>
  </si>
  <si>
    <t>218</t>
  </si>
  <si>
    <t>725110814.S</t>
  </si>
  <si>
    <t>Demontáž záchoda odsávacieho alebo kombinačného,  -0,03420t</t>
  </si>
  <si>
    <t>súb.</t>
  </si>
  <si>
    <t>-1054928698</t>
  </si>
  <si>
    <t>219</t>
  </si>
  <si>
    <t>725210821.S</t>
  </si>
  <si>
    <t>Demontáž umývadiel alebo umývadielok bez výtokovej armatúry,  -0,01946t</t>
  </si>
  <si>
    <t>967647432</t>
  </si>
  <si>
    <t>220</t>
  </si>
  <si>
    <t>725810811.S</t>
  </si>
  <si>
    <t>Demontáž výtokového ventilu nástenných,  -0,00049t</t>
  </si>
  <si>
    <t>-13777591</t>
  </si>
  <si>
    <t>221</t>
  </si>
  <si>
    <t>725820810.S</t>
  </si>
  <si>
    <t>Demontáž batérie drezovej, umývadlovej nástennej,  -0,0026t</t>
  </si>
  <si>
    <t>-1232088124</t>
  </si>
  <si>
    <t>222</t>
  </si>
  <si>
    <t>725860820.S</t>
  </si>
  <si>
    <t>Demontáž jednoduchej zápachovej uzávierky pre zariaďovacie predmety, umývadlá, drezy, práčky  -0,00085t</t>
  </si>
  <si>
    <t>1574107386</t>
  </si>
  <si>
    <t>223</t>
  </si>
  <si>
    <t>998725202.S</t>
  </si>
  <si>
    <t>Presun hmôt pre zariaďovacie predmety v objektoch výšky nad 6 do 12 m</t>
  </si>
  <si>
    <t>813967162</t>
  </si>
  <si>
    <t>735</t>
  </si>
  <si>
    <t>Ústredné kúrenie - vykurovacie telesá</t>
  </si>
  <si>
    <t>224</t>
  </si>
  <si>
    <t>735151822.S</t>
  </si>
  <si>
    <t>Demontáž vykurovacieho telesa panelového dvojradového stavebnej dĺžky nad 1500 do 2820 mm,  -0,04675t</t>
  </si>
  <si>
    <t>-661929053</t>
  </si>
  <si>
    <t>762</t>
  </si>
  <si>
    <t>Konštrukcie tesárske</t>
  </si>
  <si>
    <t>225</t>
  </si>
  <si>
    <t>762331812.S</t>
  </si>
  <si>
    <t>Demontáž viazaných konštrukcií krovov so sklonom do 60°, prierezovej plochy 120 - 224 cm2, -0,01400 t</t>
  </si>
  <si>
    <t>-47367115</t>
  </si>
  <si>
    <t>1,55*35+1,8*35*2+30,0*6</t>
  </si>
  <si>
    <t>13,6*2+9,4+7,1*15+6,0*11</t>
  </si>
  <si>
    <t>226</t>
  </si>
  <si>
    <t>762331813.S</t>
  </si>
  <si>
    <t>Demontáž viazaných konštrukcií krovov so sklonom do 60°, prierezovej plochy 224 - 288 cm2, -0,02400 t</t>
  </si>
  <si>
    <t>-995244964</t>
  </si>
  <si>
    <t>6,8*35*2</t>
  </si>
  <si>
    <t>227</t>
  </si>
  <si>
    <t>762331814.S</t>
  </si>
  <si>
    <t>Demontáž viazaných konštrukcií krovov so sklonom do 60°, prierezovej plochy 288 - 450 cm2, -0,03200 t</t>
  </si>
  <si>
    <t>1543899553</t>
  </si>
  <si>
    <t>12,5*35</t>
  </si>
  <si>
    <t>228</t>
  </si>
  <si>
    <t>762341811.S</t>
  </si>
  <si>
    <t>Demontáž debnenia striech rovných, oblúkových do 60° z dosiek hrubých, hobľovaných, -0,01600 t</t>
  </si>
  <si>
    <t>903486317</t>
  </si>
  <si>
    <t>6,7*24,18*2+12,9*6,8+9,4*7,3+4,22*6,0</t>
  </si>
  <si>
    <t>229</t>
  </si>
  <si>
    <t>762812811.S</t>
  </si>
  <si>
    <t>Demontáž záklopov stropov vrchných, zapustených z hobľovaných dosiek s olištovaním do 32 mm, -0,01400 t</t>
  </si>
  <si>
    <t>442536289</t>
  </si>
  <si>
    <t>11,26*29</t>
  </si>
  <si>
    <t>230</t>
  </si>
  <si>
    <t>762822830.S</t>
  </si>
  <si>
    <t>Demontáž stropníc z reziva prierezovej plochy 288 - 450 cm2, -0,02500 t</t>
  </si>
  <si>
    <t>-1578710868</t>
  </si>
  <si>
    <t>231</t>
  </si>
  <si>
    <t>762841812.S</t>
  </si>
  <si>
    <t>Demontáž podbíjania obkladov stropov a striech sklonu do 60° z dosiek hr. do 35 mm s omietkou, -0,04000 t</t>
  </si>
  <si>
    <t>-605281761</t>
  </si>
  <si>
    <t>11,26*29+9,4*7,3+4,22*6,0</t>
  </si>
  <si>
    <t>232</t>
  </si>
  <si>
    <t>762712120.S</t>
  </si>
  <si>
    <t>Montáž priestorových viazaných konštrukcií z reziva hraneného prierezovej plochy 120 - 224 cm2</t>
  </si>
  <si>
    <t>878767812</t>
  </si>
  <si>
    <t>"pergola - stĺpy"</t>
  </si>
  <si>
    <t>2,85*4</t>
  </si>
  <si>
    <t>233</t>
  </si>
  <si>
    <t>762712130.S</t>
  </si>
  <si>
    <t>Montáž priestorových viazaných konštrukcií z reziva hraneného prierezovej plochy 224 - 288 cm2</t>
  </si>
  <si>
    <t>1368416133</t>
  </si>
  <si>
    <t>"pergola - trámy"</t>
  </si>
  <si>
    <t>11,55*2+5,19*13</t>
  </si>
  <si>
    <t>234</t>
  </si>
  <si>
    <t>605120010700.S</t>
  </si>
  <si>
    <t>Hranoly z mäkkého reziva smreku do hr. 240 mm, š. 260 mm mäkké</t>
  </si>
  <si>
    <t>-1788708109</t>
  </si>
  <si>
    <t>"pergola</t>
  </si>
  <si>
    <t>2,343*1,1</t>
  </si>
  <si>
    <t>235</t>
  </si>
  <si>
    <t>762795000.S</t>
  </si>
  <si>
    <t>Spojovacie prostriedky pre priestorové viazané konštrukcie - klince, svorky, fixačné dosky</t>
  </si>
  <si>
    <t>541072489</t>
  </si>
  <si>
    <t>236</t>
  </si>
  <si>
    <t>762810026.S</t>
  </si>
  <si>
    <t>Záklop stropov z dosiek OSB skrutkovaných na trámy na pero a drážku hr. dosky 22 mm</t>
  </si>
  <si>
    <t>-911370587</t>
  </si>
  <si>
    <t>425,25</t>
  </si>
  <si>
    <t>47,48</t>
  </si>
  <si>
    <t>237</t>
  </si>
  <si>
    <t>762810027.S</t>
  </si>
  <si>
    <t>Záklop stropov z dosiek OSB skrutkovaných na trámy na pero a drážku hr. dosky 25 mm</t>
  </si>
  <si>
    <t>-186793156</t>
  </si>
  <si>
    <t>238</t>
  </si>
  <si>
    <t>762822130.S</t>
  </si>
  <si>
    <t>Montáž stropníc z hraneného a polohraneného reziva prierezovej plochy 288 - 450 cm2</t>
  </si>
  <si>
    <t>310941602</t>
  </si>
  <si>
    <t>"3.NP nadstavba"</t>
  </si>
  <si>
    <t>12,15*32+4,1+6,3+2</t>
  </si>
  <si>
    <t>239</t>
  </si>
  <si>
    <t>-745966163</t>
  </si>
  <si>
    <t>(14,0+0,147+0,227+0,072)*1,1</t>
  </si>
  <si>
    <t>240</t>
  </si>
  <si>
    <t>762895000.S</t>
  </si>
  <si>
    <t>Spojovacie prostriedky pre záklop, stropnice, podbíjanie - klince, svorky</t>
  </si>
  <si>
    <t>230748516</t>
  </si>
  <si>
    <t>"stropnice"</t>
  </si>
  <si>
    <t>15,891</t>
  </si>
  <si>
    <t>"OSB dosky hr. 22 mm"</t>
  </si>
  <si>
    <t>425,25*0,022</t>
  </si>
  <si>
    <t>241</t>
  </si>
  <si>
    <t>998762202.S</t>
  </si>
  <si>
    <t>Presun hmôt pre konštrukcie tesárske v objektoch výšky do 12 m</t>
  </si>
  <si>
    <t>-1958695721</t>
  </si>
  <si>
    <t>763</t>
  </si>
  <si>
    <t>Konštrukcie - drevostavby</t>
  </si>
  <si>
    <t>242</t>
  </si>
  <si>
    <t>763116862</t>
  </si>
  <si>
    <t>Priečka SDK Rigips hr. 150 mm dvojito opláštená doskami HABITO 12,5 + ACTIV AIR 12,5 mm s tep. izoláciou, CW 100, 3.40.06 HB</t>
  </si>
  <si>
    <t>1378054440</t>
  </si>
  <si>
    <t>3,05*(3,4+4,55)</t>
  </si>
  <si>
    <t>3,15*(3,4+4,55)</t>
  </si>
  <si>
    <t>243</t>
  </si>
  <si>
    <t>763120010</t>
  </si>
  <si>
    <t>Sadrokartónová inštalačná predstena pre sanitárne zariadenia, jednoduché opláštenie, doska RBI 12,5 mm</t>
  </si>
  <si>
    <t>-1647983597</t>
  </si>
  <si>
    <t>1,2*(1,1*10+1,8*2)</t>
  </si>
  <si>
    <t>1,2*(1,1*11+1,6*4)</t>
  </si>
  <si>
    <t>1,2*(1,1*10+1,6*4)</t>
  </si>
  <si>
    <t>244</t>
  </si>
  <si>
    <t>763128511</t>
  </si>
  <si>
    <t>Stena šachtová protipožiarna RIGIPS na oceľovú konštrukciu, dosky Ridurit hr.20 mm,hr.steny 90 mm</t>
  </si>
  <si>
    <t>-1033243451</t>
  </si>
  <si>
    <t>3,46*(1,0+1,6)</t>
  </si>
  <si>
    <t>3,05*(1,6+1,3+2,9)</t>
  </si>
  <si>
    <t>3,15*(1,6+1,7+3,1)</t>
  </si>
  <si>
    <t>245</t>
  </si>
  <si>
    <t>763135035</t>
  </si>
  <si>
    <t>Kazetový podhľad Rigips 600 x 600 mm</t>
  </si>
  <si>
    <t>2022671003</t>
  </si>
  <si>
    <t>6,92+35,83+17,2+19,33+17,02</t>
  </si>
  <si>
    <t>12,68+45,46+7,68+8,27</t>
  </si>
  <si>
    <t>246</t>
  </si>
  <si>
    <t>763138314</t>
  </si>
  <si>
    <t>Podhľad RIGIPS RF 1x15-OK, strop oceľový,upevnenie na závesoch</t>
  </si>
  <si>
    <t>-547524062</t>
  </si>
  <si>
    <t>14,32+10,36+7,92+5,85+14,44</t>
  </si>
  <si>
    <t>21,73+43,14+20,99+6,37</t>
  </si>
  <si>
    <t>12,8+7,83+12,03+67,59+3,76+3,88*2+3,51</t>
  </si>
  <si>
    <t>11,87+6,86+4,67+1,75+6,22+1,34+65,59+43,9</t>
  </si>
  <si>
    <t>8,86+7,97+6,19+2,8+2,45+2,52+3,81+3,12</t>
  </si>
  <si>
    <t>3,46*2+2,88+6,75+15,13+10,19+8,5+9,52</t>
  </si>
  <si>
    <t>5,74+9,75+13,43+26,09+17,17+1,87</t>
  </si>
  <si>
    <t>19,21+22,29+24,03+24,41+15,61+23</t>
  </si>
  <si>
    <t>16,76+13,54+28,52+20,37+54,81+9,61</t>
  </si>
  <si>
    <t>31,11+12,27+10,71+16,45*4+35,2</t>
  </si>
  <si>
    <t>24,04+26,32*2+33,25+5,13+6,2+5,3</t>
  </si>
  <si>
    <t>9,61+31,03+2,34+27,67+16,45*3+35,21</t>
  </si>
  <si>
    <t>24,04+26,32+25,15+33,25+3,6</t>
  </si>
  <si>
    <t>247</t>
  </si>
  <si>
    <t>763138223</t>
  </si>
  <si>
    <t>Podhľad SDK Rigips RFI 12.5 mm závesný, dvojúrovňová oceľová podkonštrukcia CD</t>
  </si>
  <si>
    <t>1714270379</t>
  </si>
  <si>
    <t>16,46+14,52+19,58+30,66+33,42+5,88+25,1+17,79</t>
  </si>
  <si>
    <t>14,84+28,92+22,32+59,64+14,51+7,68+5,94</t>
  </si>
  <si>
    <t>248</t>
  </si>
  <si>
    <t>763170042</t>
  </si>
  <si>
    <t>Revízne dvierka 400x400 mm</t>
  </si>
  <si>
    <t>925012828</t>
  </si>
  <si>
    <t>249</t>
  </si>
  <si>
    <t>998763201</t>
  </si>
  <si>
    <t>Presun hmôt pre drevostavby v objektoch výšky do 12 m</t>
  </si>
  <si>
    <t>1719754002</t>
  </si>
  <si>
    <t>764</t>
  </si>
  <si>
    <t>Konštrukcie klampiarske</t>
  </si>
  <si>
    <t>250</t>
  </si>
  <si>
    <t>764312822.S</t>
  </si>
  <si>
    <t>Demontáž krytiny hladkej strešnej z tabúľ 2000 x 670 mm, do 30st.,  -0,00751t</t>
  </si>
  <si>
    <t>1483813962</t>
  </si>
  <si>
    <t>6,7*24,18*2+12,9*6,8+9,4*7,3</t>
  </si>
  <si>
    <t>4,22*6,0+0,9*(3,5+29+1,4)</t>
  </si>
  <si>
    <t>251</t>
  </si>
  <si>
    <t>764322830.S</t>
  </si>
  <si>
    <t>Demontáž odkvapov na strechách s tvrdou krytinou bez podkladového plechu do 30° rš 400 mm,  -0,00320t</t>
  </si>
  <si>
    <t>-417494523</t>
  </si>
  <si>
    <t>(30,6+12,9+7,25)*2+13,6</t>
  </si>
  <si>
    <t>252</t>
  </si>
  <si>
    <t>764352810.S</t>
  </si>
  <si>
    <t>Demontáž žľabov pododkvapových polkruhových so sklonom do 30st. rš 330 mm,  -0,00330t</t>
  </si>
  <si>
    <t>-160401656</t>
  </si>
  <si>
    <t>253</t>
  </si>
  <si>
    <t>764410850.S</t>
  </si>
  <si>
    <t>Demontáž oplechovania parapetov rš od 100 do 330 mm,  -0,00135t</t>
  </si>
  <si>
    <t>-74398772</t>
  </si>
  <si>
    <t>11,7*2+2,4+2,7*9+0,8*6+2,15</t>
  </si>
  <si>
    <t>1,25*7+0,6*16</t>
  </si>
  <si>
    <t>254</t>
  </si>
  <si>
    <t>764421590.S1</t>
  </si>
  <si>
    <t>Oplechovanie striešky vstupu - Alucobond</t>
  </si>
  <si>
    <t>978623467</t>
  </si>
  <si>
    <t>2,25*(10,2+10,9)+0,5*(2,3*4+10,2+10,9)</t>
  </si>
  <si>
    <t>255</t>
  </si>
  <si>
    <t>764430540.S1</t>
  </si>
  <si>
    <t>Oplechovanie muriva a atík z poplastovaného plechu, vrátane rohov r.š. 600 mm</t>
  </si>
  <si>
    <t>789327621</t>
  </si>
  <si>
    <t>30,5*2+24,5*2+13,3*2+5,0+12,6</t>
  </si>
  <si>
    <t>256</t>
  </si>
  <si>
    <t>764351405.S1</t>
  </si>
  <si>
    <t>Žľaby z poplastovaného plechu, pododkvapové štvorhranné r.š. 400 mm</t>
  </si>
  <si>
    <t>2031864825</t>
  </si>
  <si>
    <t>257</t>
  </si>
  <si>
    <t>764359432.S1</t>
  </si>
  <si>
    <t>Kotlík štvorhranný z poplastovaného plechu, pre pododkvapové žľaby</t>
  </si>
  <si>
    <t>1598211250</t>
  </si>
  <si>
    <t>258</t>
  </si>
  <si>
    <t>764359412.S2</t>
  </si>
  <si>
    <t>Chrlič  z poplastovaného plechu D 125 mm</t>
  </si>
  <si>
    <t>1750708026</t>
  </si>
  <si>
    <t>259</t>
  </si>
  <si>
    <t>764451403.S1</t>
  </si>
  <si>
    <t>Zvodové rúry z poplastovaného plechu, štvorcové s dĺžkou strany 120 mm</t>
  </si>
  <si>
    <t>-1753580212</t>
  </si>
  <si>
    <t>10,925*10+2,8+4,08+3,5+3,4</t>
  </si>
  <si>
    <t>260</t>
  </si>
  <si>
    <t>764451804.S</t>
  </si>
  <si>
    <t>Demontáž odpadových rúr štvorcových so stranou od 120 do 150 mm,  -0,00418t</t>
  </si>
  <si>
    <t>2067293558</t>
  </si>
  <si>
    <t>8*4</t>
  </si>
  <si>
    <t>261</t>
  </si>
  <si>
    <t>998764202.S</t>
  </si>
  <si>
    <t>Presun hmôt pre konštrukcie klampiarske v objektoch výšky nad 6 do 12 m</t>
  </si>
  <si>
    <t>344509670</t>
  </si>
  <si>
    <t>766</t>
  </si>
  <si>
    <t>Konštrukcie stolárske</t>
  </si>
  <si>
    <t>262</t>
  </si>
  <si>
    <t>7666621122.S10</t>
  </si>
  <si>
    <t>Samozatvárač na dvere (okrem dverí s pož. odolnosťou) - dodávka a montáž</t>
  </si>
  <si>
    <t>2094428204</t>
  </si>
  <si>
    <t>263</t>
  </si>
  <si>
    <t>7666621122.S0</t>
  </si>
  <si>
    <t>Dvere drevené plné hladké jednokrídlové, protipožiarna odolnosť 45/D3 EI-C, vrátane oc. zárubne a samozatvárača - dodávka a montáž</t>
  </si>
  <si>
    <t>607275707</t>
  </si>
  <si>
    <t>"č.d. 233"</t>
  </si>
  <si>
    <t>264</t>
  </si>
  <si>
    <t>7666621122.S1</t>
  </si>
  <si>
    <t>Dvere drevené plné hladké jednokrídlové, protipožiarna odolnosť 30/D3 EI-C, vrátane oc. zárubne a samozatvárača - dodávka a montáž</t>
  </si>
  <si>
    <t>-1805613539</t>
  </si>
  <si>
    <t>"č.d. 106, 113, 114, 132, 135, 201, 202, 204, 205"</t>
  </si>
  <si>
    <t>"207, 209, 211, 213, 215, 217, 219, 221, 223"</t>
  </si>
  <si>
    <t>"225, 227, 228, 229, 231, 304, 327, 328, 333"</t>
  </si>
  <si>
    <t>265</t>
  </si>
  <si>
    <t>7666621122.S2</t>
  </si>
  <si>
    <t>Dvere drevené plné hladké jednokrídlové, protipožiarna odolnosť 15/D3 EI-C, vrátane oc. zárubne a samozatvárača - dodávka a montáž</t>
  </si>
  <si>
    <t>-689045821</t>
  </si>
  <si>
    <t>"č.d. 302, 305, 307, 309, 311, 313, 315"</t>
  </si>
  <si>
    <t>"317, 319, 321, 323, 325, 329, 331"</t>
  </si>
  <si>
    <t>266</t>
  </si>
  <si>
    <t>7666621122.S3</t>
  </si>
  <si>
    <t>Dvere drevené plné hladké asymetrické dvojkrídlové, protipožiarna odolnosť 30/D3 EI-C, vrátane oc. zárubne a samozatvárača - dodávka a montáž</t>
  </si>
  <si>
    <t>759290859</t>
  </si>
  <si>
    <t>"č.d. 119"</t>
  </si>
  <si>
    <t>267</t>
  </si>
  <si>
    <t>7666621122.S4</t>
  </si>
  <si>
    <t>Dvere drevené DTD+HPL dub, plné hladké jednokrídlové pre WC, vrátane oc. zárubne - dodávka a montáž</t>
  </si>
  <si>
    <t>1291064238</t>
  </si>
  <si>
    <t>"č.d. 101, 102, 107, 108, 124, 125, 129"</t>
  </si>
  <si>
    <t>"130, 133, 138, 139"</t>
  </si>
  <si>
    <t>268</t>
  </si>
  <si>
    <t>7666621122.S5</t>
  </si>
  <si>
    <t>Dvere drevené DTD+HPL dub, plné hladké jednokrídlové pre WC, vodorovné držadlo pre imobilných, vrátane oc. zárubne - dodávka a montáž</t>
  </si>
  <si>
    <t>-415170027</t>
  </si>
  <si>
    <t>"č.d. 111, 128, 134"</t>
  </si>
  <si>
    <t>269</t>
  </si>
  <si>
    <t>7666621122.S6</t>
  </si>
  <si>
    <t>Dvere drevené DTD+MDF biele, plné hladké jednokrídlové, vrátane oc. zárubne - dodávka a montáž</t>
  </si>
  <si>
    <t>1032020294</t>
  </si>
  <si>
    <t>"č.d. 001-010"</t>
  </si>
  <si>
    <t>270</t>
  </si>
  <si>
    <t>7666621122.S7</t>
  </si>
  <si>
    <t>Dvere drevené DTD+HPL dub, plné hladké jednokrídlové, vrátane oc. zárubne - dodávka a montáž</t>
  </si>
  <si>
    <t>-285863450</t>
  </si>
  <si>
    <t>"č.d. 103, 104, 105, 109, 110, 115, 120, 121, 122, 123"</t>
  </si>
  <si>
    <t>"126, 127, 131, 136, 137, 140-146, 301"</t>
  </si>
  <si>
    <t>271</t>
  </si>
  <si>
    <t>7666621122.S8</t>
  </si>
  <si>
    <t>Dvere posuvné púzdrové drevené DTD+HPL dub, plné hladké jednokrídlové, vrátane drev. zárubne - dodávka a montáž</t>
  </si>
  <si>
    <t>1407953267</t>
  </si>
  <si>
    <t>"č.d. 200, 203, 206, 208, 210, 212, 214"</t>
  </si>
  <si>
    <t>"303, 306, 308, 310, 312, 314, "</t>
  </si>
  <si>
    <t>272</t>
  </si>
  <si>
    <t>7666621122.S9</t>
  </si>
  <si>
    <t>Dvere kyvnéné drevené DTD+HPL antracit, plné hladké jednokrídlové s okienkom, vrátane oc. zárubne - dodávka a montáž</t>
  </si>
  <si>
    <t>-1769405421</t>
  </si>
  <si>
    <t>"č.d. 118"</t>
  </si>
  <si>
    <t>273</t>
  </si>
  <si>
    <t>7666621122.S11</t>
  </si>
  <si>
    <t>Dvere drevené HPL dub na MDF, plné hladké jednokrídlové, okopový plech, vrátane drev. obložkovej zárubne - dodávka a montáž</t>
  </si>
  <si>
    <t>-163790734</t>
  </si>
  <si>
    <t>"2np. - 216, 218, 220, 222, 224, 226, 230, 232"</t>
  </si>
  <si>
    <t>"3np. - 316, 318, 320, 322, 324, 326, 330, 332"</t>
  </si>
  <si>
    <t>274</t>
  </si>
  <si>
    <t>998766202.S</t>
  </si>
  <si>
    <t>Presun hmot pre konštrukcie stolárske v objektoch výšky nad 6 do 12 m</t>
  </si>
  <si>
    <t>-1878428775</t>
  </si>
  <si>
    <t>767</t>
  </si>
  <si>
    <t>Konštrukcie doplnkové kovové</t>
  </si>
  <si>
    <t>275</t>
  </si>
  <si>
    <t>767310020.S</t>
  </si>
  <si>
    <t>Montáž strešného svetlíka manuálne otváravého do plochej strechy</t>
  </si>
  <si>
    <t>943564276</t>
  </si>
  <si>
    <t>276</t>
  </si>
  <si>
    <t>611330000500</t>
  </si>
  <si>
    <t>Strešný výlez PVC VELUX CXP S04E, šxv 900x1200 mm, pre plochú strechu</t>
  </si>
  <si>
    <t>-1871953685</t>
  </si>
  <si>
    <t>277</t>
  </si>
  <si>
    <t>7676121201</t>
  </si>
  <si>
    <t>Okná hliníkové, izolačné trojsklo, vrátane parapetov - dodávka a montáž</t>
  </si>
  <si>
    <t>-994134398</t>
  </si>
  <si>
    <t>2,0*2,65*(14+10+3+4)</t>
  </si>
  <si>
    <t>2,0*2,45*3</t>
  </si>
  <si>
    <t>1,0*1,9*4</t>
  </si>
  <si>
    <t>0,6*1,65*(10+13)</t>
  </si>
  <si>
    <t>1,0*1,65*(1+1)</t>
  </si>
  <si>
    <t>1,0*2,65*(3+2)</t>
  </si>
  <si>
    <t>2,0*1,9</t>
  </si>
  <si>
    <t>1,3*1,9</t>
  </si>
  <si>
    <t>0,6*1,3*(2+1)</t>
  </si>
  <si>
    <t>1,3*0,6*2</t>
  </si>
  <si>
    <t>1,63*0,6</t>
  </si>
  <si>
    <t>0,6*0,6</t>
  </si>
  <si>
    <t>2,0*2,65</t>
  </si>
  <si>
    <t>2,66*2,65*7</t>
  </si>
  <si>
    <t>2,0*3,25*2</t>
  </si>
  <si>
    <t>1,0*0,6</t>
  </si>
  <si>
    <t>2,0*2,875</t>
  </si>
  <si>
    <t>1,2*2,65</t>
  </si>
  <si>
    <t>1,5*1,5</t>
  </si>
  <si>
    <t>278</t>
  </si>
  <si>
    <t>7676121202</t>
  </si>
  <si>
    <t>Okná hliníkové, protipožiarna odolnosť 30/D3 EI (15/D3EI), izolačné sklo bezpečnostné, vrátane parapetov - dodávka a montáž</t>
  </si>
  <si>
    <t>-1887038731</t>
  </si>
  <si>
    <t>1,5*1,8*2</t>
  </si>
  <si>
    <t>2,0*1,8*2</t>
  </si>
  <si>
    <t>279</t>
  </si>
  <si>
    <t>7676121203</t>
  </si>
  <si>
    <t>Okná hliníkové, interiérové, vrátane parapetov - dodávka a montáž</t>
  </si>
  <si>
    <t>-1104661354</t>
  </si>
  <si>
    <t>"W27, W27B"</t>
  </si>
  <si>
    <t>1,5*1,4</t>
  </si>
  <si>
    <t>1,35*1,4</t>
  </si>
  <si>
    <t>280</t>
  </si>
  <si>
    <t>7676121204</t>
  </si>
  <si>
    <t>Zasklená hliníková stena 5900x2800 mm s 2-krídlovými dverami 2000x2200 mm na automatický pohon, izolačné trojsklo - dodávka a montáž</t>
  </si>
  <si>
    <t>774973238</t>
  </si>
  <si>
    <t>"ZS1, ZS2"</t>
  </si>
  <si>
    <t>1+1</t>
  </si>
  <si>
    <t>281</t>
  </si>
  <si>
    <t>7676121205</t>
  </si>
  <si>
    <t>Zasklené hliníkové steny so vstupnými dverami, izolačné trojsklo - dodávka a montáž</t>
  </si>
  <si>
    <t>403919300</t>
  </si>
  <si>
    <t>"D01, D02, D04 - D10"</t>
  </si>
  <si>
    <t>2,0*2,95</t>
  </si>
  <si>
    <t>2,66*2,95</t>
  </si>
  <si>
    <t>1,2*2,8</t>
  </si>
  <si>
    <t>1,2*2,65*2</t>
  </si>
  <si>
    <t>1,3*2,8*2</t>
  </si>
  <si>
    <t>1,85*2,8</t>
  </si>
  <si>
    <t>1,2*2,2</t>
  </si>
  <si>
    <t>2,0*2,2</t>
  </si>
  <si>
    <t>0,87*2,2</t>
  </si>
  <si>
    <t>282</t>
  </si>
  <si>
    <t>7676121205.1</t>
  </si>
  <si>
    <t>Zasklená hliníková stena 3160x2950 mm so vstupnými 2-kr dverami posuvnými na automatický pohon, izolačné trojsklo - dodávka a montáž</t>
  </si>
  <si>
    <t>-1546000146</t>
  </si>
  <si>
    <t>"D03"</t>
  </si>
  <si>
    <t>283</t>
  </si>
  <si>
    <t>7676121206</t>
  </si>
  <si>
    <t>Zasklené hliníkové steny so vstupnými dverami, s protipož. odolnosťou EI, izolačné dvojsklo - dodávka a montáž</t>
  </si>
  <si>
    <t>-910623398</t>
  </si>
  <si>
    <t>"D11, D12, D14 - D20A</t>
  </si>
  <si>
    <t>2,0*2,3*2</t>
  </si>
  <si>
    <t>1,75*2,4</t>
  </si>
  <si>
    <t>2,3*3,35</t>
  </si>
  <si>
    <t>2,5*3,36</t>
  </si>
  <si>
    <t>2,0*3,36</t>
  </si>
  <si>
    <t>1,1*2,4</t>
  </si>
  <si>
    <t>1,1*2,4*2</t>
  </si>
  <si>
    <t>"D22 - D30"</t>
  </si>
  <si>
    <t>2,0*2,4*2</t>
  </si>
  <si>
    <t>1,75*2,4*2</t>
  </si>
  <si>
    <t>2,0*2,4</t>
  </si>
  <si>
    <t>2,5*3,05</t>
  </si>
  <si>
    <t>2,0*3,05</t>
  </si>
  <si>
    <t>1,0*2,55</t>
  </si>
  <si>
    <t>"D32 - D39"</t>
  </si>
  <si>
    <t>2,5*3,0</t>
  </si>
  <si>
    <t>2,0*3,1</t>
  </si>
  <si>
    <t>1,75*2,3</t>
  </si>
  <si>
    <t>284</t>
  </si>
  <si>
    <t>7676121207</t>
  </si>
  <si>
    <t>Zasklené hliníkové steny so vstupnými dverami, izolačné dvojsklo - dodávka a montáž</t>
  </si>
  <si>
    <t>1322931880</t>
  </si>
  <si>
    <t>"D13"</t>
  </si>
  <si>
    <t>3,16*3,35</t>
  </si>
  <si>
    <t>285</t>
  </si>
  <si>
    <t>7676121208</t>
  </si>
  <si>
    <t>Zábradlie oceľové (vonkajšia časť) vonkajšieho schodiska, vrátane povrchovej úpravy a kotvenia</t>
  </si>
  <si>
    <t>-1842502695</t>
  </si>
  <si>
    <t>"10Z - vonkajšia časť"</t>
  </si>
  <si>
    <t>2,8*6+3,8*2+0,8*2</t>
  </si>
  <si>
    <t>286</t>
  </si>
  <si>
    <t>7676121209</t>
  </si>
  <si>
    <t>Zábradlie oceľové (vnútorná časť) vonkajšieho schodiska, vrátane povrchovej úpravy a kotvenia</t>
  </si>
  <si>
    <t>2055219690</t>
  </si>
  <si>
    <t>"10Z - vnútorná časť"</t>
  </si>
  <si>
    <t>3,2*2</t>
  </si>
  <si>
    <t>287</t>
  </si>
  <si>
    <t>76761212091</t>
  </si>
  <si>
    <t>Zábradlie oceľové - madlo, vrátane povrchovej úpravy a kotvenia</t>
  </si>
  <si>
    <t>-1229868625</t>
  </si>
  <si>
    <t>"10Z - vonkajšie"</t>
  </si>
  <si>
    <t>288</t>
  </si>
  <si>
    <t>76761212092</t>
  </si>
  <si>
    <t>Zábradlie nerezové - madlo, vrátane povrchovej úpravy a kotvenia</t>
  </si>
  <si>
    <t>-221474426</t>
  </si>
  <si>
    <t>"schodiskové vnútorné"</t>
  </si>
  <si>
    <t>3,5*6+3,2*4</t>
  </si>
  <si>
    <t>289</t>
  </si>
  <si>
    <t>7676121210</t>
  </si>
  <si>
    <t>Zábradlie nerezové so zasklením - bezpečnostné sklo mliečne, vrátane kotvenia</t>
  </si>
  <si>
    <t>1831636139</t>
  </si>
  <si>
    <t>"terasy a balkóny, ozn. 1Z - 5Z, Z7"</t>
  </si>
  <si>
    <t>2,59*7</t>
  </si>
  <si>
    <t>5,3*22</t>
  </si>
  <si>
    <t>10,81</t>
  </si>
  <si>
    <t>17,0</t>
  </si>
  <si>
    <t>14,81</t>
  </si>
  <si>
    <t>4,55</t>
  </si>
  <si>
    <t>290</t>
  </si>
  <si>
    <t>7676121211</t>
  </si>
  <si>
    <t>Zábradlie nerezové vrátane kotvenia</t>
  </si>
  <si>
    <t>1654354724</t>
  </si>
  <si>
    <t>"ozn. 6Z, 8Z, 9Z"</t>
  </si>
  <si>
    <t>6,63*4+1,8*2+2,0*6</t>
  </si>
  <si>
    <t>291</t>
  </si>
  <si>
    <t>7676121212</t>
  </si>
  <si>
    <t>Zábradlie schodiskové nerezové prútové, vrátane kotvenia</t>
  </si>
  <si>
    <t>1666282161</t>
  </si>
  <si>
    <t>"v.č. A-12"</t>
  </si>
  <si>
    <t>3,5*4+3,1*4+1,7+1,8</t>
  </si>
  <si>
    <t>292</t>
  </si>
  <si>
    <t>7676121213</t>
  </si>
  <si>
    <t>Vchodová strieška 900x2000 mm, vrátane kotvenia</t>
  </si>
  <si>
    <t>750126696</t>
  </si>
  <si>
    <t>293</t>
  </si>
  <si>
    <t>7676121214</t>
  </si>
  <si>
    <t>Vchodová strieška 900x1500 mm, vrátane kotvenia</t>
  </si>
  <si>
    <t>830919301</t>
  </si>
  <si>
    <t>294</t>
  </si>
  <si>
    <t>767646510.S1</t>
  </si>
  <si>
    <t>Oceľové dvere plné hladné, protipožiarna odolnosť 60/D1 EI-C, jednokrídlové, vrátane oc. zárzbne a samozatvárač - dodávka a montáž</t>
  </si>
  <si>
    <t>-425523557</t>
  </si>
  <si>
    <t>"č.d. 011"</t>
  </si>
  <si>
    <t>295</t>
  </si>
  <si>
    <t>767646510.S2</t>
  </si>
  <si>
    <t>Oceľové dvere plné hladné, protipožiarna odolnosť 60/D1 EW-C, jednokrídlové, vrátane oc. zárzbne a samozatvárač- dodávka a montáž</t>
  </si>
  <si>
    <t>1729629481</t>
  </si>
  <si>
    <t>"č.d. 112"</t>
  </si>
  <si>
    <t>296</t>
  </si>
  <si>
    <t>998767202.S</t>
  </si>
  <si>
    <t>Presun hmôt pre kovové stavebné doplnkové konštrukcie v objektoch výšky nad 6 do 12 m</t>
  </si>
  <si>
    <t>-1447421840</t>
  </si>
  <si>
    <t>771</t>
  </si>
  <si>
    <t>Podlahy z dlaždíc</t>
  </si>
  <si>
    <t>297</t>
  </si>
  <si>
    <t>771275107.S</t>
  </si>
  <si>
    <t xml:space="preserve">Montáž obkladov schodiskových stupňov dlaždicami do tmelu </t>
  </si>
  <si>
    <t>-893671439</t>
  </si>
  <si>
    <t>(0,17+0,256)*1,35*13</t>
  </si>
  <si>
    <t>(0,162+0,306)*(1,5*24+1,65*22)</t>
  </si>
  <si>
    <t>(0,163+0,306)*1,65*20</t>
  </si>
  <si>
    <t>298</t>
  </si>
  <si>
    <t>771411030.S</t>
  </si>
  <si>
    <t>Montáž soklíkov z obkladačiek schodiskových stupňovitých do malty veľ. 100 x 100 mm</t>
  </si>
  <si>
    <t>-79918959</t>
  </si>
  <si>
    <t>(154,32+670,88+147,71)*0,1</t>
  </si>
  <si>
    <t>299</t>
  </si>
  <si>
    <t>771575130.S</t>
  </si>
  <si>
    <t>Montáž podláh z dlaždíc keramických do tmelu v obmedzenom priestore</t>
  </si>
  <si>
    <t>143097110</t>
  </si>
  <si>
    <t>"kúpelky a WC"</t>
  </si>
  <si>
    <t>300</t>
  </si>
  <si>
    <t>771575545.S</t>
  </si>
  <si>
    <t>Montáž podláh z dlaždíc keramických do tmelu</t>
  </si>
  <si>
    <t>-1020176523</t>
  </si>
  <si>
    <t>301</t>
  </si>
  <si>
    <t>597740001002</t>
  </si>
  <si>
    <t>Dlaždice keramické</t>
  </si>
  <si>
    <t>-1262663385</t>
  </si>
  <si>
    <t>(56,789+97,291*0,1+154,32+670,88)*1,1*1,02</t>
  </si>
  <si>
    <t>302</t>
  </si>
  <si>
    <t>771576110.S</t>
  </si>
  <si>
    <t>Montáž podláh z dlaždíc keramických do tmelu flexibilného mrazuvzdorného</t>
  </si>
  <si>
    <t>1752404805</t>
  </si>
  <si>
    <t>"mrazuvzdorná dlažba - balkóny + vonk. terasy a rampy"</t>
  </si>
  <si>
    <t>75,6+78,59+32,42</t>
  </si>
  <si>
    <t>303</t>
  </si>
  <si>
    <t>597740001001</t>
  </si>
  <si>
    <t>Dlaždice keramické mrazuvzdorné, protišmykové</t>
  </si>
  <si>
    <t>321837034</t>
  </si>
  <si>
    <t>186,61*1,1*1,02</t>
  </si>
  <si>
    <t>304</t>
  </si>
  <si>
    <t>998771202.S</t>
  </si>
  <si>
    <t>Presun hmôt pre podlahy z dlaždíc v objektoch výšky nad 6 do 12 m</t>
  </si>
  <si>
    <t>1475550870</t>
  </si>
  <si>
    <t>776</t>
  </si>
  <si>
    <t>Podlahy povlakové</t>
  </si>
  <si>
    <t>305</t>
  </si>
  <si>
    <t>775413220.S</t>
  </si>
  <si>
    <t>Montáž prechodovej lišty priskrutkovaním</t>
  </si>
  <si>
    <t>-145821114</t>
  </si>
  <si>
    <t>0,9*43+1,2*23</t>
  </si>
  <si>
    <t>306</t>
  </si>
  <si>
    <t>611990001101</t>
  </si>
  <si>
    <t>Lišta prechodová skrutkovacia, šírka 40 mm</t>
  </si>
  <si>
    <t>977869494</t>
  </si>
  <si>
    <t>66,3*1,01 'Prepočítané koeficientom množstva</t>
  </si>
  <si>
    <t>307</t>
  </si>
  <si>
    <t>776541200.S</t>
  </si>
  <si>
    <t>Položenie povlakových podláh PVC vinyl heterogénnych LVT spoj click</t>
  </si>
  <si>
    <t>-901974841</t>
  </si>
  <si>
    <t>308</t>
  </si>
  <si>
    <t>284110004520.S</t>
  </si>
  <si>
    <t>Podlaha PVC heterogénna, LVT vinylové dielce, spoj click, hrúbka do 5 mm</t>
  </si>
  <si>
    <t>148900095</t>
  </si>
  <si>
    <t>1075,86*1,03 'Prepočítané koeficientom množstva</t>
  </si>
  <si>
    <t>309</t>
  </si>
  <si>
    <t>998776202.S</t>
  </si>
  <si>
    <t>Presun hmôt pre podlahy povlakové v objektoch výšky nad 6 do 12 m</t>
  </si>
  <si>
    <t>-1660129964</t>
  </si>
  <si>
    <t>781</t>
  </si>
  <si>
    <t>Obklady</t>
  </si>
  <si>
    <t>310</t>
  </si>
  <si>
    <t>781445020.S</t>
  </si>
  <si>
    <t xml:space="preserve">Montáž obkladov vnútor. stien z obkladačiek kladených do tmelu </t>
  </si>
  <si>
    <t>-113336433</t>
  </si>
  <si>
    <t>3,0*(10,2+5,75)*2-1,4*1,4*2-0,9*2,3</t>
  </si>
  <si>
    <t>3,0*(3,5+1,8)*2-0,9*2,0</t>
  </si>
  <si>
    <t>1,5*(2,2+1,5*2+3,0*2+5,2)</t>
  </si>
  <si>
    <t>2,65*(1,8+3,5)*2*2-0,9*2,0*2</t>
  </si>
  <si>
    <t>2,65*(1,3+3,75)*2-0,9*2,0</t>
  </si>
  <si>
    <t>2,65*(1,8+3,25)*2*3-0,9*2,0*3</t>
  </si>
  <si>
    <t>2,65*(1,6+3,4+0,6)*2*4-0,9*2,0*4</t>
  </si>
  <si>
    <t>2,65*(1,8+3,2+0,6)*2*4-0,9*2,0*4</t>
  </si>
  <si>
    <t>1,5*(2,5+5,0)</t>
  </si>
  <si>
    <t>2,65*(1,8+3,65)*2*2-0,9*2,0*2</t>
  </si>
  <si>
    <t>2,65*(2,0+3,0)*2-0,9*2,0</t>
  </si>
  <si>
    <t>2,65*(1,8+3,45)*2*2-0,9*2,0*2</t>
  </si>
  <si>
    <t>2,65*(1,3+3,45)*2*2-0,9*2,0*2</t>
  </si>
  <si>
    <t>1,5*(2,3+5,0)</t>
  </si>
  <si>
    <t>311</t>
  </si>
  <si>
    <t>781445070.S</t>
  </si>
  <si>
    <t>Montáž obkladov vnútor. stien z obkladačiek kladených do tmelu v obmedzenom priestore</t>
  </si>
  <si>
    <t>-1388605370</t>
  </si>
  <si>
    <t>2,8*(1,1*2+1,85+1,55)*2*2-0,6*2,0*3*2</t>
  </si>
  <si>
    <t>2,8*(1,8+2,0)*2-0,9*2,0</t>
  </si>
  <si>
    <t>3,0*(1,85+1,0)*2-0,6*2,0</t>
  </si>
  <si>
    <t>3,0*(1,4+1,0)*2-0,6*2,0</t>
  </si>
  <si>
    <t>3,0*(1,8+1,7)*2-0,9*2,0</t>
  </si>
  <si>
    <t>3,0*(2,15+1,0)*2-0,9*2,0</t>
  </si>
  <si>
    <t>3,0*(1,1*2+1,2+1,0)*2-0,6*2,0*3</t>
  </si>
  <si>
    <t>3,0*(1,9+2,0+1,2+1,0)*2-0,6*2,0*3</t>
  </si>
  <si>
    <t>2,5*(1,6+2,0)*2-0,9*2,0</t>
  </si>
  <si>
    <t>2,5*(1,6*2+1,0+1,1)*2*2-0,6*2,0*3*2</t>
  </si>
  <si>
    <t>2,8*(1,8+1,6)*2-0,9*2,0</t>
  </si>
  <si>
    <t>2,8*(1,4*2+1,0+1,65)*2-0,6*2,0*2</t>
  </si>
  <si>
    <t>2,8*(1,4*4+0,9*3)-0,6*2,0</t>
  </si>
  <si>
    <t>2,8*(3,0+1,65)*2-0,8*2,0</t>
  </si>
  <si>
    <t>2,5*(1,7+1,1)*2-0,6*2,0</t>
  </si>
  <si>
    <t>2,65*(1,2+1,7)-0,6*2,0</t>
  </si>
  <si>
    <t>2,65*(1,26+1,9)*2-0,6*2,0</t>
  </si>
  <si>
    <t>2,65*(1,3+2,2)*2-0,6*2,0</t>
  </si>
  <si>
    <t>312</t>
  </si>
  <si>
    <t>597640000501</t>
  </si>
  <si>
    <t>Obkladačky keramické</t>
  </si>
  <si>
    <t>-495197421</t>
  </si>
  <si>
    <t>(942,7+402,223)*1,02</t>
  </si>
  <si>
    <t>313</t>
  </si>
  <si>
    <t>998781202.S</t>
  </si>
  <si>
    <t>Presun hmôt pre obklady keramické v objektoch výšky nad 6 do 12 m</t>
  </si>
  <si>
    <t>-844712325</t>
  </si>
  <si>
    <t>783</t>
  </si>
  <si>
    <t>Nátery</t>
  </si>
  <si>
    <t>314</t>
  </si>
  <si>
    <t>783212100</t>
  </si>
  <si>
    <t>Nátery kov.stav.doplnk.konštr. olejové dvojnásobné - 70µm</t>
  </si>
  <si>
    <t>2033692406</t>
  </si>
  <si>
    <t>315</t>
  </si>
  <si>
    <t>783216100</t>
  </si>
  <si>
    <t>Nátery kov.stav.doplnk.konštr. olejové základné - 35µm</t>
  </si>
  <si>
    <t>-1535392752</t>
  </si>
  <si>
    <t>"statika - OK"</t>
  </si>
  <si>
    <t>8491,09*32*0,001</t>
  </si>
  <si>
    <t>316</t>
  </si>
  <si>
    <t>783726300</t>
  </si>
  <si>
    <t>Nátery tesárskych konštrukcií syntetické na vzduchu schnúce lazurovacím lakom 3x lakovaním</t>
  </si>
  <si>
    <t>1553573199</t>
  </si>
  <si>
    <t>"pergola"</t>
  </si>
  <si>
    <t>(0,12+0,12)*2*2,85*4</t>
  </si>
  <si>
    <t>(0,12+0,2)*2*(5,19*13+11,55*2)</t>
  </si>
  <si>
    <t>317</t>
  </si>
  <si>
    <t>783782404</t>
  </si>
  <si>
    <t>Nátery tesárskych konštrukcií, povrchová impregnácia proti drevokaznému hmyzu, hubám a plesniam, jednonásobná</t>
  </si>
  <si>
    <t>-1223276179</t>
  </si>
  <si>
    <t>(0,15+0,24)*2*(12,15*32+4,1+6,3+2,0)</t>
  </si>
  <si>
    <t>318</t>
  </si>
  <si>
    <t>783894612</t>
  </si>
  <si>
    <t>Náter farbami ekologickými riediteľnými vodou SADAKRINOM bielym pre náter sadrokartón. stropov 2x</t>
  </si>
  <si>
    <t>1070773798</t>
  </si>
  <si>
    <t>1395,64+317,26</t>
  </si>
  <si>
    <t>319</t>
  </si>
  <si>
    <t>783894622</t>
  </si>
  <si>
    <t>Náter farbami ekologickými riediteľnými vodou SADAKRINOM pre náter sadrokartón. stien 2x</t>
  </si>
  <si>
    <t>-1831102985</t>
  </si>
  <si>
    <t>49,291*2+60,6+46,846</t>
  </si>
  <si>
    <t>784</t>
  </si>
  <si>
    <t>Maľby</t>
  </si>
  <si>
    <t>320</t>
  </si>
  <si>
    <t>784422271</t>
  </si>
  <si>
    <t>Maľby vápenné základné dvojnásobné, ručne nanášané na jemnozrnný podklad výšky do 3,80 m</t>
  </si>
  <si>
    <t>976237027</t>
  </si>
  <si>
    <t>3931,38+191,9</t>
  </si>
  <si>
    <t>321</t>
  </si>
  <si>
    <t>784424271</t>
  </si>
  <si>
    <t>Maľby vápenné dvojnásobné ručne nanášané, tónované s bielym stropom na podklad jemnozrnný do 3,80 m</t>
  </si>
  <si>
    <t>384560949</t>
  </si>
  <si>
    <t>Práce a dodávky M</t>
  </si>
  <si>
    <t>21-M</t>
  </si>
  <si>
    <t>Elektromontáže</t>
  </si>
  <si>
    <t>322</t>
  </si>
  <si>
    <t>210960969.S</t>
  </si>
  <si>
    <t>Demontáž - vypínačov  -0,00040 t</t>
  </si>
  <si>
    <t>-185951525</t>
  </si>
  <si>
    <t>323</t>
  </si>
  <si>
    <t>210961066.S</t>
  </si>
  <si>
    <t>Demontáž do sute - domová zásuvka v krabici obyč. alebo do vlhka 10/16 A 250 V 2P + Z   -0,00010 t</t>
  </si>
  <si>
    <t>862488774</t>
  </si>
  <si>
    <t>324</t>
  </si>
  <si>
    <t>210964321.S</t>
  </si>
  <si>
    <t>Demontáž do sute - svietidla interiérového na strop do 0,5 kg vrátane odpojenia   -0,00050 t</t>
  </si>
  <si>
    <t>1303464049</t>
  </si>
  <si>
    <t>33-M</t>
  </si>
  <si>
    <t>Montáže dopravných zariadení, skladových zariadení a váh</t>
  </si>
  <si>
    <t>325</t>
  </si>
  <si>
    <t>33003001</t>
  </si>
  <si>
    <t>Osobný výťah v prístavbe - dodávka a montáž</t>
  </si>
  <si>
    <t>-15423702</t>
  </si>
  <si>
    <t>326</t>
  </si>
  <si>
    <t>33003002</t>
  </si>
  <si>
    <t>Osobný výťah v existujúcej časti - dodávka a montáž</t>
  </si>
  <si>
    <t>-419034640</t>
  </si>
  <si>
    <t>327</t>
  </si>
  <si>
    <t>33003003</t>
  </si>
  <si>
    <t>Osobný výťah v existujúcej časti - demontáž</t>
  </si>
  <si>
    <t>1652125608</t>
  </si>
  <si>
    <t>43-M</t>
  </si>
  <si>
    <t>Montáž oceľových konštrukcií</t>
  </si>
  <si>
    <t>328</t>
  </si>
  <si>
    <t>43061001</t>
  </si>
  <si>
    <t>Oceľová konštrukcia - montáž a dodávka</t>
  </si>
  <si>
    <t>1683267543</t>
  </si>
  <si>
    <t>"statika - 1.NP, 2.NP - balkóny, markizy, zosilnenie stĺpa"</t>
  </si>
  <si>
    <t>2174,46+1459,47</t>
  </si>
  <si>
    <t>"statika - 1.PP, 1.NP, 2.NP - OK podchytenia, kotvenie L profilov"</t>
  </si>
  <si>
    <t>143,14+487,15+1200,02+17,76</t>
  </si>
  <si>
    <t>"statika, v.č. VT-06 - vonk. oceľové schodisko"</t>
  </si>
  <si>
    <t>"bez stupňov a podesty z pororoštov"</t>
  </si>
  <si>
    <t>2565,1+57,43</t>
  </si>
  <si>
    <t>"v.č. VT-07 - OK pod klimatizačné jednotky"</t>
  </si>
  <si>
    <t>39,6+346,96</t>
  </si>
  <si>
    <t>329</t>
  </si>
  <si>
    <t>43061002</t>
  </si>
  <si>
    <t>Schodiskové stupne a podesty z pororoštov - montáž a dodávka</t>
  </si>
  <si>
    <t>68847396</t>
  </si>
  <si>
    <t>"statika, v.č. VT-06"</t>
  </si>
  <si>
    <t>654,36+417,2</t>
  </si>
  <si>
    <t>330</t>
  </si>
  <si>
    <t>43061003</t>
  </si>
  <si>
    <t>Oceľová konštrukcia - schodisko z oceľových vaničiek - montáž a dodávka</t>
  </si>
  <si>
    <t>1937744960</t>
  </si>
  <si>
    <t>"statika, v.č. VT-06  - vnút. schodisko nadstavby"</t>
  </si>
  <si>
    <t>"oceľové vaničky, hr. plechu 5 mm"</t>
  </si>
  <si>
    <t>1170,98</t>
  </si>
  <si>
    <t>"oceľové plechy"</t>
  </si>
  <si>
    <t>38,84</t>
  </si>
  <si>
    <t>"oceľové profily"</t>
  </si>
  <si>
    <t>781,79</t>
  </si>
  <si>
    <t>VRN</t>
  </si>
  <si>
    <t>Vedľajšie rozpočtové náklady</t>
  </si>
  <si>
    <t>0001</t>
  </si>
  <si>
    <t>Zariadenie staveniska</t>
  </si>
  <si>
    <t>331</t>
  </si>
  <si>
    <t>1024</t>
  </si>
  <si>
    <t>-621037234</t>
  </si>
  <si>
    <t>02 - Sadové úpravy</t>
  </si>
  <si>
    <t xml:space="preserve">    111 - Výsadba stromov a kríkov</t>
  </si>
  <si>
    <t>180402111.S</t>
  </si>
  <si>
    <t>Založenie trávnika parkového výsevom v rovine do 1:5</t>
  </si>
  <si>
    <t>-309386263</t>
  </si>
  <si>
    <t>005720001400.S</t>
  </si>
  <si>
    <t>Osivá tráv - semená parkovej zmesi</t>
  </si>
  <si>
    <t>-856295567</t>
  </si>
  <si>
    <t>245*0,03 'Prepočítané koeficientom množstva</t>
  </si>
  <si>
    <t>182001111.S</t>
  </si>
  <si>
    <t>Plošná úprava terénu pri nerovnostiach terénu nad 50-100mm v rovine alebo na svahu do 1:5</t>
  </si>
  <si>
    <t>1267140756</t>
  </si>
  <si>
    <t>181301103.S</t>
  </si>
  <si>
    <t>Rozprestretie ornice v rovine , plocha do 500 m2, hr.do 200 mm</t>
  </si>
  <si>
    <t>-815164784</t>
  </si>
  <si>
    <t>103110000011</t>
  </si>
  <si>
    <t>Teravita voľne ložená</t>
  </si>
  <si>
    <t>1278408071</t>
  </si>
  <si>
    <t>183403114.S</t>
  </si>
  <si>
    <t>Obrobenie pôdy protichodným kultivátorovaním v rovine alebo na svahu do 1:5</t>
  </si>
  <si>
    <t>-1704619294</t>
  </si>
  <si>
    <t>185802113.S</t>
  </si>
  <si>
    <t>Hnojenie pôdy v rovine alebo na svahu do 1:5 umelým hnojivom naširoko</t>
  </si>
  <si>
    <t>-1717014069</t>
  </si>
  <si>
    <t>251910000100.S</t>
  </si>
  <si>
    <t>Hnojivo záhradné Cererit bezchloridové granulované balené</t>
  </si>
  <si>
    <t>2090705165</t>
  </si>
  <si>
    <t>Výsadba stromov a kríkov</t>
  </si>
  <si>
    <t>183101321.S</t>
  </si>
  <si>
    <t>Hĺbenie jamiek pre výsadbu v horn. 1-4 s výmenou pôdy do 100% v rovine alebo na svahu do 1:5 objemu nad 0,40 do 1,00 m3</t>
  </si>
  <si>
    <t>-783028642</t>
  </si>
  <si>
    <t>184102115.S</t>
  </si>
  <si>
    <t>Výsadba dreviny s balom v rovine alebo na svahu do 1:5, priemer balu nad 500 do 600 mm</t>
  </si>
  <si>
    <t>1620895493</t>
  </si>
  <si>
    <t>026560000101</t>
  </si>
  <si>
    <t>Javor horský obvod kmeňa 14-16 cm</t>
  </si>
  <si>
    <t>536005268</t>
  </si>
  <si>
    <t>6934100035201</t>
  </si>
  <si>
    <t>Záhradnícky substrát - realizačný</t>
  </si>
  <si>
    <t>-2132502856</t>
  </si>
  <si>
    <t>184202112.S</t>
  </si>
  <si>
    <t>Zakotvenie dreviny troma a viac kolmi pri priemere kolov do 100 mm pri dĺžke kolov do 2 m do 3 m</t>
  </si>
  <si>
    <t>-309392628</t>
  </si>
  <si>
    <t>605410000102</t>
  </si>
  <si>
    <t>Drevený kôl opracovany, dĺžka do 3,5 m</t>
  </si>
  <si>
    <t>243997587</t>
  </si>
  <si>
    <t>605410000103</t>
  </si>
  <si>
    <t>Drevené polovičky opracované, šírka 8 cm dĺžka do 3,0 m</t>
  </si>
  <si>
    <t>249045442</t>
  </si>
  <si>
    <t>247710007500.S</t>
  </si>
  <si>
    <t>Páska textilná šedá, š. 48 mm, dĺ. 50 m</t>
  </si>
  <si>
    <t>1667731169</t>
  </si>
  <si>
    <t>184921093.S</t>
  </si>
  <si>
    <t>Mulčovanie rastlín pri hrúbke mulča nad 50 do 100 mm v rovine alebo na svahu do 1:5</t>
  </si>
  <si>
    <t>-593094413</t>
  </si>
  <si>
    <t>0554151001</t>
  </si>
  <si>
    <t>Mulčovacia kôra vrecovaná, 70 l / 1vrece</t>
  </si>
  <si>
    <t>-890004629</t>
  </si>
  <si>
    <t>184921111.S</t>
  </si>
  <si>
    <t>Položenie mulčovacej textílie v rovine alebo na svahu do 1:5</t>
  </si>
  <si>
    <t>-485373591</t>
  </si>
  <si>
    <t>693710000200</t>
  </si>
  <si>
    <t>Mulčovacia textília, šxl 1,6x100 m, čierna 50 g/m2, AGROTEX</t>
  </si>
  <si>
    <t>bal</t>
  </si>
  <si>
    <t>114983428</t>
  </si>
  <si>
    <t>998231311.S</t>
  </si>
  <si>
    <t>Presun hmôt pre sadovnícke a krajinárske úpravy do 5000 m vodorovne bez zvislého presunu</t>
  </si>
  <si>
    <t>1180323024</t>
  </si>
  <si>
    <t>03 - Altánok</t>
  </si>
  <si>
    <t xml:space="preserve">    5 - Komunikácie</t>
  </si>
  <si>
    <t>-1390098230</t>
  </si>
  <si>
    <t>0,4*55,6</t>
  </si>
  <si>
    <t>1476484182</t>
  </si>
  <si>
    <t>133201101.S</t>
  </si>
  <si>
    <t>Výkop šachty zapaženej, hornina 3 do 100 m3</t>
  </si>
  <si>
    <t>440645865</t>
  </si>
  <si>
    <t>0,95*0,6*0,6*4</t>
  </si>
  <si>
    <t>133201109.S</t>
  </si>
  <si>
    <t>Príplatok k cenám za lepivosť pri hĺbení šachiet zapažených i nezapažených v hornine 3</t>
  </si>
  <si>
    <t>-1970012143</t>
  </si>
  <si>
    <t>-1983629360</t>
  </si>
  <si>
    <t>22,24+1,368</t>
  </si>
  <si>
    <t>-17714795</t>
  </si>
  <si>
    <t>23,608*7</t>
  </si>
  <si>
    <t>1109324084</t>
  </si>
  <si>
    <t>-1679781396</t>
  </si>
  <si>
    <t>165,256*1,6</t>
  </si>
  <si>
    <t>344380361</t>
  </si>
  <si>
    <t>271571111.S1</t>
  </si>
  <si>
    <t>Vankúše zhutnené pod základy zo štrkopiesku</t>
  </si>
  <si>
    <t>489978933</t>
  </si>
  <si>
    <t>0,1*0,6*0,6*4</t>
  </si>
  <si>
    <t>916629938</t>
  </si>
  <si>
    <t>0,85*0,6*0,6*4*1,035</t>
  </si>
  <si>
    <t>Komunikácie</t>
  </si>
  <si>
    <t>564851111.S</t>
  </si>
  <si>
    <t>Podklad zo štrkodrviny 0-63 s rozprestretím a zhutnením, po zhutnení hr. 150 mm</t>
  </si>
  <si>
    <t>292084238</t>
  </si>
  <si>
    <t>55,6*1,2</t>
  </si>
  <si>
    <t>567122114.S</t>
  </si>
  <si>
    <t>Podklad z kameniva stmeleného cementom s rozprestretím a zhutnením, CBGM C 8/10, po zhutnení hr. 150 mm</t>
  </si>
  <si>
    <t>-1067226609</t>
  </si>
  <si>
    <t>596911143.S1</t>
  </si>
  <si>
    <t>Kladenie betónovej zámkovej dlažby komunikácií pre peších hr. 60 mm pre peších nad 100 do 300 m2 so zriadením lôžka z kameniva hr. 40 mm</t>
  </si>
  <si>
    <t>-529122066</t>
  </si>
  <si>
    <t>592460010600.S</t>
  </si>
  <si>
    <t>Dlažba betónová, rozmer 200x100x60 mm, prírodná</t>
  </si>
  <si>
    <t>-756083050</t>
  </si>
  <si>
    <t>55,6*1,02</t>
  </si>
  <si>
    <t>916561111.S</t>
  </si>
  <si>
    <t>Osadenie záhonového alebo parkového obrubníka betón., do lôžka z bet. pros. tr. C 12/15 s bočnou oporou</t>
  </si>
  <si>
    <t>-974274105</t>
  </si>
  <si>
    <t>592170001800.S</t>
  </si>
  <si>
    <t>Obrubník parkový, lxšxv 1000x50x200 mm, prírodný</t>
  </si>
  <si>
    <t>49101160</t>
  </si>
  <si>
    <t xml:space="preserve">Presun hmôt </t>
  </si>
  <si>
    <t>47560505</t>
  </si>
  <si>
    <t>990915722</t>
  </si>
  <si>
    <t>628340000100.S</t>
  </si>
  <si>
    <t>Pás asfaltový SBS s bridličným posypom hr. 5,5 mm vystužený netkanou polyesterovou rohožou</t>
  </si>
  <si>
    <t>43253729</t>
  </si>
  <si>
    <t>11,385*1,15</t>
  </si>
  <si>
    <t>998712201.S</t>
  </si>
  <si>
    <t>Presun hmôt pre izoláciu povlakovej krytiny v objektoch výšky do 6 m</t>
  </si>
  <si>
    <t>-1675320316</t>
  </si>
  <si>
    <t>762712110.S</t>
  </si>
  <si>
    <t>Montáž priestorových viazaných konštrukcií z reziva hraneného prierezovej plochy do 120 cm2</t>
  </si>
  <si>
    <t>1567278555</t>
  </si>
  <si>
    <t>3,3*4</t>
  </si>
  <si>
    <t>1857440942</t>
  </si>
  <si>
    <t>5,3*10</t>
  </si>
  <si>
    <t>1600939146</t>
  </si>
  <si>
    <t>0,12*0,2*5,3*10*1,1</t>
  </si>
  <si>
    <t>0,03*0,05*3,3*4*1,1</t>
  </si>
  <si>
    <t>-1844725293</t>
  </si>
  <si>
    <t>-1096036015</t>
  </si>
  <si>
    <t>3,3*3,45</t>
  </si>
  <si>
    <t>-1413644308</t>
  </si>
  <si>
    <t>11,385*0,022</t>
  </si>
  <si>
    <t>76289500</t>
  </si>
  <si>
    <t>Drevené lepené hranoly - dodávka a montáž</t>
  </si>
  <si>
    <t>-365263706</t>
  </si>
  <si>
    <t>76289501</t>
  </si>
  <si>
    <t>Drevené zásteny - dodávka a montáž</t>
  </si>
  <si>
    <t>-1297820939</t>
  </si>
  <si>
    <t>3,2*2,1*2</t>
  </si>
  <si>
    <t>76289502</t>
  </si>
  <si>
    <t>Kotvenie lepených hranolov - dodávka a montáž</t>
  </si>
  <si>
    <t>1887700314</t>
  </si>
  <si>
    <t>-1425150588</t>
  </si>
  <si>
    <t>-769787336</t>
  </si>
  <si>
    <t>2*(0,12+0,2)*5,3*10*1,1</t>
  </si>
  <si>
    <t>2*(0,03+0,05)*3,3*4*1,1</t>
  </si>
  <si>
    <t>2*(0,5+0,15)*(5,7*2+3,7*4)</t>
  </si>
  <si>
    <t>-640514706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</si>
</sst>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5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workbookViewId="0"/>
  </sheetViews>
  <sheetFormatPr defaultRowHeight="14.5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hidden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 ht="10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7" customHeight="1">
      <c r="AR2" s="247" t="s">
        <v>5</v>
      </c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S2" s="18" t="s">
        <v>6</v>
      </c>
      <c r="BT2" s="18" t="s">
        <v>7</v>
      </c>
    </row>
    <row r="3" spans="1:74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7</v>
      </c>
    </row>
    <row r="4" spans="1:74" s="1" customFormat="1" ht="25" customHeight="1">
      <c r="B4" s="21"/>
      <c r="D4" s="22" t="s">
        <v>8</v>
      </c>
      <c r="AR4" s="21"/>
      <c r="AS4" s="23" t="s">
        <v>9</v>
      </c>
      <c r="BE4" s="24" t="s">
        <v>10</v>
      </c>
      <c r="BS4" s="18" t="s">
        <v>11</v>
      </c>
    </row>
    <row r="5" spans="1:74" s="1" customFormat="1" ht="12" customHeight="1">
      <c r="B5" s="21"/>
      <c r="D5" s="25" t="s">
        <v>12</v>
      </c>
      <c r="K5" s="212" t="s">
        <v>13</v>
      </c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R5" s="21"/>
      <c r="BE5" s="209" t="s">
        <v>14</v>
      </c>
      <c r="BS5" s="18" t="s">
        <v>6</v>
      </c>
    </row>
    <row r="6" spans="1:74" s="1" customFormat="1" ht="37" customHeight="1">
      <c r="B6" s="21"/>
      <c r="D6" s="27" t="s">
        <v>15</v>
      </c>
      <c r="K6" s="214" t="s">
        <v>16</v>
      </c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R6" s="21"/>
      <c r="BE6" s="210"/>
      <c r="BS6" s="18" t="s">
        <v>6</v>
      </c>
    </row>
    <row r="7" spans="1:74" s="1" customFormat="1" ht="12" customHeight="1">
      <c r="B7" s="21"/>
      <c r="D7" s="28" t="s">
        <v>17</v>
      </c>
      <c r="K7" s="26" t="s">
        <v>1</v>
      </c>
      <c r="AK7" s="28" t="s">
        <v>18</v>
      </c>
      <c r="AN7" s="26" t="s">
        <v>1</v>
      </c>
      <c r="AR7" s="21"/>
      <c r="BE7" s="210"/>
      <c r="BS7" s="18" t="s">
        <v>6</v>
      </c>
    </row>
    <row r="8" spans="1:74" s="1" customFormat="1" ht="12" customHeight="1">
      <c r="B8" s="21"/>
      <c r="D8" s="28" t="s">
        <v>19</v>
      </c>
      <c r="K8" s="26" t="s">
        <v>20</v>
      </c>
      <c r="AK8" s="28" t="s">
        <v>21</v>
      </c>
      <c r="AN8" s="29" t="s">
        <v>22</v>
      </c>
      <c r="AR8" s="21"/>
      <c r="BE8" s="210"/>
      <c r="BS8" s="18" t="s">
        <v>6</v>
      </c>
    </row>
    <row r="9" spans="1:74" s="1" customFormat="1" ht="14.4" customHeight="1">
      <c r="B9" s="21"/>
      <c r="AR9" s="21"/>
      <c r="BE9" s="210"/>
      <c r="BS9" s="18" t="s">
        <v>6</v>
      </c>
    </row>
    <row r="10" spans="1:74" s="1" customFormat="1" ht="12" customHeight="1">
      <c r="B10" s="21"/>
      <c r="D10" s="28" t="s">
        <v>23</v>
      </c>
      <c r="AK10" s="28" t="s">
        <v>24</v>
      </c>
      <c r="AN10" s="26" t="s">
        <v>1</v>
      </c>
      <c r="AR10" s="21"/>
      <c r="BE10" s="210"/>
      <c r="BS10" s="18" t="s">
        <v>6</v>
      </c>
    </row>
    <row r="11" spans="1:74" s="1" customFormat="1" ht="18.5" customHeight="1">
      <c r="B11" s="21"/>
      <c r="E11" s="26" t="s">
        <v>25</v>
      </c>
      <c r="AK11" s="28" t="s">
        <v>26</v>
      </c>
      <c r="AN11" s="26" t="s">
        <v>1</v>
      </c>
      <c r="AR11" s="21"/>
      <c r="BE11" s="210"/>
      <c r="BS11" s="18" t="s">
        <v>6</v>
      </c>
    </row>
    <row r="12" spans="1:74" s="1" customFormat="1" ht="7" customHeight="1">
      <c r="B12" s="21"/>
      <c r="AR12" s="21"/>
      <c r="BE12" s="210"/>
      <c r="BS12" s="18" t="s">
        <v>6</v>
      </c>
    </row>
    <row r="13" spans="1:74" s="1" customFormat="1" ht="12" customHeight="1">
      <c r="B13" s="21"/>
      <c r="D13" s="28" t="s">
        <v>27</v>
      </c>
      <c r="AK13" s="28" t="s">
        <v>24</v>
      </c>
      <c r="AN13" s="30" t="s">
        <v>28</v>
      </c>
      <c r="AR13" s="21"/>
      <c r="BE13" s="210"/>
      <c r="BS13" s="18" t="s">
        <v>6</v>
      </c>
    </row>
    <row r="14" spans="1:74" ht="12.5">
      <c r="B14" s="21"/>
      <c r="E14" s="215" t="s">
        <v>28</v>
      </c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  <c r="AC14" s="216"/>
      <c r="AD14" s="216"/>
      <c r="AE14" s="216"/>
      <c r="AF14" s="216"/>
      <c r="AG14" s="216"/>
      <c r="AH14" s="216"/>
      <c r="AI14" s="216"/>
      <c r="AJ14" s="216"/>
      <c r="AK14" s="28" t="s">
        <v>26</v>
      </c>
      <c r="AN14" s="30" t="s">
        <v>28</v>
      </c>
      <c r="AR14" s="21"/>
      <c r="BE14" s="210"/>
      <c r="BS14" s="18" t="s">
        <v>6</v>
      </c>
    </row>
    <row r="15" spans="1:74" s="1" customFormat="1" ht="7" customHeight="1">
      <c r="B15" s="21"/>
      <c r="AR15" s="21"/>
      <c r="BE15" s="210"/>
      <c r="BS15" s="18" t="s">
        <v>3</v>
      </c>
    </row>
    <row r="16" spans="1:74" s="1" customFormat="1" ht="12" customHeight="1">
      <c r="B16" s="21"/>
      <c r="D16" s="28" t="s">
        <v>29</v>
      </c>
      <c r="AK16" s="28" t="s">
        <v>24</v>
      </c>
      <c r="AN16" s="26" t="s">
        <v>1</v>
      </c>
      <c r="AR16" s="21"/>
      <c r="BE16" s="210"/>
      <c r="BS16" s="18" t="s">
        <v>3</v>
      </c>
    </row>
    <row r="17" spans="1:71" s="1" customFormat="1" ht="18.5" customHeight="1">
      <c r="B17" s="21"/>
      <c r="E17" s="26" t="s">
        <v>30</v>
      </c>
      <c r="AK17" s="28" t="s">
        <v>26</v>
      </c>
      <c r="AN17" s="26" t="s">
        <v>1</v>
      </c>
      <c r="AR17" s="21"/>
      <c r="BE17" s="210"/>
      <c r="BS17" s="18" t="s">
        <v>31</v>
      </c>
    </row>
    <row r="18" spans="1:71" s="1" customFormat="1" ht="7" customHeight="1">
      <c r="B18" s="21"/>
      <c r="AR18" s="21"/>
      <c r="BE18" s="210"/>
      <c r="BS18" s="18" t="s">
        <v>6</v>
      </c>
    </row>
    <row r="19" spans="1:71" s="1" customFormat="1" ht="12" customHeight="1">
      <c r="B19" s="21"/>
      <c r="D19" s="28" t="s">
        <v>32</v>
      </c>
      <c r="AK19" s="28" t="s">
        <v>24</v>
      </c>
      <c r="AN19" s="26" t="s">
        <v>1</v>
      </c>
      <c r="AR19" s="21"/>
      <c r="BE19" s="210"/>
      <c r="BS19" s="18" t="s">
        <v>6</v>
      </c>
    </row>
    <row r="20" spans="1:71" s="1" customFormat="1" ht="18.5" customHeight="1">
      <c r="B20" s="21"/>
      <c r="E20" s="26" t="s">
        <v>20</v>
      </c>
      <c r="AK20" s="28" t="s">
        <v>26</v>
      </c>
      <c r="AN20" s="26" t="s">
        <v>1</v>
      </c>
      <c r="AR20" s="21"/>
      <c r="BE20" s="210"/>
      <c r="BS20" s="18" t="s">
        <v>31</v>
      </c>
    </row>
    <row r="21" spans="1:71" s="1" customFormat="1" ht="7" customHeight="1">
      <c r="B21" s="21"/>
      <c r="AR21" s="21"/>
      <c r="BE21" s="210"/>
    </row>
    <row r="22" spans="1:71" s="1" customFormat="1" ht="12" customHeight="1">
      <c r="B22" s="21"/>
      <c r="D22" s="28" t="s">
        <v>33</v>
      </c>
      <c r="AR22" s="21"/>
      <c r="BE22" s="210"/>
    </row>
    <row r="23" spans="1:71" s="1" customFormat="1" ht="16.5" customHeight="1">
      <c r="B23" s="21"/>
      <c r="E23" s="217" t="s">
        <v>1</v>
      </c>
      <c r="F23" s="217"/>
      <c r="G23" s="217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17"/>
      <c r="Y23" s="217"/>
      <c r="Z23" s="217"/>
      <c r="AA23" s="217"/>
      <c r="AB23" s="217"/>
      <c r="AC23" s="217"/>
      <c r="AD23" s="217"/>
      <c r="AE23" s="217"/>
      <c r="AF23" s="217"/>
      <c r="AG23" s="217"/>
      <c r="AH23" s="217"/>
      <c r="AI23" s="217"/>
      <c r="AJ23" s="217"/>
      <c r="AK23" s="217"/>
      <c r="AL23" s="217"/>
      <c r="AM23" s="217"/>
      <c r="AN23" s="217"/>
      <c r="AR23" s="21"/>
      <c r="BE23" s="210"/>
    </row>
    <row r="24" spans="1:71" s="1" customFormat="1" ht="7" customHeight="1">
      <c r="B24" s="21"/>
      <c r="AR24" s="21"/>
      <c r="BE24" s="210"/>
    </row>
    <row r="25" spans="1:71" s="1" customFormat="1" ht="7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10"/>
    </row>
    <row r="26" spans="1:71" s="2" customFormat="1" ht="25.9" customHeight="1">
      <c r="A26" s="33"/>
      <c r="B26" s="34"/>
      <c r="C26" s="33"/>
      <c r="D26" s="35" t="s">
        <v>34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18">
        <f>ROUND(AG94,2)</f>
        <v>0</v>
      </c>
      <c r="AL26" s="219"/>
      <c r="AM26" s="219"/>
      <c r="AN26" s="219"/>
      <c r="AO26" s="219"/>
      <c r="AP26" s="33"/>
      <c r="AQ26" s="33"/>
      <c r="AR26" s="34"/>
      <c r="BE26" s="210"/>
    </row>
    <row r="27" spans="1:7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10"/>
    </row>
    <row r="28" spans="1:71" s="2" customFormat="1" ht="12.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20" t="s">
        <v>35</v>
      </c>
      <c r="M28" s="220"/>
      <c r="N28" s="220"/>
      <c r="O28" s="220"/>
      <c r="P28" s="220"/>
      <c r="Q28" s="33"/>
      <c r="R28" s="33"/>
      <c r="S28" s="33"/>
      <c r="T28" s="33"/>
      <c r="U28" s="33"/>
      <c r="V28" s="33"/>
      <c r="W28" s="220" t="s">
        <v>36</v>
      </c>
      <c r="X28" s="220"/>
      <c r="Y28" s="220"/>
      <c r="Z28" s="220"/>
      <c r="AA28" s="220"/>
      <c r="AB28" s="220"/>
      <c r="AC28" s="220"/>
      <c r="AD28" s="220"/>
      <c r="AE28" s="220"/>
      <c r="AF28" s="33"/>
      <c r="AG28" s="33"/>
      <c r="AH28" s="33"/>
      <c r="AI28" s="33"/>
      <c r="AJ28" s="33"/>
      <c r="AK28" s="220" t="s">
        <v>37</v>
      </c>
      <c r="AL28" s="220"/>
      <c r="AM28" s="220"/>
      <c r="AN28" s="220"/>
      <c r="AO28" s="220"/>
      <c r="AP28" s="33"/>
      <c r="AQ28" s="33"/>
      <c r="AR28" s="34"/>
      <c r="BE28" s="210"/>
    </row>
    <row r="29" spans="1:71" s="3" customFormat="1" ht="14.4" customHeight="1">
      <c r="B29" s="38"/>
      <c r="D29" s="28" t="s">
        <v>38</v>
      </c>
      <c r="F29" s="28" t="s">
        <v>39</v>
      </c>
      <c r="L29" s="223">
        <v>0.2</v>
      </c>
      <c r="M29" s="222"/>
      <c r="N29" s="222"/>
      <c r="O29" s="222"/>
      <c r="P29" s="222"/>
      <c r="W29" s="221">
        <f>ROUND(AZ94, 2)</f>
        <v>0</v>
      </c>
      <c r="X29" s="222"/>
      <c r="Y29" s="222"/>
      <c r="Z29" s="222"/>
      <c r="AA29" s="222"/>
      <c r="AB29" s="222"/>
      <c r="AC29" s="222"/>
      <c r="AD29" s="222"/>
      <c r="AE29" s="222"/>
      <c r="AK29" s="221">
        <f>ROUND(AV94, 2)</f>
        <v>0</v>
      </c>
      <c r="AL29" s="222"/>
      <c r="AM29" s="222"/>
      <c r="AN29" s="222"/>
      <c r="AO29" s="222"/>
      <c r="AR29" s="38"/>
      <c r="BE29" s="211"/>
    </row>
    <row r="30" spans="1:71" s="3" customFormat="1" ht="14.4" customHeight="1">
      <c r="B30" s="38"/>
      <c r="F30" s="28" t="s">
        <v>40</v>
      </c>
      <c r="L30" s="223">
        <v>0.2</v>
      </c>
      <c r="M30" s="222"/>
      <c r="N30" s="222"/>
      <c r="O30" s="222"/>
      <c r="P30" s="222"/>
      <c r="W30" s="221">
        <f>ROUND(BA94, 2)</f>
        <v>0</v>
      </c>
      <c r="X30" s="222"/>
      <c r="Y30" s="222"/>
      <c r="Z30" s="222"/>
      <c r="AA30" s="222"/>
      <c r="AB30" s="222"/>
      <c r="AC30" s="222"/>
      <c r="AD30" s="222"/>
      <c r="AE30" s="222"/>
      <c r="AK30" s="221">
        <f>ROUND(AW94, 2)</f>
        <v>0</v>
      </c>
      <c r="AL30" s="222"/>
      <c r="AM30" s="222"/>
      <c r="AN30" s="222"/>
      <c r="AO30" s="222"/>
      <c r="AR30" s="38"/>
      <c r="BE30" s="211"/>
    </row>
    <row r="31" spans="1:71" s="3" customFormat="1" ht="14.4" hidden="1" customHeight="1">
      <c r="B31" s="38"/>
      <c r="F31" s="28" t="s">
        <v>41</v>
      </c>
      <c r="L31" s="223">
        <v>0.2</v>
      </c>
      <c r="M31" s="222"/>
      <c r="N31" s="222"/>
      <c r="O31" s="222"/>
      <c r="P31" s="222"/>
      <c r="W31" s="221">
        <f>ROUND(BB94, 2)</f>
        <v>0</v>
      </c>
      <c r="X31" s="222"/>
      <c r="Y31" s="222"/>
      <c r="Z31" s="222"/>
      <c r="AA31" s="222"/>
      <c r="AB31" s="222"/>
      <c r="AC31" s="222"/>
      <c r="AD31" s="222"/>
      <c r="AE31" s="222"/>
      <c r="AK31" s="221">
        <v>0</v>
      </c>
      <c r="AL31" s="222"/>
      <c r="AM31" s="222"/>
      <c r="AN31" s="222"/>
      <c r="AO31" s="222"/>
      <c r="AR31" s="38"/>
      <c r="BE31" s="211"/>
    </row>
    <row r="32" spans="1:71" s="3" customFormat="1" ht="14.4" hidden="1" customHeight="1">
      <c r="B32" s="38"/>
      <c r="F32" s="28" t="s">
        <v>42</v>
      </c>
      <c r="L32" s="223">
        <v>0.2</v>
      </c>
      <c r="M32" s="222"/>
      <c r="N32" s="222"/>
      <c r="O32" s="222"/>
      <c r="P32" s="222"/>
      <c r="W32" s="221">
        <f>ROUND(BC94, 2)</f>
        <v>0</v>
      </c>
      <c r="X32" s="222"/>
      <c r="Y32" s="222"/>
      <c r="Z32" s="222"/>
      <c r="AA32" s="222"/>
      <c r="AB32" s="222"/>
      <c r="AC32" s="222"/>
      <c r="AD32" s="222"/>
      <c r="AE32" s="222"/>
      <c r="AK32" s="221">
        <v>0</v>
      </c>
      <c r="AL32" s="222"/>
      <c r="AM32" s="222"/>
      <c r="AN32" s="222"/>
      <c r="AO32" s="222"/>
      <c r="AR32" s="38"/>
      <c r="BE32" s="211"/>
    </row>
    <row r="33" spans="1:57" s="3" customFormat="1" ht="14.4" hidden="1" customHeight="1">
      <c r="B33" s="38"/>
      <c r="F33" s="28" t="s">
        <v>43</v>
      </c>
      <c r="L33" s="223">
        <v>0</v>
      </c>
      <c r="M33" s="222"/>
      <c r="N33" s="222"/>
      <c r="O33" s="222"/>
      <c r="P33" s="222"/>
      <c r="W33" s="221">
        <f>ROUND(BD94, 2)</f>
        <v>0</v>
      </c>
      <c r="X33" s="222"/>
      <c r="Y33" s="222"/>
      <c r="Z33" s="222"/>
      <c r="AA33" s="222"/>
      <c r="AB33" s="222"/>
      <c r="AC33" s="222"/>
      <c r="AD33" s="222"/>
      <c r="AE33" s="222"/>
      <c r="AK33" s="221">
        <v>0</v>
      </c>
      <c r="AL33" s="222"/>
      <c r="AM33" s="222"/>
      <c r="AN33" s="222"/>
      <c r="AO33" s="222"/>
      <c r="AR33" s="38"/>
      <c r="BE33" s="211"/>
    </row>
    <row r="34" spans="1:57" s="2" customFormat="1" ht="7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10"/>
    </row>
    <row r="35" spans="1:57" s="2" customFormat="1" ht="25.9" customHeight="1">
      <c r="A35" s="33"/>
      <c r="B35" s="34"/>
      <c r="C35" s="39"/>
      <c r="D35" s="40" t="s">
        <v>44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45</v>
      </c>
      <c r="U35" s="41"/>
      <c r="V35" s="41"/>
      <c r="W35" s="41"/>
      <c r="X35" s="224" t="s">
        <v>46</v>
      </c>
      <c r="Y35" s="225"/>
      <c r="Z35" s="225"/>
      <c r="AA35" s="225"/>
      <c r="AB35" s="225"/>
      <c r="AC35" s="41"/>
      <c r="AD35" s="41"/>
      <c r="AE35" s="41"/>
      <c r="AF35" s="41"/>
      <c r="AG35" s="41"/>
      <c r="AH35" s="41"/>
      <c r="AI35" s="41"/>
      <c r="AJ35" s="41"/>
      <c r="AK35" s="226">
        <f>SUM(AK26:AK33)</f>
        <v>0</v>
      </c>
      <c r="AL35" s="225"/>
      <c r="AM35" s="225"/>
      <c r="AN35" s="225"/>
      <c r="AO35" s="227"/>
      <c r="AP35" s="39"/>
      <c r="AQ35" s="39"/>
      <c r="AR35" s="34"/>
      <c r="BE35" s="33"/>
    </row>
    <row r="36" spans="1:57" s="2" customFormat="1" ht="7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" customHeight="1">
      <c r="B38" s="21"/>
      <c r="AR38" s="21"/>
    </row>
    <row r="39" spans="1:57" s="1" customFormat="1" ht="14.4" customHeight="1">
      <c r="B39" s="21"/>
      <c r="AR39" s="21"/>
    </row>
    <row r="40" spans="1:57" s="1" customFormat="1" ht="14.4" customHeight="1">
      <c r="B40" s="21"/>
      <c r="AR40" s="21"/>
    </row>
    <row r="41" spans="1:57" s="1" customFormat="1" ht="14.4" customHeight="1">
      <c r="B41" s="21"/>
      <c r="AR41" s="21"/>
    </row>
    <row r="42" spans="1:57" s="1" customFormat="1" ht="14.4" customHeight="1">
      <c r="B42" s="21"/>
      <c r="AR42" s="21"/>
    </row>
    <row r="43" spans="1:57" s="1" customFormat="1" ht="14.4" customHeight="1">
      <c r="B43" s="21"/>
      <c r="AR43" s="21"/>
    </row>
    <row r="44" spans="1:57" s="1" customFormat="1" ht="14.4" customHeight="1">
      <c r="B44" s="21"/>
      <c r="AR44" s="21"/>
    </row>
    <row r="45" spans="1:57" s="1" customFormat="1" ht="14.4" customHeight="1">
      <c r="B45" s="21"/>
      <c r="AR45" s="21"/>
    </row>
    <row r="46" spans="1:57" s="1" customFormat="1" ht="14.4" customHeight="1">
      <c r="B46" s="21"/>
      <c r="AR46" s="21"/>
    </row>
    <row r="47" spans="1:57" s="1" customFormat="1" ht="14.4" customHeight="1">
      <c r="B47" s="21"/>
      <c r="AR47" s="21"/>
    </row>
    <row r="48" spans="1:57" s="1" customFormat="1" ht="14.4" customHeight="1">
      <c r="B48" s="21"/>
      <c r="AR48" s="21"/>
    </row>
    <row r="49" spans="1:57" s="2" customFormat="1" ht="14.4" customHeight="1">
      <c r="B49" s="43"/>
      <c r="D49" s="44" t="s">
        <v>47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48</v>
      </c>
      <c r="AI49" s="45"/>
      <c r="AJ49" s="45"/>
      <c r="AK49" s="45"/>
      <c r="AL49" s="45"/>
      <c r="AM49" s="45"/>
      <c r="AN49" s="45"/>
      <c r="AO49" s="45"/>
      <c r="AR49" s="43"/>
    </row>
    <row r="50" spans="1:57" ht="10">
      <c r="B50" s="21"/>
      <c r="AR50" s="21"/>
    </row>
    <row r="51" spans="1:57" ht="10">
      <c r="B51" s="21"/>
      <c r="AR51" s="21"/>
    </row>
    <row r="52" spans="1:57" ht="10">
      <c r="B52" s="21"/>
      <c r="AR52" s="21"/>
    </row>
    <row r="53" spans="1:57" ht="10">
      <c r="B53" s="21"/>
      <c r="AR53" s="21"/>
    </row>
    <row r="54" spans="1:57" ht="10">
      <c r="B54" s="21"/>
      <c r="AR54" s="21"/>
    </row>
    <row r="55" spans="1:57" ht="10">
      <c r="B55" s="21"/>
      <c r="AR55" s="21"/>
    </row>
    <row r="56" spans="1:57" ht="10">
      <c r="B56" s="21"/>
      <c r="AR56" s="21"/>
    </row>
    <row r="57" spans="1:57" ht="10">
      <c r="B57" s="21"/>
      <c r="AR57" s="21"/>
    </row>
    <row r="58" spans="1:57" ht="10">
      <c r="B58" s="21"/>
      <c r="AR58" s="21"/>
    </row>
    <row r="59" spans="1:57" ht="10">
      <c r="B59" s="21"/>
      <c r="AR59" s="21"/>
    </row>
    <row r="60" spans="1:57" s="2" customFormat="1" ht="12.5">
      <c r="A60" s="33"/>
      <c r="B60" s="34"/>
      <c r="C60" s="33"/>
      <c r="D60" s="46" t="s">
        <v>49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50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49</v>
      </c>
      <c r="AI60" s="36"/>
      <c r="AJ60" s="36"/>
      <c r="AK60" s="36"/>
      <c r="AL60" s="36"/>
      <c r="AM60" s="46" t="s">
        <v>50</v>
      </c>
      <c r="AN60" s="36"/>
      <c r="AO60" s="36"/>
      <c r="AP60" s="33"/>
      <c r="AQ60" s="33"/>
      <c r="AR60" s="34"/>
      <c r="BE60" s="33"/>
    </row>
    <row r="61" spans="1:57" ht="10">
      <c r="B61" s="21"/>
      <c r="AR61" s="21"/>
    </row>
    <row r="62" spans="1:57" ht="10">
      <c r="B62" s="21"/>
      <c r="AR62" s="21"/>
    </row>
    <row r="63" spans="1:57" ht="10">
      <c r="B63" s="21"/>
      <c r="AR63" s="21"/>
    </row>
    <row r="64" spans="1:57" s="2" customFormat="1" ht="13">
      <c r="A64" s="33"/>
      <c r="B64" s="34"/>
      <c r="C64" s="33"/>
      <c r="D64" s="44" t="s">
        <v>51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52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 ht="10">
      <c r="B65" s="21"/>
      <c r="AR65" s="21"/>
    </row>
    <row r="66" spans="1:57" ht="10">
      <c r="B66" s="21"/>
      <c r="AR66" s="21"/>
    </row>
    <row r="67" spans="1:57" ht="10">
      <c r="B67" s="21"/>
      <c r="AR67" s="21"/>
    </row>
    <row r="68" spans="1:57" ht="10">
      <c r="B68" s="21"/>
      <c r="AR68" s="21"/>
    </row>
    <row r="69" spans="1:57" ht="10">
      <c r="B69" s="21"/>
      <c r="AR69" s="21"/>
    </row>
    <row r="70" spans="1:57" ht="10">
      <c r="B70" s="21"/>
      <c r="AR70" s="21"/>
    </row>
    <row r="71" spans="1:57" ht="10">
      <c r="B71" s="21"/>
      <c r="AR71" s="21"/>
    </row>
    <row r="72" spans="1:57" ht="10">
      <c r="B72" s="21"/>
      <c r="AR72" s="21"/>
    </row>
    <row r="73" spans="1:57" ht="10">
      <c r="B73" s="21"/>
      <c r="AR73" s="21"/>
    </row>
    <row r="74" spans="1:57" ht="10">
      <c r="B74" s="21"/>
      <c r="AR74" s="21"/>
    </row>
    <row r="75" spans="1:57" s="2" customFormat="1" ht="12.5">
      <c r="A75" s="33"/>
      <c r="B75" s="34"/>
      <c r="C75" s="33"/>
      <c r="D75" s="46" t="s">
        <v>49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50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49</v>
      </c>
      <c r="AI75" s="36"/>
      <c r="AJ75" s="36"/>
      <c r="AK75" s="36"/>
      <c r="AL75" s="36"/>
      <c r="AM75" s="46" t="s">
        <v>50</v>
      </c>
      <c r="AN75" s="36"/>
      <c r="AO75" s="36"/>
      <c r="AP75" s="33"/>
      <c r="AQ75" s="33"/>
      <c r="AR75" s="34"/>
      <c r="BE75" s="33"/>
    </row>
    <row r="76" spans="1:57" s="2" customFormat="1" ht="10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7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5" customHeight="1">
      <c r="A82" s="33"/>
      <c r="B82" s="34"/>
      <c r="C82" s="22" t="s">
        <v>53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8" t="s">
        <v>12</v>
      </c>
      <c r="L84" s="4" t="str">
        <f>K5</f>
        <v>02_1</v>
      </c>
      <c r="AR84" s="52"/>
    </row>
    <row r="85" spans="1:91" s="5" customFormat="1" ht="37" customHeight="1">
      <c r="B85" s="53"/>
      <c r="C85" s="54" t="s">
        <v>15</v>
      </c>
      <c r="L85" s="228" t="str">
        <f>K6</f>
        <v>Zariadenie pre seniorov - Smižany</v>
      </c>
      <c r="M85" s="229"/>
      <c r="N85" s="229"/>
      <c r="O85" s="229"/>
      <c r="P85" s="229"/>
      <c r="Q85" s="229"/>
      <c r="R85" s="229"/>
      <c r="S85" s="229"/>
      <c r="T85" s="229"/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  <c r="AF85" s="229"/>
      <c r="AG85" s="229"/>
      <c r="AH85" s="229"/>
      <c r="AI85" s="229"/>
      <c r="AJ85" s="229"/>
      <c r="AK85" s="229"/>
      <c r="AL85" s="229"/>
      <c r="AM85" s="229"/>
      <c r="AN85" s="229"/>
      <c r="AO85" s="229"/>
      <c r="AR85" s="53"/>
    </row>
    <row r="86" spans="1:91" s="2" customFormat="1" ht="7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8" t="s">
        <v>19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21</v>
      </c>
      <c r="AJ87" s="33"/>
      <c r="AK87" s="33"/>
      <c r="AL87" s="33"/>
      <c r="AM87" s="230" t="str">
        <f>IF(AN8= "","",AN8)</f>
        <v>21. 12. 2020</v>
      </c>
      <c r="AN87" s="230"/>
      <c r="AO87" s="33"/>
      <c r="AP87" s="33"/>
      <c r="AQ87" s="33"/>
      <c r="AR87" s="34"/>
      <c r="BE87" s="33"/>
    </row>
    <row r="88" spans="1:91" s="2" customFormat="1" ht="7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15.15" customHeight="1">
      <c r="A89" s="33"/>
      <c r="B89" s="34"/>
      <c r="C89" s="28" t="s">
        <v>23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Obec Smižany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29</v>
      </c>
      <c r="AJ89" s="33"/>
      <c r="AK89" s="33"/>
      <c r="AL89" s="33"/>
      <c r="AM89" s="231" t="str">
        <f>IF(E17="","",E17)</f>
        <v>ARCHING SNV, s.r.o.</v>
      </c>
      <c r="AN89" s="232"/>
      <c r="AO89" s="232"/>
      <c r="AP89" s="232"/>
      <c r="AQ89" s="33"/>
      <c r="AR89" s="34"/>
      <c r="AS89" s="233" t="s">
        <v>54</v>
      </c>
      <c r="AT89" s="234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15" customHeight="1">
      <c r="A90" s="33"/>
      <c r="B90" s="34"/>
      <c r="C90" s="28" t="s">
        <v>27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32</v>
      </c>
      <c r="AJ90" s="33"/>
      <c r="AK90" s="33"/>
      <c r="AL90" s="33"/>
      <c r="AM90" s="231" t="str">
        <f>IF(E20="","",E20)</f>
        <v xml:space="preserve"> </v>
      </c>
      <c r="AN90" s="232"/>
      <c r="AO90" s="232"/>
      <c r="AP90" s="232"/>
      <c r="AQ90" s="33"/>
      <c r="AR90" s="34"/>
      <c r="AS90" s="235"/>
      <c r="AT90" s="236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75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35"/>
      <c r="AT91" s="236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37" t="s">
        <v>55</v>
      </c>
      <c r="D92" s="238"/>
      <c r="E92" s="238"/>
      <c r="F92" s="238"/>
      <c r="G92" s="238"/>
      <c r="H92" s="61"/>
      <c r="I92" s="239" t="s">
        <v>56</v>
      </c>
      <c r="J92" s="238"/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8"/>
      <c r="AG92" s="240" t="s">
        <v>57</v>
      </c>
      <c r="AH92" s="238"/>
      <c r="AI92" s="238"/>
      <c r="AJ92" s="238"/>
      <c r="AK92" s="238"/>
      <c r="AL92" s="238"/>
      <c r="AM92" s="238"/>
      <c r="AN92" s="239" t="s">
        <v>58</v>
      </c>
      <c r="AO92" s="238"/>
      <c r="AP92" s="241"/>
      <c r="AQ92" s="62" t="s">
        <v>59</v>
      </c>
      <c r="AR92" s="34"/>
      <c r="AS92" s="63" t="s">
        <v>60</v>
      </c>
      <c r="AT92" s="64" t="s">
        <v>61</v>
      </c>
      <c r="AU92" s="64" t="s">
        <v>62</v>
      </c>
      <c r="AV92" s="64" t="s">
        <v>63</v>
      </c>
      <c r="AW92" s="64" t="s">
        <v>64</v>
      </c>
      <c r="AX92" s="64" t="s">
        <v>65</v>
      </c>
      <c r="AY92" s="64" t="s">
        <v>66</v>
      </c>
      <c r="AZ92" s="64" t="s">
        <v>67</v>
      </c>
      <c r="BA92" s="64" t="s">
        <v>68</v>
      </c>
      <c r="BB92" s="64" t="s">
        <v>69</v>
      </c>
      <c r="BC92" s="64" t="s">
        <v>70</v>
      </c>
      <c r="BD92" s="65" t="s">
        <v>71</v>
      </c>
      <c r="BE92" s="33"/>
    </row>
    <row r="93" spans="1:91" s="2" customFormat="1" ht="10.7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" customHeight="1">
      <c r="B94" s="69"/>
      <c r="C94" s="70" t="s">
        <v>72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45">
        <f>ROUND(SUM(AG95:AG97),2)</f>
        <v>0</v>
      </c>
      <c r="AH94" s="245"/>
      <c r="AI94" s="245"/>
      <c r="AJ94" s="245"/>
      <c r="AK94" s="245"/>
      <c r="AL94" s="245"/>
      <c r="AM94" s="245"/>
      <c r="AN94" s="246">
        <f>SUM(AG94,AT94)</f>
        <v>0</v>
      </c>
      <c r="AO94" s="246"/>
      <c r="AP94" s="246"/>
      <c r="AQ94" s="73" t="s">
        <v>1</v>
      </c>
      <c r="AR94" s="69"/>
      <c r="AS94" s="74">
        <f>ROUND(SUM(AS95:AS97),2)</f>
        <v>0</v>
      </c>
      <c r="AT94" s="75">
        <f>ROUND(SUM(AV94:AW94),2)</f>
        <v>0</v>
      </c>
      <c r="AU94" s="76">
        <f>ROUND(SUM(AU95:AU97),5)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ROUND(SUM(AZ95:AZ97),2)</f>
        <v>0</v>
      </c>
      <c r="BA94" s="75">
        <f>ROUND(SUM(BA95:BA97),2)</f>
        <v>0</v>
      </c>
      <c r="BB94" s="75">
        <f>ROUND(SUM(BB95:BB97),2)</f>
        <v>0</v>
      </c>
      <c r="BC94" s="75">
        <f>ROUND(SUM(BC95:BC97),2)</f>
        <v>0</v>
      </c>
      <c r="BD94" s="77">
        <f>ROUND(SUM(BD95:BD97),2)</f>
        <v>0</v>
      </c>
      <c r="BS94" s="78" t="s">
        <v>73</v>
      </c>
      <c r="BT94" s="78" t="s">
        <v>74</v>
      </c>
      <c r="BU94" s="79" t="s">
        <v>75</v>
      </c>
      <c r="BV94" s="78" t="s">
        <v>76</v>
      </c>
      <c r="BW94" s="78" t="s">
        <v>4</v>
      </c>
      <c r="BX94" s="78" t="s">
        <v>77</v>
      </c>
      <c r="CL94" s="78" t="s">
        <v>1</v>
      </c>
    </row>
    <row r="95" spans="1:91" s="7" customFormat="1" ht="24.75" customHeight="1">
      <c r="A95" s="80" t="s">
        <v>78</v>
      </c>
      <c r="B95" s="81"/>
      <c r="C95" s="82"/>
      <c r="D95" s="244" t="s">
        <v>79</v>
      </c>
      <c r="E95" s="244"/>
      <c r="F95" s="244"/>
      <c r="G95" s="244"/>
      <c r="H95" s="244"/>
      <c r="I95" s="83"/>
      <c r="J95" s="244" t="s">
        <v>80</v>
      </c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/>
      <c r="AF95" s="244"/>
      <c r="AG95" s="242">
        <f>'01 - Zariadenie pre senio...'!J30</f>
        <v>0</v>
      </c>
      <c r="AH95" s="243"/>
      <c r="AI95" s="243"/>
      <c r="AJ95" s="243"/>
      <c r="AK95" s="243"/>
      <c r="AL95" s="243"/>
      <c r="AM95" s="243"/>
      <c r="AN95" s="242">
        <f>SUM(AG95,AT95)</f>
        <v>0</v>
      </c>
      <c r="AO95" s="243"/>
      <c r="AP95" s="243"/>
      <c r="AQ95" s="84" t="s">
        <v>81</v>
      </c>
      <c r="AR95" s="81"/>
      <c r="AS95" s="85">
        <v>0</v>
      </c>
      <c r="AT95" s="86">
        <f>ROUND(SUM(AV95:AW95),2)</f>
        <v>0</v>
      </c>
      <c r="AU95" s="87">
        <f>'01 - Zariadenie pre senio...'!P143</f>
        <v>0</v>
      </c>
      <c r="AV95" s="86">
        <f>'01 - Zariadenie pre senio...'!J33</f>
        <v>0</v>
      </c>
      <c r="AW95" s="86">
        <f>'01 - Zariadenie pre senio...'!J34</f>
        <v>0</v>
      </c>
      <c r="AX95" s="86">
        <f>'01 - Zariadenie pre senio...'!J35</f>
        <v>0</v>
      </c>
      <c r="AY95" s="86">
        <f>'01 - Zariadenie pre senio...'!J36</f>
        <v>0</v>
      </c>
      <c r="AZ95" s="86">
        <f>'01 - Zariadenie pre senio...'!F33</f>
        <v>0</v>
      </c>
      <c r="BA95" s="86">
        <f>'01 - Zariadenie pre senio...'!F34</f>
        <v>0</v>
      </c>
      <c r="BB95" s="86">
        <f>'01 - Zariadenie pre senio...'!F35</f>
        <v>0</v>
      </c>
      <c r="BC95" s="86">
        <f>'01 - Zariadenie pre senio...'!F36</f>
        <v>0</v>
      </c>
      <c r="BD95" s="88">
        <f>'01 - Zariadenie pre senio...'!F37</f>
        <v>0</v>
      </c>
      <c r="BT95" s="89" t="s">
        <v>82</v>
      </c>
      <c r="BV95" s="89" t="s">
        <v>76</v>
      </c>
      <c r="BW95" s="89" t="s">
        <v>83</v>
      </c>
      <c r="BX95" s="89" t="s">
        <v>4</v>
      </c>
      <c r="CL95" s="89" t="s">
        <v>1</v>
      </c>
      <c r="CM95" s="89" t="s">
        <v>74</v>
      </c>
    </row>
    <row r="96" spans="1:91" s="7" customFormat="1" ht="16.5" customHeight="1">
      <c r="A96" s="80" t="s">
        <v>78</v>
      </c>
      <c r="B96" s="81"/>
      <c r="C96" s="82"/>
      <c r="D96" s="244" t="s">
        <v>84</v>
      </c>
      <c r="E96" s="244"/>
      <c r="F96" s="244"/>
      <c r="G96" s="244"/>
      <c r="H96" s="244"/>
      <c r="I96" s="83"/>
      <c r="J96" s="244" t="s">
        <v>85</v>
      </c>
      <c r="K96" s="244"/>
      <c r="L96" s="244"/>
      <c r="M96" s="244"/>
      <c r="N96" s="244"/>
      <c r="O96" s="244"/>
      <c r="P96" s="244"/>
      <c r="Q96" s="244"/>
      <c r="R96" s="244"/>
      <c r="S96" s="244"/>
      <c r="T96" s="244"/>
      <c r="U96" s="244"/>
      <c r="V96" s="244"/>
      <c r="W96" s="244"/>
      <c r="X96" s="244"/>
      <c r="Y96" s="244"/>
      <c r="Z96" s="244"/>
      <c r="AA96" s="244"/>
      <c r="AB96" s="244"/>
      <c r="AC96" s="244"/>
      <c r="AD96" s="244"/>
      <c r="AE96" s="244"/>
      <c r="AF96" s="244"/>
      <c r="AG96" s="242">
        <f>'02 - Sadové úpravy'!J30</f>
        <v>0</v>
      </c>
      <c r="AH96" s="243"/>
      <c r="AI96" s="243"/>
      <c r="AJ96" s="243"/>
      <c r="AK96" s="243"/>
      <c r="AL96" s="243"/>
      <c r="AM96" s="243"/>
      <c r="AN96" s="242">
        <f>SUM(AG96,AT96)</f>
        <v>0</v>
      </c>
      <c r="AO96" s="243"/>
      <c r="AP96" s="243"/>
      <c r="AQ96" s="84" t="s">
        <v>81</v>
      </c>
      <c r="AR96" s="81"/>
      <c r="AS96" s="85">
        <v>0</v>
      </c>
      <c r="AT96" s="86">
        <f>ROUND(SUM(AV96:AW96),2)</f>
        <v>0</v>
      </c>
      <c r="AU96" s="87">
        <f>'02 - Sadové úpravy'!P120</f>
        <v>0</v>
      </c>
      <c r="AV96" s="86">
        <f>'02 - Sadové úpravy'!J33</f>
        <v>0</v>
      </c>
      <c r="AW96" s="86">
        <f>'02 - Sadové úpravy'!J34</f>
        <v>0</v>
      </c>
      <c r="AX96" s="86">
        <f>'02 - Sadové úpravy'!J35</f>
        <v>0</v>
      </c>
      <c r="AY96" s="86">
        <f>'02 - Sadové úpravy'!J36</f>
        <v>0</v>
      </c>
      <c r="AZ96" s="86">
        <f>'02 - Sadové úpravy'!F33</f>
        <v>0</v>
      </c>
      <c r="BA96" s="86">
        <f>'02 - Sadové úpravy'!F34</f>
        <v>0</v>
      </c>
      <c r="BB96" s="86">
        <f>'02 - Sadové úpravy'!F35</f>
        <v>0</v>
      </c>
      <c r="BC96" s="86">
        <f>'02 - Sadové úpravy'!F36</f>
        <v>0</v>
      </c>
      <c r="BD96" s="88">
        <f>'02 - Sadové úpravy'!F37</f>
        <v>0</v>
      </c>
      <c r="BT96" s="89" t="s">
        <v>82</v>
      </c>
      <c r="BV96" s="89" t="s">
        <v>76</v>
      </c>
      <c r="BW96" s="89" t="s">
        <v>86</v>
      </c>
      <c r="BX96" s="89" t="s">
        <v>4</v>
      </c>
      <c r="CL96" s="89" t="s">
        <v>1</v>
      </c>
      <c r="CM96" s="89" t="s">
        <v>74</v>
      </c>
    </row>
    <row r="97" spans="1:91" s="7" customFormat="1" ht="16.5" customHeight="1">
      <c r="A97" s="80" t="s">
        <v>78</v>
      </c>
      <c r="B97" s="81"/>
      <c r="C97" s="82"/>
      <c r="D97" s="244" t="s">
        <v>87</v>
      </c>
      <c r="E97" s="244"/>
      <c r="F97" s="244"/>
      <c r="G97" s="244"/>
      <c r="H97" s="244"/>
      <c r="I97" s="83"/>
      <c r="J97" s="244" t="s">
        <v>88</v>
      </c>
      <c r="K97" s="244"/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/>
      <c r="AF97" s="244"/>
      <c r="AG97" s="242">
        <f>'03 - Altánok'!J30</f>
        <v>0</v>
      </c>
      <c r="AH97" s="243"/>
      <c r="AI97" s="243"/>
      <c r="AJ97" s="243"/>
      <c r="AK97" s="243"/>
      <c r="AL97" s="243"/>
      <c r="AM97" s="243"/>
      <c r="AN97" s="242">
        <f>SUM(AG97,AT97)</f>
        <v>0</v>
      </c>
      <c r="AO97" s="243"/>
      <c r="AP97" s="243"/>
      <c r="AQ97" s="84" t="s">
        <v>81</v>
      </c>
      <c r="AR97" s="81"/>
      <c r="AS97" s="90">
        <v>0</v>
      </c>
      <c r="AT97" s="91">
        <f>ROUND(SUM(AV97:AW97),2)</f>
        <v>0</v>
      </c>
      <c r="AU97" s="92">
        <f>'03 - Altánok'!P126</f>
        <v>0</v>
      </c>
      <c r="AV97" s="91">
        <f>'03 - Altánok'!J33</f>
        <v>0</v>
      </c>
      <c r="AW97" s="91">
        <f>'03 - Altánok'!J34</f>
        <v>0</v>
      </c>
      <c r="AX97" s="91">
        <f>'03 - Altánok'!J35</f>
        <v>0</v>
      </c>
      <c r="AY97" s="91">
        <f>'03 - Altánok'!J36</f>
        <v>0</v>
      </c>
      <c r="AZ97" s="91">
        <f>'03 - Altánok'!F33</f>
        <v>0</v>
      </c>
      <c r="BA97" s="91">
        <f>'03 - Altánok'!F34</f>
        <v>0</v>
      </c>
      <c r="BB97" s="91">
        <f>'03 - Altánok'!F35</f>
        <v>0</v>
      </c>
      <c r="BC97" s="91">
        <f>'03 - Altánok'!F36</f>
        <v>0</v>
      </c>
      <c r="BD97" s="93">
        <f>'03 - Altánok'!F37</f>
        <v>0</v>
      </c>
      <c r="BT97" s="89" t="s">
        <v>82</v>
      </c>
      <c r="BV97" s="89" t="s">
        <v>76</v>
      </c>
      <c r="BW97" s="89" t="s">
        <v>89</v>
      </c>
      <c r="BX97" s="89" t="s">
        <v>4</v>
      </c>
      <c r="CL97" s="89" t="s">
        <v>1</v>
      </c>
      <c r="CM97" s="89" t="s">
        <v>74</v>
      </c>
    </row>
    <row r="98" spans="1:91" s="2" customFormat="1" ht="30" customHeight="1">
      <c r="A98" s="33"/>
      <c r="B98" s="34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3"/>
      <c r="AR98" s="34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</row>
    <row r="99" spans="1:91" s="2" customFormat="1" ht="7" customHeight="1">
      <c r="A99" s="33"/>
      <c r="B99" s="48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  <c r="AC99" s="49"/>
      <c r="AD99" s="49"/>
      <c r="AE99" s="49"/>
      <c r="AF99" s="49"/>
      <c r="AG99" s="49"/>
      <c r="AH99" s="49"/>
      <c r="AI99" s="49"/>
      <c r="AJ99" s="49"/>
      <c r="AK99" s="49"/>
      <c r="AL99" s="49"/>
      <c r="AM99" s="49"/>
      <c r="AN99" s="49"/>
      <c r="AO99" s="49"/>
      <c r="AP99" s="49"/>
      <c r="AQ99" s="49"/>
      <c r="AR99" s="34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</row>
  </sheetData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 - Zariadenie pre senio...'!C2" display="/"/>
    <hyperlink ref="A96" location="'02 - Sadové úpravy'!C2" display="/"/>
    <hyperlink ref="A97" location="'03 - Altánok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75"/>
  <sheetViews>
    <sheetView showGridLines="0" topLeftCell="A122" workbookViewId="0">
      <selection activeCell="A46" sqref="A44:XFD46"/>
    </sheetView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47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8" t="s">
        <v>83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74</v>
      </c>
    </row>
    <row r="4" spans="1:46" s="1" customFormat="1" ht="25" customHeight="1">
      <c r="B4" s="21"/>
      <c r="D4" s="22" t="s">
        <v>90</v>
      </c>
      <c r="L4" s="21"/>
      <c r="M4" s="94" t="s">
        <v>9</v>
      </c>
      <c r="AT4" s="18" t="s">
        <v>3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16.5" customHeight="1">
      <c r="B7" s="21"/>
      <c r="E7" s="248" t="str">
        <f>'Rekapitulácia stavby'!K6</f>
        <v>Zariadenie pre seniorov - Smižany</v>
      </c>
      <c r="F7" s="249"/>
      <c r="G7" s="249"/>
      <c r="H7" s="249"/>
      <c r="L7" s="21"/>
    </row>
    <row r="8" spans="1:46" s="2" customFormat="1" ht="12" customHeight="1">
      <c r="A8" s="33"/>
      <c r="B8" s="34"/>
      <c r="C8" s="33"/>
      <c r="D8" s="28" t="s">
        <v>91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30" customHeight="1">
      <c r="A9" s="33"/>
      <c r="B9" s="34"/>
      <c r="C9" s="33"/>
      <c r="D9" s="33"/>
      <c r="E9" s="228" t="s">
        <v>92</v>
      </c>
      <c r="F9" s="250"/>
      <c r="G9" s="250"/>
      <c r="H9" s="250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17</v>
      </c>
      <c r="E11" s="33"/>
      <c r="F11" s="26" t="s">
        <v>1</v>
      </c>
      <c r="G11" s="33"/>
      <c r="H11" s="33"/>
      <c r="I11" s="28" t="s">
        <v>18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19</v>
      </c>
      <c r="E12" s="33"/>
      <c r="F12" s="26" t="s">
        <v>20</v>
      </c>
      <c r="G12" s="33"/>
      <c r="H12" s="33"/>
      <c r="I12" s="28" t="s">
        <v>21</v>
      </c>
      <c r="J12" s="56" t="str">
        <f>'Rekapitulácia stavby'!AN8</f>
        <v>21. 12. 2020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75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23</v>
      </c>
      <c r="E14" s="33"/>
      <c r="F14" s="33"/>
      <c r="G14" s="33"/>
      <c r="H14" s="33"/>
      <c r="I14" s="28" t="s">
        <v>24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25</v>
      </c>
      <c r="F15" s="33"/>
      <c r="G15" s="33"/>
      <c r="H15" s="33"/>
      <c r="I15" s="28" t="s">
        <v>26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7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27</v>
      </c>
      <c r="E17" s="33"/>
      <c r="F17" s="33"/>
      <c r="G17" s="33"/>
      <c r="H17" s="33"/>
      <c r="I17" s="28" t="s">
        <v>24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1" t="str">
        <f>'Rekapitulácia stavby'!E14</f>
        <v>Vyplň údaj</v>
      </c>
      <c r="F18" s="212"/>
      <c r="G18" s="212"/>
      <c r="H18" s="212"/>
      <c r="I18" s="28" t="s">
        <v>26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7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29</v>
      </c>
      <c r="E20" s="33"/>
      <c r="F20" s="33"/>
      <c r="G20" s="33"/>
      <c r="H20" s="33"/>
      <c r="I20" s="28" t="s">
        <v>24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30</v>
      </c>
      <c r="F21" s="33"/>
      <c r="G21" s="33"/>
      <c r="H21" s="33"/>
      <c r="I21" s="28" t="s">
        <v>26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7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28" t="s">
        <v>24</v>
      </c>
      <c r="J23" s="26" t="str">
        <f>IF('Rekapitulácia stavby'!AN19="","",'Rekapitulácia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IF('Rekapitulácia stavby'!E20="","",'Rekapitulácia stavby'!E20)</f>
        <v xml:space="preserve"> </v>
      </c>
      <c r="F24" s="33"/>
      <c r="G24" s="33"/>
      <c r="H24" s="33"/>
      <c r="I24" s="28" t="s">
        <v>26</v>
      </c>
      <c r="J24" s="26" t="str">
        <f>IF('Rekapitulácia stavby'!AN20="","",'Rekapitulácia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7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17" t="s">
        <v>1</v>
      </c>
      <c r="F27" s="217"/>
      <c r="G27" s="217"/>
      <c r="H27" s="217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7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4" customHeight="1">
      <c r="A30" s="33"/>
      <c r="B30" s="34"/>
      <c r="C30" s="33"/>
      <c r="D30" s="98" t="s">
        <v>34</v>
      </c>
      <c r="E30" s="33"/>
      <c r="F30" s="33"/>
      <c r="G30" s="33"/>
      <c r="H30" s="33"/>
      <c r="I30" s="33"/>
      <c r="J30" s="72">
        <f>ROUND(J143,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37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99" t="s">
        <v>38</v>
      </c>
      <c r="E33" s="28" t="s">
        <v>39</v>
      </c>
      <c r="F33" s="100">
        <f>ROUND((SUM(BE143:BE1671)),  2)</f>
        <v>0</v>
      </c>
      <c r="G33" s="33"/>
      <c r="H33" s="33"/>
      <c r="I33" s="101">
        <v>0.2</v>
      </c>
      <c r="J33" s="100">
        <f>ROUND(((SUM(BE143:BE1671))*I33),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40</v>
      </c>
      <c r="F34" s="100">
        <f>ROUND((SUM(BF143:BF1671)),  2)</f>
        <v>0</v>
      </c>
      <c r="G34" s="33"/>
      <c r="H34" s="33"/>
      <c r="I34" s="101">
        <v>0.2</v>
      </c>
      <c r="J34" s="100">
        <f>ROUND(((SUM(BF143:BF1671))*I34),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41</v>
      </c>
      <c r="F35" s="100">
        <f>ROUND((SUM(BG143:BG1671)),  2)</f>
        <v>0</v>
      </c>
      <c r="G35" s="33"/>
      <c r="H35" s="33"/>
      <c r="I35" s="101">
        <v>0.2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42</v>
      </c>
      <c r="F36" s="100">
        <f>ROUND((SUM(BH143:BH1671)),  2)</f>
        <v>0</v>
      </c>
      <c r="G36" s="33"/>
      <c r="H36" s="33"/>
      <c r="I36" s="101">
        <v>0.2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43</v>
      </c>
      <c r="F37" s="100">
        <f>ROUND((SUM(BI143:BI1671)),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7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4" customHeight="1">
      <c r="A39" s="33"/>
      <c r="B39" s="34"/>
      <c r="C39" s="102"/>
      <c r="D39" s="103" t="s">
        <v>44</v>
      </c>
      <c r="E39" s="61"/>
      <c r="F39" s="61"/>
      <c r="G39" s="104" t="s">
        <v>45</v>
      </c>
      <c r="H39" s="105" t="s">
        <v>46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2" customFormat="1" ht="14.4" customHeight="1">
      <c r="B47" s="43"/>
      <c r="D47" s="44" t="s">
        <v>47</v>
      </c>
      <c r="E47" s="45"/>
      <c r="F47" s="45"/>
      <c r="G47" s="44" t="s">
        <v>48</v>
      </c>
      <c r="H47" s="45"/>
      <c r="I47" s="45"/>
      <c r="J47" s="45"/>
      <c r="K47" s="45"/>
      <c r="L47" s="43"/>
    </row>
    <row r="48" spans="1:31" ht="10">
      <c r="B48" s="21"/>
      <c r="L48" s="21"/>
    </row>
    <row r="49" spans="1:31" ht="10">
      <c r="B49" s="21"/>
      <c r="L49" s="21"/>
    </row>
    <row r="50" spans="1:31" ht="10">
      <c r="B50" s="21"/>
      <c r="L50" s="21"/>
    </row>
    <row r="51" spans="1:31" ht="10">
      <c r="B51" s="21"/>
      <c r="L51" s="21"/>
    </row>
    <row r="52" spans="1:31" ht="10">
      <c r="B52" s="21"/>
      <c r="L52" s="21"/>
    </row>
    <row r="53" spans="1:31" ht="10">
      <c r="B53" s="21"/>
      <c r="L53" s="21"/>
    </row>
    <row r="54" spans="1:31" ht="10">
      <c r="B54" s="21"/>
      <c r="L54" s="21"/>
    </row>
    <row r="55" spans="1:31" ht="10">
      <c r="B55" s="21"/>
      <c r="L55" s="21"/>
    </row>
    <row r="56" spans="1:31" ht="10">
      <c r="B56" s="21"/>
      <c r="L56" s="21"/>
    </row>
    <row r="57" spans="1:31" ht="10">
      <c r="B57" s="21"/>
      <c r="L57" s="21"/>
    </row>
    <row r="58" spans="1:31" s="2" customFormat="1" ht="12.5">
      <c r="A58" s="33"/>
      <c r="B58" s="34"/>
      <c r="C58" s="33"/>
      <c r="D58" s="46" t="s">
        <v>49</v>
      </c>
      <c r="E58" s="36"/>
      <c r="F58" s="108" t="s">
        <v>50</v>
      </c>
      <c r="G58" s="46" t="s">
        <v>49</v>
      </c>
      <c r="H58" s="36"/>
      <c r="I58" s="36"/>
      <c r="J58" s="109" t="s">
        <v>50</v>
      </c>
      <c r="K58" s="36"/>
      <c r="L58" s="4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31" ht="10">
      <c r="B59" s="21"/>
      <c r="L59" s="21"/>
    </row>
    <row r="60" spans="1:31" ht="10">
      <c r="B60" s="21"/>
      <c r="L60" s="21"/>
    </row>
    <row r="61" spans="1:31" ht="10">
      <c r="B61" s="21"/>
      <c r="L61" s="21"/>
    </row>
    <row r="62" spans="1:31" s="2" customFormat="1" ht="13">
      <c r="A62" s="33"/>
      <c r="B62" s="34"/>
      <c r="C62" s="33"/>
      <c r="D62" s="44" t="s">
        <v>51</v>
      </c>
      <c r="E62" s="47"/>
      <c r="F62" s="47"/>
      <c r="G62" s="44" t="s">
        <v>52</v>
      </c>
      <c r="H62" s="47"/>
      <c r="I62" s="47"/>
      <c r="J62" s="47"/>
      <c r="K62" s="47"/>
      <c r="L62" s="4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31" ht="10">
      <c r="B63" s="21"/>
      <c r="L63" s="21"/>
    </row>
    <row r="64" spans="1:31" ht="10">
      <c r="B64" s="21"/>
      <c r="L64" s="21"/>
    </row>
    <row r="65" spans="1:31" ht="10">
      <c r="B65" s="21"/>
      <c r="L65" s="21"/>
    </row>
    <row r="66" spans="1:31" ht="10">
      <c r="B66" s="21"/>
      <c r="L66" s="21"/>
    </row>
    <row r="67" spans="1:31" ht="10">
      <c r="B67" s="21"/>
      <c r="L67" s="21"/>
    </row>
    <row r="68" spans="1:31" ht="10">
      <c r="B68" s="21"/>
      <c r="L68" s="21"/>
    </row>
    <row r="69" spans="1:31" ht="10">
      <c r="B69" s="21"/>
      <c r="L69" s="21"/>
    </row>
    <row r="70" spans="1:31" ht="10">
      <c r="B70" s="21"/>
      <c r="L70" s="21"/>
    </row>
    <row r="71" spans="1:31" ht="10">
      <c r="B71" s="21"/>
      <c r="L71" s="21"/>
    </row>
    <row r="72" spans="1:31" ht="10">
      <c r="B72" s="21"/>
      <c r="L72" s="21"/>
    </row>
    <row r="73" spans="1:31" s="2" customFormat="1" ht="12.5">
      <c r="A73" s="33"/>
      <c r="B73" s="34"/>
      <c r="C73" s="33"/>
      <c r="D73" s="46" t="s">
        <v>49</v>
      </c>
      <c r="E73" s="36"/>
      <c r="F73" s="108" t="s">
        <v>50</v>
      </c>
      <c r="G73" s="46" t="s">
        <v>49</v>
      </c>
      <c r="H73" s="36"/>
      <c r="I73" s="36"/>
      <c r="J73" s="109" t="s">
        <v>50</v>
      </c>
      <c r="K73" s="36"/>
      <c r="L73" s="4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4.4" customHeight="1">
      <c r="A74" s="33"/>
      <c r="B74" s="48"/>
      <c r="C74" s="49"/>
      <c r="D74" s="49"/>
      <c r="E74" s="49"/>
      <c r="F74" s="49"/>
      <c r="G74" s="49"/>
      <c r="H74" s="49"/>
      <c r="I74" s="49"/>
      <c r="J74" s="49"/>
      <c r="K74" s="49"/>
      <c r="L74" s="43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8" spans="1:31" s="2" customFormat="1" ht="7" customHeight="1">
      <c r="A78" s="33"/>
      <c r="B78" s="50"/>
      <c r="C78" s="51"/>
      <c r="D78" s="51"/>
      <c r="E78" s="51"/>
      <c r="F78" s="51"/>
      <c r="G78" s="51"/>
      <c r="H78" s="51"/>
      <c r="I78" s="51"/>
      <c r="J78" s="51"/>
      <c r="K78" s="51"/>
      <c r="L78" s="43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25" customHeight="1">
      <c r="A79" s="33"/>
      <c r="B79" s="34"/>
      <c r="C79" s="22" t="s">
        <v>93</v>
      </c>
      <c r="D79" s="33"/>
      <c r="E79" s="33"/>
      <c r="F79" s="33"/>
      <c r="G79" s="33"/>
      <c r="H79" s="33"/>
      <c r="I79" s="33"/>
      <c r="J79" s="33"/>
      <c r="K79" s="33"/>
      <c r="L79" s="4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7" customHeight="1">
      <c r="A80" s="33"/>
      <c r="B80" s="34"/>
      <c r="C80" s="33"/>
      <c r="D80" s="33"/>
      <c r="E80" s="33"/>
      <c r="F80" s="33"/>
      <c r="G80" s="33"/>
      <c r="H80" s="33"/>
      <c r="I80" s="33"/>
      <c r="J80" s="33"/>
      <c r="K80" s="33"/>
      <c r="L80" s="4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47" s="2" customFormat="1" ht="12" customHeight="1">
      <c r="A81" s="33"/>
      <c r="B81" s="34"/>
      <c r="C81" s="28" t="s">
        <v>15</v>
      </c>
      <c r="D81" s="33"/>
      <c r="E81" s="33"/>
      <c r="F81" s="33"/>
      <c r="G81" s="33"/>
      <c r="H81" s="33"/>
      <c r="I81" s="33"/>
      <c r="J81" s="33"/>
      <c r="K81" s="33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16.5" customHeight="1">
      <c r="A82" s="33"/>
      <c r="B82" s="34"/>
      <c r="C82" s="33"/>
      <c r="D82" s="33"/>
      <c r="E82" s="248" t="str">
        <f>E7</f>
        <v>Zariadenie pre seniorov - Smižany</v>
      </c>
      <c r="F82" s="249"/>
      <c r="G82" s="249"/>
      <c r="H82" s="249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12" customHeight="1">
      <c r="A83" s="33"/>
      <c r="B83" s="34"/>
      <c r="C83" s="28" t="s">
        <v>91</v>
      </c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30" customHeight="1">
      <c r="A84" s="33"/>
      <c r="B84" s="34"/>
      <c r="C84" s="33"/>
      <c r="D84" s="33"/>
      <c r="E84" s="228" t="str">
        <f>E9</f>
        <v>01 - Zariadenie pre seniorov - Smižany, stavebná časť a statika</v>
      </c>
      <c r="F84" s="250"/>
      <c r="G84" s="250"/>
      <c r="H84" s="250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7" customHeight="1">
      <c r="A85" s="33"/>
      <c r="B85" s="34"/>
      <c r="C85" s="33"/>
      <c r="D85" s="33"/>
      <c r="E85" s="33"/>
      <c r="F85" s="33"/>
      <c r="G85" s="33"/>
      <c r="H85" s="33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19</v>
      </c>
      <c r="D86" s="33"/>
      <c r="E86" s="33"/>
      <c r="F86" s="26" t="str">
        <f>F12</f>
        <v xml:space="preserve"> </v>
      </c>
      <c r="G86" s="33"/>
      <c r="H86" s="33"/>
      <c r="I86" s="28" t="s">
        <v>21</v>
      </c>
      <c r="J86" s="56" t="str">
        <f>IF(J12="","",J12)</f>
        <v>21. 12. 2020</v>
      </c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7" customHeight="1">
      <c r="A87" s="33"/>
      <c r="B87" s="34"/>
      <c r="C87" s="33"/>
      <c r="D87" s="33"/>
      <c r="E87" s="33"/>
      <c r="F87" s="33"/>
      <c r="G87" s="33"/>
      <c r="H87" s="33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15.15" customHeight="1">
      <c r="A88" s="33"/>
      <c r="B88" s="34"/>
      <c r="C88" s="28" t="s">
        <v>23</v>
      </c>
      <c r="D88" s="33"/>
      <c r="E88" s="33"/>
      <c r="F88" s="26" t="str">
        <f>E15</f>
        <v>Obec Smižany</v>
      </c>
      <c r="G88" s="33"/>
      <c r="H88" s="33"/>
      <c r="I88" s="28" t="s">
        <v>29</v>
      </c>
      <c r="J88" s="31" t="str">
        <f>E21</f>
        <v>ARCHING SNV, s.r.o.</v>
      </c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5.15" customHeight="1">
      <c r="A89" s="33"/>
      <c r="B89" s="34"/>
      <c r="C89" s="28" t="s">
        <v>27</v>
      </c>
      <c r="D89" s="33"/>
      <c r="E89" s="33"/>
      <c r="F89" s="26" t="str">
        <f>IF(E18="","",E18)</f>
        <v>Vyplň údaj</v>
      </c>
      <c r="G89" s="33"/>
      <c r="H89" s="33"/>
      <c r="I89" s="28" t="s">
        <v>32</v>
      </c>
      <c r="J89" s="31" t="str">
        <f>E24</f>
        <v xml:space="preserve"> 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10.2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9.25" customHeight="1">
      <c r="A91" s="33"/>
      <c r="B91" s="34"/>
      <c r="C91" s="110" t="s">
        <v>94</v>
      </c>
      <c r="D91" s="102"/>
      <c r="E91" s="102"/>
      <c r="F91" s="102"/>
      <c r="G91" s="102"/>
      <c r="H91" s="102"/>
      <c r="I91" s="102"/>
      <c r="J91" s="111" t="s">
        <v>95</v>
      </c>
      <c r="K91" s="102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0.2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22.75" customHeight="1">
      <c r="A93" s="33"/>
      <c r="B93" s="34"/>
      <c r="C93" s="112" t="s">
        <v>96</v>
      </c>
      <c r="D93" s="33"/>
      <c r="E93" s="33"/>
      <c r="F93" s="33"/>
      <c r="G93" s="33"/>
      <c r="H93" s="33"/>
      <c r="I93" s="33"/>
      <c r="J93" s="72">
        <f>J143</f>
        <v>0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U93" s="18" t="s">
        <v>97</v>
      </c>
    </row>
    <row r="94" spans="1:47" s="9" customFormat="1" ht="25" customHeight="1">
      <c r="B94" s="113"/>
      <c r="D94" s="114" t="s">
        <v>98</v>
      </c>
      <c r="E94" s="115"/>
      <c r="F94" s="115"/>
      <c r="G94" s="115"/>
      <c r="H94" s="115"/>
      <c r="I94" s="115"/>
      <c r="J94" s="116">
        <f>J144</f>
        <v>0</v>
      </c>
      <c r="L94" s="113"/>
    </row>
    <row r="95" spans="1:47" s="10" customFormat="1" ht="19.899999999999999" customHeight="1">
      <c r="B95" s="117"/>
      <c r="D95" s="118" t="s">
        <v>99</v>
      </c>
      <c r="E95" s="119"/>
      <c r="F95" s="119"/>
      <c r="G95" s="119"/>
      <c r="H95" s="119"/>
      <c r="I95" s="119"/>
      <c r="J95" s="120">
        <f>J145</f>
        <v>0</v>
      </c>
      <c r="L95" s="117"/>
    </row>
    <row r="96" spans="1:47" s="10" customFormat="1" ht="19.899999999999999" customHeight="1">
      <c r="B96" s="117"/>
      <c r="D96" s="118" t="s">
        <v>100</v>
      </c>
      <c r="E96" s="119"/>
      <c r="F96" s="119"/>
      <c r="G96" s="119"/>
      <c r="H96" s="119"/>
      <c r="I96" s="119"/>
      <c r="J96" s="120">
        <f>J267</f>
        <v>0</v>
      </c>
      <c r="L96" s="117"/>
    </row>
    <row r="97" spans="2:12" s="10" customFormat="1" ht="19.899999999999999" customHeight="1">
      <c r="B97" s="117"/>
      <c r="D97" s="118" t="s">
        <v>101</v>
      </c>
      <c r="E97" s="119"/>
      <c r="F97" s="119"/>
      <c r="G97" s="119"/>
      <c r="H97" s="119"/>
      <c r="I97" s="119"/>
      <c r="J97" s="120">
        <f>J393</f>
        <v>0</v>
      </c>
      <c r="L97" s="117"/>
    </row>
    <row r="98" spans="2:12" s="10" customFormat="1" ht="19.899999999999999" customHeight="1">
      <c r="B98" s="117"/>
      <c r="D98" s="118" t="s">
        <v>102</v>
      </c>
      <c r="E98" s="119"/>
      <c r="F98" s="119"/>
      <c r="G98" s="119"/>
      <c r="H98" s="119"/>
      <c r="I98" s="119"/>
      <c r="J98" s="120">
        <f>J588</f>
        <v>0</v>
      </c>
      <c r="L98" s="117"/>
    </row>
    <row r="99" spans="2:12" s="10" customFormat="1" ht="19.899999999999999" customHeight="1">
      <c r="B99" s="117"/>
      <c r="D99" s="118" t="s">
        <v>103</v>
      </c>
      <c r="E99" s="119"/>
      <c r="F99" s="119"/>
      <c r="G99" s="119"/>
      <c r="H99" s="119"/>
      <c r="I99" s="119"/>
      <c r="J99" s="120">
        <f>J777</f>
        <v>0</v>
      </c>
      <c r="L99" s="117"/>
    </row>
    <row r="100" spans="2:12" s="10" customFormat="1" ht="19.899999999999999" customHeight="1">
      <c r="B100" s="117"/>
      <c r="D100" s="118" t="s">
        <v>104</v>
      </c>
      <c r="E100" s="119"/>
      <c r="F100" s="119"/>
      <c r="G100" s="119"/>
      <c r="H100" s="119"/>
      <c r="I100" s="119"/>
      <c r="J100" s="120">
        <f>J932</f>
        <v>0</v>
      </c>
      <c r="L100" s="117"/>
    </row>
    <row r="101" spans="2:12" s="10" customFormat="1" ht="19.899999999999999" customHeight="1">
      <c r="B101" s="117"/>
      <c r="D101" s="118" t="s">
        <v>105</v>
      </c>
      <c r="E101" s="119"/>
      <c r="F101" s="119"/>
      <c r="G101" s="119"/>
      <c r="H101" s="119"/>
      <c r="I101" s="119"/>
      <c r="J101" s="120">
        <f>J1062</f>
        <v>0</v>
      </c>
      <c r="L101" s="117"/>
    </row>
    <row r="102" spans="2:12" s="9" customFormat="1" ht="25" customHeight="1">
      <c r="B102" s="113"/>
      <c r="D102" s="114" t="s">
        <v>106</v>
      </c>
      <c r="E102" s="115"/>
      <c r="F102" s="115"/>
      <c r="G102" s="115"/>
      <c r="H102" s="115"/>
      <c r="I102" s="115"/>
      <c r="J102" s="116">
        <f>J1064</f>
        <v>0</v>
      </c>
      <c r="L102" s="113"/>
    </row>
    <row r="103" spans="2:12" s="10" customFormat="1" ht="19.899999999999999" customHeight="1">
      <c r="B103" s="117"/>
      <c r="D103" s="118" t="s">
        <v>107</v>
      </c>
      <c r="E103" s="119"/>
      <c r="F103" s="119"/>
      <c r="G103" s="119"/>
      <c r="H103" s="119"/>
      <c r="I103" s="119"/>
      <c r="J103" s="120">
        <f>J1065</f>
        <v>0</v>
      </c>
      <c r="L103" s="117"/>
    </row>
    <row r="104" spans="2:12" s="10" customFormat="1" ht="19.899999999999999" customHeight="1">
      <c r="B104" s="117"/>
      <c r="D104" s="118" t="s">
        <v>108</v>
      </c>
      <c r="E104" s="119"/>
      <c r="F104" s="119"/>
      <c r="G104" s="119"/>
      <c r="H104" s="119"/>
      <c r="I104" s="119"/>
      <c r="J104" s="120">
        <f>J1111</f>
        <v>0</v>
      </c>
      <c r="L104" s="117"/>
    </row>
    <row r="105" spans="2:12" s="10" customFormat="1" ht="19.899999999999999" customHeight="1">
      <c r="B105" s="117"/>
      <c r="D105" s="118" t="s">
        <v>109</v>
      </c>
      <c r="E105" s="119"/>
      <c r="F105" s="119"/>
      <c r="G105" s="119"/>
      <c r="H105" s="119"/>
      <c r="I105" s="119"/>
      <c r="J105" s="120">
        <f>J1146</f>
        <v>0</v>
      </c>
      <c r="L105" s="117"/>
    </row>
    <row r="106" spans="2:12" s="10" customFormat="1" ht="19.899999999999999" customHeight="1">
      <c r="B106" s="117"/>
      <c r="D106" s="118" t="s">
        <v>110</v>
      </c>
      <c r="E106" s="119"/>
      <c r="F106" s="119"/>
      <c r="G106" s="119"/>
      <c r="H106" s="119"/>
      <c r="I106" s="119"/>
      <c r="J106" s="120">
        <f>J1223</f>
        <v>0</v>
      </c>
      <c r="L106" s="117"/>
    </row>
    <row r="107" spans="2:12" s="10" customFormat="1" ht="19.899999999999999" customHeight="1">
      <c r="B107" s="117"/>
      <c r="D107" s="118" t="s">
        <v>111</v>
      </c>
      <c r="E107" s="119"/>
      <c r="F107" s="119"/>
      <c r="G107" s="119"/>
      <c r="H107" s="119"/>
      <c r="I107" s="119"/>
      <c r="J107" s="120">
        <f>J1230</f>
        <v>0</v>
      </c>
      <c r="L107" s="117"/>
    </row>
    <row r="108" spans="2:12" s="10" customFormat="1" ht="19.899999999999999" customHeight="1">
      <c r="B108" s="117"/>
      <c r="D108" s="118" t="s">
        <v>112</v>
      </c>
      <c r="E108" s="119"/>
      <c r="F108" s="119"/>
      <c r="G108" s="119"/>
      <c r="H108" s="119"/>
      <c r="I108" s="119"/>
      <c r="J108" s="120">
        <f>J1232</f>
        <v>0</v>
      </c>
      <c r="L108" s="117"/>
    </row>
    <row r="109" spans="2:12" s="10" customFormat="1" ht="19.899999999999999" customHeight="1">
      <c r="B109" s="117"/>
      <c r="D109" s="118" t="s">
        <v>113</v>
      </c>
      <c r="E109" s="119"/>
      <c r="F109" s="119"/>
      <c r="G109" s="119"/>
      <c r="H109" s="119"/>
      <c r="I109" s="119"/>
      <c r="J109" s="120">
        <f>J1280</f>
        <v>0</v>
      </c>
      <c r="L109" s="117"/>
    </row>
    <row r="110" spans="2:12" s="10" customFormat="1" ht="19.899999999999999" customHeight="1">
      <c r="B110" s="117"/>
      <c r="D110" s="118" t="s">
        <v>114</v>
      </c>
      <c r="E110" s="119"/>
      <c r="F110" s="119"/>
      <c r="G110" s="119"/>
      <c r="H110" s="119"/>
      <c r="I110" s="119"/>
      <c r="J110" s="120">
        <f>J1334</f>
        <v>0</v>
      </c>
      <c r="L110" s="117"/>
    </row>
    <row r="111" spans="2:12" s="10" customFormat="1" ht="19.899999999999999" customHeight="1">
      <c r="B111" s="117"/>
      <c r="D111" s="118" t="s">
        <v>115</v>
      </c>
      <c r="E111" s="119"/>
      <c r="F111" s="119"/>
      <c r="G111" s="119"/>
      <c r="H111" s="119"/>
      <c r="I111" s="119"/>
      <c r="J111" s="120">
        <f>J1358</f>
        <v>0</v>
      </c>
      <c r="L111" s="117"/>
    </row>
    <row r="112" spans="2:12" s="10" customFormat="1" ht="19.899999999999999" customHeight="1">
      <c r="B112" s="117"/>
      <c r="D112" s="118" t="s">
        <v>116</v>
      </c>
      <c r="E112" s="119"/>
      <c r="F112" s="119"/>
      <c r="G112" s="119"/>
      <c r="H112" s="119"/>
      <c r="I112" s="119"/>
      <c r="J112" s="120">
        <f>J1401</f>
        <v>0</v>
      </c>
      <c r="L112" s="117"/>
    </row>
    <row r="113" spans="1:31" s="10" customFormat="1" ht="19.899999999999999" customHeight="1">
      <c r="B113" s="117"/>
      <c r="D113" s="118" t="s">
        <v>117</v>
      </c>
      <c r="E113" s="119"/>
      <c r="F113" s="119"/>
      <c r="G113" s="119"/>
      <c r="H113" s="119"/>
      <c r="I113" s="119"/>
      <c r="J113" s="120">
        <f>J1521</f>
        <v>0</v>
      </c>
      <c r="L113" s="117"/>
    </row>
    <row r="114" spans="1:31" s="10" customFormat="1" ht="19.899999999999999" customHeight="1">
      <c r="B114" s="117"/>
      <c r="D114" s="118" t="s">
        <v>118</v>
      </c>
      <c r="E114" s="119"/>
      <c r="F114" s="119"/>
      <c r="G114" s="119"/>
      <c r="H114" s="119"/>
      <c r="I114" s="119"/>
      <c r="J114" s="120">
        <f>J1549</f>
        <v>0</v>
      </c>
      <c r="L114" s="117"/>
    </row>
    <row r="115" spans="1:31" s="10" customFormat="1" ht="19.899999999999999" customHeight="1">
      <c r="B115" s="117"/>
      <c r="D115" s="118" t="s">
        <v>119</v>
      </c>
      <c r="E115" s="119"/>
      <c r="F115" s="119"/>
      <c r="G115" s="119"/>
      <c r="H115" s="119"/>
      <c r="I115" s="119"/>
      <c r="J115" s="120">
        <f>J1563</f>
        <v>0</v>
      </c>
      <c r="L115" s="117"/>
    </row>
    <row r="116" spans="1:31" s="10" customFormat="1" ht="19.899999999999999" customHeight="1">
      <c r="B116" s="117"/>
      <c r="D116" s="118" t="s">
        <v>120</v>
      </c>
      <c r="E116" s="119"/>
      <c r="F116" s="119"/>
      <c r="G116" s="119"/>
      <c r="H116" s="119"/>
      <c r="I116" s="119"/>
      <c r="J116" s="120">
        <f>J1611</f>
        <v>0</v>
      </c>
      <c r="L116" s="117"/>
    </row>
    <row r="117" spans="1:31" s="10" customFormat="1" ht="19.899999999999999" customHeight="1">
      <c r="B117" s="117"/>
      <c r="D117" s="118" t="s">
        <v>121</v>
      </c>
      <c r="E117" s="119"/>
      <c r="F117" s="119"/>
      <c r="G117" s="119"/>
      <c r="H117" s="119"/>
      <c r="I117" s="119"/>
      <c r="J117" s="120">
        <f>J1632</f>
        <v>0</v>
      </c>
      <c r="L117" s="117"/>
    </row>
    <row r="118" spans="1:31" s="9" customFormat="1" ht="25" customHeight="1">
      <c r="B118" s="113"/>
      <c r="D118" s="114" t="s">
        <v>122</v>
      </c>
      <c r="E118" s="115"/>
      <c r="F118" s="115"/>
      <c r="G118" s="115"/>
      <c r="H118" s="115"/>
      <c r="I118" s="115"/>
      <c r="J118" s="116">
        <f>J1636</f>
        <v>0</v>
      </c>
      <c r="L118" s="113"/>
    </row>
    <row r="119" spans="1:31" s="10" customFormat="1" ht="19.899999999999999" customHeight="1">
      <c r="B119" s="117"/>
      <c r="D119" s="118" t="s">
        <v>123</v>
      </c>
      <c r="E119" s="119"/>
      <c r="F119" s="119"/>
      <c r="G119" s="119"/>
      <c r="H119" s="119"/>
      <c r="I119" s="119"/>
      <c r="J119" s="120">
        <f>J1637</f>
        <v>0</v>
      </c>
      <c r="L119" s="117"/>
    </row>
    <row r="120" spans="1:31" s="10" customFormat="1" ht="19.899999999999999" customHeight="1">
      <c r="B120" s="117"/>
      <c r="D120" s="118" t="s">
        <v>124</v>
      </c>
      <c r="E120" s="119"/>
      <c r="F120" s="119"/>
      <c r="G120" s="119"/>
      <c r="H120" s="119"/>
      <c r="I120" s="119"/>
      <c r="J120" s="120">
        <f>J1641</f>
        <v>0</v>
      </c>
      <c r="L120" s="117"/>
    </row>
    <row r="121" spans="1:31" s="10" customFormat="1" ht="19.899999999999999" customHeight="1">
      <c r="B121" s="117"/>
      <c r="D121" s="118" t="s">
        <v>125</v>
      </c>
      <c r="E121" s="119"/>
      <c r="F121" s="119"/>
      <c r="G121" s="119"/>
      <c r="H121" s="119"/>
      <c r="I121" s="119"/>
      <c r="J121" s="120">
        <f>J1645</f>
        <v>0</v>
      </c>
      <c r="L121" s="117"/>
    </row>
    <row r="122" spans="1:31" s="9" customFormat="1" ht="25" customHeight="1">
      <c r="B122" s="113"/>
      <c r="D122" s="114" t="s">
        <v>126</v>
      </c>
      <c r="E122" s="115"/>
      <c r="F122" s="115"/>
      <c r="G122" s="115"/>
      <c r="H122" s="115"/>
      <c r="I122" s="115"/>
      <c r="J122" s="116">
        <f>J1669</f>
        <v>0</v>
      </c>
      <c r="L122" s="113"/>
    </row>
    <row r="123" spans="1:31" s="10" customFormat="1" ht="19.899999999999999" customHeight="1">
      <c r="B123" s="117"/>
      <c r="D123" s="118" t="s">
        <v>127</v>
      </c>
      <c r="E123" s="119"/>
      <c r="F123" s="119"/>
      <c r="G123" s="119"/>
      <c r="H123" s="119"/>
      <c r="I123" s="119"/>
      <c r="J123" s="120">
        <f>J1670</f>
        <v>0</v>
      </c>
      <c r="L123" s="117"/>
    </row>
    <row r="124" spans="1:31" s="2" customFormat="1" ht="14.5" customHeight="1">
      <c r="A124" s="33"/>
      <c r="B124" s="34"/>
      <c r="C124" s="33"/>
      <c r="D124" s="33"/>
      <c r="E124" s="33"/>
      <c r="F124" s="33"/>
      <c r="G124" s="33"/>
      <c r="H124" s="3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7" customHeight="1">
      <c r="A125" s="33"/>
      <c r="B125" s="48"/>
      <c r="C125" s="49"/>
      <c r="D125" s="49"/>
      <c r="E125" s="49"/>
      <c r="F125" s="49"/>
      <c r="G125" s="49"/>
      <c r="H125" s="49"/>
      <c r="I125" s="49"/>
      <c r="J125" s="49"/>
      <c r="K125" s="49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9" spans="1:63" s="2" customFormat="1" ht="7" customHeight="1">
      <c r="A129" s="33"/>
      <c r="B129" s="50"/>
      <c r="C129" s="51"/>
      <c r="D129" s="51"/>
      <c r="E129" s="51"/>
      <c r="F129" s="51"/>
      <c r="G129" s="51"/>
      <c r="H129" s="51"/>
      <c r="I129" s="51"/>
      <c r="J129" s="51"/>
      <c r="K129" s="51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3" s="2" customFormat="1" ht="25" customHeight="1">
      <c r="A130" s="33"/>
      <c r="B130" s="34"/>
      <c r="C130" s="22" t="s">
        <v>128</v>
      </c>
      <c r="D130" s="33"/>
      <c r="E130" s="33"/>
      <c r="F130" s="33"/>
      <c r="G130" s="33"/>
      <c r="H130" s="33"/>
      <c r="I130" s="33"/>
      <c r="J130" s="33"/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3" s="2" customFormat="1" ht="7" customHeight="1">
      <c r="A131" s="33"/>
      <c r="B131" s="34"/>
      <c r="C131" s="33"/>
      <c r="D131" s="33"/>
      <c r="E131" s="33"/>
      <c r="F131" s="33"/>
      <c r="G131" s="33"/>
      <c r="H131" s="33"/>
      <c r="I131" s="33"/>
      <c r="J131" s="33"/>
      <c r="K131" s="33"/>
      <c r="L131" s="4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3" s="2" customFormat="1" ht="12" customHeight="1">
      <c r="A132" s="33"/>
      <c r="B132" s="34"/>
      <c r="C132" s="28" t="s">
        <v>15</v>
      </c>
      <c r="D132" s="33"/>
      <c r="E132" s="33"/>
      <c r="F132" s="33"/>
      <c r="G132" s="33"/>
      <c r="H132" s="33"/>
      <c r="I132" s="33"/>
      <c r="J132" s="33"/>
      <c r="K132" s="33"/>
      <c r="L132" s="4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3" s="2" customFormat="1" ht="16.5" customHeight="1">
      <c r="A133" s="33"/>
      <c r="B133" s="34"/>
      <c r="C133" s="33"/>
      <c r="D133" s="33"/>
      <c r="E133" s="248" t="str">
        <f>E7</f>
        <v>Zariadenie pre seniorov - Smižany</v>
      </c>
      <c r="F133" s="249"/>
      <c r="G133" s="249"/>
      <c r="H133" s="249"/>
      <c r="I133" s="33"/>
      <c r="J133" s="33"/>
      <c r="K133" s="33"/>
      <c r="L133" s="4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3" s="2" customFormat="1" ht="12" customHeight="1">
      <c r="A134" s="33"/>
      <c r="B134" s="34"/>
      <c r="C134" s="28" t="s">
        <v>91</v>
      </c>
      <c r="D134" s="33"/>
      <c r="E134" s="33"/>
      <c r="F134" s="33"/>
      <c r="G134" s="33"/>
      <c r="H134" s="33"/>
      <c r="I134" s="33"/>
      <c r="J134" s="33"/>
      <c r="K134" s="33"/>
      <c r="L134" s="4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63" s="2" customFormat="1" ht="30" customHeight="1">
      <c r="A135" s="33"/>
      <c r="B135" s="34"/>
      <c r="C135" s="33"/>
      <c r="D135" s="33"/>
      <c r="E135" s="228" t="str">
        <f>E9</f>
        <v>01 - Zariadenie pre seniorov - Smižany, stavebná časť a statika</v>
      </c>
      <c r="F135" s="250"/>
      <c r="G135" s="250"/>
      <c r="H135" s="250"/>
      <c r="I135" s="33"/>
      <c r="J135" s="33"/>
      <c r="K135" s="33"/>
      <c r="L135" s="4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  <row r="136" spans="1:63" s="2" customFormat="1" ht="7" customHeight="1">
      <c r="A136" s="33"/>
      <c r="B136" s="34"/>
      <c r="C136" s="33"/>
      <c r="D136" s="33"/>
      <c r="E136" s="33"/>
      <c r="F136" s="33"/>
      <c r="G136" s="33"/>
      <c r="H136" s="33"/>
      <c r="I136" s="33"/>
      <c r="J136" s="33"/>
      <c r="K136" s="33"/>
      <c r="L136" s="4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  <row r="137" spans="1:63" s="2" customFormat="1" ht="12" customHeight="1">
      <c r="A137" s="33"/>
      <c r="B137" s="34"/>
      <c r="C137" s="28" t="s">
        <v>19</v>
      </c>
      <c r="D137" s="33"/>
      <c r="E137" s="33"/>
      <c r="F137" s="26" t="str">
        <f>F12</f>
        <v xml:space="preserve"> </v>
      </c>
      <c r="G137" s="33"/>
      <c r="H137" s="33"/>
      <c r="I137" s="28" t="s">
        <v>21</v>
      </c>
      <c r="J137" s="56" t="str">
        <f>IF(J12="","",J12)</f>
        <v>21. 12. 2020</v>
      </c>
      <c r="K137" s="33"/>
      <c r="L137" s="4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  <row r="138" spans="1:63" s="2" customFormat="1" ht="7" customHeight="1">
      <c r="A138" s="33"/>
      <c r="B138" s="34"/>
      <c r="C138" s="33"/>
      <c r="D138" s="33"/>
      <c r="E138" s="33"/>
      <c r="F138" s="33"/>
      <c r="G138" s="33"/>
      <c r="H138" s="33"/>
      <c r="I138" s="33"/>
      <c r="J138" s="33"/>
      <c r="K138" s="33"/>
      <c r="L138" s="4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</row>
    <row r="139" spans="1:63" s="2" customFormat="1" ht="15.15" customHeight="1">
      <c r="A139" s="33"/>
      <c r="B139" s="34"/>
      <c r="C139" s="28" t="s">
        <v>23</v>
      </c>
      <c r="D139" s="33"/>
      <c r="E139" s="33"/>
      <c r="F139" s="26" t="str">
        <f>E15</f>
        <v>Obec Smižany</v>
      </c>
      <c r="G139" s="33"/>
      <c r="H139" s="33"/>
      <c r="I139" s="28" t="s">
        <v>29</v>
      </c>
      <c r="J139" s="31" t="str">
        <f>E21</f>
        <v>ARCHING SNV, s.r.o.</v>
      </c>
      <c r="K139" s="33"/>
      <c r="L139" s="4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  <row r="140" spans="1:63" s="2" customFormat="1" ht="15.15" customHeight="1">
      <c r="A140" s="33"/>
      <c r="B140" s="34"/>
      <c r="C140" s="28" t="s">
        <v>27</v>
      </c>
      <c r="D140" s="33"/>
      <c r="E140" s="33"/>
      <c r="F140" s="26" t="str">
        <f>IF(E18="","",E18)</f>
        <v>Vyplň údaj</v>
      </c>
      <c r="G140" s="33"/>
      <c r="H140" s="33"/>
      <c r="I140" s="28" t="s">
        <v>32</v>
      </c>
      <c r="J140" s="31" t="str">
        <f>E24</f>
        <v xml:space="preserve"> </v>
      </c>
      <c r="K140" s="33"/>
      <c r="L140" s="4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</row>
    <row r="141" spans="1:63" s="2" customFormat="1" ht="10.25" customHeight="1">
      <c r="A141" s="33"/>
      <c r="B141" s="34"/>
      <c r="C141" s="33"/>
      <c r="D141" s="33"/>
      <c r="E141" s="33"/>
      <c r="F141" s="33"/>
      <c r="G141" s="33"/>
      <c r="H141" s="33"/>
      <c r="I141" s="33"/>
      <c r="J141" s="33"/>
      <c r="K141" s="33"/>
      <c r="L141" s="43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</row>
    <row r="142" spans="1:63" s="11" customFormat="1" ht="29.25" customHeight="1">
      <c r="A142" s="121"/>
      <c r="B142" s="122"/>
      <c r="C142" s="123" t="s">
        <v>129</v>
      </c>
      <c r="D142" s="124" t="s">
        <v>59</v>
      </c>
      <c r="E142" s="124" t="s">
        <v>55</v>
      </c>
      <c r="F142" s="124" t="s">
        <v>56</v>
      </c>
      <c r="G142" s="124" t="s">
        <v>130</v>
      </c>
      <c r="H142" s="124" t="s">
        <v>131</v>
      </c>
      <c r="I142" s="124" t="s">
        <v>132</v>
      </c>
      <c r="J142" s="125" t="s">
        <v>95</v>
      </c>
      <c r="K142" s="126" t="s">
        <v>133</v>
      </c>
      <c r="L142" s="127"/>
      <c r="M142" s="63" t="s">
        <v>1</v>
      </c>
      <c r="N142" s="64" t="s">
        <v>38</v>
      </c>
      <c r="O142" s="64" t="s">
        <v>134</v>
      </c>
      <c r="P142" s="64" t="s">
        <v>135</v>
      </c>
      <c r="Q142" s="64" t="s">
        <v>136</v>
      </c>
      <c r="R142" s="64" t="s">
        <v>137</v>
      </c>
      <c r="S142" s="64" t="s">
        <v>138</v>
      </c>
      <c r="T142" s="65" t="s">
        <v>139</v>
      </c>
      <c r="U142" s="121"/>
      <c r="V142" s="121"/>
      <c r="W142" s="121"/>
      <c r="X142" s="121"/>
      <c r="Y142" s="121"/>
      <c r="Z142" s="121"/>
      <c r="AA142" s="121"/>
      <c r="AB142" s="121"/>
      <c r="AC142" s="121"/>
      <c r="AD142" s="121"/>
      <c r="AE142" s="121"/>
    </row>
    <row r="143" spans="1:63" s="2" customFormat="1" ht="22.75" customHeight="1">
      <c r="A143" s="33"/>
      <c r="B143" s="34"/>
      <c r="C143" s="70" t="s">
        <v>96</v>
      </c>
      <c r="D143" s="33"/>
      <c r="E143" s="33"/>
      <c r="F143" s="33"/>
      <c r="G143" s="33"/>
      <c r="H143" s="33"/>
      <c r="I143" s="33"/>
      <c r="J143" s="128">
        <f>BK143</f>
        <v>0</v>
      </c>
      <c r="K143" s="33"/>
      <c r="L143" s="34"/>
      <c r="M143" s="66"/>
      <c r="N143" s="57"/>
      <c r="O143" s="67"/>
      <c r="P143" s="129">
        <f>P144+P1064+P1636+P1669</f>
        <v>0</v>
      </c>
      <c r="Q143" s="67"/>
      <c r="R143" s="129">
        <f>R144+R1064+R1636+R1669</f>
        <v>2836.8498911299998</v>
      </c>
      <c r="S143" s="67"/>
      <c r="T143" s="130">
        <f>T144+T1064+T1636+T1669</f>
        <v>711.17665382000018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8" t="s">
        <v>73</v>
      </c>
      <c r="AU143" s="18" t="s">
        <v>97</v>
      </c>
      <c r="BK143" s="131">
        <f>BK144+BK1064+BK1636+BK1669</f>
        <v>0</v>
      </c>
    </row>
    <row r="144" spans="1:63" s="12" customFormat="1" ht="25.9" customHeight="1">
      <c r="B144" s="132"/>
      <c r="D144" s="133" t="s">
        <v>73</v>
      </c>
      <c r="E144" s="134" t="s">
        <v>140</v>
      </c>
      <c r="F144" s="134" t="s">
        <v>141</v>
      </c>
      <c r="I144" s="135"/>
      <c r="J144" s="136">
        <f>BK144</f>
        <v>0</v>
      </c>
      <c r="L144" s="132"/>
      <c r="M144" s="137"/>
      <c r="N144" s="138"/>
      <c r="O144" s="138"/>
      <c r="P144" s="139">
        <f>P145+P267+P393+P588+P777+P932+P1062</f>
        <v>0</v>
      </c>
      <c r="Q144" s="138"/>
      <c r="R144" s="139">
        <f>R145+R267+R393+R588+R777+R932+R1062</f>
        <v>2679.71750505</v>
      </c>
      <c r="S144" s="138"/>
      <c r="T144" s="140">
        <f>T145+T267+T393+T588+T777+T932+T1062</f>
        <v>520.25933500000008</v>
      </c>
      <c r="AR144" s="133" t="s">
        <v>82</v>
      </c>
      <c r="AT144" s="141" t="s">
        <v>73</v>
      </c>
      <c r="AU144" s="141" t="s">
        <v>74</v>
      </c>
      <c r="AY144" s="133" t="s">
        <v>142</v>
      </c>
      <c r="BK144" s="142">
        <f>BK145+BK267+BK393+BK588+BK777+BK932+BK1062</f>
        <v>0</v>
      </c>
    </row>
    <row r="145" spans="1:65" s="12" customFormat="1" ht="22.75" customHeight="1">
      <c r="B145" s="132"/>
      <c r="D145" s="133" t="s">
        <v>73</v>
      </c>
      <c r="E145" s="143" t="s">
        <v>82</v>
      </c>
      <c r="F145" s="143" t="s">
        <v>143</v>
      </c>
      <c r="I145" s="135"/>
      <c r="J145" s="144">
        <f>BK145</f>
        <v>0</v>
      </c>
      <c r="L145" s="132"/>
      <c r="M145" s="137"/>
      <c r="N145" s="138"/>
      <c r="O145" s="138"/>
      <c r="P145" s="139">
        <f>SUM(P146:P266)</f>
        <v>0</v>
      </c>
      <c r="Q145" s="138"/>
      <c r="R145" s="139">
        <f>SUM(R146:R266)</f>
        <v>304.76</v>
      </c>
      <c r="S145" s="138"/>
      <c r="T145" s="140">
        <f>SUM(T146:T266)</f>
        <v>0</v>
      </c>
      <c r="AR145" s="133" t="s">
        <v>82</v>
      </c>
      <c r="AT145" s="141" t="s">
        <v>73</v>
      </c>
      <c r="AU145" s="141" t="s">
        <v>82</v>
      </c>
      <c r="AY145" s="133" t="s">
        <v>142</v>
      </c>
      <c r="BK145" s="142">
        <f>SUM(BK146:BK266)</f>
        <v>0</v>
      </c>
    </row>
    <row r="146" spans="1:65" s="2" customFormat="1" ht="33" customHeight="1">
      <c r="A146" s="33"/>
      <c r="B146" s="145"/>
      <c r="C146" s="146" t="s">
        <v>82</v>
      </c>
      <c r="D146" s="146" t="s">
        <v>144</v>
      </c>
      <c r="E146" s="147" t="s">
        <v>145</v>
      </c>
      <c r="F146" s="148" t="s">
        <v>146</v>
      </c>
      <c r="G146" s="149" t="s">
        <v>147</v>
      </c>
      <c r="H146" s="150">
        <v>48.6</v>
      </c>
      <c r="I146" s="151"/>
      <c r="J146" s="152">
        <f>ROUND(I146*H146,2)</f>
        <v>0</v>
      </c>
      <c r="K146" s="153"/>
      <c r="L146" s="34"/>
      <c r="M146" s="154" t="s">
        <v>1</v>
      </c>
      <c r="N146" s="155" t="s">
        <v>40</v>
      </c>
      <c r="O146" s="59"/>
      <c r="P146" s="156">
        <f>O146*H146</f>
        <v>0</v>
      </c>
      <c r="Q146" s="156">
        <v>0</v>
      </c>
      <c r="R146" s="156">
        <f>Q146*H146</f>
        <v>0</v>
      </c>
      <c r="S146" s="156">
        <v>0</v>
      </c>
      <c r="T146" s="157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58" t="s">
        <v>148</v>
      </c>
      <c r="AT146" s="158" t="s">
        <v>144</v>
      </c>
      <c r="AU146" s="158" t="s">
        <v>149</v>
      </c>
      <c r="AY146" s="18" t="s">
        <v>142</v>
      </c>
      <c r="BE146" s="159">
        <f>IF(N146="základná",J146,0)</f>
        <v>0</v>
      </c>
      <c r="BF146" s="159">
        <f>IF(N146="znížená",J146,0)</f>
        <v>0</v>
      </c>
      <c r="BG146" s="159">
        <f>IF(N146="zákl. prenesená",J146,0)</f>
        <v>0</v>
      </c>
      <c r="BH146" s="159">
        <f>IF(N146="zníž. prenesená",J146,0)</f>
        <v>0</v>
      </c>
      <c r="BI146" s="159">
        <f>IF(N146="nulová",J146,0)</f>
        <v>0</v>
      </c>
      <c r="BJ146" s="18" t="s">
        <v>149</v>
      </c>
      <c r="BK146" s="159">
        <f>ROUND(I146*H146,2)</f>
        <v>0</v>
      </c>
      <c r="BL146" s="18" t="s">
        <v>148</v>
      </c>
      <c r="BM146" s="158" t="s">
        <v>150</v>
      </c>
    </row>
    <row r="147" spans="1:65" s="13" customFormat="1" ht="10">
      <c r="B147" s="160"/>
      <c r="D147" s="161" t="s">
        <v>151</v>
      </c>
      <c r="E147" s="162" t="s">
        <v>1</v>
      </c>
      <c r="F147" s="163" t="s">
        <v>152</v>
      </c>
      <c r="H147" s="164">
        <v>48.6</v>
      </c>
      <c r="I147" s="165"/>
      <c r="L147" s="160"/>
      <c r="M147" s="166"/>
      <c r="N147" s="167"/>
      <c r="O147" s="167"/>
      <c r="P147" s="167"/>
      <c r="Q147" s="167"/>
      <c r="R147" s="167"/>
      <c r="S147" s="167"/>
      <c r="T147" s="168"/>
      <c r="AT147" s="162" t="s">
        <v>151</v>
      </c>
      <c r="AU147" s="162" t="s">
        <v>149</v>
      </c>
      <c r="AV147" s="13" t="s">
        <v>149</v>
      </c>
      <c r="AW147" s="13" t="s">
        <v>31</v>
      </c>
      <c r="AX147" s="13" t="s">
        <v>82</v>
      </c>
      <c r="AY147" s="162" t="s">
        <v>142</v>
      </c>
    </row>
    <row r="148" spans="1:65" s="2" customFormat="1" ht="21.75" customHeight="1">
      <c r="A148" s="33"/>
      <c r="B148" s="145"/>
      <c r="C148" s="146" t="s">
        <v>149</v>
      </c>
      <c r="D148" s="146" t="s">
        <v>144</v>
      </c>
      <c r="E148" s="147" t="s">
        <v>153</v>
      </c>
      <c r="F148" s="148" t="s">
        <v>154</v>
      </c>
      <c r="G148" s="149" t="s">
        <v>147</v>
      </c>
      <c r="H148" s="150">
        <v>39.185000000000002</v>
      </c>
      <c r="I148" s="151"/>
      <c r="J148" s="152">
        <f>ROUND(I148*H148,2)</f>
        <v>0</v>
      </c>
      <c r="K148" s="153"/>
      <c r="L148" s="34"/>
      <c r="M148" s="154" t="s">
        <v>1</v>
      </c>
      <c r="N148" s="155" t="s">
        <v>40</v>
      </c>
      <c r="O148" s="59"/>
      <c r="P148" s="156">
        <f>O148*H148</f>
        <v>0</v>
      </c>
      <c r="Q148" s="156">
        <v>0</v>
      </c>
      <c r="R148" s="156">
        <f>Q148*H148</f>
        <v>0</v>
      </c>
      <c r="S148" s="156">
        <v>0</v>
      </c>
      <c r="T148" s="15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58" t="s">
        <v>148</v>
      </c>
      <c r="AT148" s="158" t="s">
        <v>144</v>
      </c>
      <c r="AU148" s="158" t="s">
        <v>149</v>
      </c>
      <c r="AY148" s="18" t="s">
        <v>142</v>
      </c>
      <c r="BE148" s="159">
        <f>IF(N148="základná",J148,0)</f>
        <v>0</v>
      </c>
      <c r="BF148" s="159">
        <f>IF(N148="znížená",J148,0)</f>
        <v>0</v>
      </c>
      <c r="BG148" s="159">
        <f>IF(N148="zákl. prenesená",J148,0)</f>
        <v>0</v>
      </c>
      <c r="BH148" s="159">
        <f>IF(N148="zníž. prenesená",J148,0)</f>
        <v>0</v>
      </c>
      <c r="BI148" s="159">
        <f>IF(N148="nulová",J148,0)</f>
        <v>0</v>
      </c>
      <c r="BJ148" s="18" t="s">
        <v>149</v>
      </c>
      <c r="BK148" s="159">
        <f>ROUND(I148*H148,2)</f>
        <v>0</v>
      </c>
      <c r="BL148" s="18" t="s">
        <v>148</v>
      </c>
      <c r="BM148" s="158" t="s">
        <v>155</v>
      </c>
    </row>
    <row r="149" spans="1:65" s="14" customFormat="1" ht="10">
      <c r="B149" s="169"/>
      <c r="D149" s="161" t="s">
        <v>151</v>
      </c>
      <c r="E149" s="170" t="s">
        <v>1</v>
      </c>
      <c r="F149" s="171" t="s">
        <v>156</v>
      </c>
      <c r="H149" s="170" t="s">
        <v>1</v>
      </c>
      <c r="I149" s="172"/>
      <c r="L149" s="169"/>
      <c r="M149" s="173"/>
      <c r="N149" s="174"/>
      <c r="O149" s="174"/>
      <c r="P149" s="174"/>
      <c r="Q149" s="174"/>
      <c r="R149" s="174"/>
      <c r="S149" s="174"/>
      <c r="T149" s="175"/>
      <c r="AT149" s="170" t="s">
        <v>151</v>
      </c>
      <c r="AU149" s="170" t="s">
        <v>149</v>
      </c>
      <c r="AV149" s="14" t="s">
        <v>82</v>
      </c>
      <c r="AW149" s="14" t="s">
        <v>31</v>
      </c>
      <c r="AX149" s="14" t="s">
        <v>74</v>
      </c>
      <c r="AY149" s="170" t="s">
        <v>142</v>
      </c>
    </row>
    <row r="150" spans="1:65" s="13" customFormat="1" ht="10">
      <c r="B150" s="160"/>
      <c r="D150" s="161" t="s">
        <v>151</v>
      </c>
      <c r="E150" s="162" t="s">
        <v>1</v>
      </c>
      <c r="F150" s="163" t="s">
        <v>157</v>
      </c>
      <c r="H150" s="164">
        <v>10.332000000000001</v>
      </c>
      <c r="I150" s="165"/>
      <c r="L150" s="160"/>
      <c r="M150" s="166"/>
      <c r="N150" s="167"/>
      <c r="O150" s="167"/>
      <c r="P150" s="167"/>
      <c r="Q150" s="167"/>
      <c r="R150" s="167"/>
      <c r="S150" s="167"/>
      <c r="T150" s="168"/>
      <c r="AT150" s="162" t="s">
        <v>151</v>
      </c>
      <c r="AU150" s="162" t="s">
        <v>149</v>
      </c>
      <c r="AV150" s="13" t="s">
        <v>149</v>
      </c>
      <c r="AW150" s="13" t="s">
        <v>31</v>
      </c>
      <c r="AX150" s="13" t="s">
        <v>74</v>
      </c>
      <c r="AY150" s="162" t="s">
        <v>142</v>
      </c>
    </row>
    <row r="151" spans="1:65" s="14" customFormat="1" ht="10">
      <c r="B151" s="169"/>
      <c r="D151" s="161" t="s">
        <v>151</v>
      </c>
      <c r="E151" s="170" t="s">
        <v>1</v>
      </c>
      <c r="F151" s="171" t="s">
        <v>158</v>
      </c>
      <c r="H151" s="170" t="s">
        <v>1</v>
      </c>
      <c r="I151" s="172"/>
      <c r="L151" s="169"/>
      <c r="M151" s="173"/>
      <c r="N151" s="174"/>
      <c r="O151" s="174"/>
      <c r="P151" s="174"/>
      <c r="Q151" s="174"/>
      <c r="R151" s="174"/>
      <c r="S151" s="174"/>
      <c r="T151" s="175"/>
      <c r="AT151" s="170" t="s">
        <v>151</v>
      </c>
      <c r="AU151" s="170" t="s">
        <v>149</v>
      </c>
      <c r="AV151" s="14" t="s">
        <v>82</v>
      </c>
      <c r="AW151" s="14" t="s">
        <v>31</v>
      </c>
      <c r="AX151" s="14" t="s">
        <v>74</v>
      </c>
      <c r="AY151" s="170" t="s">
        <v>142</v>
      </c>
    </row>
    <row r="152" spans="1:65" s="13" customFormat="1" ht="10">
      <c r="B152" s="160"/>
      <c r="D152" s="161" t="s">
        <v>151</v>
      </c>
      <c r="E152" s="162" t="s">
        <v>1</v>
      </c>
      <c r="F152" s="163" t="s">
        <v>159</v>
      </c>
      <c r="H152" s="164">
        <v>15.6</v>
      </c>
      <c r="I152" s="165"/>
      <c r="L152" s="160"/>
      <c r="M152" s="166"/>
      <c r="N152" s="167"/>
      <c r="O152" s="167"/>
      <c r="P152" s="167"/>
      <c r="Q152" s="167"/>
      <c r="R152" s="167"/>
      <c r="S152" s="167"/>
      <c r="T152" s="168"/>
      <c r="AT152" s="162" t="s">
        <v>151</v>
      </c>
      <c r="AU152" s="162" t="s">
        <v>149</v>
      </c>
      <c r="AV152" s="13" t="s">
        <v>149</v>
      </c>
      <c r="AW152" s="13" t="s">
        <v>31</v>
      </c>
      <c r="AX152" s="13" t="s">
        <v>74</v>
      </c>
      <c r="AY152" s="162" t="s">
        <v>142</v>
      </c>
    </row>
    <row r="153" spans="1:65" s="13" customFormat="1" ht="10">
      <c r="B153" s="160"/>
      <c r="D153" s="161" t="s">
        <v>151</v>
      </c>
      <c r="E153" s="162" t="s">
        <v>1</v>
      </c>
      <c r="F153" s="163" t="s">
        <v>160</v>
      </c>
      <c r="H153" s="164">
        <v>6.8769999999999998</v>
      </c>
      <c r="I153" s="165"/>
      <c r="L153" s="160"/>
      <c r="M153" s="166"/>
      <c r="N153" s="167"/>
      <c r="O153" s="167"/>
      <c r="P153" s="167"/>
      <c r="Q153" s="167"/>
      <c r="R153" s="167"/>
      <c r="S153" s="167"/>
      <c r="T153" s="168"/>
      <c r="AT153" s="162" t="s">
        <v>151</v>
      </c>
      <c r="AU153" s="162" t="s">
        <v>149</v>
      </c>
      <c r="AV153" s="13" t="s">
        <v>149</v>
      </c>
      <c r="AW153" s="13" t="s">
        <v>31</v>
      </c>
      <c r="AX153" s="13" t="s">
        <v>74</v>
      </c>
      <c r="AY153" s="162" t="s">
        <v>142</v>
      </c>
    </row>
    <row r="154" spans="1:65" s="13" customFormat="1" ht="10">
      <c r="B154" s="160"/>
      <c r="D154" s="161" t="s">
        <v>151</v>
      </c>
      <c r="E154" s="162" t="s">
        <v>1</v>
      </c>
      <c r="F154" s="163" t="s">
        <v>161</v>
      </c>
      <c r="H154" s="164">
        <v>5.0960000000000001</v>
      </c>
      <c r="I154" s="165"/>
      <c r="L154" s="160"/>
      <c r="M154" s="166"/>
      <c r="N154" s="167"/>
      <c r="O154" s="167"/>
      <c r="P154" s="167"/>
      <c r="Q154" s="167"/>
      <c r="R154" s="167"/>
      <c r="S154" s="167"/>
      <c r="T154" s="168"/>
      <c r="AT154" s="162" t="s">
        <v>151</v>
      </c>
      <c r="AU154" s="162" t="s">
        <v>149</v>
      </c>
      <c r="AV154" s="13" t="s">
        <v>149</v>
      </c>
      <c r="AW154" s="13" t="s">
        <v>31</v>
      </c>
      <c r="AX154" s="13" t="s">
        <v>74</v>
      </c>
      <c r="AY154" s="162" t="s">
        <v>142</v>
      </c>
    </row>
    <row r="155" spans="1:65" s="14" customFormat="1" ht="10">
      <c r="B155" s="169"/>
      <c r="D155" s="161" t="s">
        <v>151</v>
      </c>
      <c r="E155" s="170" t="s">
        <v>1</v>
      </c>
      <c r="F155" s="171" t="s">
        <v>162</v>
      </c>
      <c r="H155" s="170" t="s">
        <v>1</v>
      </c>
      <c r="I155" s="172"/>
      <c r="L155" s="169"/>
      <c r="M155" s="173"/>
      <c r="N155" s="174"/>
      <c r="O155" s="174"/>
      <c r="P155" s="174"/>
      <c r="Q155" s="174"/>
      <c r="R155" s="174"/>
      <c r="S155" s="174"/>
      <c r="T155" s="175"/>
      <c r="AT155" s="170" t="s">
        <v>151</v>
      </c>
      <c r="AU155" s="170" t="s">
        <v>149</v>
      </c>
      <c r="AV155" s="14" t="s">
        <v>82</v>
      </c>
      <c r="AW155" s="14" t="s">
        <v>31</v>
      </c>
      <c r="AX155" s="14" t="s">
        <v>74</v>
      </c>
      <c r="AY155" s="170" t="s">
        <v>142</v>
      </c>
    </row>
    <row r="156" spans="1:65" s="13" customFormat="1" ht="10">
      <c r="B156" s="160"/>
      <c r="D156" s="161" t="s">
        <v>151</v>
      </c>
      <c r="E156" s="162" t="s">
        <v>1</v>
      </c>
      <c r="F156" s="163" t="s">
        <v>163</v>
      </c>
      <c r="H156" s="164">
        <v>1.28</v>
      </c>
      <c r="I156" s="165"/>
      <c r="L156" s="160"/>
      <c r="M156" s="166"/>
      <c r="N156" s="167"/>
      <c r="O156" s="167"/>
      <c r="P156" s="167"/>
      <c r="Q156" s="167"/>
      <c r="R156" s="167"/>
      <c r="S156" s="167"/>
      <c r="T156" s="168"/>
      <c r="AT156" s="162" t="s">
        <v>151</v>
      </c>
      <c r="AU156" s="162" t="s">
        <v>149</v>
      </c>
      <c r="AV156" s="13" t="s">
        <v>149</v>
      </c>
      <c r="AW156" s="13" t="s">
        <v>31</v>
      </c>
      <c r="AX156" s="13" t="s">
        <v>74</v>
      </c>
      <c r="AY156" s="162" t="s">
        <v>142</v>
      </c>
    </row>
    <row r="157" spans="1:65" s="15" customFormat="1" ht="10">
      <c r="B157" s="176"/>
      <c r="D157" s="161" t="s">
        <v>151</v>
      </c>
      <c r="E157" s="177" t="s">
        <v>1</v>
      </c>
      <c r="F157" s="178" t="s">
        <v>164</v>
      </c>
      <c r="H157" s="179">
        <v>39.185000000000002</v>
      </c>
      <c r="I157" s="180"/>
      <c r="L157" s="176"/>
      <c r="M157" s="181"/>
      <c r="N157" s="182"/>
      <c r="O157" s="182"/>
      <c r="P157" s="182"/>
      <c r="Q157" s="182"/>
      <c r="R157" s="182"/>
      <c r="S157" s="182"/>
      <c r="T157" s="183"/>
      <c r="AT157" s="177" t="s">
        <v>151</v>
      </c>
      <c r="AU157" s="177" t="s">
        <v>149</v>
      </c>
      <c r="AV157" s="15" t="s">
        <v>148</v>
      </c>
      <c r="AW157" s="15" t="s">
        <v>31</v>
      </c>
      <c r="AX157" s="15" t="s">
        <v>82</v>
      </c>
      <c r="AY157" s="177" t="s">
        <v>142</v>
      </c>
    </row>
    <row r="158" spans="1:65" s="2" customFormat="1" ht="21.75" customHeight="1">
      <c r="A158" s="33"/>
      <c r="B158" s="145"/>
      <c r="C158" s="146" t="s">
        <v>165</v>
      </c>
      <c r="D158" s="146" t="s">
        <v>144</v>
      </c>
      <c r="E158" s="147" t="s">
        <v>166</v>
      </c>
      <c r="F158" s="148" t="s">
        <v>167</v>
      </c>
      <c r="G158" s="149" t="s">
        <v>147</v>
      </c>
      <c r="H158" s="150">
        <v>11.756</v>
      </c>
      <c r="I158" s="151"/>
      <c r="J158" s="152">
        <f>ROUND(I158*H158,2)</f>
        <v>0</v>
      </c>
      <c r="K158" s="153"/>
      <c r="L158" s="34"/>
      <c r="M158" s="154" t="s">
        <v>1</v>
      </c>
      <c r="N158" s="155" t="s">
        <v>40</v>
      </c>
      <c r="O158" s="59"/>
      <c r="P158" s="156">
        <f>O158*H158</f>
        <v>0</v>
      </c>
      <c r="Q158" s="156">
        <v>0</v>
      </c>
      <c r="R158" s="156">
        <f>Q158*H158</f>
        <v>0</v>
      </c>
      <c r="S158" s="156">
        <v>0</v>
      </c>
      <c r="T158" s="157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58" t="s">
        <v>148</v>
      </c>
      <c r="AT158" s="158" t="s">
        <v>144</v>
      </c>
      <c r="AU158" s="158" t="s">
        <v>149</v>
      </c>
      <c r="AY158" s="18" t="s">
        <v>142</v>
      </c>
      <c r="BE158" s="159">
        <f>IF(N158="základná",J158,0)</f>
        <v>0</v>
      </c>
      <c r="BF158" s="159">
        <f>IF(N158="znížená",J158,0)</f>
        <v>0</v>
      </c>
      <c r="BG158" s="159">
        <f>IF(N158="zákl. prenesená",J158,0)</f>
        <v>0</v>
      </c>
      <c r="BH158" s="159">
        <f>IF(N158="zníž. prenesená",J158,0)</f>
        <v>0</v>
      </c>
      <c r="BI158" s="159">
        <f>IF(N158="nulová",J158,0)</f>
        <v>0</v>
      </c>
      <c r="BJ158" s="18" t="s">
        <v>149</v>
      </c>
      <c r="BK158" s="159">
        <f>ROUND(I158*H158,2)</f>
        <v>0</v>
      </c>
      <c r="BL158" s="18" t="s">
        <v>148</v>
      </c>
      <c r="BM158" s="158" t="s">
        <v>168</v>
      </c>
    </row>
    <row r="159" spans="1:65" s="13" customFormat="1" ht="10">
      <c r="B159" s="160"/>
      <c r="D159" s="161" t="s">
        <v>151</v>
      </c>
      <c r="E159" s="162" t="s">
        <v>1</v>
      </c>
      <c r="F159" s="163" t="s">
        <v>169</v>
      </c>
      <c r="H159" s="164">
        <v>11.756</v>
      </c>
      <c r="I159" s="165"/>
      <c r="L159" s="160"/>
      <c r="M159" s="166"/>
      <c r="N159" s="167"/>
      <c r="O159" s="167"/>
      <c r="P159" s="167"/>
      <c r="Q159" s="167"/>
      <c r="R159" s="167"/>
      <c r="S159" s="167"/>
      <c r="T159" s="168"/>
      <c r="AT159" s="162" t="s">
        <v>151</v>
      </c>
      <c r="AU159" s="162" t="s">
        <v>149</v>
      </c>
      <c r="AV159" s="13" t="s">
        <v>149</v>
      </c>
      <c r="AW159" s="13" t="s">
        <v>31</v>
      </c>
      <c r="AX159" s="13" t="s">
        <v>82</v>
      </c>
      <c r="AY159" s="162" t="s">
        <v>142</v>
      </c>
    </row>
    <row r="160" spans="1:65" s="2" customFormat="1" ht="21.75" customHeight="1">
      <c r="A160" s="33"/>
      <c r="B160" s="145"/>
      <c r="C160" s="146" t="s">
        <v>148</v>
      </c>
      <c r="D160" s="146" t="s">
        <v>144</v>
      </c>
      <c r="E160" s="147" t="s">
        <v>170</v>
      </c>
      <c r="F160" s="148" t="s">
        <v>171</v>
      </c>
      <c r="G160" s="149" t="s">
        <v>147</v>
      </c>
      <c r="H160" s="150">
        <v>50.482999999999997</v>
      </c>
      <c r="I160" s="151"/>
      <c r="J160" s="152">
        <f>ROUND(I160*H160,2)</f>
        <v>0</v>
      </c>
      <c r="K160" s="153"/>
      <c r="L160" s="34"/>
      <c r="M160" s="154" t="s">
        <v>1</v>
      </c>
      <c r="N160" s="155" t="s">
        <v>40</v>
      </c>
      <c r="O160" s="59"/>
      <c r="P160" s="156">
        <f>O160*H160</f>
        <v>0</v>
      </c>
      <c r="Q160" s="156">
        <v>0</v>
      </c>
      <c r="R160" s="156">
        <f>Q160*H160</f>
        <v>0</v>
      </c>
      <c r="S160" s="156">
        <v>0</v>
      </c>
      <c r="T160" s="157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58" t="s">
        <v>148</v>
      </c>
      <c r="AT160" s="158" t="s">
        <v>144</v>
      </c>
      <c r="AU160" s="158" t="s">
        <v>149</v>
      </c>
      <c r="AY160" s="18" t="s">
        <v>142</v>
      </c>
      <c r="BE160" s="159">
        <f>IF(N160="základná",J160,0)</f>
        <v>0</v>
      </c>
      <c r="BF160" s="159">
        <f>IF(N160="znížená",J160,0)</f>
        <v>0</v>
      </c>
      <c r="BG160" s="159">
        <f>IF(N160="zákl. prenesená",J160,0)</f>
        <v>0</v>
      </c>
      <c r="BH160" s="159">
        <f>IF(N160="zníž. prenesená",J160,0)</f>
        <v>0</v>
      </c>
      <c r="BI160" s="159">
        <f>IF(N160="nulová",J160,0)</f>
        <v>0</v>
      </c>
      <c r="BJ160" s="18" t="s">
        <v>149</v>
      </c>
      <c r="BK160" s="159">
        <f>ROUND(I160*H160,2)</f>
        <v>0</v>
      </c>
      <c r="BL160" s="18" t="s">
        <v>148</v>
      </c>
      <c r="BM160" s="158" t="s">
        <v>172</v>
      </c>
    </row>
    <row r="161" spans="2:51" s="14" customFormat="1" ht="10">
      <c r="B161" s="169"/>
      <c r="D161" s="161" t="s">
        <v>151</v>
      </c>
      <c r="E161" s="170" t="s">
        <v>1</v>
      </c>
      <c r="F161" s="171" t="s">
        <v>173</v>
      </c>
      <c r="H161" s="170" t="s">
        <v>1</v>
      </c>
      <c r="I161" s="172"/>
      <c r="L161" s="169"/>
      <c r="M161" s="173"/>
      <c r="N161" s="174"/>
      <c r="O161" s="174"/>
      <c r="P161" s="174"/>
      <c r="Q161" s="174"/>
      <c r="R161" s="174"/>
      <c r="S161" s="174"/>
      <c r="T161" s="175"/>
      <c r="AT161" s="170" t="s">
        <v>151</v>
      </c>
      <c r="AU161" s="170" t="s">
        <v>149</v>
      </c>
      <c r="AV161" s="14" t="s">
        <v>82</v>
      </c>
      <c r="AW161" s="14" t="s">
        <v>31</v>
      </c>
      <c r="AX161" s="14" t="s">
        <v>74</v>
      </c>
      <c r="AY161" s="170" t="s">
        <v>142</v>
      </c>
    </row>
    <row r="162" spans="2:51" s="13" customFormat="1" ht="10">
      <c r="B162" s="160"/>
      <c r="D162" s="161" t="s">
        <v>151</v>
      </c>
      <c r="E162" s="162" t="s">
        <v>1</v>
      </c>
      <c r="F162" s="163" t="s">
        <v>174</v>
      </c>
      <c r="H162" s="164">
        <v>7.83</v>
      </c>
      <c r="I162" s="165"/>
      <c r="L162" s="160"/>
      <c r="M162" s="166"/>
      <c r="N162" s="167"/>
      <c r="O162" s="167"/>
      <c r="P162" s="167"/>
      <c r="Q162" s="167"/>
      <c r="R162" s="167"/>
      <c r="S162" s="167"/>
      <c r="T162" s="168"/>
      <c r="AT162" s="162" t="s">
        <v>151</v>
      </c>
      <c r="AU162" s="162" t="s">
        <v>149</v>
      </c>
      <c r="AV162" s="13" t="s">
        <v>149</v>
      </c>
      <c r="AW162" s="13" t="s">
        <v>31</v>
      </c>
      <c r="AX162" s="13" t="s">
        <v>74</v>
      </c>
      <c r="AY162" s="162" t="s">
        <v>142</v>
      </c>
    </row>
    <row r="163" spans="2:51" s="14" customFormat="1" ht="10">
      <c r="B163" s="169"/>
      <c r="D163" s="161" t="s">
        <v>151</v>
      </c>
      <c r="E163" s="170" t="s">
        <v>1</v>
      </c>
      <c r="F163" s="171" t="s">
        <v>175</v>
      </c>
      <c r="H163" s="170" t="s">
        <v>1</v>
      </c>
      <c r="I163" s="172"/>
      <c r="L163" s="169"/>
      <c r="M163" s="173"/>
      <c r="N163" s="174"/>
      <c r="O163" s="174"/>
      <c r="P163" s="174"/>
      <c r="Q163" s="174"/>
      <c r="R163" s="174"/>
      <c r="S163" s="174"/>
      <c r="T163" s="175"/>
      <c r="AT163" s="170" t="s">
        <v>151</v>
      </c>
      <c r="AU163" s="170" t="s">
        <v>149</v>
      </c>
      <c r="AV163" s="14" t="s">
        <v>82</v>
      </c>
      <c r="AW163" s="14" t="s">
        <v>31</v>
      </c>
      <c r="AX163" s="14" t="s">
        <v>74</v>
      </c>
      <c r="AY163" s="170" t="s">
        <v>142</v>
      </c>
    </row>
    <row r="164" spans="2:51" s="13" customFormat="1" ht="10">
      <c r="B164" s="160"/>
      <c r="D164" s="161" t="s">
        <v>151</v>
      </c>
      <c r="E164" s="162" t="s">
        <v>1</v>
      </c>
      <c r="F164" s="163" t="s">
        <v>176</v>
      </c>
      <c r="H164" s="164">
        <v>8.2200000000000006</v>
      </c>
      <c r="I164" s="165"/>
      <c r="L164" s="160"/>
      <c r="M164" s="166"/>
      <c r="N164" s="167"/>
      <c r="O164" s="167"/>
      <c r="P164" s="167"/>
      <c r="Q164" s="167"/>
      <c r="R164" s="167"/>
      <c r="S164" s="167"/>
      <c r="T164" s="168"/>
      <c r="AT164" s="162" t="s">
        <v>151</v>
      </c>
      <c r="AU164" s="162" t="s">
        <v>149</v>
      </c>
      <c r="AV164" s="13" t="s">
        <v>149</v>
      </c>
      <c r="AW164" s="13" t="s">
        <v>31</v>
      </c>
      <c r="AX164" s="13" t="s">
        <v>74</v>
      </c>
      <c r="AY164" s="162" t="s">
        <v>142</v>
      </c>
    </row>
    <row r="165" spans="2:51" s="14" customFormat="1" ht="10">
      <c r="B165" s="169"/>
      <c r="D165" s="161" t="s">
        <v>151</v>
      </c>
      <c r="E165" s="170" t="s">
        <v>1</v>
      </c>
      <c r="F165" s="171" t="s">
        <v>177</v>
      </c>
      <c r="H165" s="170" t="s">
        <v>1</v>
      </c>
      <c r="I165" s="172"/>
      <c r="L165" s="169"/>
      <c r="M165" s="173"/>
      <c r="N165" s="174"/>
      <c r="O165" s="174"/>
      <c r="P165" s="174"/>
      <c r="Q165" s="174"/>
      <c r="R165" s="174"/>
      <c r="S165" s="174"/>
      <c r="T165" s="175"/>
      <c r="AT165" s="170" t="s">
        <v>151</v>
      </c>
      <c r="AU165" s="170" t="s">
        <v>149</v>
      </c>
      <c r="AV165" s="14" t="s">
        <v>82</v>
      </c>
      <c r="AW165" s="14" t="s">
        <v>31</v>
      </c>
      <c r="AX165" s="14" t="s">
        <v>74</v>
      </c>
      <c r="AY165" s="170" t="s">
        <v>142</v>
      </c>
    </row>
    <row r="166" spans="2:51" s="13" customFormat="1" ht="10">
      <c r="B166" s="160"/>
      <c r="D166" s="161" t="s">
        <v>151</v>
      </c>
      <c r="E166" s="162" t="s">
        <v>1</v>
      </c>
      <c r="F166" s="163" t="s">
        <v>178</v>
      </c>
      <c r="H166" s="164">
        <v>1.5680000000000001</v>
      </c>
      <c r="I166" s="165"/>
      <c r="L166" s="160"/>
      <c r="M166" s="166"/>
      <c r="N166" s="167"/>
      <c r="O166" s="167"/>
      <c r="P166" s="167"/>
      <c r="Q166" s="167"/>
      <c r="R166" s="167"/>
      <c r="S166" s="167"/>
      <c r="T166" s="168"/>
      <c r="AT166" s="162" t="s">
        <v>151</v>
      </c>
      <c r="AU166" s="162" t="s">
        <v>149</v>
      </c>
      <c r="AV166" s="13" t="s">
        <v>149</v>
      </c>
      <c r="AW166" s="13" t="s">
        <v>31</v>
      </c>
      <c r="AX166" s="13" t="s">
        <v>74</v>
      </c>
      <c r="AY166" s="162" t="s">
        <v>142</v>
      </c>
    </row>
    <row r="167" spans="2:51" s="14" customFormat="1" ht="10">
      <c r="B167" s="169"/>
      <c r="D167" s="161" t="s">
        <v>151</v>
      </c>
      <c r="E167" s="170" t="s">
        <v>1</v>
      </c>
      <c r="F167" s="171" t="s">
        <v>179</v>
      </c>
      <c r="H167" s="170" t="s">
        <v>1</v>
      </c>
      <c r="I167" s="172"/>
      <c r="L167" s="169"/>
      <c r="M167" s="173"/>
      <c r="N167" s="174"/>
      <c r="O167" s="174"/>
      <c r="P167" s="174"/>
      <c r="Q167" s="174"/>
      <c r="R167" s="174"/>
      <c r="S167" s="174"/>
      <c r="T167" s="175"/>
      <c r="AT167" s="170" t="s">
        <v>151</v>
      </c>
      <c r="AU167" s="170" t="s">
        <v>149</v>
      </c>
      <c r="AV167" s="14" t="s">
        <v>82</v>
      </c>
      <c r="AW167" s="14" t="s">
        <v>31</v>
      </c>
      <c r="AX167" s="14" t="s">
        <v>74</v>
      </c>
      <c r="AY167" s="170" t="s">
        <v>142</v>
      </c>
    </row>
    <row r="168" spans="2:51" s="13" customFormat="1" ht="10">
      <c r="B168" s="160"/>
      <c r="D168" s="161" t="s">
        <v>151</v>
      </c>
      <c r="E168" s="162" t="s">
        <v>1</v>
      </c>
      <c r="F168" s="163" t="s">
        <v>180</v>
      </c>
      <c r="H168" s="164">
        <v>0.96</v>
      </c>
      <c r="I168" s="165"/>
      <c r="L168" s="160"/>
      <c r="M168" s="166"/>
      <c r="N168" s="167"/>
      <c r="O168" s="167"/>
      <c r="P168" s="167"/>
      <c r="Q168" s="167"/>
      <c r="R168" s="167"/>
      <c r="S168" s="167"/>
      <c r="T168" s="168"/>
      <c r="AT168" s="162" t="s">
        <v>151</v>
      </c>
      <c r="AU168" s="162" t="s">
        <v>149</v>
      </c>
      <c r="AV168" s="13" t="s">
        <v>149</v>
      </c>
      <c r="AW168" s="13" t="s">
        <v>31</v>
      </c>
      <c r="AX168" s="13" t="s">
        <v>74</v>
      </c>
      <c r="AY168" s="162" t="s">
        <v>142</v>
      </c>
    </row>
    <row r="169" spans="2:51" s="14" customFormat="1" ht="10">
      <c r="B169" s="169"/>
      <c r="D169" s="161" t="s">
        <v>151</v>
      </c>
      <c r="E169" s="170" t="s">
        <v>1</v>
      </c>
      <c r="F169" s="171" t="s">
        <v>181</v>
      </c>
      <c r="H169" s="170" t="s">
        <v>1</v>
      </c>
      <c r="I169" s="172"/>
      <c r="L169" s="169"/>
      <c r="M169" s="173"/>
      <c r="N169" s="174"/>
      <c r="O169" s="174"/>
      <c r="P169" s="174"/>
      <c r="Q169" s="174"/>
      <c r="R169" s="174"/>
      <c r="S169" s="174"/>
      <c r="T169" s="175"/>
      <c r="AT169" s="170" t="s">
        <v>151</v>
      </c>
      <c r="AU169" s="170" t="s">
        <v>149</v>
      </c>
      <c r="AV169" s="14" t="s">
        <v>82</v>
      </c>
      <c r="AW169" s="14" t="s">
        <v>31</v>
      </c>
      <c r="AX169" s="14" t="s">
        <v>74</v>
      </c>
      <c r="AY169" s="170" t="s">
        <v>142</v>
      </c>
    </row>
    <row r="170" spans="2:51" s="13" customFormat="1" ht="10">
      <c r="B170" s="160"/>
      <c r="D170" s="161" t="s">
        <v>151</v>
      </c>
      <c r="E170" s="162" t="s">
        <v>1</v>
      </c>
      <c r="F170" s="163" t="s">
        <v>182</v>
      </c>
      <c r="H170" s="164">
        <v>3.27</v>
      </c>
      <c r="I170" s="165"/>
      <c r="L170" s="160"/>
      <c r="M170" s="166"/>
      <c r="N170" s="167"/>
      <c r="O170" s="167"/>
      <c r="P170" s="167"/>
      <c r="Q170" s="167"/>
      <c r="R170" s="167"/>
      <c r="S170" s="167"/>
      <c r="T170" s="168"/>
      <c r="AT170" s="162" t="s">
        <v>151</v>
      </c>
      <c r="AU170" s="162" t="s">
        <v>149</v>
      </c>
      <c r="AV170" s="13" t="s">
        <v>149</v>
      </c>
      <c r="AW170" s="13" t="s">
        <v>31</v>
      </c>
      <c r="AX170" s="13" t="s">
        <v>74</v>
      </c>
      <c r="AY170" s="162" t="s">
        <v>142</v>
      </c>
    </row>
    <row r="171" spans="2:51" s="14" customFormat="1" ht="10">
      <c r="B171" s="169"/>
      <c r="D171" s="161" t="s">
        <v>151</v>
      </c>
      <c r="E171" s="170" t="s">
        <v>1</v>
      </c>
      <c r="F171" s="171" t="s">
        <v>183</v>
      </c>
      <c r="H171" s="170" t="s">
        <v>1</v>
      </c>
      <c r="I171" s="172"/>
      <c r="L171" s="169"/>
      <c r="M171" s="173"/>
      <c r="N171" s="174"/>
      <c r="O171" s="174"/>
      <c r="P171" s="174"/>
      <c r="Q171" s="174"/>
      <c r="R171" s="174"/>
      <c r="S171" s="174"/>
      <c r="T171" s="175"/>
      <c r="AT171" s="170" t="s">
        <v>151</v>
      </c>
      <c r="AU171" s="170" t="s">
        <v>149</v>
      </c>
      <c r="AV171" s="14" t="s">
        <v>82</v>
      </c>
      <c r="AW171" s="14" t="s">
        <v>31</v>
      </c>
      <c r="AX171" s="14" t="s">
        <v>74</v>
      </c>
      <c r="AY171" s="170" t="s">
        <v>142</v>
      </c>
    </row>
    <row r="172" spans="2:51" s="13" customFormat="1" ht="10">
      <c r="B172" s="160"/>
      <c r="D172" s="161" t="s">
        <v>151</v>
      </c>
      <c r="E172" s="162" t="s">
        <v>1</v>
      </c>
      <c r="F172" s="163" t="s">
        <v>184</v>
      </c>
      <c r="H172" s="164">
        <v>7.4550000000000001</v>
      </c>
      <c r="I172" s="165"/>
      <c r="L172" s="160"/>
      <c r="M172" s="166"/>
      <c r="N172" s="167"/>
      <c r="O172" s="167"/>
      <c r="P172" s="167"/>
      <c r="Q172" s="167"/>
      <c r="R172" s="167"/>
      <c r="S172" s="167"/>
      <c r="T172" s="168"/>
      <c r="AT172" s="162" t="s">
        <v>151</v>
      </c>
      <c r="AU172" s="162" t="s">
        <v>149</v>
      </c>
      <c r="AV172" s="13" t="s">
        <v>149</v>
      </c>
      <c r="AW172" s="13" t="s">
        <v>31</v>
      </c>
      <c r="AX172" s="13" t="s">
        <v>74</v>
      </c>
      <c r="AY172" s="162" t="s">
        <v>142</v>
      </c>
    </row>
    <row r="173" spans="2:51" s="14" customFormat="1" ht="10">
      <c r="B173" s="169"/>
      <c r="D173" s="161" t="s">
        <v>151</v>
      </c>
      <c r="E173" s="170" t="s">
        <v>1</v>
      </c>
      <c r="F173" s="171" t="s">
        <v>185</v>
      </c>
      <c r="H173" s="170" t="s">
        <v>1</v>
      </c>
      <c r="I173" s="172"/>
      <c r="L173" s="169"/>
      <c r="M173" s="173"/>
      <c r="N173" s="174"/>
      <c r="O173" s="174"/>
      <c r="P173" s="174"/>
      <c r="Q173" s="174"/>
      <c r="R173" s="174"/>
      <c r="S173" s="174"/>
      <c r="T173" s="175"/>
      <c r="AT173" s="170" t="s">
        <v>151</v>
      </c>
      <c r="AU173" s="170" t="s">
        <v>149</v>
      </c>
      <c r="AV173" s="14" t="s">
        <v>82</v>
      </c>
      <c r="AW173" s="14" t="s">
        <v>31</v>
      </c>
      <c r="AX173" s="14" t="s">
        <v>74</v>
      </c>
      <c r="AY173" s="170" t="s">
        <v>142</v>
      </c>
    </row>
    <row r="174" spans="2:51" s="13" customFormat="1" ht="10">
      <c r="B174" s="160"/>
      <c r="D174" s="161" t="s">
        <v>151</v>
      </c>
      <c r="E174" s="162" t="s">
        <v>1</v>
      </c>
      <c r="F174" s="163" t="s">
        <v>186</v>
      </c>
      <c r="H174" s="164">
        <v>18.809999999999999</v>
      </c>
      <c r="I174" s="165"/>
      <c r="L174" s="160"/>
      <c r="M174" s="166"/>
      <c r="N174" s="167"/>
      <c r="O174" s="167"/>
      <c r="P174" s="167"/>
      <c r="Q174" s="167"/>
      <c r="R174" s="167"/>
      <c r="S174" s="167"/>
      <c r="T174" s="168"/>
      <c r="AT174" s="162" t="s">
        <v>151</v>
      </c>
      <c r="AU174" s="162" t="s">
        <v>149</v>
      </c>
      <c r="AV174" s="13" t="s">
        <v>149</v>
      </c>
      <c r="AW174" s="13" t="s">
        <v>31</v>
      </c>
      <c r="AX174" s="13" t="s">
        <v>74</v>
      </c>
      <c r="AY174" s="162" t="s">
        <v>142</v>
      </c>
    </row>
    <row r="175" spans="2:51" s="14" customFormat="1" ht="10">
      <c r="B175" s="169"/>
      <c r="D175" s="161" t="s">
        <v>151</v>
      </c>
      <c r="E175" s="170" t="s">
        <v>1</v>
      </c>
      <c r="F175" s="171" t="s">
        <v>187</v>
      </c>
      <c r="H175" s="170" t="s">
        <v>1</v>
      </c>
      <c r="I175" s="172"/>
      <c r="L175" s="169"/>
      <c r="M175" s="173"/>
      <c r="N175" s="174"/>
      <c r="O175" s="174"/>
      <c r="P175" s="174"/>
      <c r="Q175" s="174"/>
      <c r="R175" s="174"/>
      <c r="S175" s="174"/>
      <c r="T175" s="175"/>
      <c r="AT175" s="170" t="s">
        <v>151</v>
      </c>
      <c r="AU175" s="170" t="s">
        <v>149</v>
      </c>
      <c r="AV175" s="14" t="s">
        <v>82</v>
      </c>
      <c r="AW175" s="14" t="s">
        <v>31</v>
      </c>
      <c r="AX175" s="14" t="s">
        <v>74</v>
      </c>
      <c r="AY175" s="170" t="s">
        <v>142</v>
      </c>
    </row>
    <row r="176" spans="2:51" s="13" customFormat="1" ht="10">
      <c r="B176" s="160"/>
      <c r="D176" s="161" t="s">
        <v>151</v>
      </c>
      <c r="E176" s="162" t="s">
        <v>1</v>
      </c>
      <c r="F176" s="163" t="s">
        <v>188</v>
      </c>
      <c r="H176" s="164">
        <v>2.37</v>
      </c>
      <c r="I176" s="165"/>
      <c r="L176" s="160"/>
      <c r="M176" s="166"/>
      <c r="N176" s="167"/>
      <c r="O176" s="167"/>
      <c r="P176" s="167"/>
      <c r="Q176" s="167"/>
      <c r="R176" s="167"/>
      <c r="S176" s="167"/>
      <c r="T176" s="168"/>
      <c r="AT176" s="162" t="s">
        <v>151</v>
      </c>
      <c r="AU176" s="162" t="s">
        <v>149</v>
      </c>
      <c r="AV176" s="13" t="s">
        <v>149</v>
      </c>
      <c r="AW176" s="13" t="s">
        <v>31</v>
      </c>
      <c r="AX176" s="13" t="s">
        <v>74</v>
      </c>
      <c r="AY176" s="162" t="s">
        <v>142</v>
      </c>
    </row>
    <row r="177" spans="1:65" s="15" customFormat="1" ht="10">
      <c r="B177" s="176"/>
      <c r="D177" s="161" t="s">
        <v>151</v>
      </c>
      <c r="E177" s="177" t="s">
        <v>1</v>
      </c>
      <c r="F177" s="178" t="s">
        <v>164</v>
      </c>
      <c r="H177" s="179">
        <v>50.482999999999997</v>
      </c>
      <c r="I177" s="180"/>
      <c r="L177" s="176"/>
      <c r="M177" s="181"/>
      <c r="N177" s="182"/>
      <c r="O177" s="182"/>
      <c r="P177" s="182"/>
      <c r="Q177" s="182"/>
      <c r="R177" s="182"/>
      <c r="S177" s="182"/>
      <c r="T177" s="183"/>
      <c r="AT177" s="177" t="s">
        <v>151</v>
      </c>
      <c r="AU177" s="177" t="s">
        <v>149</v>
      </c>
      <c r="AV177" s="15" t="s">
        <v>148</v>
      </c>
      <c r="AW177" s="15" t="s">
        <v>31</v>
      </c>
      <c r="AX177" s="15" t="s">
        <v>82</v>
      </c>
      <c r="AY177" s="177" t="s">
        <v>142</v>
      </c>
    </row>
    <row r="178" spans="1:65" s="2" customFormat="1" ht="33" customHeight="1">
      <c r="A178" s="33"/>
      <c r="B178" s="145"/>
      <c r="C178" s="146" t="s">
        <v>189</v>
      </c>
      <c r="D178" s="146" t="s">
        <v>144</v>
      </c>
      <c r="E178" s="147" t="s">
        <v>190</v>
      </c>
      <c r="F178" s="148" t="s">
        <v>191</v>
      </c>
      <c r="G178" s="149" t="s">
        <v>147</v>
      </c>
      <c r="H178" s="150">
        <v>15.145</v>
      </c>
      <c r="I178" s="151"/>
      <c r="J178" s="152">
        <f>ROUND(I178*H178,2)</f>
        <v>0</v>
      </c>
      <c r="K178" s="153"/>
      <c r="L178" s="34"/>
      <c r="M178" s="154" t="s">
        <v>1</v>
      </c>
      <c r="N178" s="155" t="s">
        <v>40</v>
      </c>
      <c r="O178" s="59"/>
      <c r="P178" s="156">
        <f>O178*H178</f>
        <v>0</v>
      </c>
      <c r="Q178" s="156">
        <v>0</v>
      </c>
      <c r="R178" s="156">
        <f>Q178*H178</f>
        <v>0</v>
      </c>
      <c r="S178" s="156">
        <v>0</v>
      </c>
      <c r="T178" s="157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58" t="s">
        <v>148</v>
      </c>
      <c r="AT178" s="158" t="s">
        <v>144</v>
      </c>
      <c r="AU178" s="158" t="s">
        <v>149</v>
      </c>
      <c r="AY178" s="18" t="s">
        <v>142</v>
      </c>
      <c r="BE178" s="159">
        <f>IF(N178="základná",J178,0)</f>
        <v>0</v>
      </c>
      <c r="BF178" s="159">
        <f>IF(N178="znížená",J178,0)</f>
        <v>0</v>
      </c>
      <c r="BG178" s="159">
        <f>IF(N178="zákl. prenesená",J178,0)</f>
        <v>0</v>
      </c>
      <c r="BH178" s="159">
        <f>IF(N178="zníž. prenesená",J178,0)</f>
        <v>0</v>
      </c>
      <c r="BI178" s="159">
        <f>IF(N178="nulová",J178,0)</f>
        <v>0</v>
      </c>
      <c r="BJ178" s="18" t="s">
        <v>149</v>
      </c>
      <c r="BK178" s="159">
        <f>ROUND(I178*H178,2)</f>
        <v>0</v>
      </c>
      <c r="BL178" s="18" t="s">
        <v>148</v>
      </c>
      <c r="BM178" s="158" t="s">
        <v>192</v>
      </c>
    </row>
    <row r="179" spans="1:65" s="13" customFormat="1" ht="10">
      <c r="B179" s="160"/>
      <c r="D179" s="161" t="s">
        <v>151</v>
      </c>
      <c r="E179" s="162" t="s">
        <v>1</v>
      </c>
      <c r="F179" s="163" t="s">
        <v>193</v>
      </c>
      <c r="H179" s="164">
        <v>15.145</v>
      </c>
      <c r="I179" s="165"/>
      <c r="L179" s="160"/>
      <c r="M179" s="166"/>
      <c r="N179" s="167"/>
      <c r="O179" s="167"/>
      <c r="P179" s="167"/>
      <c r="Q179" s="167"/>
      <c r="R179" s="167"/>
      <c r="S179" s="167"/>
      <c r="T179" s="168"/>
      <c r="AT179" s="162" t="s">
        <v>151</v>
      </c>
      <c r="AU179" s="162" t="s">
        <v>149</v>
      </c>
      <c r="AV179" s="13" t="s">
        <v>149</v>
      </c>
      <c r="AW179" s="13" t="s">
        <v>31</v>
      </c>
      <c r="AX179" s="13" t="s">
        <v>82</v>
      </c>
      <c r="AY179" s="162" t="s">
        <v>142</v>
      </c>
    </row>
    <row r="180" spans="1:65" s="2" customFormat="1" ht="21.75" customHeight="1">
      <c r="A180" s="33"/>
      <c r="B180" s="145"/>
      <c r="C180" s="146" t="s">
        <v>194</v>
      </c>
      <c r="D180" s="146" t="s">
        <v>144</v>
      </c>
      <c r="E180" s="147" t="s">
        <v>195</v>
      </c>
      <c r="F180" s="148" t="s">
        <v>196</v>
      </c>
      <c r="G180" s="149" t="s">
        <v>147</v>
      </c>
      <c r="H180" s="150">
        <v>273.58699999999999</v>
      </c>
      <c r="I180" s="151"/>
      <c r="J180" s="152">
        <f>ROUND(I180*H180,2)</f>
        <v>0</v>
      </c>
      <c r="K180" s="153"/>
      <c r="L180" s="34"/>
      <c r="M180" s="154" t="s">
        <v>1</v>
      </c>
      <c r="N180" s="155" t="s">
        <v>40</v>
      </c>
      <c r="O180" s="59"/>
      <c r="P180" s="156">
        <f>O180*H180</f>
        <v>0</v>
      </c>
      <c r="Q180" s="156">
        <v>0</v>
      </c>
      <c r="R180" s="156">
        <f>Q180*H180</f>
        <v>0</v>
      </c>
      <c r="S180" s="156">
        <v>0</v>
      </c>
      <c r="T180" s="157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58" t="s">
        <v>148</v>
      </c>
      <c r="AT180" s="158" t="s">
        <v>144</v>
      </c>
      <c r="AU180" s="158" t="s">
        <v>149</v>
      </c>
      <c r="AY180" s="18" t="s">
        <v>142</v>
      </c>
      <c r="BE180" s="159">
        <f>IF(N180="základná",J180,0)</f>
        <v>0</v>
      </c>
      <c r="BF180" s="159">
        <f>IF(N180="znížená",J180,0)</f>
        <v>0</v>
      </c>
      <c r="BG180" s="159">
        <f>IF(N180="zákl. prenesená",J180,0)</f>
        <v>0</v>
      </c>
      <c r="BH180" s="159">
        <f>IF(N180="zníž. prenesená",J180,0)</f>
        <v>0</v>
      </c>
      <c r="BI180" s="159">
        <f>IF(N180="nulová",J180,0)</f>
        <v>0</v>
      </c>
      <c r="BJ180" s="18" t="s">
        <v>149</v>
      </c>
      <c r="BK180" s="159">
        <f>ROUND(I180*H180,2)</f>
        <v>0</v>
      </c>
      <c r="BL180" s="18" t="s">
        <v>148</v>
      </c>
      <c r="BM180" s="158" t="s">
        <v>197</v>
      </c>
    </row>
    <row r="181" spans="1:65" s="14" customFormat="1" ht="10">
      <c r="B181" s="169"/>
      <c r="D181" s="161" t="s">
        <v>151</v>
      </c>
      <c r="E181" s="170" t="s">
        <v>1</v>
      </c>
      <c r="F181" s="171" t="s">
        <v>198</v>
      </c>
      <c r="H181" s="170" t="s">
        <v>1</v>
      </c>
      <c r="I181" s="172"/>
      <c r="L181" s="169"/>
      <c r="M181" s="173"/>
      <c r="N181" s="174"/>
      <c r="O181" s="174"/>
      <c r="P181" s="174"/>
      <c r="Q181" s="174"/>
      <c r="R181" s="174"/>
      <c r="S181" s="174"/>
      <c r="T181" s="175"/>
      <c r="AT181" s="170" t="s">
        <v>151</v>
      </c>
      <c r="AU181" s="170" t="s">
        <v>149</v>
      </c>
      <c r="AV181" s="14" t="s">
        <v>82</v>
      </c>
      <c r="AW181" s="14" t="s">
        <v>31</v>
      </c>
      <c r="AX181" s="14" t="s">
        <v>74</v>
      </c>
      <c r="AY181" s="170" t="s">
        <v>142</v>
      </c>
    </row>
    <row r="182" spans="1:65" s="13" customFormat="1" ht="10">
      <c r="B182" s="160"/>
      <c r="D182" s="161" t="s">
        <v>151</v>
      </c>
      <c r="E182" s="162" t="s">
        <v>1</v>
      </c>
      <c r="F182" s="163" t="s">
        <v>199</v>
      </c>
      <c r="H182" s="164">
        <v>7.0039999999999996</v>
      </c>
      <c r="I182" s="165"/>
      <c r="L182" s="160"/>
      <c r="M182" s="166"/>
      <c r="N182" s="167"/>
      <c r="O182" s="167"/>
      <c r="P182" s="167"/>
      <c r="Q182" s="167"/>
      <c r="R182" s="167"/>
      <c r="S182" s="167"/>
      <c r="T182" s="168"/>
      <c r="AT182" s="162" t="s">
        <v>151</v>
      </c>
      <c r="AU182" s="162" t="s">
        <v>149</v>
      </c>
      <c r="AV182" s="13" t="s">
        <v>149</v>
      </c>
      <c r="AW182" s="13" t="s">
        <v>31</v>
      </c>
      <c r="AX182" s="13" t="s">
        <v>74</v>
      </c>
      <c r="AY182" s="162" t="s">
        <v>142</v>
      </c>
    </row>
    <row r="183" spans="1:65" s="14" customFormat="1" ht="10">
      <c r="B183" s="169"/>
      <c r="D183" s="161" t="s">
        <v>151</v>
      </c>
      <c r="E183" s="170" t="s">
        <v>1</v>
      </c>
      <c r="F183" s="171" t="s">
        <v>200</v>
      </c>
      <c r="H183" s="170" t="s">
        <v>1</v>
      </c>
      <c r="I183" s="172"/>
      <c r="L183" s="169"/>
      <c r="M183" s="173"/>
      <c r="N183" s="174"/>
      <c r="O183" s="174"/>
      <c r="P183" s="174"/>
      <c r="Q183" s="174"/>
      <c r="R183" s="174"/>
      <c r="S183" s="174"/>
      <c r="T183" s="175"/>
      <c r="AT183" s="170" t="s">
        <v>151</v>
      </c>
      <c r="AU183" s="170" t="s">
        <v>149</v>
      </c>
      <c r="AV183" s="14" t="s">
        <v>82</v>
      </c>
      <c r="AW183" s="14" t="s">
        <v>31</v>
      </c>
      <c r="AX183" s="14" t="s">
        <v>74</v>
      </c>
      <c r="AY183" s="170" t="s">
        <v>142</v>
      </c>
    </row>
    <row r="184" spans="1:65" s="13" customFormat="1" ht="10">
      <c r="B184" s="160"/>
      <c r="D184" s="161" t="s">
        <v>151</v>
      </c>
      <c r="E184" s="162" t="s">
        <v>1</v>
      </c>
      <c r="F184" s="163" t="s">
        <v>201</v>
      </c>
      <c r="H184" s="164">
        <v>1.619</v>
      </c>
      <c r="I184" s="165"/>
      <c r="L184" s="160"/>
      <c r="M184" s="166"/>
      <c r="N184" s="167"/>
      <c r="O184" s="167"/>
      <c r="P184" s="167"/>
      <c r="Q184" s="167"/>
      <c r="R184" s="167"/>
      <c r="S184" s="167"/>
      <c r="T184" s="168"/>
      <c r="AT184" s="162" t="s">
        <v>151</v>
      </c>
      <c r="AU184" s="162" t="s">
        <v>149</v>
      </c>
      <c r="AV184" s="13" t="s">
        <v>149</v>
      </c>
      <c r="AW184" s="13" t="s">
        <v>31</v>
      </c>
      <c r="AX184" s="13" t="s">
        <v>74</v>
      </c>
      <c r="AY184" s="162" t="s">
        <v>142</v>
      </c>
    </row>
    <row r="185" spans="1:65" s="14" customFormat="1" ht="10">
      <c r="B185" s="169"/>
      <c r="D185" s="161" t="s">
        <v>151</v>
      </c>
      <c r="E185" s="170" t="s">
        <v>1</v>
      </c>
      <c r="F185" s="171" t="s">
        <v>202</v>
      </c>
      <c r="H185" s="170" t="s">
        <v>1</v>
      </c>
      <c r="I185" s="172"/>
      <c r="L185" s="169"/>
      <c r="M185" s="173"/>
      <c r="N185" s="174"/>
      <c r="O185" s="174"/>
      <c r="P185" s="174"/>
      <c r="Q185" s="174"/>
      <c r="R185" s="174"/>
      <c r="S185" s="174"/>
      <c r="T185" s="175"/>
      <c r="AT185" s="170" t="s">
        <v>151</v>
      </c>
      <c r="AU185" s="170" t="s">
        <v>149</v>
      </c>
      <c r="AV185" s="14" t="s">
        <v>82</v>
      </c>
      <c r="AW185" s="14" t="s">
        <v>31</v>
      </c>
      <c r="AX185" s="14" t="s">
        <v>74</v>
      </c>
      <c r="AY185" s="170" t="s">
        <v>142</v>
      </c>
    </row>
    <row r="186" spans="1:65" s="13" customFormat="1" ht="10">
      <c r="B186" s="160"/>
      <c r="D186" s="161" t="s">
        <v>151</v>
      </c>
      <c r="E186" s="162" t="s">
        <v>1</v>
      </c>
      <c r="F186" s="163" t="s">
        <v>203</v>
      </c>
      <c r="H186" s="164">
        <v>166.01400000000001</v>
      </c>
      <c r="I186" s="165"/>
      <c r="L186" s="160"/>
      <c r="M186" s="166"/>
      <c r="N186" s="167"/>
      <c r="O186" s="167"/>
      <c r="P186" s="167"/>
      <c r="Q186" s="167"/>
      <c r="R186" s="167"/>
      <c r="S186" s="167"/>
      <c r="T186" s="168"/>
      <c r="AT186" s="162" t="s">
        <v>151</v>
      </c>
      <c r="AU186" s="162" t="s">
        <v>149</v>
      </c>
      <c r="AV186" s="13" t="s">
        <v>149</v>
      </c>
      <c r="AW186" s="13" t="s">
        <v>31</v>
      </c>
      <c r="AX186" s="13" t="s">
        <v>74</v>
      </c>
      <c r="AY186" s="162" t="s">
        <v>142</v>
      </c>
    </row>
    <row r="187" spans="1:65" s="14" customFormat="1" ht="10">
      <c r="B187" s="169"/>
      <c r="D187" s="161" t="s">
        <v>151</v>
      </c>
      <c r="E187" s="170" t="s">
        <v>1</v>
      </c>
      <c r="F187" s="171" t="s">
        <v>204</v>
      </c>
      <c r="H187" s="170" t="s">
        <v>1</v>
      </c>
      <c r="I187" s="172"/>
      <c r="L187" s="169"/>
      <c r="M187" s="173"/>
      <c r="N187" s="174"/>
      <c r="O187" s="174"/>
      <c r="P187" s="174"/>
      <c r="Q187" s="174"/>
      <c r="R187" s="174"/>
      <c r="S187" s="174"/>
      <c r="T187" s="175"/>
      <c r="AT187" s="170" t="s">
        <v>151</v>
      </c>
      <c r="AU187" s="170" t="s">
        <v>149</v>
      </c>
      <c r="AV187" s="14" t="s">
        <v>82</v>
      </c>
      <c r="AW187" s="14" t="s">
        <v>31</v>
      </c>
      <c r="AX187" s="14" t="s">
        <v>74</v>
      </c>
      <c r="AY187" s="170" t="s">
        <v>142</v>
      </c>
    </row>
    <row r="188" spans="1:65" s="13" customFormat="1" ht="10">
      <c r="B188" s="160"/>
      <c r="D188" s="161" t="s">
        <v>151</v>
      </c>
      <c r="E188" s="162" t="s">
        <v>1</v>
      </c>
      <c r="F188" s="163" t="s">
        <v>205</v>
      </c>
      <c r="H188" s="164">
        <v>98.95</v>
      </c>
      <c r="I188" s="165"/>
      <c r="L188" s="160"/>
      <c r="M188" s="166"/>
      <c r="N188" s="167"/>
      <c r="O188" s="167"/>
      <c r="P188" s="167"/>
      <c r="Q188" s="167"/>
      <c r="R188" s="167"/>
      <c r="S188" s="167"/>
      <c r="T188" s="168"/>
      <c r="AT188" s="162" t="s">
        <v>151</v>
      </c>
      <c r="AU188" s="162" t="s">
        <v>149</v>
      </c>
      <c r="AV188" s="13" t="s">
        <v>149</v>
      </c>
      <c r="AW188" s="13" t="s">
        <v>31</v>
      </c>
      <c r="AX188" s="13" t="s">
        <v>74</v>
      </c>
      <c r="AY188" s="162" t="s">
        <v>142</v>
      </c>
    </row>
    <row r="189" spans="1:65" s="15" customFormat="1" ht="10">
      <c r="B189" s="176"/>
      <c r="D189" s="161" t="s">
        <v>151</v>
      </c>
      <c r="E189" s="177" t="s">
        <v>1</v>
      </c>
      <c r="F189" s="178" t="s">
        <v>164</v>
      </c>
      <c r="H189" s="179">
        <v>273.58699999999999</v>
      </c>
      <c r="I189" s="180"/>
      <c r="L189" s="176"/>
      <c r="M189" s="181"/>
      <c r="N189" s="182"/>
      <c r="O189" s="182"/>
      <c r="P189" s="182"/>
      <c r="Q189" s="182"/>
      <c r="R189" s="182"/>
      <c r="S189" s="182"/>
      <c r="T189" s="183"/>
      <c r="AT189" s="177" t="s">
        <v>151</v>
      </c>
      <c r="AU189" s="177" t="s">
        <v>149</v>
      </c>
      <c r="AV189" s="15" t="s">
        <v>148</v>
      </c>
      <c r="AW189" s="15" t="s">
        <v>31</v>
      </c>
      <c r="AX189" s="15" t="s">
        <v>82</v>
      </c>
      <c r="AY189" s="177" t="s">
        <v>142</v>
      </c>
    </row>
    <row r="190" spans="1:65" s="2" customFormat="1" ht="33" customHeight="1">
      <c r="A190" s="33"/>
      <c r="B190" s="145"/>
      <c r="C190" s="146" t="s">
        <v>206</v>
      </c>
      <c r="D190" s="146" t="s">
        <v>144</v>
      </c>
      <c r="E190" s="147" t="s">
        <v>207</v>
      </c>
      <c r="F190" s="148" t="s">
        <v>208</v>
      </c>
      <c r="G190" s="149" t="s">
        <v>147</v>
      </c>
      <c r="H190" s="150">
        <v>82.075999999999993</v>
      </c>
      <c r="I190" s="151"/>
      <c r="J190" s="152">
        <f>ROUND(I190*H190,2)</f>
        <v>0</v>
      </c>
      <c r="K190" s="153"/>
      <c r="L190" s="34"/>
      <c r="M190" s="154" t="s">
        <v>1</v>
      </c>
      <c r="N190" s="155" t="s">
        <v>40</v>
      </c>
      <c r="O190" s="59"/>
      <c r="P190" s="156">
        <f>O190*H190</f>
        <v>0</v>
      </c>
      <c r="Q190" s="156">
        <v>0</v>
      </c>
      <c r="R190" s="156">
        <f>Q190*H190</f>
        <v>0</v>
      </c>
      <c r="S190" s="156">
        <v>0</v>
      </c>
      <c r="T190" s="157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58" t="s">
        <v>148</v>
      </c>
      <c r="AT190" s="158" t="s">
        <v>144</v>
      </c>
      <c r="AU190" s="158" t="s">
        <v>149</v>
      </c>
      <c r="AY190" s="18" t="s">
        <v>142</v>
      </c>
      <c r="BE190" s="159">
        <f>IF(N190="základná",J190,0)</f>
        <v>0</v>
      </c>
      <c r="BF190" s="159">
        <f>IF(N190="znížená",J190,0)</f>
        <v>0</v>
      </c>
      <c r="BG190" s="159">
        <f>IF(N190="zákl. prenesená",J190,0)</f>
        <v>0</v>
      </c>
      <c r="BH190" s="159">
        <f>IF(N190="zníž. prenesená",J190,0)</f>
        <v>0</v>
      </c>
      <c r="BI190" s="159">
        <f>IF(N190="nulová",J190,0)</f>
        <v>0</v>
      </c>
      <c r="BJ190" s="18" t="s">
        <v>149</v>
      </c>
      <c r="BK190" s="159">
        <f>ROUND(I190*H190,2)</f>
        <v>0</v>
      </c>
      <c r="BL190" s="18" t="s">
        <v>148</v>
      </c>
      <c r="BM190" s="158" t="s">
        <v>209</v>
      </c>
    </row>
    <row r="191" spans="1:65" s="13" customFormat="1" ht="10">
      <c r="B191" s="160"/>
      <c r="D191" s="161" t="s">
        <v>151</v>
      </c>
      <c r="E191" s="162" t="s">
        <v>1</v>
      </c>
      <c r="F191" s="163" t="s">
        <v>210</v>
      </c>
      <c r="H191" s="164">
        <v>82.075999999999993</v>
      </c>
      <c r="I191" s="165"/>
      <c r="L191" s="160"/>
      <c r="M191" s="166"/>
      <c r="N191" s="167"/>
      <c r="O191" s="167"/>
      <c r="P191" s="167"/>
      <c r="Q191" s="167"/>
      <c r="R191" s="167"/>
      <c r="S191" s="167"/>
      <c r="T191" s="168"/>
      <c r="AT191" s="162" t="s">
        <v>151</v>
      </c>
      <c r="AU191" s="162" t="s">
        <v>149</v>
      </c>
      <c r="AV191" s="13" t="s">
        <v>149</v>
      </c>
      <c r="AW191" s="13" t="s">
        <v>31</v>
      </c>
      <c r="AX191" s="13" t="s">
        <v>82</v>
      </c>
      <c r="AY191" s="162" t="s">
        <v>142</v>
      </c>
    </row>
    <row r="192" spans="1:65" s="2" customFormat="1" ht="33" customHeight="1">
      <c r="A192" s="33"/>
      <c r="B192" s="145"/>
      <c r="C192" s="146" t="s">
        <v>211</v>
      </c>
      <c r="D192" s="146" t="s">
        <v>144</v>
      </c>
      <c r="E192" s="147" t="s">
        <v>212</v>
      </c>
      <c r="F192" s="148" t="s">
        <v>213</v>
      </c>
      <c r="G192" s="149" t="s">
        <v>147</v>
      </c>
      <c r="H192" s="150">
        <v>37.700000000000003</v>
      </c>
      <c r="I192" s="151"/>
      <c r="J192" s="152">
        <f>ROUND(I192*H192,2)</f>
        <v>0</v>
      </c>
      <c r="K192" s="153"/>
      <c r="L192" s="34"/>
      <c r="M192" s="154" t="s">
        <v>1</v>
      </c>
      <c r="N192" s="155" t="s">
        <v>40</v>
      </c>
      <c r="O192" s="59"/>
      <c r="P192" s="156">
        <f>O192*H192</f>
        <v>0</v>
      </c>
      <c r="Q192" s="156">
        <v>0</v>
      </c>
      <c r="R192" s="156">
        <f>Q192*H192</f>
        <v>0</v>
      </c>
      <c r="S192" s="156">
        <v>0</v>
      </c>
      <c r="T192" s="157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58" t="s">
        <v>148</v>
      </c>
      <c r="AT192" s="158" t="s">
        <v>144</v>
      </c>
      <c r="AU192" s="158" t="s">
        <v>149</v>
      </c>
      <c r="AY192" s="18" t="s">
        <v>142</v>
      </c>
      <c r="BE192" s="159">
        <f>IF(N192="základná",J192,0)</f>
        <v>0</v>
      </c>
      <c r="BF192" s="159">
        <f>IF(N192="znížená",J192,0)</f>
        <v>0</v>
      </c>
      <c r="BG192" s="159">
        <f>IF(N192="zákl. prenesená",J192,0)</f>
        <v>0</v>
      </c>
      <c r="BH192" s="159">
        <f>IF(N192="zníž. prenesená",J192,0)</f>
        <v>0</v>
      </c>
      <c r="BI192" s="159">
        <f>IF(N192="nulová",J192,0)</f>
        <v>0</v>
      </c>
      <c r="BJ192" s="18" t="s">
        <v>149</v>
      </c>
      <c r="BK192" s="159">
        <f>ROUND(I192*H192,2)</f>
        <v>0</v>
      </c>
      <c r="BL192" s="18" t="s">
        <v>148</v>
      </c>
      <c r="BM192" s="158" t="s">
        <v>214</v>
      </c>
    </row>
    <row r="193" spans="1:65" s="14" customFormat="1" ht="10">
      <c r="B193" s="169"/>
      <c r="D193" s="161" t="s">
        <v>151</v>
      </c>
      <c r="E193" s="170" t="s">
        <v>1</v>
      </c>
      <c r="F193" s="171" t="s">
        <v>215</v>
      </c>
      <c r="H193" s="170" t="s">
        <v>1</v>
      </c>
      <c r="I193" s="172"/>
      <c r="L193" s="169"/>
      <c r="M193" s="173"/>
      <c r="N193" s="174"/>
      <c r="O193" s="174"/>
      <c r="P193" s="174"/>
      <c r="Q193" s="174"/>
      <c r="R193" s="174"/>
      <c r="S193" s="174"/>
      <c r="T193" s="175"/>
      <c r="AT193" s="170" t="s">
        <v>151</v>
      </c>
      <c r="AU193" s="170" t="s">
        <v>149</v>
      </c>
      <c r="AV193" s="14" t="s">
        <v>82</v>
      </c>
      <c r="AW193" s="14" t="s">
        <v>31</v>
      </c>
      <c r="AX193" s="14" t="s">
        <v>74</v>
      </c>
      <c r="AY193" s="170" t="s">
        <v>142</v>
      </c>
    </row>
    <row r="194" spans="1:65" s="13" customFormat="1" ht="10">
      <c r="B194" s="160"/>
      <c r="D194" s="161" t="s">
        <v>151</v>
      </c>
      <c r="E194" s="162" t="s">
        <v>1</v>
      </c>
      <c r="F194" s="163" t="s">
        <v>216</v>
      </c>
      <c r="H194" s="164">
        <v>37.700000000000003</v>
      </c>
      <c r="I194" s="165"/>
      <c r="L194" s="160"/>
      <c r="M194" s="166"/>
      <c r="N194" s="167"/>
      <c r="O194" s="167"/>
      <c r="P194" s="167"/>
      <c r="Q194" s="167"/>
      <c r="R194" s="167"/>
      <c r="S194" s="167"/>
      <c r="T194" s="168"/>
      <c r="AT194" s="162" t="s">
        <v>151</v>
      </c>
      <c r="AU194" s="162" t="s">
        <v>149</v>
      </c>
      <c r="AV194" s="13" t="s">
        <v>149</v>
      </c>
      <c r="AW194" s="13" t="s">
        <v>31</v>
      </c>
      <c r="AX194" s="13" t="s">
        <v>82</v>
      </c>
      <c r="AY194" s="162" t="s">
        <v>142</v>
      </c>
    </row>
    <row r="195" spans="1:65" s="2" customFormat="1" ht="21.75" customHeight="1">
      <c r="A195" s="33"/>
      <c r="B195" s="145"/>
      <c r="C195" s="146" t="s">
        <v>217</v>
      </c>
      <c r="D195" s="146" t="s">
        <v>144</v>
      </c>
      <c r="E195" s="147" t="s">
        <v>218</v>
      </c>
      <c r="F195" s="148" t="s">
        <v>219</v>
      </c>
      <c r="G195" s="149" t="s">
        <v>147</v>
      </c>
      <c r="H195" s="150">
        <v>9.1</v>
      </c>
      <c r="I195" s="151"/>
      <c r="J195" s="152">
        <f>ROUND(I195*H195,2)</f>
        <v>0</v>
      </c>
      <c r="K195" s="153"/>
      <c r="L195" s="34"/>
      <c r="M195" s="154" t="s">
        <v>1</v>
      </c>
      <c r="N195" s="155" t="s">
        <v>40</v>
      </c>
      <c r="O195" s="59"/>
      <c r="P195" s="156">
        <f>O195*H195</f>
        <v>0</v>
      </c>
      <c r="Q195" s="156">
        <v>0</v>
      </c>
      <c r="R195" s="156">
        <f>Q195*H195</f>
        <v>0</v>
      </c>
      <c r="S195" s="156">
        <v>0</v>
      </c>
      <c r="T195" s="157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58" t="s">
        <v>148</v>
      </c>
      <c r="AT195" s="158" t="s">
        <v>144</v>
      </c>
      <c r="AU195" s="158" t="s">
        <v>149</v>
      </c>
      <c r="AY195" s="18" t="s">
        <v>142</v>
      </c>
      <c r="BE195" s="159">
        <f>IF(N195="základná",J195,0)</f>
        <v>0</v>
      </c>
      <c r="BF195" s="159">
        <f>IF(N195="znížená",J195,0)</f>
        <v>0</v>
      </c>
      <c r="BG195" s="159">
        <f>IF(N195="zákl. prenesená",J195,0)</f>
        <v>0</v>
      </c>
      <c r="BH195" s="159">
        <f>IF(N195="zníž. prenesená",J195,0)</f>
        <v>0</v>
      </c>
      <c r="BI195" s="159">
        <f>IF(N195="nulová",J195,0)</f>
        <v>0</v>
      </c>
      <c r="BJ195" s="18" t="s">
        <v>149</v>
      </c>
      <c r="BK195" s="159">
        <f>ROUND(I195*H195,2)</f>
        <v>0</v>
      </c>
      <c r="BL195" s="18" t="s">
        <v>148</v>
      </c>
      <c r="BM195" s="158" t="s">
        <v>220</v>
      </c>
    </row>
    <row r="196" spans="1:65" s="2" customFormat="1" ht="21.75" customHeight="1">
      <c r="A196" s="33"/>
      <c r="B196" s="145"/>
      <c r="C196" s="146" t="s">
        <v>221</v>
      </c>
      <c r="D196" s="146" t="s">
        <v>144</v>
      </c>
      <c r="E196" s="147" t="s">
        <v>222</v>
      </c>
      <c r="F196" s="148" t="s">
        <v>223</v>
      </c>
      <c r="G196" s="149" t="s">
        <v>147</v>
      </c>
      <c r="H196" s="150">
        <v>37.700000000000003</v>
      </c>
      <c r="I196" s="151"/>
      <c r="J196" s="152">
        <f>ROUND(I196*H196,2)</f>
        <v>0</v>
      </c>
      <c r="K196" s="153"/>
      <c r="L196" s="34"/>
      <c r="M196" s="154" t="s">
        <v>1</v>
      </c>
      <c r="N196" s="155" t="s">
        <v>40</v>
      </c>
      <c r="O196" s="59"/>
      <c r="P196" s="156">
        <f>O196*H196</f>
        <v>0</v>
      </c>
      <c r="Q196" s="156">
        <v>0</v>
      </c>
      <c r="R196" s="156">
        <f>Q196*H196</f>
        <v>0</v>
      </c>
      <c r="S196" s="156">
        <v>0</v>
      </c>
      <c r="T196" s="157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58" t="s">
        <v>148</v>
      </c>
      <c r="AT196" s="158" t="s">
        <v>144</v>
      </c>
      <c r="AU196" s="158" t="s">
        <v>149</v>
      </c>
      <c r="AY196" s="18" t="s">
        <v>142</v>
      </c>
      <c r="BE196" s="159">
        <f>IF(N196="základná",J196,0)</f>
        <v>0</v>
      </c>
      <c r="BF196" s="159">
        <f>IF(N196="znížená",J196,0)</f>
        <v>0</v>
      </c>
      <c r="BG196" s="159">
        <f>IF(N196="zákl. prenesená",J196,0)</f>
        <v>0</v>
      </c>
      <c r="BH196" s="159">
        <f>IF(N196="zníž. prenesená",J196,0)</f>
        <v>0</v>
      </c>
      <c r="BI196" s="159">
        <f>IF(N196="nulová",J196,0)</f>
        <v>0</v>
      </c>
      <c r="BJ196" s="18" t="s">
        <v>149</v>
      </c>
      <c r="BK196" s="159">
        <f>ROUND(I196*H196,2)</f>
        <v>0</v>
      </c>
      <c r="BL196" s="18" t="s">
        <v>148</v>
      </c>
      <c r="BM196" s="158" t="s">
        <v>224</v>
      </c>
    </row>
    <row r="197" spans="1:65" s="2" customFormat="1" ht="21.75" customHeight="1">
      <c r="A197" s="33"/>
      <c r="B197" s="145"/>
      <c r="C197" s="146" t="s">
        <v>225</v>
      </c>
      <c r="D197" s="146" t="s">
        <v>144</v>
      </c>
      <c r="E197" s="147" t="s">
        <v>226</v>
      </c>
      <c r="F197" s="148" t="s">
        <v>227</v>
      </c>
      <c r="G197" s="149" t="s">
        <v>147</v>
      </c>
      <c r="H197" s="150">
        <v>578.63</v>
      </c>
      <c r="I197" s="151"/>
      <c r="J197" s="152">
        <f>ROUND(I197*H197,2)</f>
        <v>0</v>
      </c>
      <c r="K197" s="153"/>
      <c r="L197" s="34"/>
      <c r="M197" s="154" t="s">
        <v>1</v>
      </c>
      <c r="N197" s="155" t="s">
        <v>40</v>
      </c>
      <c r="O197" s="59"/>
      <c r="P197" s="156">
        <f>O197*H197</f>
        <v>0</v>
      </c>
      <c r="Q197" s="156">
        <v>0</v>
      </c>
      <c r="R197" s="156">
        <f>Q197*H197</f>
        <v>0</v>
      </c>
      <c r="S197" s="156">
        <v>0</v>
      </c>
      <c r="T197" s="157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58" t="s">
        <v>148</v>
      </c>
      <c r="AT197" s="158" t="s">
        <v>144</v>
      </c>
      <c r="AU197" s="158" t="s">
        <v>149</v>
      </c>
      <c r="AY197" s="18" t="s">
        <v>142</v>
      </c>
      <c r="BE197" s="159">
        <f>IF(N197="základná",J197,0)</f>
        <v>0</v>
      </c>
      <c r="BF197" s="159">
        <f>IF(N197="znížená",J197,0)</f>
        <v>0</v>
      </c>
      <c r="BG197" s="159">
        <f>IF(N197="zákl. prenesená",J197,0)</f>
        <v>0</v>
      </c>
      <c r="BH197" s="159">
        <f>IF(N197="zníž. prenesená",J197,0)</f>
        <v>0</v>
      </c>
      <c r="BI197" s="159">
        <f>IF(N197="nulová",J197,0)</f>
        <v>0</v>
      </c>
      <c r="BJ197" s="18" t="s">
        <v>149</v>
      </c>
      <c r="BK197" s="159">
        <f>ROUND(I197*H197,2)</f>
        <v>0</v>
      </c>
      <c r="BL197" s="18" t="s">
        <v>148</v>
      </c>
      <c r="BM197" s="158" t="s">
        <v>228</v>
      </c>
    </row>
    <row r="198" spans="1:65" s="14" customFormat="1" ht="10">
      <c r="B198" s="169"/>
      <c r="D198" s="161" t="s">
        <v>151</v>
      </c>
      <c r="E198" s="170" t="s">
        <v>1</v>
      </c>
      <c r="F198" s="171" t="s">
        <v>229</v>
      </c>
      <c r="H198" s="170" t="s">
        <v>1</v>
      </c>
      <c r="I198" s="172"/>
      <c r="L198" s="169"/>
      <c r="M198" s="173"/>
      <c r="N198" s="174"/>
      <c r="O198" s="174"/>
      <c r="P198" s="174"/>
      <c r="Q198" s="174"/>
      <c r="R198" s="174"/>
      <c r="S198" s="174"/>
      <c r="T198" s="175"/>
      <c r="AT198" s="170" t="s">
        <v>151</v>
      </c>
      <c r="AU198" s="170" t="s">
        <v>149</v>
      </c>
      <c r="AV198" s="14" t="s">
        <v>82</v>
      </c>
      <c r="AW198" s="14" t="s">
        <v>31</v>
      </c>
      <c r="AX198" s="14" t="s">
        <v>74</v>
      </c>
      <c r="AY198" s="170" t="s">
        <v>142</v>
      </c>
    </row>
    <row r="199" spans="1:65" s="14" customFormat="1" ht="10">
      <c r="B199" s="169"/>
      <c r="D199" s="161" t="s">
        <v>151</v>
      </c>
      <c r="E199" s="170" t="s">
        <v>1</v>
      </c>
      <c r="F199" s="171" t="s">
        <v>230</v>
      </c>
      <c r="H199" s="170" t="s">
        <v>1</v>
      </c>
      <c r="I199" s="172"/>
      <c r="L199" s="169"/>
      <c r="M199" s="173"/>
      <c r="N199" s="174"/>
      <c r="O199" s="174"/>
      <c r="P199" s="174"/>
      <c r="Q199" s="174"/>
      <c r="R199" s="174"/>
      <c r="S199" s="174"/>
      <c r="T199" s="175"/>
      <c r="AT199" s="170" t="s">
        <v>151</v>
      </c>
      <c r="AU199" s="170" t="s">
        <v>149</v>
      </c>
      <c r="AV199" s="14" t="s">
        <v>82</v>
      </c>
      <c r="AW199" s="14" t="s">
        <v>31</v>
      </c>
      <c r="AX199" s="14" t="s">
        <v>74</v>
      </c>
      <c r="AY199" s="170" t="s">
        <v>142</v>
      </c>
    </row>
    <row r="200" spans="1:65" s="13" customFormat="1" ht="10">
      <c r="B200" s="160"/>
      <c r="D200" s="161" t="s">
        <v>151</v>
      </c>
      <c r="E200" s="162" t="s">
        <v>1</v>
      </c>
      <c r="F200" s="163" t="s">
        <v>231</v>
      </c>
      <c r="H200" s="164">
        <v>48.6</v>
      </c>
      <c r="I200" s="165"/>
      <c r="L200" s="160"/>
      <c r="M200" s="166"/>
      <c r="N200" s="167"/>
      <c r="O200" s="167"/>
      <c r="P200" s="167"/>
      <c r="Q200" s="167"/>
      <c r="R200" s="167"/>
      <c r="S200" s="167"/>
      <c r="T200" s="168"/>
      <c r="AT200" s="162" t="s">
        <v>151</v>
      </c>
      <c r="AU200" s="162" t="s">
        <v>149</v>
      </c>
      <c r="AV200" s="13" t="s">
        <v>149</v>
      </c>
      <c r="AW200" s="13" t="s">
        <v>31</v>
      </c>
      <c r="AX200" s="13" t="s">
        <v>74</v>
      </c>
      <c r="AY200" s="162" t="s">
        <v>142</v>
      </c>
    </row>
    <row r="201" spans="1:65" s="14" customFormat="1" ht="10">
      <c r="B201" s="169"/>
      <c r="D201" s="161" t="s">
        <v>151</v>
      </c>
      <c r="E201" s="170" t="s">
        <v>1</v>
      </c>
      <c r="F201" s="171" t="s">
        <v>232</v>
      </c>
      <c r="H201" s="170" t="s">
        <v>1</v>
      </c>
      <c r="I201" s="172"/>
      <c r="L201" s="169"/>
      <c r="M201" s="173"/>
      <c r="N201" s="174"/>
      <c r="O201" s="174"/>
      <c r="P201" s="174"/>
      <c r="Q201" s="174"/>
      <c r="R201" s="174"/>
      <c r="S201" s="174"/>
      <c r="T201" s="175"/>
      <c r="AT201" s="170" t="s">
        <v>151</v>
      </c>
      <c r="AU201" s="170" t="s">
        <v>149</v>
      </c>
      <c r="AV201" s="14" t="s">
        <v>82</v>
      </c>
      <c r="AW201" s="14" t="s">
        <v>31</v>
      </c>
      <c r="AX201" s="14" t="s">
        <v>74</v>
      </c>
      <c r="AY201" s="170" t="s">
        <v>142</v>
      </c>
    </row>
    <row r="202" spans="1:65" s="13" customFormat="1" ht="10">
      <c r="B202" s="160"/>
      <c r="D202" s="161" t="s">
        <v>151</v>
      </c>
      <c r="E202" s="162" t="s">
        <v>1</v>
      </c>
      <c r="F202" s="163" t="s">
        <v>233</v>
      </c>
      <c r="H202" s="164">
        <v>186.9</v>
      </c>
      <c r="I202" s="165"/>
      <c r="L202" s="160"/>
      <c r="M202" s="166"/>
      <c r="N202" s="167"/>
      <c r="O202" s="167"/>
      <c r="P202" s="167"/>
      <c r="Q202" s="167"/>
      <c r="R202" s="167"/>
      <c r="S202" s="167"/>
      <c r="T202" s="168"/>
      <c r="AT202" s="162" t="s">
        <v>151</v>
      </c>
      <c r="AU202" s="162" t="s">
        <v>149</v>
      </c>
      <c r="AV202" s="13" t="s">
        <v>149</v>
      </c>
      <c r="AW202" s="13" t="s">
        <v>31</v>
      </c>
      <c r="AX202" s="13" t="s">
        <v>74</v>
      </c>
      <c r="AY202" s="162" t="s">
        <v>142</v>
      </c>
    </row>
    <row r="203" spans="1:65" s="14" customFormat="1" ht="10">
      <c r="B203" s="169"/>
      <c r="D203" s="161" t="s">
        <v>151</v>
      </c>
      <c r="E203" s="170" t="s">
        <v>1</v>
      </c>
      <c r="F203" s="171" t="s">
        <v>234</v>
      </c>
      <c r="H203" s="170" t="s">
        <v>1</v>
      </c>
      <c r="I203" s="172"/>
      <c r="L203" s="169"/>
      <c r="M203" s="173"/>
      <c r="N203" s="174"/>
      <c r="O203" s="174"/>
      <c r="P203" s="174"/>
      <c r="Q203" s="174"/>
      <c r="R203" s="174"/>
      <c r="S203" s="174"/>
      <c r="T203" s="175"/>
      <c r="AT203" s="170" t="s">
        <v>151</v>
      </c>
      <c r="AU203" s="170" t="s">
        <v>149</v>
      </c>
      <c r="AV203" s="14" t="s">
        <v>82</v>
      </c>
      <c r="AW203" s="14" t="s">
        <v>31</v>
      </c>
      <c r="AX203" s="14" t="s">
        <v>74</v>
      </c>
      <c r="AY203" s="170" t="s">
        <v>142</v>
      </c>
    </row>
    <row r="204" spans="1:65" s="13" customFormat="1" ht="10">
      <c r="B204" s="160"/>
      <c r="D204" s="161" t="s">
        <v>151</v>
      </c>
      <c r="E204" s="162" t="s">
        <v>1</v>
      </c>
      <c r="F204" s="163" t="s">
        <v>235</v>
      </c>
      <c r="H204" s="164">
        <v>12</v>
      </c>
      <c r="I204" s="165"/>
      <c r="L204" s="160"/>
      <c r="M204" s="166"/>
      <c r="N204" s="167"/>
      <c r="O204" s="167"/>
      <c r="P204" s="167"/>
      <c r="Q204" s="167"/>
      <c r="R204" s="167"/>
      <c r="S204" s="167"/>
      <c r="T204" s="168"/>
      <c r="AT204" s="162" t="s">
        <v>151</v>
      </c>
      <c r="AU204" s="162" t="s">
        <v>149</v>
      </c>
      <c r="AV204" s="13" t="s">
        <v>149</v>
      </c>
      <c r="AW204" s="13" t="s">
        <v>31</v>
      </c>
      <c r="AX204" s="13" t="s">
        <v>74</v>
      </c>
      <c r="AY204" s="162" t="s">
        <v>142</v>
      </c>
    </row>
    <row r="205" spans="1:65" s="13" customFormat="1" ht="10">
      <c r="B205" s="160"/>
      <c r="D205" s="161" t="s">
        <v>151</v>
      </c>
      <c r="E205" s="162" t="s">
        <v>1</v>
      </c>
      <c r="F205" s="163" t="s">
        <v>236</v>
      </c>
      <c r="H205" s="164">
        <v>5.29</v>
      </c>
      <c r="I205" s="165"/>
      <c r="L205" s="160"/>
      <c r="M205" s="166"/>
      <c r="N205" s="167"/>
      <c r="O205" s="167"/>
      <c r="P205" s="167"/>
      <c r="Q205" s="167"/>
      <c r="R205" s="167"/>
      <c r="S205" s="167"/>
      <c r="T205" s="168"/>
      <c r="AT205" s="162" t="s">
        <v>151</v>
      </c>
      <c r="AU205" s="162" t="s">
        <v>149</v>
      </c>
      <c r="AV205" s="13" t="s">
        <v>149</v>
      </c>
      <c r="AW205" s="13" t="s">
        <v>31</v>
      </c>
      <c r="AX205" s="13" t="s">
        <v>74</v>
      </c>
      <c r="AY205" s="162" t="s">
        <v>142</v>
      </c>
    </row>
    <row r="206" spans="1:65" s="13" customFormat="1" ht="10">
      <c r="B206" s="160"/>
      <c r="D206" s="161" t="s">
        <v>151</v>
      </c>
      <c r="E206" s="162" t="s">
        <v>1</v>
      </c>
      <c r="F206" s="163" t="s">
        <v>237</v>
      </c>
      <c r="H206" s="164">
        <v>1.44</v>
      </c>
      <c r="I206" s="165"/>
      <c r="L206" s="160"/>
      <c r="M206" s="166"/>
      <c r="N206" s="167"/>
      <c r="O206" s="167"/>
      <c r="P206" s="167"/>
      <c r="Q206" s="167"/>
      <c r="R206" s="167"/>
      <c r="S206" s="167"/>
      <c r="T206" s="168"/>
      <c r="AT206" s="162" t="s">
        <v>151</v>
      </c>
      <c r="AU206" s="162" t="s">
        <v>149</v>
      </c>
      <c r="AV206" s="13" t="s">
        <v>149</v>
      </c>
      <c r="AW206" s="13" t="s">
        <v>31</v>
      </c>
      <c r="AX206" s="13" t="s">
        <v>74</v>
      </c>
      <c r="AY206" s="162" t="s">
        <v>142</v>
      </c>
    </row>
    <row r="207" spans="1:65" s="13" customFormat="1" ht="10">
      <c r="B207" s="160"/>
      <c r="D207" s="161" t="s">
        <v>151</v>
      </c>
      <c r="E207" s="162" t="s">
        <v>1</v>
      </c>
      <c r="F207" s="163" t="s">
        <v>238</v>
      </c>
      <c r="H207" s="164">
        <v>3.92</v>
      </c>
      <c r="I207" s="165"/>
      <c r="L207" s="160"/>
      <c r="M207" s="166"/>
      <c r="N207" s="167"/>
      <c r="O207" s="167"/>
      <c r="P207" s="167"/>
      <c r="Q207" s="167"/>
      <c r="R207" s="167"/>
      <c r="S207" s="167"/>
      <c r="T207" s="168"/>
      <c r="AT207" s="162" t="s">
        <v>151</v>
      </c>
      <c r="AU207" s="162" t="s">
        <v>149</v>
      </c>
      <c r="AV207" s="13" t="s">
        <v>149</v>
      </c>
      <c r="AW207" s="13" t="s">
        <v>31</v>
      </c>
      <c r="AX207" s="13" t="s">
        <v>74</v>
      </c>
      <c r="AY207" s="162" t="s">
        <v>142</v>
      </c>
    </row>
    <row r="208" spans="1:65" s="13" customFormat="1" ht="10">
      <c r="B208" s="160"/>
      <c r="D208" s="161" t="s">
        <v>151</v>
      </c>
      <c r="E208" s="162" t="s">
        <v>1</v>
      </c>
      <c r="F208" s="163" t="s">
        <v>239</v>
      </c>
      <c r="H208" s="164">
        <v>1.28</v>
      </c>
      <c r="I208" s="165"/>
      <c r="L208" s="160"/>
      <c r="M208" s="166"/>
      <c r="N208" s="167"/>
      <c r="O208" s="167"/>
      <c r="P208" s="167"/>
      <c r="Q208" s="167"/>
      <c r="R208" s="167"/>
      <c r="S208" s="167"/>
      <c r="T208" s="168"/>
      <c r="AT208" s="162" t="s">
        <v>151</v>
      </c>
      <c r="AU208" s="162" t="s">
        <v>149</v>
      </c>
      <c r="AV208" s="13" t="s">
        <v>149</v>
      </c>
      <c r="AW208" s="13" t="s">
        <v>31</v>
      </c>
      <c r="AX208" s="13" t="s">
        <v>74</v>
      </c>
      <c r="AY208" s="162" t="s">
        <v>142</v>
      </c>
    </row>
    <row r="209" spans="1:65" s="14" customFormat="1" ht="10">
      <c r="B209" s="169"/>
      <c r="D209" s="161" t="s">
        <v>151</v>
      </c>
      <c r="E209" s="170" t="s">
        <v>1</v>
      </c>
      <c r="F209" s="171" t="s">
        <v>240</v>
      </c>
      <c r="H209" s="170" t="s">
        <v>1</v>
      </c>
      <c r="I209" s="172"/>
      <c r="L209" s="169"/>
      <c r="M209" s="173"/>
      <c r="N209" s="174"/>
      <c r="O209" s="174"/>
      <c r="P209" s="174"/>
      <c r="Q209" s="174"/>
      <c r="R209" s="174"/>
      <c r="S209" s="174"/>
      <c r="T209" s="175"/>
      <c r="AT209" s="170" t="s">
        <v>151</v>
      </c>
      <c r="AU209" s="170" t="s">
        <v>149</v>
      </c>
      <c r="AV209" s="14" t="s">
        <v>82</v>
      </c>
      <c r="AW209" s="14" t="s">
        <v>31</v>
      </c>
      <c r="AX209" s="14" t="s">
        <v>74</v>
      </c>
      <c r="AY209" s="170" t="s">
        <v>142</v>
      </c>
    </row>
    <row r="210" spans="1:65" s="13" customFormat="1" ht="10">
      <c r="B210" s="160"/>
      <c r="D210" s="161" t="s">
        <v>151</v>
      </c>
      <c r="E210" s="162" t="s">
        <v>1</v>
      </c>
      <c r="F210" s="163" t="s">
        <v>241</v>
      </c>
      <c r="H210" s="164">
        <v>319.2</v>
      </c>
      <c r="I210" s="165"/>
      <c r="L210" s="160"/>
      <c r="M210" s="166"/>
      <c r="N210" s="167"/>
      <c r="O210" s="167"/>
      <c r="P210" s="167"/>
      <c r="Q210" s="167"/>
      <c r="R210" s="167"/>
      <c r="S210" s="167"/>
      <c r="T210" s="168"/>
      <c r="AT210" s="162" t="s">
        <v>151</v>
      </c>
      <c r="AU210" s="162" t="s">
        <v>149</v>
      </c>
      <c r="AV210" s="13" t="s">
        <v>149</v>
      </c>
      <c r="AW210" s="13" t="s">
        <v>31</v>
      </c>
      <c r="AX210" s="13" t="s">
        <v>74</v>
      </c>
      <c r="AY210" s="162" t="s">
        <v>142</v>
      </c>
    </row>
    <row r="211" spans="1:65" s="15" customFormat="1" ht="10">
      <c r="B211" s="176"/>
      <c r="D211" s="161" t="s">
        <v>151</v>
      </c>
      <c r="E211" s="177" t="s">
        <v>1</v>
      </c>
      <c r="F211" s="178" t="s">
        <v>164</v>
      </c>
      <c r="H211" s="179">
        <v>578.63</v>
      </c>
      <c r="I211" s="180"/>
      <c r="L211" s="176"/>
      <c r="M211" s="181"/>
      <c r="N211" s="182"/>
      <c r="O211" s="182"/>
      <c r="P211" s="182"/>
      <c r="Q211" s="182"/>
      <c r="R211" s="182"/>
      <c r="S211" s="182"/>
      <c r="T211" s="183"/>
      <c r="AT211" s="177" t="s">
        <v>151</v>
      </c>
      <c r="AU211" s="177" t="s">
        <v>149</v>
      </c>
      <c r="AV211" s="15" t="s">
        <v>148</v>
      </c>
      <c r="AW211" s="15" t="s">
        <v>31</v>
      </c>
      <c r="AX211" s="15" t="s">
        <v>82</v>
      </c>
      <c r="AY211" s="177" t="s">
        <v>142</v>
      </c>
    </row>
    <row r="212" spans="1:65" s="2" customFormat="1" ht="21.75" customHeight="1">
      <c r="A212" s="33"/>
      <c r="B212" s="145"/>
      <c r="C212" s="146" t="s">
        <v>242</v>
      </c>
      <c r="D212" s="146" t="s">
        <v>144</v>
      </c>
      <c r="E212" s="147" t="s">
        <v>243</v>
      </c>
      <c r="F212" s="148" t="s">
        <v>244</v>
      </c>
      <c r="G212" s="149" t="s">
        <v>147</v>
      </c>
      <c r="H212" s="150">
        <v>9.1</v>
      </c>
      <c r="I212" s="151"/>
      <c r="J212" s="152">
        <f>ROUND(I212*H212,2)</f>
        <v>0</v>
      </c>
      <c r="K212" s="153"/>
      <c r="L212" s="34"/>
      <c r="M212" s="154" t="s">
        <v>1</v>
      </c>
      <c r="N212" s="155" t="s">
        <v>40</v>
      </c>
      <c r="O212" s="59"/>
      <c r="P212" s="156">
        <f>O212*H212</f>
        <v>0</v>
      </c>
      <c r="Q212" s="156">
        <v>0</v>
      </c>
      <c r="R212" s="156">
        <f>Q212*H212</f>
        <v>0</v>
      </c>
      <c r="S212" s="156">
        <v>0</v>
      </c>
      <c r="T212" s="157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58" t="s">
        <v>148</v>
      </c>
      <c r="AT212" s="158" t="s">
        <v>144</v>
      </c>
      <c r="AU212" s="158" t="s">
        <v>149</v>
      </c>
      <c r="AY212" s="18" t="s">
        <v>142</v>
      </c>
      <c r="BE212" s="159">
        <f>IF(N212="základná",J212,0)</f>
        <v>0</v>
      </c>
      <c r="BF212" s="159">
        <f>IF(N212="znížená",J212,0)</f>
        <v>0</v>
      </c>
      <c r="BG212" s="159">
        <f>IF(N212="zákl. prenesená",J212,0)</f>
        <v>0</v>
      </c>
      <c r="BH212" s="159">
        <f>IF(N212="zníž. prenesená",J212,0)</f>
        <v>0</v>
      </c>
      <c r="BI212" s="159">
        <f>IF(N212="nulová",J212,0)</f>
        <v>0</v>
      </c>
      <c r="BJ212" s="18" t="s">
        <v>149</v>
      </c>
      <c r="BK212" s="159">
        <f>ROUND(I212*H212,2)</f>
        <v>0</v>
      </c>
      <c r="BL212" s="18" t="s">
        <v>148</v>
      </c>
      <c r="BM212" s="158" t="s">
        <v>245</v>
      </c>
    </row>
    <row r="213" spans="1:65" s="14" customFormat="1" ht="10">
      <c r="B213" s="169"/>
      <c r="D213" s="161" t="s">
        <v>151</v>
      </c>
      <c r="E213" s="170" t="s">
        <v>1</v>
      </c>
      <c r="F213" s="171" t="s">
        <v>246</v>
      </c>
      <c r="H213" s="170" t="s">
        <v>1</v>
      </c>
      <c r="I213" s="172"/>
      <c r="L213" s="169"/>
      <c r="M213" s="173"/>
      <c r="N213" s="174"/>
      <c r="O213" s="174"/>
      <c r="P213" s="174"/>
      <c r="Q213" s="174"/>
      <c r="R213" s="174"/>
      <c r="S213" s="174"/>
      <c r="T213" s="175"/>
      <c r="AT213" s="170" t="s">
        <v>151</v>
      </c>
      <c r="AU213" s="170" t="s">
        <v>149</v>
      </c>
      <c r="AV213" s="14" t="s">
        <v>82</v>
      </c>
      <c r="AW213" s="14" t="s">
        <v>31</v>
      </c>
      <c r="AX213" s="14" t="s">
        <v>74</v>
      </c>
      <c r="AY213" s="170" t="s">
        <v>142</v>
      </c>
    </row>
    <row r="214" spans="1:65" s="13" customFormat="1" ht="10">
      <c r="B214" s="160"/>
      <c r="D214" s="161" t="s">
        <v>151</v>
      </c>
      <c r="E214" s="162" t="s">
        <v>1</v>
      </c>
      <c r="F214" s="163" t="s">
        <v>247</v>
      </c>
      <c r="H214" s="164">
        <v>9.1</v>
      </c>
      <c r="I214" s="165"/>
      <c r="L214" s="160"/>
      <c r="M214" s="166"/>
      <c r="N214" s="167"/>
      <c r="O214" s="167"/>
      <c r="P214" s="167"/>
      <c r="Q214" s="167"/>
      <c r="R214" s="167"/>
      <c r="S214" s="167"/>
      <c r="T214" s="168"/>
      <c r="AT214" s="162" t="s">
        <v>151</v>
      </c>
      <c r="AU214" s="162" t="s">
        <v>149</v>
      </c>
      <c r="AV214" s="13" t="s">
        <v>149</v>
      </c>
      <c r="AW214" s="13" t="s">
        <v>31</v>
      </c>
      <c r="AX214" s="13" t="s">
        <v>82</v>
      </c>
      <c r="AY214" s="162" t="s">
        <v>142</v>
      </c>
    </row>
    <row r="215" spans="1:65" s="2" customFormat="1" ht="21.75" customHeight="1">
      <c r="A215" s="33"/>
      <c r="B215" s="145"/>
      <c r="C215" s="146" t="s">
        <v>248</v>
      </c>
      <c r="D215" s="146" t="s">
        <v>144</v>
      </c>
      <c r="E215" s="147" t="s">
        <v>249</v>
      </c>
      <c r="F215" s="148" t="s">
        <v>250</v>
      </c>
      <c r="G215" s="149" t="s">
        <v>147</v>
      </c>
      <c r="H215" s="150">
        <v>274.11500000000001</v>
      </c>
      <c r="I215" s="151"/>
      <c r="J215" s="152">
        <f>ROUND(I215*H215,2)</f>
        <v>0</v>
      </c>
      <c r="K215" s="153"/>
      <c r="L215" s="34"/>
      <c r="M215" s="154" t="s">
        <v>1</v>
      </c>
      <c r="N215" s="155" t="s">
        <v>40</v>
      </c>
      <c r="O215" s="59"/>
      <c r="P215" s="156">
        <f>O215*H215</f>
        <v>0</v>
      </c>
      <c r="Q215" s="156">
        <v>0</v>
      </c>
      <c r="R215" s="156">
        <f>Q215*H215</f>
        <v>0</v>
      </c>
      <c r="S215" s="156">
        <v>0</v>
      </c>
      <c r="T215" s="157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58" t="s">
        <v>148</v>
      </c>
      <c r="AT215" s="158" t="s">
        <v>144</v>
      </c>
      <c r="AU215" s="158" t="s">
        <v>149</v>
      </c>
      <c r="AY215" s="18" t="s">
        <v>142</v>
      </c>
      <c r="BE215" s="159">
        <f>IF(N215="základná",J215,0)</f>
        <v>0</v>
      </c>
      <c r="BF215" s="159">
        <f>IF(N215="znížená",J215,0)</f>
        <v>0</v>
      </c>
      <c r="BG215" s="159">
        <f>IF(N215="zákl. prenesená",J215,0)</f>
        <v>0</v>
      </c>
      <c r="BH215" s="159">
        <f>IF(N215="zníž. prenesená",J215,0)</f>
        <v>0</v>
      </c>
      <c r="BI215" s="159">
        <f>IF(N215="nulová",J215,0)</f>
        <v>0</v>
      </c>
      <c r="BJ215" s="18" t="s">
        <v>149</v>
      </c>
      <c r="BK215" s="159">
        <f>ROUND(I215*H215,2)</f>
        <v>0</v>
      </c>
      <c r="BL215" s="18" t="s">
        <v>148</v>
      </c>
      <c r="BM215" s="158" t="s">
        <v>251</v>
      </c>
    </row>
    <row r="216" spans="1:65" s="14" customFormat="1" ht="10">
      <c r="B216" s="169"/>
      <c r="D216" s="161" t="s">
        <v>151</v>
      </c>
      <c r="E216" s="170" t="s">
        <v>1</v>
      </c>
      <c r="F216" s="171" t="s">
        <v>232</v>
      </c>
      <c r="H216" s="170" t="s">
        <v>1</v>
      </c>
      <c r="I216" s="172"/>
      <c r="L216" s="169"/>
      <c r="M216" s="173"/>
      <c r="N216" s="174"/>
      <c r="O216" s="174"/>
      <c r="P216" s="174"/>
      <c r="Q216" s="174"/>
      <c r="R216" s="174"/>
      <c r="S216" s="174"/>
      <c r="T216" s="175"/>
      <c r="AT216" s="170" t="s">
        <v>151</v>
      </c>
      <c r="AU216" s="170" t="s">
        <v>149</v>
      </c>
      <c r="AV216" s="14" t="s">
        <v>82</v>
      </c>
      <c r="AW216" s="14" t="s">
        <v>31</v>
      </c>
      <c r="AX216" s="14" t="s">
        <v>74</v>
      </c>
      <c r="AY216" s="170" t="s">
        <v>142</v>
      </c>
    </row>
    <row r="217" spans="1:65" s="13" customFormat="1" ht="10">
      <c r="B217" s="160"/>
      <c r="D217" s="161" t="s">
        <v>151</v>
      </c>
      <c r="E217" s="162" t="s">
        <v>1</v>
      </c>
      <c r="F217" s="163" t="s">
        <v>252</v>
      </c>
      <c r="H217" s="164">
        <v>93.45</v>
      </c>
      <c r="I217" s="165"/>
      <c r="L217" s="160"/>
      <c r="M217" s="166"/>
      <c r="N217" s="167"/>
      <c r="O217" s="167"/>
      <c r="P217" s="167"/>
      <c r="Q217" s="167"/>
      <c r="R217" s="167"/>
      <c r="S217" s="167"/>
      <c r="T217" s="168"/>
      <c r="AT217" s="162" t="s">
        <v>151</v>
      </c>
      <c r="AU217" s="162" t="s">
        <v>149</v>
      </c>
      <c r="AV217" s="13" t="s">
        <v>149</v>
      </c>
      <c r="AW217" s="13" t="s">
        <v>31</v>
      </c>
      <c r="AX217" s="13" t="s">
        <v>74</v>
      </c>
      <c r="AY217" s="162" t="s">
        <v>142</v>
      </c>
    </row>
    <row r="218" spans="1:65" s="14" customFormat="1" ht="10">
      <c r="B218" s="169"/>
      <c r="D218" s="161" t="s">
        <v>151</v>
      </c>
      <c r="E218" s="170" t="s">
        <v>1</v>
      </c>
      <c r="F218" s="171" t="s">
        <v>253</v>
      </c>
      <c r="H218" s="170" t="s">
        <v>1</v>
      </c>
      <c r="I218" s="172"/>
      <c r="L218" s="169"/>
      <c r="M218" s="173"/>
      <c r="N218" s="174"/>
      <c r="O218" s="174"/>
      <c r="P218" s="174"/>
      <c r="Q218" s="174"/>
      <c r="R218" s="174"/>
      <c r="S218" s="174"/>
      <c r="T218" s="175"/>
      <c r="AT218" s="170" t="s">
        <v>151</v>
      </c>
      <c r="AU218" s="170" t="s">
        <v>149</v>
      </c>
      <c r="AV218" s="14" t="s">
        <v>82</v>
      </c>
      <c r="AW218" s="14" t="s">
        <v>31</v>
      </c>
      <c r="AX218" s="14" t="s">
        <v>74</v>
      </c>
      <c r="AY218" s="170" t="s">
        <v>142</v>
      </c>
    </row>
    <row r="219" spans="1:65" s="13" customFormat="1" ht="10">
      <c r="B219" s="160"/>
      <c r="D219" s="161" t="s">
        <v>151</v>
      </c>
      <c r="E219" s="162" t="s">
        <v>1</v>
      </c>
      <c r="F219" s="163" t="s">
        <v>254</v>
      </c>
      <c r="H219" s="164">
        <v>6</v>
      </c>
      <c r="I219" s="165"/>
      <c r="L219" s="160"/>
      <c r="M219" s="166"/>
      <c r="N219" s="167"/>
      <c r="O219" s="167"/>
      <c r="P219" s="167"/>
      <c r="Q219" s="167"/>
      <c r="R219" s="167"/>
      <c r="S219" s="167"/>
      <c r="T219" s="168"/>
      <c r="AT219" s="162" t="s">
        <v>151</v>
      </c>
      <c r="AU219" s="162" t="s">
        <v>149</v>
      </c>
      <c r="AV219" s="13" t="s">
        <v>149</v>
      </c>
      <c r="AW219" s="13" t="s">
        <v>31</v>
      </c>
      <c r="AX219" s="13" t="s">
        <v>74</v>
      </c>
      <c r="AY219" s="162" t="s">
        <v>142</v>
      </c>
    </row>
    <row r="220" spans="1:65" s="13" customFormat="1" ht="10">
      <c r="B220" s="160"/>
      <c r="D220" s="161" t="s">
        <v>151</v>
      </c>
      <c r="E220" s="162" t="s">
        <v>1</v>
      </c>
      <c r="F220" s="163" t="s">
        <v>255</v>
      </c>
      <c r="H220" s="164">
        <v>2.645</v>
      </c>
      <c r="I220" s="165"/>
      <c r="L220" s="160"/>
      <c r="M220" s="166"/>
      <c r="N220" s="167"/>
      <c r="O220" s="167"/>
      <c r="P220" s="167"/>
      <c r="Q220" s="167"/>
      <c r="R220" s="167"/>
      <c r="S220" s="167"/>
      <c r="T220" s="168"/>
      <c r="AT220" s="162" t="s">
        <v>151</v>
      </c>
      <c r="AU220" s="162" t="s">
        <v>149</v>
      </c>
      <c r="AV220" s="13" t="s">
        <v>149</v>
      </c>
      <c r="AW220" s="13" t="s">
        <v>31</v>
      </c>
      <c r="AX220" s="13" t="s">
        <v>74</v>
      </c>
      <c r="AY220" s="162" t="s">
        <v>142</v>
      </c>
    </row>
    <row r="221" spans="1:65" s="13" customFormat="1" ht="10">
      <c r="B221" s="160"/>
      <c r="D221" s="161" t="s">
        <v>151</v>
      </c>
      <c r="E221" s="162" t="s">
        <v>1</v>
      </c>
      <c r="F221" s="163" t="s">
        <v>256</v>
      </c>
      <c r="H221" s="164">
        <v>0.72</v>
      </c>
      <c r="I221" s="165"/>
      <c r="L221" s="160"/>
      <c r="M221" s="166"/>
      <c r="N221" s="167"/>
      <c r="O221" s="167"/>
      <c r="P221" s="167"/>
      <c r="Q221" s="167"/>
      <c r="R221" s="167"/>
      <c r="S221" s="167"/>
      <c r="T221" s="168"/>
      <c r="AT221" s="162" t="s">
        <v>151</v>
      </c>
      <c r="AU221" s="162" t="s">
        <v>149</v>
      </c>
      <c r="AV221" s="13" t="s">
        <v>149</v>
      </c>
      <c r="AW221" s="13" t="s">
        <v>31</v>
      </c>
      <c r="AX221" s="13" t="s">
        <v>74</v>
      </c>
      <c r="AY221" s="162" t="s">
        <v>142</v>
      </c>
    </row>
    <row r="222" spans="1:65" s="13" customFormat="1" ht="10">
      <c r="B222" s="160"/>
      <c r="D222" s="161" t="s">
        <v>151</v>
      </c>
      <c r="E222" s="162" t="s">
        <v>1</v>
      </c>
      <c r="F222" s="163" t="s">
        <v>257</v>
      </c>
      <c r="H222" s="164">
        <v>1.96</v>
      </c>
      <c r="I222" s="165"/>
      <c r="L222" s="160"/>
      <c r="M222" s="166"/>
      <c r="N222" s="167"/>
      <c r="O222" s="167"/>
      <c r="P222" s="167"/>
      <c r="Q222" s="167"/>
      <c r="R222" s="167"/>
      <c r="S222" s="167"/>
      <c r="T222" s="168"/>
      <c r="AT222" s="162" t="s">
        <v>151</v>
      </c>
      <c r="AU222" s="162" t="s">
        <v>149</v>
      </c>
      <c r="AV222" s="13" t="s">
        <v>149</v>
      </c>
      <c r="AW222" s="13" t="s">
        <v>31</v>
      </c>
      <c r="AX222" s="13" t="s">
        <v>74</v>
      </c>
      <c r="AY222" s="162" t="s">
        <v>142</v>
      </c>
    </row>
    <row r="223" spans="1:65" s="13" customFormat="1" ht="10">
      <c r="B223" s="160"/>
      <c r="D223" s="161" t="s">
        <v>151</v>
      </c>
      <c r="E223" s="162" t="s">
        <v>1</v>
      </c>
      <c r="F223" s="163" t="s">
        <v>258</v>
      </c>
      <c r="H223" s="164">
        <v>0.64</v>
      </c>
      <c r="I223" s="165"/>
      <c r="L223" s="160"/>
      <c r="M223" s="166"/>
      <c r="N223" s="167"/>
      <c r="O223" s="167"/>
      <c r="P223" s="167"/>
      <c r="Q223" s="167"/>
      <c r="R223" s="167"/>
      <c r="S223" s="167"/>
      <c r="T223" s="168"/>
      <c r="AT223" s="162" t="s">
        <v>151</v>
      </c>
      <c r="AU223" s="162" t="s">
        <v>149</v>
      </c>
      <c r="AV223" s="13" t="s">
        <v>149</v>
      </c>
      <c r="AW223" s="13" t="s">
        <v>31</v>
      </c>
      <c r="AX223" s="13" t="s">
        <v>74</v>
      </c>
      <c r="AY223" s="162" t="s">
        <v>142</v>
      </c>
    </row>
    <row r="224" spans="1:65" s="14" customFormat="1" ht="10">
      <c r="B224" s="169"/>
      <c r="D224" s="161" t="s">
        <v>151</v>
      </c>
      <c r="E224" s="170" t="s">
        <v>1</v>
      </c>
      <c r="F224" s="171" t="s">
        <v>240</v>
      </c>
      <c r="H224" s="170" t="s">
        <v>1</v>
      </c>
      <c r="I224" s="172"/>
      <c r="L224" s="169"/>
      <c r="M224" s="173"/>
      <c r="N224" s="174"/>
      <c r="O224" s="174"/>
      <c r="P224" s="174"/>
      <c r="Q224" s="174"/>
      <c r="R224" s="174"/>
      <c r="S224" s="174"/>
      <c r="T224" s="175"/>
      <c r="AT224" s="170" t="s">
        <v>151</v>
      </c>
      <c r="AU224" s="170" t="s">
        <v>149</v>
      </c>
      <c r="AV224" s="14" t="s">
        <v>82</v>
      </c>
      <c r="AW224" s="14" t="s">
        <v>31</v>
      </c>
      <c r="AX224" s="14" t="s">
        <v>74</v>
      </c>
      <c r="AY224" s="170" t="s">
        <v>142</v>
      </c>
    </row>
    <row r="225" spans="1:65" s="13" customFormat="1" ht="10">
      <c r="B225" s="160"/>
      <c r="D225" s="161" t="s">
        <v>151</v>
      </c>
      <c r="E225" s="162" t="s">
        <v>1</v>
      </c>
      <c r="F225" s="163" t="s">
        <v>259</v>
      </c>
      <c r="H225" s="164">
        <v>159.6</v>
      </c>
      <c r="I225" s="165"/>
      <c r="L225" s="160"/>
      <c r="M225" s="166"/>
      <c r="N225" s="167"/>
      <c r="O225" s="167"/>
      <c r="P225" s="167"/>
      <c r="Q225" s="167"/>
      <c r="R225" s="167"/>
      <c r="S225" s="167"/>
      <c r="T225" s="168"/>
      <c r="AT225" s="162" t="s">
        <v>151</v>
      </c>
      <c r="AU225" s="162" t="s">
        <v>149</v>
      </c>
      <c r="AV225" s="13" t="s">
        <v>149</v>
      </c>
      <c r="AW225" s="13" t="s">
        <v>31</v>
      </c>
      <c r="AX225" s="13" t="s">
        <v>74</v>
      </c>
      <c r="AY225" s="162" t="s">
        <v>142</v>
      </c>
    </row>
    <row r="226" spans="1:65" s="14" customFormat="1" ht="10">
      <c r="B226" s="169"/>
      <c r="D226" s="161" t="s">
        <v>151</v>
      </c>
      <c r="E226" s="170" t="s">
        <v>1</v>
      </c>
      <c r="F226" s="171" t="s">
        <v>246</v>
      </c>
      <c r="H226" s="170" t="s">
        <v>1</v>
      </c>
      <c r="I226" s="172"/>
      <c r="L226" s="169"/>
      <c r="M226" s="173"/>
      <c r="N226" s="174"/>
      <c r="O226" s="174"/>
      <c r="P226" s="174"/>
      <c r="Q226" s="174"/>
      <c r="R226" s="174"/>
      <c r="S226" s="174"/>
      <c r="T226" s="175"/>
      <c r="AT226" s="170" t="s">
        <v>151</v>
      </c>
      <c r="AU226" s="170" t="s">
        <v>149</v>
      </c>
      <c r="AV226" s="14" t="s">
        <v>82</v>
      </c>
      <c r="AW226" s="14" t="s">
        <v>31</v>
      </c>
      <c r="AX226" s="14" t="s">
        <v>74</v>
      </c>
      <c r="AY226" s="170" t="s">
        <v>142</v>
      </c>
    </row>
    <row r="227" spans="1:65" s="13" customFormat="1" ht="10">
      <c r="B227" s="160"/>
      <c r="D227" s="161" t="s">
        <v>151</v>
      </c>
      <c r="E227" s="162" t="s">
        <v>1</v>
      </c>
      <c r="F227" s="163" t="s">
        <v>260</v>
      </c>
      <c r="H227" s="164">
        <v>9.1</v>
      </c>
      <c r="I227" s="165"/>
      <c r="L227" s="160"/>
      <c r="M227" s="166"/>
      <c r="N227" s="167"/>
      <c r="O227" s="167"/>
      <c r="P227" s="167"/>
      <c r="Q227" s="167"/>
      <c r="R227" s="167"/>
      <c r="S227" s="167"/>
      <c r="T227" s="168"/>
      <c r="AT227" s="162" t="s">
        <v>151</v>
      </c>
      <c r="AU227" s="162" t="s">
        <v>149</v>
      </c>
      <c r="AV227" s="13" t="s">
        <v>149</v>
      </c>
      <c r="AW227" s="13" t="s">
        <v>31</v>
      </c>
      <c r="AX227" s="13" t="s">
        <v>74</v>
      </c>
      <c r="AY227" s="162" t="s">
        <v>142</v>
      </c>
    </row>
    <row r="228" spans="1:65" s="15" customFormat="1" ht="10">
      <c r="B228" s="176"/>
      <c r="D228" s="161" t="s">
        <v>151</v>
      </c>
      <c r="E228" s="177" t="s">
        <v>1</v>
      </c>
      <c r="F228" s="178" t="s">
        <v>164</v>
      </c>
      <c r="H228" s="179">
        <v>274.11500000000001</v>
      </c>
      <c r="I228" s="180"/>
      <c r="L228" s="176"/>
      <c r="M228" s="181"/>
      <c r="N228" s="182"/>
      <c r="O228" s="182"/>
      <c r="P228" s="182"/>
      <c r="Q228" s="182"/>
      <c r="R228" s="182"/>
      <c r="S228" s="182"/>
      <c r="T228" s="183"/>
      <c r="AT228" s="177" t="s">
        <v>151</v>
      </c>
      <c r="AU228" s="177" t="s">
        <v>149</v>
      </c>
      <c r="AV228" s="15" t="s">
        <v>148</v>
      </c>
      <c r="AW228" s="15" t="s">
        <v>31</v>
      </c>
      <c r="AX228" s="15" t="s">
        <v>82</v>
      </c>
      <c r="AY228" s="177" t="s">
        <v>142</v>
      </c>
    </row>
    <row r="229" spans="1:65" s="2" customFormat="1" ht="33" customHeight="1">
      <c r="A229" s="33"/>
      <c r="B229" s="145"/>
      <c r="C229" s="146" t="s">
        <v>261</v>
      </c>
      <c r="D229" s="146" t="s">
        <v>144</v>
      </c>
      <c r="E229" s="147" t="s">
        <v>262</v>
      </c>
      <c r="F229" s="148" t="s">
        <v>263</v>
      </c>
      <c r="G229" s="149" t="s">
        <v>147</v>
      </c>
      <c r="H229" s="150">
        <v>107.34</v>
      </c>
      <c r="I229" s="151"/>
      <c r="J229" s="152">
        <f>ROUND(I229*H229,2)</f>
        <v>0</v>
      </c>
      <c r="K229" s="153"/>
      <c r="L229" s="34"/>
      <c r="M229" s="154" t="s">
        <v>1</v>
      </c>
      <c r="N229" s="155" t="s">
        <v>40</v>
      </c>
      <c r="O229" s="59"/>
      <c r="P229" s="156">
        <f>O229*H229</f>
        <v>0</v>
      </c>
      <c r="Q229" s="156">
        <v>0</v>
      </c>
      <c r="R229" s="156">
        <f>Q229*H229</f>
        <v>0</v>
      </c>
      <c r="S229" s="156">
        <v>0</v>
      </c>
      <c r="T229" s="157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58" t="s">
        <v>148</v>
      </c>
      <c r="AT229" s="158" t="s">
        <v>144</v>
      </c>
      <c r="AU229" s="158" t="s">
        <v>149</v>
      </c>
      <c r="AY229" s="18" t="s">
        <v>142</v>
      </c>
      <c r="BE229" s="159">
        <f>IF(N229="základná",J229,0)</f>
        <v>0</v>
      </c>
      <c r="BF229" s="159">
        <f>IF(N229="znížená",J229,0)</f>
        <v>0</v>
      </c>
      <c r="BG229" s="159">
        <f>IF(N229="zákl. prenesená",J229,0)</f>
        <v>0</v>
      </c>
      <c r="BH229" s="159">
        <f>IF(N229="zníž. prenesená",J229,0)</f>
        <v>0</v>
      </c>
      <c r="BI229" s="159">
        <f>IF(N229="nulová",J229,0)</f>
        <v>0</v>
      </c>
      <c r="BJ229" s="18" t="s">
        <v>149</v>
      </c>
      <c r="BK229" s="159">
        <f>ROUND(I229*H229,2)</f>
        <v>0</v>
      </c>
      <c r="BL229" s="18" t="s">
        <v>148</v>
      </c>
      <c r="BM229" s="158" t="s">
        <v>264</v>
      </c>
    </row>
    <row r="230" spans="1:65" s="14" customFormat="1" ht="10">
      <c r="B230" s="169"/>
      <c r="D230" s="161" t="s">
        <v>151</v>
      </c>
      <c r="E230" s="170" t="s">
        <v>1</v>
      </c>
      <c r="F230" s="171" t="s">
        <v>265</v>
      </c>
      <c r="H230" s="170" t="s">
        <v>1</v>
      </c>
      <c r="I230" s="172"/>
      <c r="L230" s="169"/>
      <c r="M230" s="173"/>
      <c r="N230" s="174"/>
      <c r="O230" s="174"/>
      <c r="P230" s="174"/>
      <c r="Q230" s="174"/>
      <c r="R230" s="174"/>
      <c r="S230" s="174"/>
      <c r="T230" s="175"/>
      <c r="AT230" s="170" t="s">
        <v>151</v>
      </c>
      <c r="AU230" s="170" t="s">
        <v>149</v>
      </c>
      <c r="AV230" s="14" t="s">
        <v>82</v>
      </c>
      <c r="AW230" s="14" t="s">
        <v>31</v>
      </c>
      <c r="AX230" s="14" t="s">
        <v>74</v>
      </c>
      <c r="AY230" s="170" t="s">
        <v>142</v>
      </c>
    </row>
    <row r="231" spans="1:65" s="13" customFormat="1" ht="10">
      <c r="B231" s="160"/>
      <c r="D231" s="161" t="s">
        <v>151</v>
      </c>
      <c r="E231" s="162" t="s">
        <v>1</v>
      </c>
      <c r="F231" s="163" t="s">
        <v>266</v>
      </c>
      <c r="H231" s="164">
        <v>363.255</v>
      </c>
      <c r="I231" s="165"/>
      <c r="L231" s="160"/>
      <c r="M231" s="166"/>
      <c r="N231" s="167"/>
      <c r="O231" s="167"/>
      <c r="P231" s="167"/>
      <c r="Q231" s="167"/>
      <c r="R231" s="167"/>
      <c r="S231" s="167"/>
      <c r="T231" s="168"/>
      <c r="AT231" s="162" t="s">
        <v>151</v>
      </c>
      <c r="AU231" s="162" t="s">
        <v>149</v>
      </c>
      <c r="AV231" s="13" t="s">
        <v>149</v>
      </c>
      <c r="AW231" s="13" t="s">
        <v>31</v>
      </c>
      <c r="AX231" s="13" t="s">
        <v>74</v>
      </c>
      <c r="AY231" s="162" t="s">
        <v>142</v>
      </c>
    </row>
    <row r="232" spans="1:65" s="14" customFormat="1" ht="10">
      <c r="B232" s="169"/>
      <c r="D232" s="161" t="s">
        <v>151</v>
      </c>
      <c r="E232" s="170" t="s">
        <v>1</v>
      </c>
      <c r="F232" s="171" t="s">
        <v>267</v>
      </c>
      <c r="H232" s="170" t="s">
        <v>1</v>
      </c>
      <c r="I232" s="172"/>
      <c r="L232" s="169"/>
      <c r="M232" s="173"/>
      <c r="N232" s="174"/>
      <c r="O232" s="174"/>
      <c r="P232" s="174"/>
      <c r="Q232" s="174"/>
      <c r="R232" s="174"/>
      <c r="S232" s="174"/>
      <c r="T232" s="175"/>
      <c r="AT232" s="170" t="s">
        <v>151</v>
      </c>
      <c r="AU232" s="170" t="s">
        <v>149</v>
      </c>
      <c r="AV232" s="14" t="s">
        <v>82</v>
      </c>
      <c r="AW232" s="14" t="s">
        <v>31</v>
      </c>
      <c r="AX232" s="14" t="s">
        <v>74</v>
      </c>
      <c r="AY232" s="170" t="s">
        <v>142</v>
      </c>
    </row>
    <row r="233" spans="1:65" s="13" customFormat="1" ht="10">
      <c r="B233" s="160"/>
      <c r="D233" s="161" t="s">
        <v>151</v>
      </c>
      <c r="E233" s="162" t="s">
        <v>1</v>
      </c>
      <c r="F233" s="163" t="s">
        <v>268</v>
      </c>
      <c r="H233" s="164">
        <v>-105.41500000000001</v>
      </c>
      <c r="I233" s="165"/>
      <c r="L233" s="160"/>
      <c r="M233" s="166"/>
      <c r="N233" s="167"/>
      <c r="O233" s="167"/>
      <c r="P233" s="167"/>
      <c r="Q233" s="167"/>
      <c r="R233" s="167"/>
      <c r="S233" s="167"/>
      <c r="T233" s="168"/>
      <c r="AT233" s="162" t="s">
        <v>151</v>
      </c>
      <c r="AU233" s="162" t="s">
        <v>149</v>
      </c>
      <c r="AV233" s="13" t="s">
        <v>149</v>
      </c>
      <c r="AW233" s="13" t="s">
        <v>31</v>
      </c>
      <c r="AX233" s="13" t="s">
        <v>74</v>
      </c>
      <c r="AY233" s="162" t="s">
        <v>142</v>
      </c>
    </row>
    <row r="234" spans="1:65" s="14" customFormat="1" ht="10">
      <c r="B234" s="169"/>
      <c r="D234" s="161" t="s">
        <v>151</v>
      </c>
      <c r="E234" s="170" t="s">
        <v>1</v>
      </c>
      <c r="F234" s="171" t="s">
        <v>269</v>
      </c>
      <c r="H234" s="170" t="s">
        <v>1</v>
      </c>
      <c r="I234" s="172"/>
      <c r="L234" s="169"/>
      <c r="M234" s="173"/>
      <c r="N234" s="174"/>
      <c r="O234" s="174"/>
      <c r="P234" s="174"/>
      <c r="Q234" s="174"/>
      <c r="R234" s="174"/>
      <c r="S234" s="174"/>
      <c r="T234" s="175"/>
      <c r="AT234" s="170" t="s">
        <v>151</v>
      </c>
      <c r="AU234" s="170" t="s">
        <v>149</v>
      </c>
      <c r="AV234" s="14" t="s">
        <v>82</v>
      </c>
      <c r="AW234" s="14" t="s">
        <v>31</v>
      </c>
      <c r="AX234" s="14" t="s">
        <v>74</v>
      </c>
      <c r="AY234" s="170" t="s">
        <v>142</v>
      </c>
    </row>
    <row r="235" spans="1:65" s="13" customFormat="1" ht="10">
      <c r="B235" s="160"/>
      <c r="D235" s="161" t="s">
        <v>151</v>
      </c>
      <c r="E235" s="162" t="s">
        <v>1</v>
      </c>
      <c r="F235" s="163" t="s">
        <v>270</v>
      </c>
      <c r="H235" s="164">
        <v>-159.6</v>
      </c>
      <c r="I235" s="165"/>
      <c r="L235" s="160"/>
      <c r="M235" s="166"/>
      <c r="N235" s="167"/>
      <c r="O235" s="167"/>
      <c r="P235" s="167"/>
      <c r="Q235" s="167"/>
      <c r="R235" s="167"/>
      <c r="S235" s="167"/>
      <c r="T235" s="168"/>
      <c r="AT235" s="162" t="s">
        <v>151</v>
      </c>
      <c r="AU235" s="162" t="s">
        <v>149</v>
      </c>
      <c r="AV235" s="13" t="s">
        <v>149</v>
      </c>
      <c r="AW235" s="13" t="s">
        <v>31</v>
      </c>
      <c r="AX235" s="13" t="s">
        <v>74</v>
      </c>
      <c r="AY235" s="162" t="s">
        <v>142</v>
      </c>
    </row>
    <row r="236" spans="1:65" s="14" customFormat="1" ht="10">
      <c r="B236" s="169"/>
      <c r="D236" s="161" t="s">
        <v>151</v>
      </c>
      <c r="E236" s="170" t="s">
        <v>1</v>
      </c>
      <c r="F236" s="171" t="s">
        <v>246</v>
      </c>
      <c r="H236" s="170" t="s">
        <v>1</v>
      </c>
      <c r="I236" s="172"/>
      <c r="L236" s="169"/>
      <c r="M236" s="173"/>
      <c r="N236" s="174"/>
      <c r="O236" s="174"/>
      <c r="P236" s="174"/>
      <c r="Q236" s="174"/>
      <c r="R236" s="174"/>
      <c r="S236" s="174"/>
      <c r="T236" s="175"/>
      <c r="AT236" s="170" t="s">
        <v>151</v>
      </c>
      <c r="AU236" s="170" t="s">
        <v>149</v>
      </c>
      <c r="AV236" s="14" t="s">
        <v>82</v>
      </c>
      <c r="AW236" s="14" t="s">
        <v>31</v>
      </c>
      <c r="AX236" s="14" t="s">
        <v>74</v>
      </c>
      <c r="AY236" s="170" t="s">
        <v>142</v>
      </c>
    </row>
    <row r="237" spans="1:65" s="13" customFormat="1" ht="10">
      <c r="B237" s="160"/>
      <c r="D237" s="161" t="s">
        <v>151</v>
      </c>
      <c r="E237" s="162" t="s">
        <v>1</v>
      </c>
      <c r="F237" s="163" t="s">
        <v>260</v>
      </c>
      <c r="H237" s="164">
        <v>9.1</v>
      </c>
      <c r="I237" s="165"/>
      <c r="L237" s="160"/>
      <c r="M237" s="166"/>
      <c r="N237" s="167"/>
      <c r="O237" s="167"/>
      <c r="P237" s="167"/>
      <c r="Q237" s="167"/>
      <c r="R237" s="167"/>
      <c r="S237" s="167"/>
      <c r="T237" s="168"/>
      <c r="AT237" s="162" t="s">
        <v>151</v>
      </c>
      <c r="AU237" s="162" t="s">
        <v>149</v>
      </c>
      <c r="AV237" s="13" t="s">
        <v>149</v>
      </c>
      <c r="AW237" s="13" t="s">
        <v>31</v>
      </c>
      <c r="AX237" s="13" t="s">
        <v>74</v>
      </c>
      <c r="AY237" s="162" t="s">
        <v>142</v>
      </c>
    </row>
    <row r="238" spans="1:65" s="15" customFormat="1" ht="10">
      <c r="B238" s="176"/>
      <c r="D238" s="161" t="s">
        <v>151</v>
      </c>
      <c r="E238" s="177" t="s">
        <v>1</v>
      </c>
      <c r="F238" s="178" t="s">
        <v>164</v>
      </c>
      <c r="H238" s="179">
        <v>107.34</v>
      </c>
      <c r="I238" s="180"/>
      <c r="L238" s="176"/>
      <c r="M238" s="181"/>
      <c r="N238" s="182"/>
      <c r="O238" s="182"/>
      <c r="P238" s="182"/>
      <c r="Q238" s="182"/>
      <c r="R238" s="182"/>
      <c r="S238" s="182"/>
      <c r="T238" s="183"/>
      <c r="AT238" s="177" t="s">
        <v>151</v>
      </c>
      <c r="AU238" s="177" t="s">
        <v>149</v>
      </c>
      <c r="AV238" s="15" t="s">
        <v>148</v>
      </c>
      <c r="AW238" s="15" t="s">
        <v>31</v>
      </c>
      <c r="AX238" s="15" t="s">
        <v>82</v>
      </c>
      <c r="AY238" s="177" t="s">
        <v>142</v>
      </c>
    </row>
    <row r="239" spans="1:65" s="2" customFormat="1" ht="33" customHeight="1">
      <c r="A239" s="33"/>
      <c r="B239" s="145"/>
      <c r="C239" s="146" t="s">
        <v>271</v>
      </c>
      <c r="D239" s="146" t="s">
        <v>144</v>
      </c>
      <c r="E239" s="147" t="s">
        <v>272</v>
      </c>
      <c r="F239" s="148" t="s">
        <v>273</v>
      </c>
      <c r="G239" s="149" t="s">
        <v>147</v>
      </c>
      <c r="H239" s="150">
        <v>751.38</v>
      </c>
      <c r="I239" s="151"/>
      <c r="J239" s="152">
        <f>ROUND(I239*H239,2)</f>
        <v>0</v>
      </c>
      <c r="K239" s="153"/>
      <c r="L239" s="34"/>
      <c r="M239" s="154" t="s">
        <v>1</v>
      </c>
      <c r="N239" s="155" t="s">
        <v>40</v>
      </c>
      <c r="O239" s="59"/>
      <c r="P239" s="156">
        <f>O239*H239</f>
        <v>0</v>
      </c>
      <c r="Q239" s="156">
        <v>0</v>
      </c>
      <c r="R239" s="156">
        <f>Q239*H239</f>
        <v>0</v>
      </c>
      <c r="S239" s="156">
        <v>0</v>
      </c>
      <c r="T239" s="157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58" t="s">
        <v>148</v>
      </c>
      <c r="AT239" s="158" t="s">
        <v>144</v>
      </c>
      <c r="AU239" s="158" t="s">
        <v>149</v>
      </c>
      <c r="AY239" s="18" t="s">
        <v>142</v>
      </c>
      <c r="BE239" s="159">
        <f>IF(N239="základná",J239,0)</f>
        <v>0</v>
      </c>
      <c r="BF239" s="159">
        <f>IF(N239="znížená",J239,0)</f>
        <v>0</v>
      </c>
      <c r="BG239" s="159">
        <f>IF(N239="zákl. prenesená",J239,0)</f>
        <v>0</v>
      </c>
      <c r="BH239" s="159">
        <f>IF(N239="zníž. prenesená",J239,0)</f>
        <v>0</v>
      </c>
      <c r="BI239" s="159">
        <f>IF(N239="nulová",J239,0)</f>
        <v>0</v>
      </c>
      <c r="BJ239" s="18" t="s">
        <v>149</v>
      </c>
      <c r="BK239" s="159">
        <f>ROUND(I239*H239,2)</f>
        <v>0</v>
      </c>
      <c r="BL239" s="18" t="s">
        <v>148</v>
      </c>
      <c r="BM239" s="158" t="s">
        <v>274</v>
      </c>
    </row>
    <row r="240" spans="1:65" s="13" customFormat="1" ht="10">
      <c r="B240" s="160"/>
      <c r="D240" s="161" t="s">
        <v>151</v>
      </c>
      <c r="E240" s="162" t="s">
        <v>1</v>
      </c>
      <c r="F240" s="163" t="s">
        <v>275</v>
      </c>
      <c r="H240" s="164">
        <v>751.38</v>
      </c>
      <c r="I240" s="165"/>
      <c r="L240" s="160"/>
      <c r="M240" s="166"/>
      <c r="N240" s="167"/>
      <c r="O240" s="167"/>
      <c r="P240" s="167"/>
      <c r="Q240" s="167"/>
      <c r="R240" s="167"/>
      <c r="S240" s="167"/>
      <c r="T240" s="168"/>
      <c r="AT240" s="162" t="s">
        <v>151</v>
      </c>
      <c r="AU240" s="162" t="s">
        <v>149</v>
      </c>
      <c r="AV240" s="13" t="s">
        <v>149</v>
      </c>
      <c r="AW240" s="13" t="s">
        <v>31</v>
      </c>
      <c r="AX240" s="13" t="s">
        <v>82</v>
      </c>
      <c r="AY240" s="162" t="s">
        <v>142</v>
      </c>
    </row>
    <row r="241" spans="1:65" s="2" customFormat="1" ht="33" customHeight="1">
      <c r="A241" s="33"/>
      <c r="B241" s="145"/>
      <c r="C241" s="146" t="s">
        <v>276</v>
      </c>
      <c r="D241" s="146" t="s">
        <v>144</v>
      </c>
      <c r="E241" s="147" t="s">
        <v>277</v>
      </c>
      <c r="F241" s="148" t="s">
        <v>278</v>
      </c>
      <c r="G241" s="149" t="s">
        <v>147</v>
      </c>
      <c r="H241" s="150">
        <v>159.6</v>
      </c>
      <c r="I241" s="151"/>
      <c r="J241" s="152">
        <f>ROUND(I241*H241,2)</f>
        <v>0</v>
      </c>
      <c r="K241" s="153"/>
      <c r="L241" s="34"/>
      <c r="M241" s="154" t="s">
        <v>1</v>
      </c>
      <c r="N241" s="155" t="s">
        <v>40</v>
      </c>
      <c r="O241" s="59"/>
      <c r="P241" s="156">
        <f>O241*H241</f>
        <v>0</v>
      </c>
      <c r="Q241" s="156">
        <v>0</v>
      </c>
      <c r="R241" s="156">
        <f>Q241*H241</f>
        <v>0</v>
      </c>
      <c r="S241" s="156">
        <v>0</v>
      </c>
      <c r="T241" s="157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58" t="s">
        <v>148</v>
      </c>
      <c r="AT241" s="158" t="s">
        <v>144</v>
      </c>
      <c r="AU241" s="158" t="s">
        <v>149</v>
      </c>
      <c r="AY241" s="18" t="s">
        <v>142</v>
      </c>
      <c r="BE241" s="159">
        <f>IF(N241="základná",J241,0)</f>
        <v>0</v>
      </c>
      <c r="BF241" s="159">
        <f>IF(N241="znížená",J241,0)</f>
        <v>0</v>
      </c>
      <c r="BG241" s="159">
        <f>IF(N241="zákl. prenesená",J241,0)</f>
        <v>0</v>
      </c>
      <c r="BH241" s="159">
        <f>IF(N241="zníž. prenesená",J241,0)</f>
        <v>0</v>
      </c>
      <c r="BI241" s="159">
        <f>IF(N241="nulová",J241,0)</f>
        <v>0</v>
      </c>
      <c r="BJ241" s="18" t="s">
        <v>149</v>
      </c>
      <c r="BK241" s="159">
        <f>ROUND(I241*H241,2)</f>
        <v>0</v>
      </c>
      <c r="BL241" s="18" t="s">
        <v>148</v>
      </c>
      <c r="BM241" s="158" t="s">
        <v>279</v>
      </c>
    </row>
    <row r="242" spans="1:65" s="14" customFormat="1" ht="10">
      <c r="B242" s="169"/>
      <c r="D242" s="161" t="s">
        <v>151</v>
      </c>
      <c r="E242" s="170" t="s">
        <v>1</v>
      </c>
      <c r="F242" s="171" t="s">
        <v>240</v>
      </c>
      <c r="H242" s="170" t="s">
        <v>1</v>
      </c>
      <c r="I242" s="172"/>
      <c r="L242" s="169"/>
      <c r="M242" s="173"/>
      <c r="N242" s="174"/>
      <c r="O242" s="174"/>
      <c r="P242" s="174"/>
      <c r="Q242" s="174"/>
      <c r="R242" s="174"/>
      <c r="S242" s="174"/>
      <c r="T242" s="175"/>
      <c r="AT242" s="170" t="s">
        <v>151</v>
      </c>
      <c r="AU242" s="170" t="s">
        <v>149</v>
      </c>
      <c r="AV242" s="14" t="s">
        <v>82</v>
      </c>
      <c r="AW242" s="14" t="s">
        <v>31</v>
      </c>
      <c r="AX242" s="14" t="s">
        <v>74</v>
      </c>
      <c r="AY242" s="170" t="s">
        <v>142</v>
      </c>
    </row>
    <row r="243" spans="1:65" s="13" customFormat="1" ht="10">
      <c r="B243" s="160"/>
      <c r="D243" s="161" t="s">
        <v>151</v>
      </c>
      <c r="E243" s="162" t="s">
        <v>1</v>
      </c>
      <c r="F243" s="163" t="s">
        <v>259</v>
      </c>
      <c r="H243" s="164">
        <v>159.6</v>
      </c>
      <c r="I243" s="165"/>
      <c r="L243" s="160"/>
      <c r="M243" s="166"/>
      <c r="N243" s="167"/>
      <c r="O243" s="167"/>
      <c r="P243" s="167"/>
      <c r="Q243" s="167"/>
      <c r="R243" s="167"/>
      <c r="S243" s="167"/>
      <c r="T243" s="168"/>
      <c r="AT243" s="162" t="s">
        <v>151</v>
      </c>
      <c r="AU243" s="162" t="s">
        <v>149</v>
      </c>
      <c r="AV243" s="13" t="s">
        <v>149</v>
      </c>
      <c r="AW243" s="13" t="s">
        <v>31</v>
      </c>
      <c r="AX243" s="13" t="s">
        <v>82</v>
      </c>
      <c r="AY243" s="162" t="s">
        <v>142</v>
      </c>
    </row>
    <row r="244" spans="1:65" s="2" customFormat="1" ht="21.75" customHeight="1">
      <c r="A244" s="33"/>
      <c r="B244" s="145"/>
      <c r="C244" s="146" t="s">
        <v>280</v>
      </c>
      <c r="D244" s="146" t="s">
        <v>144</v>
      </c>
      <c r="E244" s="147" t="s">
        <v>281</v>
      </c>
      <c r="F244" s="148" t="s">
        <v>282</v>
      </c>
      <c r="G244" s="149" t="s">
        <v>147</v>
      </c>
      <c r="H244" s="150">
        <v>107.34</v>
      </c>
      <c r="I244" s="151"/>
      <c r="J244" s="152">
        <f>ROUND(I244*H244,2)</f>
        <v>0</v>
      </c>
      <c r="K244" s="153"/>
      <c r="L244" s="34"/>
      <c r="M244" s="154" t="s">
        <v>1</v>
      </c>
      <c r="N244" s="155" t="s">
        <v>40</v>
      </c>
      <c r="O244" s="59"/>
      <c r="P244" s="156">
        <f>O244*H244</f>
        <v>0</v>
      </c>
      <c r="Q244" s="156">
        <v>0</v>
      </c>
      <c r="R244" s="156">
        <f>Q244*H244</f>
        <v>0</v>
      </c>
      <c r="S244" s="156">
        <v>0</v>
      </c>
      <c r="T244" s="157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58" t="s">
        <v>148</v>
      </c>
      <c r="AT244" s="158" t="s">
        <v>144</v>
      </c>
      <c r="AU244" s="158" t="s">
        <v>149</v>
      </c>
      <c r="AY244" s="18" t="s">
        <v>142</v>
      </c>
      <c r="BE244" s="159">
        <f>IF(N244="základná",J244,0)</f>
        <v>0</v>
      </c>
      <c r="BF244" s="159">
        <f>IF(N244="znížená",J244,0)</f>
        <v>0</v>
      </c>
      <c r="BG244" s="159">
        <f>IF(N244="zákl. prenesená",J244,0)</f>
        <v>0</v>
      </c>
      <c r="BH244" s="159">
        <f>IF(N244="zníž. prenesená",J244,0)</f>
        <v>0</v>
      </c>
      <c r="BI244" s="159">
        <f>IF(N244="nulová",J244,0)</f>
        <v>0</v>
      </c>
      <c r="BJ244" s="18" t="s">
        <v>149</v>
      </c>
      <c r="BK244" s="159">
        <f>ROUND(I244*H244,2)</f>
        <v>0</v>
      </c>
      <c r="BL244" s="18" t="s">
        <v>148</v>
      </c>
      <c r="BM244" s="158" t="s">
        <v>283</v>
      </c>
    </row>
    <row r="245" spans="1:65" s="2" customFormat="1" ht="21.75" customHeight="1">
      <c r="A245" s="33"/>
      <c r="B245" s="145"/>
      <c r="C245" s="146" t="s">
        <v>284</v>
      </c>
      <c r="D245" s="146" t="s">
        <v>144</v>
      </c>
      <c r="E245" s="147" t="s">
        <v>285</v>
      </c>
      <c r="F245" s="148" t="s">
        <v>286</v>
      </c>
      <c r="G245" s="149" t="s">
        <v>287</v>
      </c>
      <c r="H245" s="150">
        <v>182.47800000000001</v>
      </c>
      <c r="I245" s="151"/>
      <c r="J245" s="152">
        <f>ROUND(I245*H245,2)</f>
        <v>0</v>
      </c>
      <c r="K245" s="153"/>
      <c r="L245" s="34"/>
      <c r="M245" s="154" t="s">
        <v>1</v>
      </c>
      <c r="N245" s="155" t="s">
        <v>40</v>
      </c>
      <c r="O245" s="59"/>
      <c r="P245" s="156">
        <f>O245*H245</f>
        <v>0</v>
      </c>
      <c r="Q245" s="156">
        <v>0</v>
      </c>
      <c r="R245" s="156">
        <f>Q245*H245</f>
        <v>0</v>
      </c>
      <c r="S245" s="156">
        <v>0</v>
      </c>
      <c r="T245" s="157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58" t="s">
        <v>148</v>
      </c>
      <c r="AT245" s="158" t="s">
        <v>144</v>
      </c>
      <c r="AU245" s="158" t="s">
        <v>149</v>
      </c>
      <c r="AY245" s="18" t="s">
        <v>142</v>
      </c>
      <c r="BE245" s="159">
        <f>IF(N245="základná",J245,0)</f>
        <v>0</v>
      </c>
      <c r="BF245" s="159">
        <f>IF(N245="znížená",J245,0)</f>
        <v>0</v>
      </c>
      <c r="BG245" s="159">
        <f>IF(N245="zákl. prenesená",J245,0)</f>
        <v>0</v>
      </c>
      <c r="BH245" s="159">
        <f>IF(N245="zníž. prenesená",J245,0)</f>
        <v>0</v>
      </c>
      <c r="BI245" s="159">
        <f>IF(N245="nulová",J245,0)</f>
        <v>0</v>
      </c>
      <c r="BJ245" s="18" t="s">
        <v>149</v>
      </c>
      <c r="BK245" s="159">
        <f>ROUND(I245*H245,2)</f>
        <v>0</v>
      </c>
      <c r="BL245" s="18" t="s">
        <v>148</v>
      </c>
      <c r="BM245" s="158" t="s">
        <v>288</v>
      </c>
    </row>
    <row r="246" spans="1:65" s="13" customFormat="1" ht="10">
      <c r="B246" s="160"/>
      <c r="D246" s="161" t="s">
        <v>151</v>
      </c>
      <c r="E246" s="162" t="s">
        <v>1</v>
      </c>
      <c r="F246" s="163" t="s">
        <v>289</v>
      </c>
      <c r="H246" s="164">
        <v>182.47800000000001</v>
      </c>
      <c r="I246" s="165"/>
      <c r="L246" s="160"/>
      <c r="M246" s="166"/>
      <c r="N246" s="167"/>
      <c r="O246" s="167"/>
      <c r="P246" s="167"/>
      <c r="Q246" s="167"/>
      <c r="R246" s="167"/>
      <c r="S246" s="167"/>
      <c r="T246" s="168"/>
      <c r="AT246" s="162" t="s">
        <v>151</v>
      </c>
      <c r="AU246" s="162" t="s">
        <v>149</v>
      </c>
      <c r="AV246" s="13" t="s">
        <v>149</v>
      </c>
      <c r="AW246" s="13" t="s">
        <v>31</v>
      </c>
      <c r="AX246" s="13" t="s">
        <v>82</v>
      </c>
      <c r="AY246" s="162" t="s">
        <v>142</v>
      </c>
    </row>
    <row r="247" spans="1:65" s="2" customFormat="1" ht="21.75" customHeight="1">
      <c r="A247" s="33"/>
      <c r="B247" s="145"/>
      <c r="C247" s="146" t="s">
        <v>290</v>
      </c>
      <c r="D247" s="146" t="s">
        <v>144</v>
      </c>
      <c r="E247" s="147" t="s">
        <v>291</v>
      </c>
      <c r="F247" s="148" t="s">
        <v>292</v>
      </c>
      <c r="G247" s="149" t="s">
        <v>147</v>
      </c>
      <c r="H247" s="150">
        <v>28.6</v>
      </c>
      <c r="I247" s="151"/>
      <c r="J247" s="152">
        <f>ROUND(I247*H247,2)</f>
        <v>0</v>
      </c>
      <c r="K247" s="153"/>
      <c r="L247" s="34"/>
      <c r="M247" s="154" t="s">
        <v>1</v>
      </c>
      <c r="N247" s="155" t="s">
        <v>40</v>
      </c>
      <c r="O247" s="59"/>
      <c r="P247" s="156">
        <f>O247*H247</f>
        <v>0</v>
      </c>
      <c r="Q247" s="156">
        <v>0</v>
      </c>
      <c r="R247" s="156">
        <f>Q247*H247</f>
        <v>0</v>
      </c>
      <c r="S247" s="156">
        <v>0</v>
      </c>
      <c r="T247" s="157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58" t="s">
        <v>148</v>
      </c>
      <c r="AT247" s="158" t="s">
        <v>144</v>
      </c>
      <c r="AU247" s="158" t="s">
        <v>149</v>
      </c>
      <c r="AY247" s="18" t="s">
        <v>142</v>
      </c>
      <c r="BE247" s="159">
        <f>IF(N247="základná",J247,0)</f>
        <v>0</v>
      </c>
      <c r="BF247" s="159">
        <f>IF(N247="znížená",J247,0)</f>
        <v>0</v>
      </c>
      <c r="BG247" s="159">
        <f>IF(N247="zákl. prenesená",J247,0)</f>
        <v>0</v>
      </c>
      <c r="BH247" s="159">
        <f>IF(N247="zníž. prenesená",J247,0)</f>
        <v>0</v>
      </c>
      <c r="BI247" s="159">
        <f>IF(N247="nulová",J247,0)</f>
        <v>0</v>
      </c>
      <c r="BJ247" s="18" t="s">
        <v>149</v>
      </c>
      <c r="BK247" s="159">
        <f>ROUND(I247*H247,2)</f>
        <v>0</v>
      </c>
      <c r="BL247" s="18" t="s">
        <v>148</v>
      </c>
      <c r="BM247" s="158" t="s">
        <v>293</v>
      </c>
    </row>
    <row r="248" spans="1:65" s="13" customFormat="1" ht="10">
      <c r="B248" s="160"/>
      <c r="D248" s="161" t="s">
        <v>151</v>
      </c>
      <c r="E248" s="162" t="s">
        <v>1</v>
      </c>
      <c r="F248" s="163" t="s">
        <v>294</v>
      </c>
      <c r="H248" s="164">
        <v>28.6</v>
      </c>
      <c r="I248" s="165"/>
      <c r="L248" s="160"/>
      <c r="M248" s="166"/>
      <c r="N248" s="167"/>
      <c r="O248" s="167"/>
      <c r="P248" s="167"/>
      <c r="Q248" s="167"/>
      <c r="R248" s="167"/>
      <c r="S248" s="167"/>
      <c r="T248" s="168"/>
      <c r="AT248" s="162" t="s">
        <v>151</v>
      </c>
      <c r="AU248" s="162" t="s">
        <v>149</v>
      </c>
      <c r="AV248" s="13" t="s">
        <v>149</v>
      </c>
      <c r="AW248" s="13" t="s">
        <v>31</v>
      </c>
      <c r="AX248" s="13" t="s">
        <v>82</v>
      </c>
      <c r="AY248" s="162" t="s">
        <v>142</v>
      </c>
    </row>
    <row r="249" spans="1:65" s="2" customFormat="1" ht="21.75" customHeight="1">
      <c r="A249" s="33"/>
      <c r="B249" s="145"/>
      <c r="C249" s="146" t="s">
        <v>7</v>
      </c>
      <c r="D249" s="146" t="s">
        <v>144</v>
      </c>
      <c r="E249" s="147" t="s">
        <v>295</v>
      </c>
      <c r="F249" s="148" t="s">
        <v>296</v>
      </c>
      <c r="G249" s="149" t="s">
        <v>147</v>
      </c>
      <c r="H249" s="150">
        <v>152.38</v>
      </c>
      <c r="I249" s="151"/>
      <c r="J249" s="152">
        <f>ROUND(I249*H249,2)</f>
        <v>0</v>
      </c>
      <c r="K249" s="153"/>
      <c r="L249" s="34"/>
      <c r="M249" s="154" t="s">
        <v>1</v>
      </c>
      <c r="N249" s="155" t="s">
        <v>40</v>
      </c>
      <c r="O249" s="59"/>
      <c r="P249" s="156">
        <f>O249*H249</f>
        <v>0</v>
      </c>
      <c r="Q249" s="156">
        <v>0</v>
      </c>
      <c r="R249" s="156">
        <f>Q249*H249</f>
        <v>0</v>
      </c>
      <c r="S249" s="156">
        <v>0</v>
      </c>
      <c r="T249" s="157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58" t="s">
        <v>148</v>
      </c>
      <c r="AT249" s="158" t="s">
        <v>144</v>
      </c>
      <c r="AU249" s="158" t="s">
        <v>149</v>
      </c>
      <c r="AY249" s="18" t="s">
        <v>142</v>
      </c>
      <c r="BE249" s="159">
        <f>IF(N249="základná",J249,0)</f>
        <v>0</v>
      </c>
      <c r="BF249" s="159">
        <f>IF(N249="znížená",J249,0)</f>
        <v>0</v>
      </c>
      <c r="BG249" s="159">
        <f>IF(N249="zákl. prenesená",J249,0)</f>
        <v>0</v>
      </c>
      <c r="BH249" s="159">
        <f>IF(N249="zníž. prenesená",J249,0)</f>
        <v>0</v>
      </c>
      <c r="BI249" s="159">
        <f>IF(N249="nulová",J249,0)</f>
        <v>0</v>
      </c>
      <c r="BJ249" s="18" t="s">
        <v>149</v>
      </c>
      <c r="BK249" s="159">
        <f>ROUND(I249*H249,2)</f>
        <v>0</v>
      </c>
      <c r="BL249" s="18" t="s">
        <v>148</v>
      </c>
      <c r="BM249" s="158" t="s">
        <v>297</v>
      </c>
    </row>
    <row r="250" spans="1:65" s="14" customFormat="1" ht="10">
      <c r="B250" s="169"/>
      <c r="D250" s="161" t="s">
        <v>151</v>
      </c>
      <c r="E250" s="170" t="s">
        <v>1</v>
      </c>
      <c r="F250" s="171" t="s">
        <v>298</v>
      </c>
      <c r="H250" s="170" t="s">
        <v>1</v>
      </c>
      <c r="I250" s="172"/>
      <c r="L250" s="169"/>
      <c r="M250" s="173"/>
      <c r="N250" s="174"/>
      <c r="O250" s="174"/>
      <c r="P250" s="174"/>
      <c r="Q250" s="174"/>
      <c r="R250" s="174"/>
      <c r="S250" s="174"/>
      <c r="T250" s="175"/>
      <c r="AT250" s="170" t="s">
        <v>151</v>
      </c>
      <c r="AU250" s="170" t="s">
        <v>149</v>
      </c>
      <c r="AV250" s="14" t="s">
        <v>82</v>
      </c>
      <c r="AW250" s="14" t="s">
        <v>31</v>
      </c>
      <c r="AX250" s="14" t="s">
        <v>74</v>
      </c>
      <c r="AY250" s="170" t="s">
        <v>142</v>
      </c>
    </row>
    <row r="251" spans="1:65" s="13" customFormat="1" ht="10">
      <c r="B251" s="160"/>
      <c r="D251" s="161" t="s">
        <v>151</v>
      </c>
      <c r="E251" s="162" t="s">
        <v>1</v>
      </c>
      <c r="F251" s="163" t="s">
        <v>299</v>
      </c>
      <c r="H251" s="164">
        <v>152.38</v>
      </c>
      <c r="I251" s="165"/>
      <c r="L251" s="160"/>
      <c r="M251" s="166"/>
      <c r="N251" s="167"/>
      <c r="O251" s="167"/>
      <c r="P251" s="167"/>
      <c r="Q251" s="167"/>
      <c r="R251" s="167"/>
      <c r="S251" s="167"/>
      <c r="T251" s="168"/>
      <c r="AT251" s="162" t="s">
        <v>151</v>
      </c>
      <c r="AU251" s="162" t="s">
        <v>149</v>
      </c>
      <c r="AV251" s="13" t="s">
        <v>149</v>
      </c>
      <c r="AW251" s="13" t="s">
        <v>31</v>
      </c>
      <c r="AX251" s="13" t="s">
        <v>82</v>
      </c>
      <c r="AY251" s="162" t="s">
        <v>142</v>
      </c>
    </row>
    <row r="252" spans="1:65" s="2" customFormat="1" ht="16.5" customHeight="1">
      <c r="A252" s="33"/>
      <c r="B252" s="145"/>
      <c r="C252" s="184" t="s">
        <v>300</v>
      </c>
      <c r="D252" s="184" t="s">
        <v>301</v>
      </c>
      <c r="E252" s="185" t="s">
        <v>302</v>
      </c>
      <c r="F252" s="186" t="s">
        <v>303</v>
      </c>
      <c r="G252" s="187" t="s">
        <v>287</v>
      </c>
      <c r="H252" s="188">
        <v>304.76</v>
      </c>
      <c r="I252" s="189"/>
      <c r="J252" s="190">
        <f>ROUND(I252*H252,2)</f>
        <v>0</v>
      </c>
      <c r="K252" s="191"/>
      <c r="L252" s="192"/>
      <c r="M252" s="193" t="s">
        <v>1</v>
      </c>
      <c r="N252" s="194" t="s">
        <v>40</v>
      </c>
      <c r="O252" s="59"/>
      <c r="P252" s="156">
        <f>O252*H252</f>
        <v>0</v>
      </c>
      <c r="Q252" s="156">
        <v>1</v>
      </c>
      <c r="R252" s="156">
        <f>Q252*H252</f>
        <v>304.76</v>
      </c>
      <c r="S252" s="156">
        <v>0</v>
      </c>
      <c r="T252" s="157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58" t="s">
        <v>211</v>
      </c>
      <c r="AT252" s="158" t="s">
        <v>301</v>
      </c>
      <c r="AU252" s="158" t="s">
        <v>149</v>
      </c>
      <c r="AY252" s="18" t="s">
        <v>142</v>
      </c>
      <c r="BE252" s="159">
        <f>IF(N252="základná",J252,0)</f>
        <v>0</v>
      </c>
      <c r="BF252" s="159">
        <f>IF(N252="znížená",J252,0)</f>
        <v>0</v>
      </c>
      <c r="BG252" s="159">
        <f>IF(N252="zákl. prenesená",J252,0)</f>
        <v>0</v>
      </c>
      <c r="BH252" s="159">
        <f>IF(N252="zníž. prenesená",J252,0)</f>
        <v>0</v>
      </c>
      <c r="BI252" s="159">
        <f>IF(N252="nulová",J252,0)</f>
        <v>0</v>
      </c>
      <c r="BJ252" s="18" t="s">
        <v>149</v>
      </c>
      <c r="BK252" s="159">
        <f>ROUND(I252*H252,2)</f>
        <v>0</v>
      </c>
      <c r="BL252" s="18" t="s">
        <v>148</v>
      </c>
      <c r="BM252" s="158" t="s">
        <v>304</v>
      </c>
    </row>
    <row r="253" spans="1:65" s="13" customFormat="1" ht="10">
      <c r="B253" s="160"/>
      <c r="D253" s="161" t="s">
        <v>151</v>
      </c>
      <c r="E253" s="162" t="s">
        <v>1</v>
      </c>
      <c r="F253" s="163" t="s">
        <v>305</v>
      </c>
      <c r="H253" s="164">
        <v>304.76</v>
      </c>
      <c r="I253" s="165"/>
      <c r="L253" s="160"/>
      <c r="M253" s="166"/>
      <c r="N253" s="167"/>
      <c r="O253" s="167"/>
      <c r="P253" s="167"/>
      <c r="Q253" s="167"/>
      <c r="R253" s="167"/>
      <c r="S253" s="167"/>
      <c r="T253" s="168"/>
      <c r="AT253" s="162" t="s">
        <v>151</v>
      </c>
      <c r="AU253" s="162" t="s">
        <v>149</v>
      </c>
      <c r="AV253" s="13" t="s">
        <v>149</v>
      </c>
      <c r="AW253" s="13" t="s">
        <v>31</v>
      </c>
      <c r="AX253" s="13" t="s">
        <v>82</v>
      </c>
      <c r="AY253" s="162" t="s">
        <v>142</v>
      </c>
    </row>
    <row r="254" spans="1:65" s="2" customFormat="1" ht="21.75" customHeight="1">
      <c r="A254" s="33"/>
      <c r="B254" s="145"/>
      <c r="C254" s="146" t="s">
        <v>306</v>
      </c>
      <c r="D254" s="146" t="s">
        <v>144</v>
      </c>
      <c r="E254" s="147" t="s">
        <v>307</v>
      </c>
      <c r="F254" s="148" t="s">
        <v>308</v>
      </c>
      <c r="G254" s="149" t="s">
        <v>147</v>
      </c>
      <c r="H254" s="150">
        <v>105.41500000000001</v>
      </c>
      <c r="I254" s="151"/>
      <c r="J254" s="152">
        <f>ROUND(I254*H254,2)</f>
        <v>0</v>
      </c>
      <c r="K254" s="153"/>
      <c r="L254" s="34"/>
      <c r="M254" s="154" t="s">
        <v>1</v>
      </c>
      <c r="N254" s="155" t="s">
        <v>40</v>
      </c>
      <c r="O254" s="59"/>
      <c r="P254" s="156">
        <f>O254*H254</f>
        <v>0</v>
      </c>
      <c r="Q254" s="156">
        <v>0</v>
      </c>
      <c r="R254" s="156">
        <f>Q254*H254</f>
        <v>0</v>
      </c>
      <c r="S254" s="156">
        <v>0</v>
      </c>
      <c r="T254" s="157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58" t="s">
        <v>148</v>
      </c>
      <c r="AT254" s="158" t="s">
        <v>144</v>
      </c>
      <c r="AU254" s="158" t="s">
        <v>149</v>
      </c>
      <c r="AY254" s="18" t="s">
        <v>142</v>
      </c>
      <c r="BE254" s="159">
        <f>IF(N254="základná",J254,0)</f>
        <v>0</v>
      </c>
      <c r="BF254" s="159">
        <f>IF(N254="znížená",J254,0)</f>
        <v>0</v>
      </c>
      <c r="BG254" s="159">
        <f>IF(N254="zákl. prenesená",J254,0)</f>
        <v>0</v>
      </c>
      <c r="BH254" s="159">
        <f>IF(N254="zníž. prenesená",J254,0)</f>
        <v>0</v>
      </c>
      <c r="BI254" s="159">
        <f>IF(N254="nulová",J254,0)</f>
        <v>0</v>
      </c>
      <c r="BJ254" s="18" t="s">
        <v>149</v>
      </c>
      <c r="BK254" s="159">
        <f>ROUND(I254*H254,2)</f>
        <v>0</v>
      </c>
      <c r="BL254" s="18" t="s">
        <v>148</v>
      </c>
      <c r="BM254" s="158" t="s">
        <v>309</v>
      </c>
    </row>
    <row r="255" spans="1:65" s="14" customFormat="1" ht="10">
      <c r="B255" s="169"/>
      <c r="D255" s="161" t="s">
        <v>151</v>
      </c>
      <c r="E255" s="170" t="s">
        <v>1</v>
      </c>
      <c r="F255" s="171" t="s">
        <v>310</v>
      </c>
      <c r="H255" s="170" t="s">
        <v>1</v>
      </c>
      <c r="I255" s="172"/>
      <c r="L255" s="169"/>
      <c r="M255" s="173"/>
      <c r="N255" s="174"/>
      <c r="O255" s="174"/>
      <c r="P255" s="174"/>
      <c r="Q255" s="174"/>
      <c r="R255" s="174"/>
      <c r="S255" s="174"/>
      <c r="T255" s="175"/>
      <c r="AT255" s="170" t="s">
        <v>151</v>
      </c>
      <c r="AU255" s="170" t="s">
        <v>149</v>
      </c>
      <c r="AV255" s="14" t="s">
        <v>82</v>
      </c>
      <c r="AW255" s="14" t="s">
        <v>31</v>
      </c>
      <c r="AX255" s="14" t="s">
        <v>74</v>
      </c>
      <c r="AY255" s="170" t="s">
        <v>142</v>
      </c>
    </row>
    <row r="256" spans="1:65" s="13" customFormat="1" ht="10">
      <c r="B256" s="160"/>
      <c r="D256" s="161" t="s">
        <v>151</v>
      </c>
      <c r="E256" s="162" t="s">
        <v>1</v>
      </c>
      <c r="F256" s="163" t="s">
        <v>252</v>
      </c>
      <c r="H256" s="164">
        <v>93.45</v>
      </c>
      <c r="I256" s="165"/>
      <c r="L256" s="160"/>
      <c r="M256" s="166"/>
      <c r="N256" s="167"/>
      <c r="O256" s="167"/>
      <c r="P256" s="167"/>
      <c r="Q256" s="167"/>
      <c r="R256" s="167"/>
      <c r="S256" s="167"/>
      <c r="T256" s="168"/>
      <c r="AT256" s="162" t="s">
        <v>151</v>
      </c>
      <c r="AU256" s="162" t="s">
        <v>149</v>
      </c>
      <c r="AV256" s="13" t="s">
        <v>149</v>
      </c>
      <c r="AW256" s="13" t="s">
        <v>31</v>
      </c>
      <c r="AX256" s="13" t="s">
        <v>74</v>
      </c>
      <c r="AY256" s="162" t="s">
        <v>142</v>
      </c>
    </row>
    <row r="257" spans="1:65" s="14" customFormat="1" ht="10">
      <c r="B257" s="169"/>
      <c r="D257" s="161" t="s">
        <v>151</v>
      </c>
      <c r="E257" s="170" t="s">
        <v>1</v>
      </c>
      <c r="F257" s="171" t="s">
        <v>253</v>
      </c>
      <c r="H257" s="170" t="s">
        <v>1</v>
      </c>
      <c r="I257" s="172"/>
      <c r="L257" s="169"/>
      <c r="M257" s="173"/>
      <c r="N257" s="174"/>
      <c r="O257" s="174"/>
      <c r="P257" s="174"/>
      <c r="Q257" s="174"/>
      <c r="R257" s="174"/>
      <c r="S257" s="174"/>
      <c r="T257" s="175"/>
      <c r="AT257" s="170" t="s">
        <v>151</v>
      </c>
      <c r="AU257" s="170" t="s">
        <v>149</v>
      </c>
      <c r="AV257" s="14" t="s">
        <v>82</v>
      </c>
      <c r="AW257" s="14" t="s">
        <v>31</v>
      </c>
      <c r="AX257" s="14" t="s">
        <v>74</v>
      </c>
      <c r="AY257" s="170" t="s">
        <v>142</v>
      </c>
    </row>
    <row r="258" spans="1:65" s="13" customFormat="1" ht="10">
      <c r="B258" s="160"/>
      <c r="D258" s="161" t="s">
        <v>151</v>
      </c>
      <c r="E258" s="162" t="s">
        <v>1</v>
      </c>
      <c r="F258" s="163" t="s">
        <v>254</v>
      </c>
      <c r="H258" s="164">
        <v>6</v>
      </c>
      <c r="I258" s="165"/>
      <c r="L258" s="160"/>
      <c r="M258" s="166"/>
      <c r="N258" s="167"/>
      <c r="O258" s="167"/>
      <c r="P258" s="167"/>
      <c r="Q258" s="167"/>
      <c r="R258" s="167"/>
      <c r="S258" s="167"/>
      <c r="T258" s="168"/>
      <c r="AT258" s="162" t="s">
        <v>151</v>
      </c>
      <c r="AU258" s="162" t="s">
        <v>149</v>
      </c>
      <c r="AV258" s="13" t="s">
        <v>149</v>
      </c>
      <c r="AW258" s="13" t="s">
        <v>31</v>
      </c>
      <c r="AX258" s="13" t="s">
        <v>74</v>
      </c>
      <c r="AY258" s="162" t="s">
        <v>142</v>
      </c>
    </row>
    <row r="259" spans="1:65" s="13" customFormat="1" ht="10">
      <c r="B259" s="160"/>
      <c r="D259" s="161" t="s">
        <v>151</v>
      </c>
      <c r="E259" s="162" t="s">
        <v>1</v>
      </c>
      <c r="F259" s="163" t="s">
        <v>255</v>
      </c>
      <c r="H259" s="164">
        <v>2.645</v>
      </c>
      <c r="I259" s="165"/>
      <c r="L259" s="160"/>
      <c r="M259" s="166"/>
      <c r="N259" s="167"/>
      <c r="O259" s="167"/>
      <c r="P259" s="167"/>
      <c r="Q259" s="167"/>
      <c r="R259" s="167"/>
      <c r="S259" s="167"/>
      <c r="T259" s="168"/>
      <c r="AT259" s="162" t="s">
        <v>151</v>
      </c>
      <c r="AU259" s="162" t="s">
        <v>149</v>
      </c>
      <c r="AV259" s="13" t="s">
        <v>149</v>
      </c>
      <c r="AW259" s="13" t="s">
        <v>31</v>
      </c>
      <c r="AX259" s="13" t="s">
        <v>74</v>
      </c>
      <c r="AY259" s="162" t="s">
        <v>142</v>
      </c>
    </row>
    <row r="260" spans="1:65" s="13" customFormat="1" ht="10">
      <c r="B260" s="160"/>
      <c r="D260" s="161" t="s">
        <v>151</v>
      </c>
      <c r="E260" s="162" t="s">
        <v>1</v>
      </c>
      <c r="F260" s="163" t="s">
        <v>256</v>
      </c>
      <c r="H260" s="164">
        <v>0.72</v>
      </c>
      <c r="I260" s="165"/>
      <c r="L260" s="160"/>
      <c r="M260" s="166"/>
      <c r="N260" s="167"/>
      <c r="O260" s="167"/>
      <c r="P260" s="167"/>
      <c r="Q260" s="167"/>
      <c r="R260" s="167"/>
      <c r="S260" s="167"/>
      <c r="T260" s="168"/>
      <c r="AT260" s="162" t="s">
        <v>151</v>
      </c>
      <c r="AU260" s="162" t="s">
        <v>149</v>
      </c>
      <c r="AV260" s="13" t="s">
        <v>149</v>
      </c>
      <c r="AW260" s="13" t="s">
        <v>31</v>
      </c>
      <c r="AX260" s="13" t="s">
        <v>74</v>
      </c>
      <c r="AY260" s="162" t="s">
        <v>142</v>
      </c>
    </row>
    <row r="261" spans="1:65" s="13" customFormat="1" ht="10">
      <c r="B261" s="160"/>
      <c r="D261" s="161" t="s">
        <v>151</v>
      </c>
      <c r="E261" s="162" t="s">
        <v>1</v>
      </c>
      <c r="F261" s="163" t="s">
        <v>257</v>
      </c>
      <c r="H261" s="164">
        <v>1.96</v>
      </c>
      <c r="I261" s="165"/>
      <c r="L261" s="160"/>
      <c r="M261" s="166"/>
      <c r="N261" s="167"/>
      <c r="O261" s="167"/>
      <c r="P261" s="167"/>
      <c r="Q261" s="167"/>
      <c r="R261" s="167"/>
      <c r="S261" s="167"/>
      <c r="T261" s="168"/>
      <c r="AT261" s="162" t="s">
        <v>151</v>
      </c>
      <c r="AU261" s="162" t="s">
        <v>149</v>
      </c>
      <c r="AV261" s="13" t="s">
        <v>149</v>
      </c>
      <c r="AW261" s="13" t="s">
        <v>31</v>
      </c>
      <c r="AX261" s="13" t="s">
        <v>74</v>
      </c>
      <c r="AY261" s="162" t="s">
        <v>142</v>
      </c>
    </row>
    <row r="262" spans="1:65" s="13" customFormat="1" ht="10">
      <c r="B262" s="160"/>
      <c r="D262" s="161" t="s">
        <v>151</v>
      </c>
      <c r="E262" s="162" t="s">
        <v>1</v>
      </c>
      <c r="F262" s="163" t="s">
        <v>258</v>
      </c>
      <c r="H262" s="164">
        <v>0.64</v>
      </c>
      <c r="I262" s="165"/>
      <c r="L262" s="160"/>
      <c r="M262" s="166"/>
      <c r="N262" s="167"/>
      <c r="O262" s="167"/>
      <c r="P262" s="167"/>
      <c r="Q262" s="167"/>
      <c r="R262" s="167"/>
      <c r="S262" s="167"/>
      <c r="T262" s="168"/>
      <c r="AT262" s="162" t="s">
        <v>151</v>
      </c>
      <c r="AU262" s="162" t="s">
        <v>149</v>
      </c>
      <c r="AV262" s="13" t="s">
        <v>149</v>
      </c>
      <c r="AW262" s="13" t="s">
        <v>31</v>
      </c>
      <c r="AX262" s="13" t="s">
        <v>74</v>
      </c>
      <c r="AY262" s="162" t="s">
        <v>142</v>
      </c>
    </row>
    <row r="263" spans="1:65" s="15" customFormat="1" ht="10">
      <c r="B263" s="176"/>
      <c r="D263" s="161" t="s">
        <v>151</v>
      </c>
      <c r="E263" s="177" t="s">
        <v>1</v>
      </c>
      <c r="F263" s="178" t="s">
        <v>164</v>
      </c>
      <c r="H263" s="179">
        <v>105.41500000000001</v>
      </c>
      <c r="I263" s="180"/>
      <c r="L263" s="176"/>
      <c r="M263" s="181"/>
      <c r="N263" s="182"/>
      <c r="O263" s="182"/>
      <c r="P263" s="182"/>
      <c r="Q263" s="182"/>
      <c r="R263" s="182"/>
      <c r="S263" s="182"/>
      <c r="T263" s="183"/>
      <c r="AT263" s="177" t="s">
        <v>151</v>
      </c>
      <c r="AU263" s="177" t="s">
        <v>149</v>
      </c>
      <c r="AV263" s="15" t="s">
        <v>148</v>
      </c>
      <c r="AW263" s="15" t="s">
        <v>31</v>
      </c>
      <c r="AX263" s="15" t="s">
        <v>82</v>
      </c>
      <c r="AY263" s="177" t="s">
        <v>142</v>
      </c>
    </row>
    <row r="264" spans="1:65" s="2" customFormat="1" ht="21.75" customHeight="1">
      <c r="A264" s="33"/>
      <c r="B264" s="145"/>
      <c r="C264" s="146" t="s">
        <v>311</v>
      </c>
      <c r="D264" s="146" t="s">
        <v>144</v>
      </c>
      <c r="E264" s="147" t="s">
        <v>312</v>
      </c>
      <c r="F264" s="148" t="s">
        <v>313</v>
      </c>
      <c r="G264" s="149" t="s">
        <v>314</v>
      </c>
      <c r="H264" s="150">
        <v>962</v>
      </c>
      <c r="I264" s="151"/>
      <c r="J264" s="152">
        <f>ROUND(I264*H264,2)</f>
        <v>0</v>
      </c>
      <c r="K264" s="153"/>
      <c r="L264" s="34"/>
      <c r="M264" s="154" t="s">
        <v>1</v>
      </c>
      <c r="N264" s="155" t="s">
        <v>40</v>
      </c>
      <c r="O264" s="59"/>
      <c r="P264" s="156">
        <f>O264*H264</f>
        <v>0</v>
      </c>
      <c r="Q264" s="156">
        <v>0</v>
      </c>
      <c r="R264" s="156">
        <f>Q264*H264</f>
        <v>0</v>
      </c>
      <c r="S264" s="156">
        <v>0</v>
      </c>
      <c r="T264" s="157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58" t="s">
        <v>148</v>
      </c>
      <c r="AT264" s="158" t="s">
        <v>144</v>
      </c>
      <c r="AU264" s="158" t="s">
        <v>149</v>
      </c>
      <c r="AY264" s="18" t="s">
        <v>142</v>
      </c>
      <c r="BE264" s="159">
        <f>IF(N264="základná",J264,0)</f>
        <v>0</v>
      </c>
      <c r="BF264" s="159">
        <f>IF(N264="znížená",J264,0)</f>
        <v>0</v>
      </c>
      <c r="BG264" s="159">
        <f>IF(N264="zákl. prenesená",J264,0)</f>
        <v>0</v>
      </c>
      <c r="BH264" s="159">
        <f>IF(N264="zníž. prenesená",J264,0)</f>
        <v>0</v>
      </c>
      <c r="BI264" s="159">
        <f>IF(N264="nulová",J264,0)</f>
        <v>0</v>
      </c>
      <c r="BJ264" s="18" t="s">
        <v>149</v>
      </c>
      <c r="BK264" s="159">
        <f>ROUND(I264*H264,2)</f>
        <v>0</v>
      </c>
      <c r="BL264" s="18" t="s">
        <v>148</v>
      </c>
      <c r="BM264" s="158" t="s">
        <v>315</v>
      </c>
    </row>
    <row r="265" spans="1:65" s="14" customFormat="1" ht="10">
      <c r="B265" s="169"/>
      <c r="D265" s="161" t="s">
        <v>151</v>
      </c>
      <c r="E265" s="170" t="s">
        <v>1</v>
      </c>
      <c r="F265" s="171" t="s">
        <v>316</v>
      </c>
      <c r="H265" s="170" t="s">
        <v>1</v>
      </c>
      <c r="I265" s="172"/>
      <c r="L265" s="169"/>
      <c r="M265" s="173"/>
      <c r="N265" s="174"/>
      <c r="O265" s="174"/>
      <c r="P265" s="174"/>
      <c r="Q265" s="174"/>
      <c r="R265" s="174"/>
      <c r="S265" s="174"/>
      <c r="T265" s="175"/>
      <c r="AT265" s="170" t="s">
        <v>151</v>
      </c>
      <c r="AU265" s="170" t="s">
        <v>149</v>
      </c>
      <c r="AV265" s="14" t="s">
        <v>82</v>
      </c>
      <c r="AW265" s="14" t="s">
        <v>31</v>
      </c>
      <c r="AX265" s="14" t="s">
        <v>74</v>
      </c>
      <c r="AY265" s="170" t="s">
        <v>142</v>
      </c>
    </row>
    <row r="266" spans="1:65" s="13" customFormat="1" ht="10">
      <c r="B266" s="160"/>
      <c r="D266" s="161" t="s">
        <v>151</v>
      </c>
      <c r="E266" s="162" t="s">
        <v>1</v>
      </c>
      <c r="F266" s="163" t="s">
        <v>317</v>
      </c>
      <c r="H266" s="164">
        <v>962</v>
      </c>
      <c r="I266" s="165"/>
      <c r="L266" s="160"/>
      <c r="M266" s="166"/>
      <c r="N266" s="167"/>
      <c r="O266" s="167"/>
      <c r="P266" s="167"/>
      <c r="Q266" s="167"/>
      <c r="R266" s="167"/>
      <c r="S266" s="167"/>
      <c r="T266" s="168"/>
      <c r="AT266" s="162" t="s">
        <v>151</v>
      </c>
      <c r="AU266" s="162" t="s">
        <v>149</v>
      </c>
      <c r="AV266" s="13" t="s">
        <v>149</v>
      </c>
      <c r="AW266" s="13" t="s">
        <v>31</v>
      </c>
      <c r="AX266" s="13" t="s">
        <v>82</v>
      </c>
      <c r="AY266" s="162" t="s">
        <v>142</v>
      </c>
    </row>
    <row r="267" spans="1:65" s="12" customFormat="1" ht="22.75" customHeight="1">
      <c r="B267" s="132"/>
      <c r="D267" s="133" t="s">
        <v>73</v>
      </c>
      <c r="E267" s="143" t="s">
        <v>149</v>
      </c>
      <c r="F267" s="143" t="s">
        <v>318</v>
      </c>
      <c r="I267" s="135"/>
      <c r="J267" s="144">
        <f>BK267</f>
        <v>0</v>
      </c>
      <c r="L267" s="132"/>
      <c r="M267" s="137"/>
      <c r="N267" s="138"/>
      <c r="O267" s="138"/>
      <c r="P267" s="139">
        <f>SUM(P268:P392)</f>
        <v>0</v>
      </c>
      <c r="Q267" s="138"/>
      <c r="R267" s="139">
        <f>SUM(R268:R392)</f>
        <v>394.47815564999996</v>
      </c>
      <c r="S267" s="138"/>
      <c r="T267" s="140">
        <f>SUM(T268:T392)</f>
        <v>0</v>
      </c>
      <c r="AR267" s="133" t="s">
        <v>82</v>
      </c>
      <c r="AT267" s="141" t="s">
        <v>73</v>
      </c>
      <c r="AU267" s="141" t="s">
        <v>82</v>
      </c>
      <c r="AY267" s="133" t="s">
        <v>142</v>
      </c>
      <c r="BK267" s="142">
        <f>SUM(BK268:BK392)</f>
        <v>0</v>
      </c>
    </row>
    <row r="268" spans="1:65" s="2" customFormat="1" ht="21.75" customHeight="1">
      <c r="A268" s="33"/>
      <c r="B268" s="145"/>
      <c r="C268" s="146" t="s">
        <v>319</v>
      </c>
      <c r="D268" s="146" t="s">
        <v>144</v>
      </c>
      <c r="E268" s="147" t="s">
        <v>320</v>
      </c>
      <c r="F268" s="148" t="s">
        <v>321</v>
      </c>
      <c r="G268" s="149" t="s">
        <v>314</v>
      </c>
      <c r="H268" s="150">
        <v>236</v>
      </c>
      <c r="I268" s="151"/>
      <c r="J268" s="152">
        <f>ROUND(I268*H268,2)</f>
        <v>0</v>
      </c>
      <c r="K268" s="153"/>
      <c r="L268" s="34"/>
      <c r="M268" s="154" t="s">
        <v>1</v>
      </c>
      <c r="N268" s="155" t="s">
        <v>40</v>
      </c>
      <c r="O268" s="59"/>
      <c r="P268" s="156">
        <f>O268*H268</f>
        <v>0</v>
      </c>
      <c r="Q268" s="156">
        <v>1.8000000000000001E-4</v>
      </c>
      <c r="R268" s="156">
        <f>Q268*H268</f>
        <v>4.2480000000000004E-2</v>
      </c>
      <c r="S268" s="156">
        <v>0</v>
      </c>
      <c r="T268" s="157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58" t="s">
        <v>148</v>
      </c>
      <c r="AT268" s="158" t="s">
        <v>144</v>
      </c>
      <c r="AU268" s="158" t="s">
        <v>149</v>
      </c>
      <c r="AY268" s="18" t="s">
        <v>142</v>
      </c>
      <c r="BE268" s="159">
        <f>IF(N268="základná",J268,0)</f>
        <v>0</v>
      </c>
      <c r="BF268" s="159">
        <f>IF(N268="znížená",J268,0)</f>
        <v>0</v>
      </c>
      <c r="BG268" s="159">
        <f>IF(N268="zákl. prenesená",J268,0)</f>
        <v>0</v>
      </c>
      <c r="BH268" s="159">
        <f>IF(N268="zníž. prenesená",J268,0)</f>
        <v>0</v>
      </c>
      <c r="BI268" s="159">
        <f>IF(N268="nulová",J268,0)</f>
        <v>0</v>
      </c>
      <c r="BJ268" s="18" t="s">
        <v>149</v>
      </c>
      <c r="BK268" s="159">
        <f>ROUND(I268*H268,2)</f>
        <v>0</v>
      </c>
      <c r="BL268" s="18" t="s">
        <v>148</v>
      </c>
      <c r="BM268" s="158" t="s">
        <v>322</v>
      </c>
    </row>
    <row r="269" spans="1:65" s="13" customFormat="1" ht="10">
      <c r="B269" s="160"/>
      <c r="D269" s="161" t="s">
        <v>151</v>
      </c>
      <c r="E269" s="162" t="s">
        <v>1</v>
      </c>
      <c r="F269" s="163" t="s">
        <v>323</v>
      </c>
      <c r="H269" s="164">
        <v>236</v>
      </c>
      <c r="I269" s="165"/>
      <c r="L269" s="160"/>
      <c r="M269" s="166"/>
      <c r="N269" s="167"/>
      <c r="O269" s="167"/>
      <c r="P269" s="167"/>
      <c r="Q269" s="167"/>
      <c r="R269" s="167"/>
      <c r="S269" s="167"/>
      <c r="T269" s="168"/>
      <c r="AT269" s="162" t="s">
        <v>151</v>
      </c>
      <c r="AU269" s="162" t="s">
        <v>149</v>
      </c>
      <c r="AV269" s="13" t="s">
        <v>149</v>
      </c>
      <c r="AW269" s="13" t="s">
        <v>31</v>
      </c>
      <c r="AX269" s="13" t="s">
        <v>82</v>
      </c>
      <c r="AY269" s="162" t="s">
        <v>142</v>
      </c>
    </row>
    <row r="270" spans="1:65" s="2" customFormat="1" ht="16.5" customHeight="1">
      <c r="A270" s="33"/>
      <c r="B270" s="145"/>
      <c r="C270" s="184" t="s">
        <v>324</v>
      </c>
      <c r="D270" s="184" t="s">
        <v>301</v>
      </c>
      <c r="E270" s="185" t="s">
        <v>325</v>
      </c>
      <c r="F270" s="186" t="s">
        <v>326</v>
      </c>
      <c r="G270" s="187" t="s">
        <v>314</v>
      </c>
      <c r="H270" s="188">
        <v>271.39999999999998</v>
      </c>
      <c r="I270" s="189"/>
      <c r="J270" s="190">
        <f>ROUND(I270*H270,2)</f>
        <v>0</v>
      </c>
      <c r="K270" s="191"/>
      <c r="L270" s="192"/>
      <c r="M270" s="193" t="s">
        <v>1</v>
      </c>
      <c r="N270" s="194" t="s">
        <v>40</v>
      </c>
      <c r="O270" s="59"/>
      <c r="P270" s="156">
        <f>O270*H270</f>
        <v>0</v>
      </c>
      <c r="Q270" s="156">
        <v>2.9999999999999997E-4</v>
      </c>
      <c r="R270" s="156">
        <f>Q270*H270</f>
        <v>8.1419999999999992E-2</v>
      </c>
      <c r="S270" s="156">
        <v>0</v>
      </c>
      <c r="T270" s="157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58" t="s">
        <v>211</v>
      </c>
      <c r="AT270" s="158" t="s">
        <v>301</v>
      </c>
      <c r="AU270" s="158" t="s">
        <v>149</v>
      </c>
      <c r="AY270" s="18" t="s">
        <v>142</v>
      </c>
      <c r="BE270" s="159">
        <f>IF(N270="základná",J270,0)</f>
        <v>0</v>
      </c>
      <c r="BF270" s="159">
        <f>IF(N270="znížená",J270,0)</f>
        <v>0</v>
      </c>
      <c r="BG270" s="159">
        <f>IF(N270="zákl. prenesená",J270,0)</f>
        <v>0</v>
      </c>
      <c r="BH270" s="159">
        <f>IF(N270="zníž. prenesená",J270,0)</f>
        <v>0</v>
      </c>
      <c r="BI270" s="159">
        <f>IF(N270="nulová",J270,0)</f>
        <v>0</v>
      </c>
      <c r="BJ270" s="18" t="s">
        <v>149</v>
      </c>
      <c r="BK270" s="159">
        <f>ROUND(I270*H270,2)</f>
        <v>0</v>
      </c>
      <c r="BL270" s="18" t="s">
        <v>148</v>
      </c>
      <c r="BM270" s="158" t="s">
        <v>327</v>
      </c>
    </row>
    <row r="271" spans="1:65" s="13" customFormat="1" ht="10">
      <c r="B271" s="160"/>
      <c r="D271" s="161" t="s">
        <v>151</v>
      </c>
      <c r="F271" s="163" t="s">
        <v>328</v>
      </c>
      <c r="H271" s="164">
        <v>271.39999999999998</v>
      </c>
      <c r="I271" s="165"/>
      <c r="L271" s="160"/>
      <c r="M271" s="166"/>
      <c r="N271" s="167"/>
      <c r="O271" s="167"/>
      <c r="P271" s="167"/>
      <c r="Q271" s="167"/>
      <c r="R271" s="167"/>
      <c r="S271" s="167"/>
      <c r="T271" s="168"/>
      <c r="AT271" s="162" t="s">
        <v>151</v>
      </c>
      <c r="AU271" s="162" t="s">
        <v>149</v>
      </c>
      <c r="AV271" s="13" t="s">
        <v>149</v>
      </c>
      <c r="AW271" s="13" t="s">
        <v>3</v>
      </c>
      <c r="AX271" s="13" t="s">
        <v>82</v>
      </c>
      <c r="AY271" s="162" t="s">
        <v>142</v>
      </c>
    </row>
    <row r="272" spans="1:65" s="2" customFormat="1" ht="16.5" customHeight="1">
      <c r="A272" s="33"/>
      <c r="B272" s="145"/>
      <c r="C272" s="146" t="s">
        <v>329</v>
      </c>
      <c r="D272" s="146" t="s">
        <v>144</v>
      </c>
      <c r="E272" s="147" t="s">
        <v>330</v>
      </c>
      <c r="F272" s="148" t="s">
        <v>331</v>
      </c>
      <c r="G272" s="149" t="s">
        <v>332</v>
      </c>
      <c r="H272" s="150">
        <v>147.5</v>
      </c>
      <c r="I272" s="151"/>
      <c r="J272" s="152">
        <f>ROUND(I272*H272,2)</f>
        <v>0</v>
      </c>
      <c r="K272" s="153"/>
      <c r="L272" s="34"/>
      <c r="M272" s="154" t="s">
        <v>1</v>
      </c>
      <c r="N272" s="155" t="s">
        <v>40</v>
      </c>
      <c r="O272" s="59"/>
      <c r="P272" s="156">
        <f>O272*H272</f>
        <v>0</v>
      </c>
      <c r="Q272" s="156">
        <v>0.25212000000000001</v>
      </c>
      <c r="R272" s="156">
        <f>Q272*H272</f>
        <v>37.1877</v>
      </c>
      <c r="S272" s="156">
        <v>0</v>
      </c>
      <c r="T272" s="157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58" t="s">
        <v>148</v>
      </c>
      <c r="AT272" s="158" t="s">
        <v>144</v>
      </c>
      <c r="AU272" s="158" t="s">
        <v>149</v>
      </c>
      <c r="AY272" s="18" t="s">
        <v>142</v>
      </c>
      <c r="BE272" s="159">
        <f>IF(N272="základná",J272,0)</f>
        <v>0</v>
      </c>
      <c r="BF272" s="159">
        <f>IF(N272="znížená",J272,0)</f>
        <v>0</v>
      </c>
      <c r="BG272" s="159">
        <f>IF(N272="zákl. prenesená",J272,0)</f>
        <v>0</v>
      </c>
      <c r="BH272" s="159">
        <f>IF(N272="zníž. prenesená",J272,0)</f>
        <v>0</v>
      </c>
      <c r="BI272" s="159">
        <f>IF(N272="nulová",J272,0)</f>
        <v>0</v>
      </c>
      <c r="BJ272" s="18" t="s">
        <v>149</v>
      </c>
      <c r="BK272" s="159">
        <f>ROUND(I272*H272,2)</f>
        <v>0</v>
      </c>
      <c r="BL272" s="18" t="s">
        <v>148</v>
      </c>
      <c r="BM272" s="158" t="s">
        <v>333</v>
      </c>
    </row>
    <row r="273" spans="1:65" s="14" customFormat="1" ht="10">
      <c r="B273" s="169"/>
      <c r="D273" s="161" t="s">
        <v>151</v>
      </c>
      <c r="E273" s="170" t="s">
        <v>1</v>
      </c>
      <c r="F273" s="171" t="s">
        <v>183</v>
      </c>
      <c r="H273" s="170" t="s">
        <v>1</v>
      </c>
      <c r="I273" s="172"/>
      <c r="L273" s="169"/>
      <c r="M273" s="173"/>
      <c r="N273" s="174"/>
      <c r="O273" s="174"/>
      <c r="P273" s="174"/>
      <c r="Q273" s="174"/>
      <c r="R273" s="174"/>
      <c r="S273" s="174"/>
      <c r="T273" s="175"/>
      <c r="AT273" s="170" t="s">
        <v>151</v>
      </c>
      <c r="AU273" s="170" t="s">
        <v>149</v>
      </c>
      <c r="AV273" s="14" t="s">
        <v>82</v>
      </c>
      <c r="AW273" s="14" t="s">
        <v>31</v>
      </c>
      <c r="AX273" s="14" t="s">
        <v>74</v>
      </c>
      <c r="AY273" s="170" t="s">
        <v>142</v>
      </c>
    </row>
    <row r="274" spans="1:65" s="13" customFormat="1" ht="10">
      <c r="B274" s="160"/>
      <c r="D274" s="161" t="s">
        <v>151</v>
      </c>
      <c r="E274" s="162" t="s">
        <v>1</v>
      </c>
      <c r="F274" s="163" t="s">
        <v>334</v>
      </c>
      <c r="H274" s="164">
        <v>83.2</v>
      </c>
      <c r="I274" s="165"/>
      <c r="L274" s="160"/>
      <c r="M274" s="166"/>
      <c r="N274" s="167"/>
      <c r="O274" s="167"/>
      <c r="P274" s="167"/>
      <c r="Q274" s="167"/>
      <c r="R274" s="167"/>
      <c r="S274" s="167"/>
      <c r="T274" s="168"/>
      <c r="AT274" s="162" t="s">
        <v>151</v>
      </c>
      <c r="AU274" s="162" t="s">
        <v>149</v>
      </c>
      <c r="AV274" s="13" t="s">
        <v>149</v>
      </c>
      <c r="AW274" s="13" t="s">
        <v>31</v>
      </c>
      <c r="AX274" s="13" t="s">
        <v>74</v>
      </c>
      <c r="AY274" s="162" t="s">
        <v>142</v>
      </c>
    </row>
    <row r="275" spans="1:65" s="14" customFormat="1" ht="10">
      <c r="B275" s="169"/>
      <c r="D275" s="161" t="s">
        <v>151</v>
      </c>
      <c r="E275" s="170" t="s">
        <v>1</v>
      </c>
      <c r="F275" s="171" t="s">
        <v>335</v>
      </c>
      <c r="H275" s="170" t="s">
        <v>1</v>
      </c>
      <c r="I275" s="172"/>
      <c r="L275" s="169"/>
      <c r="M275" s="173"/>
      <c r="N275" s="174"/>
      <c r="O275" s="174"/>
      <c r="P275" s="174"/>
      <c r="Q275" s="174"/>
      <c r="R275" s="174"/>
      <c r="S275" s="174"/>
      <c r="T275" s="175"/>
      <c r="AT275" s="170" t="s">
        <v>151</v>
      </c>
      <c r="AU275" s="170" t="s">
        <v>149</v>
      </c>
      <c r="AV275" s="14" t="s">
        <v>82</v>
      </c>
      <c r="AW275" s="14" t="s">
        <v>31</v>
      </c>
      <c r="AX275" s="14" t="s">
        <v>74</v>
      </c>
      <c r="AY275" s="170" t="s">
        <v>142</v>
      </c>
    </row>
    <row r="276" spans="1:65" s="13" customFormat="1" ht="10">
      <c r="B276" s="160"/>
      <c r="D276" s="161" t="s">
        <v>151</v>
      </c>
      <c r="E276" s="162" t="s">
        <v>1</v>
      </c>
      <c r="F276" s="163" t="s">
        <v>336</v>
      </c>
      <c r="H276" s="164">
        <v>64.3</v>
      </c>
      <c r="I276" s="165"/>
      <c r="L276" s="160"/>
      <c r="M276" s="166"/>
      <c r="N276" s="167"/>
      <c r="O276" s="167"/>
      <c r="P276" s="167"/>
      <c r="Q276" s="167"/>
      <c r="R276" s="167"/>
      <c r="S276" s="167"/>
      <c r="T276" s="168"/>
      <c r="AT276" s="162" t="s">
        <v>151</v>
      </c>
      <c r="AU276" s="162" t="s">
        <v>149</v>
      </c>
      <c r="AV276" s="13" t="s">
        <v>149</v>
      </c>
      <c r="AW276" s="13" t="s">
        <v>31</v>
      </c>
      <c r="AX276" s="13" t="s">
        <v>74</v>
      </c>
      <c r="AY276" s="162" t="s">
        <v>142</v>
      </c>
    </row>
    <row r="277" spans="1:65" s="15" customFormat="1" ht="10">
      <c r="B277" s="176"/>
      <c r="D277" s="161" t="s">
        <v>151</v>
      </c>
      <c r="E277" s="177" t="s">
        <v>1</v>
      </c>
      <c r="F277" s="178" t="s">
        <v>164</v>
      </c>
      <c r="H277" s="179">
        <v>147.5</v>
      </c>
      <c r="I277" s="180"/>
      <c r="L277" s="176"/>
      <c r="M277" s="181"/>
      <c r="N277" s="182"/>
      <c r="O277" s="182"/>
      <c r="P277" s="182"/>
      <c r="Q277" s="182"/>
      <c r="R277" s="182"/>
      <c r="S277" s="182"/>
      <c r="T277" s="183"/>
      <c r="AT277" s="177" t="s">
        <v>151</v>
      </c>
      <c r="AU277" s="177" t="s">
        <v>149</v>
      </c>
      <c r="AV277" s="15" t="s">
        <v>148</v>
      </c>
      <c r="AW277" s="15" t="s">
        <v>31</v>
      </c>
      <c r="AX277" s="15" t="s">
        <v>82</v>
      </c>
      <c r="AY277" s="177" t="s">
        <v>142</v>
      </c>
    </row>
    <row r="278" spans="1:65" s="2" customFormat="1" ht="21.75" customHeight="1">
      <c r="A278" s="33"/>
      <c r="B278" s="145"/>
      <c r="C278" s="146" t="s">
        <v>337</v>
      </c>
      <c r="D278" s="146" t="s">
        <v>144</v>
      </c>
      <c r="E278" s="147" t="s">
        <v>338</v>
      </c>
      <c r="F278" s="148" t="s">
        <v>339</v>
      </c>
      <c r="G278" s="149" t="s">
        <v>147</v>
      </c>
      <c r="H278" s="150">
        <v>16.638000000000002</v>
      </c>
      <c r="I278" s="151"/>
      <c r="J278" s="152">
        <f>ROUND(I278*H278,2)</f>
        <v>0</v>
      </c>
      <c r="K278" s="153"/>
      <c r="L278" s="34"/>
      <c r="M278" s="154" t="s">
        <v>1</v>
      </c>
      <c r="N278" s="155" t="s">
        <v>40</v>
      </c>
      <c r="O278" s="59"/>
      <c r="P278" s="156">
        <f>O278*H278</f>
        <v>0</v>
      </c>
      <c r="Q278" s="156">
        <v>2.0699999999999998</v>
      </c>
      <c r="R278" s="156">
        <f>Q278*H278</f>
        <v>34.440660000000001</v>
      </c>
      <c r="S278" s="156">
        <v>0</v>
      </c>
      <c r="T278" s="157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58" t="s">
        <v>148</v>
      </c>
      <c r="AT278" s="158" t="s">
        <v>144</v>
      </c>
      <c r="AU278" s="158" t="s">
        <v>149</v>
      </c>
      <c r="AY278" s="18" t="s">
        <v>142</v>
      </c>
      <c r="BE278" s="159">
        <f>IF(N278="základná",J278,0)</f>
        <v>0</v>
      </c>
      <c r="BF278" s="159">
        <f>IF(N278="znížená",J278,0)</f>
        <v>0</v>
      </c>
      <c r="BG278" s="159">
        <f>IF(N278="zákl. prenesená",J278,0)</f>
        <v>0</v>
      </c>
      <c r="BH278" s="159">
        <f>IF(N278="zníž. prenesená",J278,0)</f>
        <v>0</v>
      </c>
      <c r="BI278" s="159">
        <f>IF(N278="nulová",J278,0)</f>
        <v>0</v>
      </c>
      <c r="BJ278" s="18" t="s">
        <v>149</v>
      </c>
      <c r="BK278" s="159">
        <f>ROUND(I278*H278,2)</f>
        <v>0</v>
      </c>
      <c r="BL278" s="18" t="s">
        <v>148</v>
      </c>
      <c r="BM278" s="158" t="s">
        <v>340</v>
      </c>
    </row>
    <row r="279" spans="1:65" s="14" customFormat="1" ht="10">
      <c r="B279" s="169"/>
      <c r="D279" s="161" t="s">
        <v>151</v>
      </c>
      <c r="E279" s="170" t="s">
        <v>1</v>
      </c>
      <c r="F279" s="171" t="s">
        <v>341</v>
      </c>
      <c r="H279" s="170" t="s">
        <v>1</v>
      </c>
      <c r="I279" s="172"/>
      <c r="L279" s="169"/>
      <c r="M279" s="173"/>
      <c r="N279" s="174"/>
      <c r="O279" s="174"/>
      <c r="P279" s="174"/>
      <c r="Q279" s="174"/>
      <c r="R279" s="174"/>
      <c r="S279" s="174"/>
      <c r="T279" s="175"/>
      <c r="AT279" s="170" t="s">
        <v>151</v>
      </c>
      <c r="AU279" s="170" t="s">
        <v>149</v>
      </c>
      <c r="AV279" s="14" t="s">
        <v>82</v>
      </c>
      <c r="AW279" s="14" t="s">
        <v>31</v>
      </c>
      <c r="AX279" s="14" t="s">
        <v>74</v>
      </c>
      <c r="AY279" s="170" t="s">
        <v>142</v>
      </c>
    </row>
    <row r="280" spans="1:65" s="14" customFormat="1" ht="10">
      <c r="B280" s="169"/>
      <c r="D280" s="161" t="s">
        <v>151</v>
      </c>
      <c r="E280" s="170" t="s">
        <v>1</v>
      </c>
      <c r="F280" s="171" t="s">
        <v>342</v>
      </c>
      <c r="H280" s="170" t="s">
        <v>1</v>
      </c>
      <c r="I280" s="172"/>
      <c r="L280" s="169"/>
      <c r="M280" s="173"/>
      <c r="N280" s="174"/>
      <c r="O280" s="174"/>
      <c r="P280" s="174"/>
      <c r="Q280" s="174"/>
      <c r="R280" s="174"/>
      <c r="S280" s="174"/>
      <c r="T280" s="175"/>
      <c r="AT280" s="170" t="s">
        <v>151</v>
      </c>
      <c r="AU280" s="170" t="s">
        <v>149</v>
      </c>
      <c r="AV280" s="14" t="s">
        <v>82</v>
      </c>
      <c r="AW280" s="14" t="s">
        <v>31</v>
      </c>
      <c r="AX280" s="14" t="s">
        <v>74</v>
      </c>
      <c r="AY280" s="170" t="s">
        <v>142</v>
      </c>
    </row>
    <row r="281" spans="1:65" s="13" customFormat="1" ht="10">
      <c r="B281" s="160"/>
      <c r="D281" s="161" t="s">
        <v>151</v>
      </c>
      <c r="E281" s="162" t="s">
        <v>1</v>
      </c>
      <c r="F281" s="163" t="s">
        <v>343</v>
      </c>
      <c r="H281" s="164">
        <v>0.81</v>
      </c>
      <c r="I281" s="165"/>
      <c r="L281" s="160"/>
      <c r="M281" s="166"/>
      <c r="N281" s="167"/>
      <c r="O281" s="167"/>
      <c r="P281" s="167"/>
      <c r="Q281" s="167"/>
      <c r="R281" s="167"/>
      <c r="S281" s="167"/>
      <c r="T281" s="168"/>
      <c r="AT281" s="162" t="s">
        <v>151</v>
      </c>
      <c r="AU281" s="162" t="s">
        <v>149</v>
      </c>
      <c r="AV281" s="13" t="s">
        <v>149</v>
      </c>
      <c r="AW281" s="13" t="s">
        <v>31</v>
      </c>
      <c r="AX281" s="13" t="s">
        <v>74</v>
      </c>
      <c r="AY281" s="162" t="s">
        <v>142</v>
      </c>
    </row>
    <row r="282" spans="1:65" s="13" customFormat="1" ht="10">
      <c r="B282" s="160"/>
      <c r="D282" s="161" t="s">
        <v>151</v>
      </c>
      <c r="E282" s="162" t="s">
        <v>1</v>
      </c>
      <c r="F282" s="163" t="s">
        <v>344</v>
      </c>
      <c r="H282" s="164">
        <v>0.72499999999999998</v>
      </c>
      <c r="I282" s="165"/>
      <c r="L282" s="160"/>
      <c r="M282" s="166"/>
      <c r="N282" s="167"/>
      <c r="O282" s="167"/>
      <c r="P282" s="167"/>
      <c r="Q282" s="167"/>
      <c r="R282" s="167"/>
      <c r="S282" s="167"/>
      <c r="T282" s="168"/>
      <c r="AT282" s="162" t="s">
        <v>151</v>
      </c>
      <c r="AU282" s="162" t="s">
        <v>149</v>
      </c>
      <c r="AV282" s="13" t="s">
        <v>149</v>
      </c>
      <c r="AW282" s="13" t="s">
        <v>31</v>
      </c>
      <c r="AX282" s="13" t="s">
        <v>74</v>
      </c>
      <c r="AY282" s="162" t="s">
        <v>142</v>
      </c>
    </row>
    <row r="283" spans="1:65" s="14" customFormat="1" ht="10">
      <c r="B283" s="169"/>
      <c r="D283" s="161" t="s">
        <v>151</v>
      </c>
      <c r="E283" s="170" t="s">
        <v>1</v>
      </c>
      <c r="F283" s="171" t="s">
        <v>345</v>
      </c>
      <c r="H283" s="170" t="s">
        <v>1</v>
      </c>
      <c r="I283" s="172"/>
      <c r="L283" s="169"/>
      <c r="M283" s="173"/>
      <c r="N283" s="174"/>
      <c r="O283" s="174"/>
      <c r="P283" s="174"/>
      <c r="Q283" s="174"/>
      <c r="R283" s="174"/>
      <c r="S283" s="174"/>
      <c r="T283" s="175"/>
      <c r="AT283" s="170" t="s">
        <v>151</v>
      </c>
      <c r="AU283" s="170" t="s">
        <v>149</v>
      </c>
      <c r="AV283" s="14" t="s">
        <v>82</v>
      </c>
      <c r="AW283" s="14" t="s">
        <v>31</v>
      </c>
      <c r="AX283" s="14" t="s">
        <v>74</v>
      </c>
      <c r="AY283" s="170" t="s">
        <v>142</v>
      </c>
    </row>
    <row r="284" spans="1:65" s="13" customFormat="1" ht="10">
      <c r="B284" s="160"/>
      <c r="D284" s="161" t="s">
        <v>151</v>
      </c>
      <c r="E284" s="162" t="s">
        <v>1</v>
      </c>
      <c r="F284" s="163" t="s">
        <v>346</v>
      </c>
      <c r="H284" s="164">
        <v>1.8</v>
      </c>
      <c r="I284" s="165"/>
      <c r="L284" s="160"/>
      <c r="M284" s="166"/>
      <c r="N284" s="167"/>
      <c r="O284" s="167"/>
      <c r="P284" s="167"/>
      <c r="Q284" s="167"/>
      <c r="R284" s="167"/>
      <c r="S284" s="167"/>
      <c r="T284" s="168"/>
      <c r="AT284" s="162" t="s">
        <v>151</v>
      </c>
      <c r="AU284" s="162" t="s">
        <v>149</v>
      </c>
      <c r="AV284" s="13" t="s">
        <v>149</v>
      </c>
      <c r="AW284" s="13" t="s">
        <v>31</v>
      </c>
      <c r="AX284" s="13" t="s">
        <v>74</v>
      </c>
      <c r="AY284" s="162" t="s">
        <v>142</v>
      </c>
    </row>
    <row r="285" spans="1:65" s="13" customFormat="1" ht="10">
      <c r="B285" s="160"/>
      <c r="D285" s="161" t="s">
        <v>151</v>
      </c>
      <c r="E285" s="162" t="s">
        <v>1</v>
      </c>
      <c r="F285" s="163" t="s">
        <v>347</v>
      </c>
      <c r="H285" s="164">
        <v>0.79400000000000004</v>
      </c>
      <c r="I285" s="165"/>
      <c r="L285" s="160"/>
      <c r="M285" s="166"/>
      <c r="N285" s="167"/>
      <c r="O285" s="167"/>
      <c r="P285" s="167"/>
      <c r="Q285" s="167"/>
      <c r="R285" s="167"/>
      <c r="S285" s="167"/>
      <c r="T285" s="168"/>
      <c r="AT285" s="162" t="s">
        <v>151</v>
      </c>
      <c r="AU285" s="162" t="s">
        <v>149</v>
      </c>
      <c r="AV285" s="13" t="s">
        <v>149</v>
      </c>
      <c r="AW285" s="13" t="s">
        <v>31</v>
      </c>
      <c r="AX285" s="13" t="s">
        <v>74</v>
      </c>
      <c r="AY285" s="162" t="s">
        <v>142</v>
      </c>
    </row>
    <row r="286" spans="1:65" s="13" customFormat="1" ht="10">
      <c r="B286" s="160"/>
      <c r="D286" s="161" t="s">
        <v>151</v>
      </c>
      <c r="E286" s="162" t="s">
        <v>1</v>
      </c>
      <c r="F286" s="163" t="s">
        <v>348</v>
      </c>
      <c r="H286" s="164">
        <v>0.58799999999999997</v>
      </c>
      <c r="I286" s="165"/>
      <c r="L286" s="160"/>
      <c r="M286" s="166"/>
      <c r="N286" s="167"/>
      <c r="O286" s="167"/>
      <c r="P286" s="167"/>
      <c r="Q286" s="167"/>
      <c r="R286" s="167"/>
      <c r="S286" s="167"/>
      <c r="T286" s="168"/>
      <c r="AT286" s="162" t="s">
        <v>151</v>
      </c>
      <c r="AU286" s="162" t="s">
        <v>149</v>
      </c>
      <c r="AV286" s="13" t="s">
        <v>149</v>
      </c>
      <c r="AW286" s="13" t="s">
        <v>31</v>
      </c>
      <c r="AX286" s="13" t="s">
        <v>74</v>
      </c>
      <c r="AY286" s="162" t="s">
        <v>142</v>
      </c>
    </row>
    <row r="287" spans="1:65" s="14" customFormat="1" ht="10">
      <c r="B287" s="169"/>
      <c r="D287" s="161" t="s">
        <v>151</v>
      </c>
      <c r="E287" s="170" t="s">
        <v>1</v>
      </c>
      <c r="F287" s="171" t="s">
        <v>162</v>
      </c>
      <c r="H287" s="170" t="s">
        <v>1</v>
      </c>
      <c r="I287" s="172"/>
      <c r="L287" s="169"/>
      <c r="M287" s="173"/>
      <c r="N287" s="174"/>
      <c r="O287" s="174"/>
      <c r="P287" s="174"/>
      <c r="Q287" s="174"/>
      <c r="R287" s="174"/>
      <c r="S287" s="174"/>
      <c r="T287" s="175"/>
      <c r="AT287" s="170" t="s">
        <v>151</v>
      </c>
      <c r="AU287" s="170" t="s">
        <v>149</v>
      </c>
      <c r="AV287" s="14" t="s">
        <v>82</v>
      </c>
      <c r="AW287" s="14" t="s">
        <v>31</v>
      </c>
      <c r="AX287" s="14" t="s">
        <v>74</v>
      </c>
      <c r="AY287" s="170" t="s">
        <v>142</v>
      </c>
    </row>
    <row r="288" spans="1:65" s="13" customFormat="1" ht="10">
      <c r="B288" s="160"/>
      <c r="D288" s="161" t="s">
        <v>151</v>
      </c>
      <c r="E288" s="162" t="s">
        <v>1</v>
      </c>
      <c r="F288" s="163" t="s">
        <v>349</v>
      </c>
      <c r="H288" s="164">
        <v>0.192</v>
      </c>
      <c r="I288" s="165"/>
      <c r="L288" s="160"/>
      <c r="M288" s="166"/>
      <c r="N288" s="167"/>
      <c r="O288" s="167"/>
      <c r="P288" s="167"/>
      <c r="Q288" s="167"/>
      <c r="R288" s="167"/>
      <c r="S288" s="167"/>
      <c r="T288" s="168"/>
      <c r="AT288" s="162" t="s">
        <v>151</v>
      </c>
      <c r="AU288" s="162" t="s">
        <v>149</v>
      </c>
      <c r="AV288" s="13" t="s">
        <v>149</v>
      </c>
      <c r="AW288" s="13" t="s">
        <v>31</v>
      </c>
      <c r="AX288" s="13" t="s">
        <v>74</v>
      </c>
      <c r="AY288" s="162" t="s">
        <v>142</v>
      </c>
    </row>
    <row r="289" spans="2:51" s="14" customFormat="1" ht="10">
      <c r="B289" s="169"/>
      <c r="D289" s="161" t="s">
        <v>151</v>
      </c>
      <c r="E289" s="170" t="s">
        <v>1</v>
      </c>
      <c r="F289" s="171" t="s">
        <v>175</v>
      </c>
      <c r="H289" s="170" t="s">
        <v>1</v>
      </c>
      <c r="I289" s="172"/>
      <c r="L289" s="169"/>
      <c r="M289" s="173"/>
      <c r="N289" s="174"/>
      <c r="O289" s="174"/>
      <c r="P289" s="174"/>
      <c r="Q289" s="174"/>
      <c r="R289" s="174"/>
      <c r="S289" s="174"/>
      <c r="T289" s="175"/>
      <c r="AT289" s="170" t="s">
        <v>151</v>
      </c>
      <c r="AU289" s="170" t="s">
        <v>149</v>
      </c>
      <c r="AV289" s="14" t="s">
        <v>82</v>
      </c>
      <c r="AW289" s="14" t="s">
        <v>31</v>
      </c>
      <c r="AX289" s="14" t="s">
        <v>74</v>
      </c>
      <c r="AY289" s="170" t="s">
        <v>142</v>
      </c>
    </row>
    <row r="290" spans="2:51" s="13" customFormat="1" ht="10">
      <c r="B290" s="160"/>
      <c r="D290" s="161" t="s">
        <v>151</v>
      </c>
      <c r="E290" s="162" t="s">
        <v>1</v>
      </c>
      <c r="F290" s="163" t="s">
        <v>350</v>
      </c>
      <c r="H290" s="164">
        <v>1.2330000000000001</v>
      </c>
      <c r="I290" s="165"/>
      <c r="L290" s="160"/>
      <c r="M290" s="166"/>
      <c r="N290" s="167"/>
      <c r="O290" s="167"/>
      <c r="P290" s="167"/>
      <c r="Q290" s="167"/>
      <c r="R290" s="167"/>
      <c r="S290" s="167"/>
      <c r="T290" s="168"/>
      <c r="AT290" s="162" t="s">
        <v>151</v>
      </c>
      <c r="AU290" s="162" t="s">
        <v>149</v>
      </c>
      <c r="AV290" s="13" t="s">
        <v>149</v>
      </c>
      <c r="AW290" s="13" t="s">
        <v>31</v>
      </c>
      <c r="AX290" s="13" t="s">
        <v>74</v>
      </c>
      <c r="AY290" s="162" t="s">
        <v>142</v>
      </c>
    </row>
    <row r="291" spans="2:51" s="14" customFormat="1" ht="10">
      <c r="B291" s="169"/>
      <c r="D291" s="161" t="s">
        <v>151</v>
      </c>
      <c r="E291" s="170" t="s">
        <v>1</v>
      </c>
      <c r="F291" s="171" t="s">
        <v>177</v>
      </c>
      <c r="H291" s="170" t="s">
        <v>1</v>
      </c>
      <c r="I291" s="172"/>
      <c r="L291" s="169"/>
      <c r="M291" s="173"/>
      <c r="N291" s="174"/>
      <c r="O291" s="174"/>
      <c r="P291" s="174"/>
      <c r="Q291" s="174"/>
      <c r="R291" s="174"/>
      <c r="S291" s="174"/>
      <c r="T291" s="175"/>
      <c r="AT291" s="170" t="s">
        <v>151</v>
      </c>
      <c r="AU291" s="170" t="s">
        <v>149</v>
      </c>
      <c r="AV291" s="14" t="s">
        <v>82</v>
      </c>
      <c r="AW291" s="14" t="s">
        <v>31</v>
      </c>
      <c r="AX291" s="14" t="s">
        <v>74</v>
      </c>
      <c r="AY291" s="170" t="s">
        <v>142</v>
      </c>
    </row>
    <row r="292" spans="2:51" s="13" customFormat="1" ht="10">
      <c r="B292" s="160"/>
      <c r="D292" s="161" t="s">
        <v>151</v>
      </c>
      <c r="E292" s="162" t="s">
        <v>1</v>
      </c>
      <c r="F292" s="163" t="s">
        <v>351</v>
      </c>
      <c r="H292" s="164">
        <v>0.23499999999999999</v>
      </c>
      <c r="I292" s="165"/>
      <c r="L292" s="160"/>
      <c r="M292" s="166"/>
      <c r="N292" s="167"/>
      <c r="O292" s="167"/>
      <c r="P292" s="167"/>
      <c r="Q292" s="167"/>
      <c r="R292" s="167"/>
      <c r="S292" s="167"/>
      <c r="T292" s="168"/>
      <c r="AT292" s="162" t="s">
        <v>151</v>
      </c>
      <c r="AU292" s="162" t="s">
        <v>149</v>
      </c>
      <c r="AV292" s="13" t="s">
        <v>149</v>
      </c>
      <c r="AW292" s="13" t="s">
        <v>31</v>
      </c>
      <c r="AX292" s="13" t="s">
        <v>74</v>
      </c>
      <c r="AY292" s="162" t="s">
        <v>142</v>
      </c>
    </row>
    <row r="293" spans="2:51" s="14" customFormat="1" ht="10">
      <c r="B293" s="169"/>
      <c r="D293" s="161" t="s">
        <v>151</v>
      </c>
      <c r="E293" s="170" t="s">
        <v>1</v>
      </c>
      <c r="F293" s="171" t="s">
        <v>352</v>
      </c>
      <c r="H293" s="170" t="s">
        <v>1</v>
      </c>
      <c r="I293" s="172"/>
      <c r="L293" s="169"/>
      <c r="M293" s="173"/>
      <c r="N293" s="174"/>
      <c r="O293" s="174"/>
      <c r="P293" s="174"/>
      <c r="Q293" s="174"/>
      <c r="R293" s="174"/>
      <c r="S293" s="174"/>
      <c r="T293" s="175"/>
      <c r="AT293" s="170" t="s">
        <v>151</v>
      </c>
      <c r="AU293" s="170" t="s">
        <v>149</v>
      </c>
      <c r="AV293" s="14" t="s">
        <v>82</v>
      </c>
      <c r="AW293" s="14" t="s">
        <v>31</v>
      </c>
      <c r="AX293" s="14" t="s">
        <v>74</v>
      </c>
      <c r="AY293" s="170" t="s">
        <v>142</v>
      </c>
    </row>
    <row r="294" spans="2:51" s="13" customFormat="1" ht="10">
      <c r="B294" s="160"/>
      <c r="D294" s="161" t="s">
        <v>151</v>
      </c>
      <c r="E294" s="162" t="s">
        <v>1</v>
      </c>
      <c r="F294" s="163" t="s">
        <v>353</v>
      </c>
      <c r="H294" s="164">
        <v>0.14399999999999999</v>
      </c>
      <c r="I294" s="165"/>
      <c r="L294" s="160"/>
      <c r="M294" s="166"/>
      <c r="N294" s="167"/>
      <c r="O294" s="167"/>
      <c r="P294" s="167"/>
      <c r="Q294" s="167"/>
      <c r="R294" s="167"/>
      <c r="S294" s="167"/>
      <c r="T294" s="168"/>
      <c r="AT294" s="162" t="s">
        <v>151</v>
      </c>
      <c r="AU294" s="162" t="s">
        <v>149</v>
      </c>
      <c r="AV294" s="13" t="s">
        <v>149</v>
      </c>
      <c r="AW294" s="13" t="s">
        <v>31</v>
      </c>
      <c r="AX294" s="13" t="s">
        <v>74</v>
      </c>
      <c r="AY294" s="162" t="s">
        <v>142</v>
      </c>
    </row>
    <row r="295" spans="2:51" s="14" customFormat="1" ht="10">
      <c r="B295" s="169"/>
      <c r="D295" s="161" t="s">
        <v>151</v>
      </c>
      <c r="E295" s="170" t="s">
        <v>1</v>
      </c>
      <c r="F295" s="171" t="s">
        <v>354</v>
      </c>
      <c r="H295" s="170" t="s">
        <v>1</v>
      </c>
      <c r="I295" s="172"/>
      <c r="L295" s="169"/>
      <c r="M295" s="173"/>
      <c r="N295" s="174"/>
      <c r="O295" s="174"/>
      <c r="P295" s="174"/>
      <c r="Q295" s="174"/>
      <c r="R295" s="174"/>
      <c r="S295" s="174"/>
      <c r="T295" s="175"/>
      <c r="AT295" s="170" t="s">
        <v>151</v>
      </c>
      <c r="AU295" s="170" t="s">
        <v>149</v>
      </c>
      <c r="AV295" s="14" t="s">
        <v>82</v>
      </c>
      <c r="AW295" s="14" t="s">
        <v>31</v>
      </c>
      <c r="AX295" s="14" t="s">
        <v>74</v>
      </c>
      <c r="AY295" s="170" t="s">
        <v>142</v>
      </c>
    </row>
    <row r="296" spans="2:51" s="13" customFormat="1" ht="10">
      <c r="B296" s="160"/>
      <c r="D296" s="161" t="s">
        <v>151</v>
      </c>
      <c r="E296" s="162" t="s">
        <v>1</v>
      </c>
      <c r="F296" s="163" t="s">
        <v>355</v>
      </c>
      <c r="H296" s="164">
        <v>0.49099999999999999</v>
      </c>
      <c r="I296" s="165"/>
      <c r="L296" s="160"/>
      <c r="M296" s="166"/>
      <c r="N296" s="167"/>
      <c r="O296" s="167"/>
      <c r="P296" s="167"/>
      <c r="Q296" s="167"/>
      <c r="R296" s="167"/>
      <c r="S296" s="167"/>
      <c r="T296" s="168"/>
      <c r="AT296" s="162" t="s">
        <v>151</v>
      </c>
      <c r="AU296" s="162" t="s">
        <v>149</v>
      </c>
      <c r="AV296" s="13" t="s">
        <v>149</v>
      </c>
      <c r="AW296" s="13" t="s">
        <v>31</v>
      </c>
      <c r="AX296" s="13" t="s">
        <v>74</v>
      </c>
      <c r="AY296" s="162" t="s">
        <v>142</v>
      </c>
    </row>
    <row r="297" spans="2:51" s="14" customFormat="1" ht="10">
      <c r="B297" s="169"/>
      <c r="D297" s="161" t="s">
        <v>151</v>
      </c>
      <c r="E297" s="170" t="s">
        <v>1</v>
      </c>
      <c r="F297" s="171" t="s">
        <v>356</v>
      </c>
      <c r="H297" s="170" t="s">
        <v>1</v>
      </c>
      <c r="I297" s="172"/>
      <c r="L297" s="169"/>
      <c r="M297" s="173"/>
      <c r="N297" s="174"/>
      <c r="O297" s="174"/>
      <c r="P297" s="174"/>
      <c r="Q297" s="174"/>
      <c r="R297" s="174"/>
      <c r="S297" s="174"/>
      <c r="T297" s="175"/>
      <c r="AT297" s="170" t="s">
        <v>151</v>
      </c>
      <c r="AU297" s="170" t="s">
        <v>149</v>
      </c>
      <c r="AV297" s="14" t="s">
        <v>82</v>
      </c>
      <c r="AW297" s="14" t="s">
        <v>31</v>
      </c>
      <c r="AX297" s="14" t="s">
        <v>74</v>
      </c>
      <c r="AY297" s="170" t="s">
        <v>142</v>
      </c>
    </row>
    <row r="298" spans="2:51" s="13" customFormat="1" ht="10">
      <c r="B298" s="160"/>
      <c r="D298" s="161" t="s">
        <v>151</v>
      </c>
      <c r="E298" s="162" t="s">
        <v>1</v>
      </c>
      <c r="F298" s="163" t="s">
        <v>357</v>
      </c>
      <c r="H298" s="164">
        <v>5.6070000000000002</v>
      </c>
      <c r="I298" s="165"/>
      <c r="L298" s="160"/>
      <c r="M298" s="166"/>
      <c r="N298" s="167"/>
      <c r="O298" s="167"/>
      <c r="P298" s="167"/>
      <c r="Q298" s="167"/>
      <c r="R298" s="167"/>
      <c r="S298" s="167"/>
      <c r="T298" s="168"/>
      <c r="AT298" s="162" t="s">
        <v>151</v>
      </c>
      <c r="AU298" s="162" t="s">
        <v>149</v>
      </c>
      <c r="AV298" s="13" t="s">
        <v>149</v>
      </c>
      <c r="AW298" s="13" t="s">
        <v>31</v>
      </c>
      <c r="AX298" s="13" t="s">
        <v>74</v>
      </c>
      <c r="AY298" s="162" t="s">
        <v>142</v>
      </c>
    </row>
    <row r="299" spans="2:51" s="14" customFormat="1" ht="10">
      <c r="B299" s="169"/>
      <c r="D299" s="161" t="s">
        <v>151</v>
      </c>
      <c r="E299" s="170" t="s">
        <v>1</v>
      </c>
      <c r="F299" s="171" t="s">
        <v>358</v>
      </c>
      <c r="H299" s="170" t="s">
        <v>1</v>
      </c>
      <c r="I299" s="172"/>
      <c r="L299" s="169"/>
      <c r="M299" s="173"/>
      <c r="N299" s="174"/>
      <c r="O299" s="174"/>
      <c r="P299" s="174"/>
      <c r="Q299" s="174"/>
      <c r="R299" s="174"/>
      <c r="S299" s="174"/>
      <c r="T299" s="175"/>
      <c r="AT299" s="170" t="s">
        <v>151</v>
      </c>
      <c r="AU299" s="170" t="s">
        <v>149</v>
      </c>
      <c r="AV299" s="14" t="s">
        <v>82</v>
      </c>
      <c r="AW299" s="14" t="s">
        <v>31</v>
      </c>
      <c r="AX299" s="14" t="s">
        <v>74</v>
      </c>
      <c r="AY299" s="170" t="s">
        <v>142</v>
      </c>
    </row>
    <row r="300" spans="2:51" s="13" customFormat="1" ht="10">
      <c r="B300" s="160"/>
      <c r="D300" s="161" t="s">
        <v>151</v>
      </c>
      <c r="E300" s="162" t="s">
        <v>1</v>
      </c>
      <c r="F300" s="163" t="s">
        <v>359</v>
      </c>
      <c r="H300" s="164">
        <v>0.63900000000000001</v>
      </c>
      <c r="I300" s="165"/>
      <c r="L300" s="160"/>
      <c r="M300" s="166"/>
      <c r="N300" s="167"/>
      <c r="O300" s="167"/>
      <c r="P300" s="167"/>
      <c r="Q300" s="167"/>
      <c r="R300" s="167"/>
      <c r="S300" s="167"/>
      <c r="T300" s="168"/>
      <c r="AT300" s="162" t="s">
        <v>151</v>
      </c>
      <c r="AU300" s="162" t="s">
        <v>149</v>
      </c>
      <c r="AV300" s="13" t="s">
        <v>149</v>
      </c>
      <c r="AW300" s="13" t="s">
        <v>31</v>
      </c>
      <c r="AX300" s="13" t="s">
        <v>74</v>
      </c>
      <c r="AY300" s="162" t="s">
        <v>142</v>
      </c>
    </row>
    <row r="301" spans="2:51" s="14" customFormat="1" ht="10">
      <c r="B301" s="169"/>
      <c r="D301" s="161" t="s">
        <v>151</v>
      </c>
      <c r="E301" s="170" t="s">
        <v>1</v>
      </c>
      <c r="F301" s="171" t="s">
        <v>200</v>
      </c>
      <c r="H301" s="170" t="s">
        <v>1</v>
      </c>
      <c r="I301" s="172"/>
      <c r="L301" s="169"/>
      <c r="M301" s="173"/>
      <c r="N301" s="174"/>
      <c r="O301" s="174"/>
      <c r="P301" s="174"/>
      <c r="Q301" s="174"/>
      <c r="R301" s="174"/>
      <c r="S301" s="174"/>
      <c r="T301" s="175"/>
      <c r="AT301" s="170" t="s">
        <v>151</v>
      </c>
      <c r="AU301" s="170" t="s">
        <v>149</v>
      </c>
      <c r="AV301" s="14" t="s">
        <v>82</v>
      </c>
      <c r="AW301" s="14" t="s">
        <v>31</v>
      </c>
      <c r="AX301" s="14" t="s">
        <v>74</v>
      </c>
      <c r="AY301" s="170" t="s">
        <v>142</v>
      </c>
    </row>
    <row r="302" spans="2:51" s="13" customFormat="1" ht="10">
      <c r="B302" s="160"/>
      <c r="D302" s="161" t="s">
        <v>151</v>
      </c>
      <c r="E302" s="162" t="s">
        <v>1</v>
      </c>
      <c r="F302" s="163" t="s">
        <v>360</v>
      </c>
      <c r="H302" s="164">
        <v>0.20200000000000001</v>
      </c>
      <c r="I302" s="165"/>
      <c r="L302" s="160"/>
      <c r="M302" s="166"/>
      <c r="N302" s="167"/>
      <c r="O302" s="167"/>
      <c r="P302" s="167"/>
      <c r="Q302" s="167"/>
      <c r="R302" s="167"/>
      <c r="S302" s="167"/>
      <c r="T302" s="168"/>
      <c r="AT302" s="162" t="s">
        <v>151</v>
      </c>
      <c r="AU302" s="162" t="s">
        <v>149</v>
      </c>
      <c r="AV302" s="13" t="s">
        <v>149</v>
      </c>
      <c r="AW302" s="13" t="s">
        <v>31</v>
      </c>
      <c r="AX302" s="13" t="s">
        <v>74</v>
      </c>
      <c r="AY302" s="162" t="s">
        <v>142</v>
      </c>
    </row>
    <row r="303" spans="2:51" s="14" customFormat="1" ht="10">
      <c r="B303" s="169"/>
      <c r="D303" s="161" t="s">
        <v>151</v>
      </c>
      <c r="E303" s="170" t="s">
        <v>1</v>
      </c>
      <c r="F303" s="171" t="s">
        <v>185</v>
      </c>
      <c r="H303" s="170" t="s">
        <v>1</v>
      </c>
      <c r="I303" s="172"/>
      <c r="L303" s="169"/>
      <c r="M303" s="173"/>
      <c r="N303" s="174"/>
      <c r="O303" s="174"/>
      <c r="P303" s="174"/>
      <c r="Q303" s="174"/>
      <c r="R303" s="174"/>
      <c r="S303" s="174"/>
      <c r="T303" s="175"/>
      <c r="AT303" s="170" t="s">
        <v>151</v>
      </c>
      <c r="AU303" s="170" t="s">
        <v>149</v>
      </c>
      <c r="AV303" s="14" t="s">
        <v>82</v>
      </c>
      <c r="AW303" s="14" t="s">
        <v>31</v>
      </c>
      <c r="AX303" s="14" t="s">
        <v>74</v>
      </c>
      <c r="AY303" s="170" t="s">
        <v>142</v>
      </c>
    </row>
    <row r="304" spans="2:51" s="13" customFormat="1" ht="10">
      <c r="B304" s="160"/>
      <c r="D304" s="161" t="s">
        <v>151</v>
      </c>
      <c r="E304" s="162" t="s">
        <v>1</v>
      </c>
      <c r="F304" s="163" t="s">
        <v>361</v>
      </c>
      <c r="H304" s="164">
        <v>2.8220000000000001</v>
      </c>
      <c r="I304" s="165"/>
      <c r="L304" s="160"/>
      <c r="M304" s="166"/>
      <c r="N304" s="167"/>
      <c r="O304" s="167"/>
      <c r="P304" s="167"/>
      <c r="Q304" s="167"/>
      <c r="R304" s="167"/>
      <c r="S304" s="167"/>
      <c r="T304" s="168"/>
      <c r="AT304" s="162" t="s">
        <v>151</v>
      </c>
      <c r="AU304" s="162" t="s">
        <v>149</v>
      </c>
      <c r="AV304" s="13" t="s">
        <v>149</v>
      </c>
      <c r="AW304" s="13" t="s">
        <v>31</v>
      </c>
      <c r="AX304" s="13" t="s">
        <v>74</v>
      </c>
      <c r="AY304" s="162" t="s">
        <v>142</v>
      </c>
    </row>
    <row r="305" spans="1:65" s="14" customFormat="1" ht="10">
      <c r="B305" s="169"/>
      <c r="D305" s="161" t="s">
        <v>151</v>
      </c>
      <c r="E305" s="170" t="s">
        <v>1</v>
      </c>
      <c r="F305" s="171" t="s">
        <v>187</v>
      </c>
      <c r="H305" s="170" t="s">
        <v>1</v>
      </c>
      <c r="I305" s="172"/>
      <c r="L305" s="169"/>
      <c r="M305" s="173"/>
      <c r="N305" s="174"/>
      <c r="O305" s="174"/>
      <c r="P305" s="174"/>
      <c r="Q305" s="174"/>
      <c r="R305" s="174"/>
      <c r="S305" s="174"/>
      <c r="T305" s="175"/>
      <c r="AT305" s="170" t="s">
        <v>151</v>
      </c>
      <c r="AU305" s="170" t="s">
        <v>149</v>
      </c>
      <c r="AV305" s="14" t="s">
        <v>82</v>
      </c>
      <c r="AW305" s="14" t="s">
        <v>31</v>
      </c>
      <c r="AX305" s="14" t="s">
        <v>74</v>
      </c>
      <c r="AY305" s="170" t="s">
        <v>142</v>
      </c>
    </row>
    <row r="306" spans="1:65" s="13" customFormat="1" ht="10">
      <c r="B306" s="160"/>
      <c r="D306" s="161" t="s">
        <v>151</v>
      </c>
      <c r="E306" s="162" t="s">
        <v>1</v>
      </c>
      <c r="F306" s="163" t="s">
        <v>362</v>
      </c>
      <c r="H306" s="164">
        <v>0.35599999999999998</v>
      </c>
      <c r="I306" s="165"/>
      <c r="L306" s="160"/>
      <c r="M306" s="166"/>
      <c r="N306" s="167"/>
      <c r="O306" s="167"/>
      <c r="P306" s="167"/>
      <c r="Q306" s="167"/>
      <c r="R306" s="167"/>
      <c r="S306" s="167"/>
      <c r="T306" s="168"/>
      <c r="AT306" s="162" t="s">
        <v>151</v>
      </c>
      <c r="AU306" s="162" t="s">
        <v>149</v>
      </c>
      <c r="AV306" s="13" t="s">
        <v>149</v>
      </c>
      <c r="AW306" s="13" t="s">
        <v>31</v>
      </c>
      <c r="AX306" s="13" t="s">
        <v>74</v>
      </c>
      <c r="AY306" s="162" t="s">
        <v>142</v>
      </c>
    </row>
    <row r="307" spans="1:65" s="15" customFormat="1" ht="10">
      <c r="B307" s="176"/>
      <c r="D307" s="161" t="s">
        <v>151</v>
      </c>
      <c r="E307" s="177" t="s">
        <v>1</v>
      </c>
      <c r="F307" s="178" t="s">
        <v>164</v>
      </c>
      <c r="H307" s="179">
        <v>16.638000000000002</v>
      </c>
      <c r="I307" s="180"/>
      <c r="L307" s="176"/>
      <c r="M307" s="181"/>
      <c r="N307" s="182"/>
      <c r="O307" s="182"/>
      <c r="P307" s="182"/>
      <c r="Q307" s="182"/>
      <c r="R307" s="182"/>
      <c r="S307" s="182"/>
      <c r="T307" s="183"/>
      <c r="AT307" s="177" t="s">
        <v>151</v>
      </c>
      <c r="AU307" s="177" t="s">
        <v>149</v>
      </c>
      <c r="AV307" s="15" t="s">
        <v>148</v>
      </c>
      <c r="AW307" s="15" t="s">
        <v>31</v>
      </c>
      <c r="AX307" s="15" t="s">
        <v>82</v>
      </c>
      <c r="AY307" s="177" t="s">
        <v>142</v>
      </c>
    </row>
    <row r="308" spans="1:65" s="2" customFormat="1" ht="16.5" customHeight="1">
      <c r="A308" s="33"/>
      <c r="B308" s="145"/>
      <c r="C308" s="146" t="s">
        <v>363</v>
      </c>
      <c r="D308" s="146" t="s">
        <v>144</v>
      </c>
      <c r="E308" s="147" t="s">
        <v>364</v>
      </c>
      <c r="F308" s="148" t="s">
        <v>365</v>
      </c>
      <c r="G308" s="149" t="s">
        <v>147</v>
      </c>
      <c r="H308" s="150">
        <v>1.365</v>
      </c>
      <c r="I308" s="151"/>
      <c r="J308" s="152">
        <f>ROUND(I308*H308,2)</f>
        <v>0</v>
      </c>
      <c r="K308" s="153"/>
      <c r="L308" s="34"/>
      <c r="M308" s="154" t="s">
        <v>1</v>
      </c>
      <c r="N308" s="155" t="s">
        <v>40</v>
      </c>
      <c r="O308" s="59"/>
      <c r="P308" s="156">
        <f>O308*H308</f>
        <v>0</v>
      </c>
      <c r="Q308" s="156">
        <v>2.19407</v>
      </c>
      <c r="R308" s="156">
        <f>Q308*H308</f>
        <v>2.9949055499999999</v>
      </c>
      <c r="S308" s="156">
        <v>0</v>
      </c>
      <c r="T308" s="157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58" t="s">
        <v>148</v>
      </c>
      <c r="AT308" s="158" t="s">
        <v>144</v>
      </c>
      <c r="AU308" s="158" t="s">
        <v>149</v>
      </c>
      <c r="AY308" s="18" t="s">
        <v>142</v>
      </c>
      <c r="BE308" s="159">
        <f>IF(N308="základná",J308,0)</f>
        <v>0</v>
      </c>
      <c r="BF308" s="159">
        <f>IF(N308="znížená",J308,0)</f>
        <v>0</v>
      </c>
      <c r="BG308" s="159">
        <f>IF(N308="zákl. prenesená",J308,0)</f>
        <v>0</v>
      </c>
      <c r="BH308" s="159">
        <f>IF(N308="zníž. prenesená",J308,0)</f>
        <v>0</v>
      </c>
      <c r="BI308" s="159">
        <f>IF(N308="nulová",J308,0)</f>
        <v>0</v>
      </c>
      <c r="BJ308" s="18" t="s">
        <v>149</v>
      </c>
      <c r="BK308" s="159">
        <f>ROUND(I308*H308,2)</f>
        <v>0</v>
      </c>
      <c r="BL308" s="18" t="s">
        <v>148</v>
      </c>
      <c r="BM308" s="158" t="s">
        <v>366</v>
      </c>
    </row>
    <row r="309" spans="1:65" s="14" customFormat="1" ht="10">
      <c r="B309" s="169"/>
      <c r="D309" s="161" t="s">
        <v>151</v>
      </c>
      <c r="E309" s="170" t="s">
        <v>1</v>
      </c>
      <c r="F309" s="171" t="s">
        <v>367</v>
      </c>
      <c r="H309" s="170" t="s">
        <v>1</v>
      </c>
      <c r="I309" s="172"/>
      <c r="L309" s="169"/>
      <c r="M309" s="173"/>
      <c r="N309" s="174"/>
      <c r="O309" s="174"/>
      <c r="P309" s="174"/>
      <c r="Q309" s="174"/>
      <c r="R309" s="174"/>
      <c r="S309" s="174"/>
      <c r="T309" s="175"/>
      <c r="AT309" s="170" t="s">
        <v>151</v>
      </c>
      <c r="AU309" s="170" t="s">
        <v>149</v>
      </c>
      <c r="AV309" s="14" t="s">
        <v>82</v>
      </c>
      <c r="AW309" s="14" t="s">
        <v>31</v>
      </c>
      <c r="AX309" s="14" t="s">
        <v>74</v>
      </c>
      <c r="AY309" s="170" t="s">
        <v>142</v>
      </c>
    </row>
    <row r="310" spans="1:65" s="13" customFormat="1" ht="10">
      <c r="B310" s="160"/>
      <c r="D310" s="161" t="s">
        <v>151</v>
      </c>
      <c r="E310" s="162" t="s">
        <v>1</v>
      </c>
      <c r="F310" s="163" t="s">
        <v>368</v>
      </c>
      <c r="H310" s="164">
        <v>1.365</v>
      </c>
      <c r="I310" s="165"/>
      <c r="L310" s="160"/>
      <c r="M310" s="166"/>
      <c r="N310" s="167"/>
      <c r="O310" s="167"/>
      <c r="P310" s="167"/>
      <c r="Q310" s="167"/>
      <c r="R310" s="167"/>
      <c r="S310" s="167"/>
      <c r="T310" s="168"/>
      <c r="AT310" s="162" t="s">
        <v>151</v>
      </c>
      <c r="AU310" s="162" t="s">
        <v>149</v>
      </c>
      <c r="AV310" s="13" t="s">
        <v>149</v>
      </c>
      <c r="AW310" s="13" t="s">
        <v>31</v>
      </c>
      <c r="AX310" s="13" t="s">
        <v>82</v>
      </c>
      <c r="AY310" s="162" t="s">
        <v>142</v>
      </c>
    </row>
    <row r="311" spans="1:65" s="2" customFormat="1" ht="21.75" customHeight="1">
      <c r="A311" s="33"/>
      <c r="B311" s="145"/>
      <c r="C311" s="146" t="s">
        <v>369</v>
      </c>
      <c r="D311" s="146" t="s">
        <v>144</v>
      </c>
      <c r="E311" s="147" t="s">
        <v>370</v>
      </c>
      <c r="F311" s="148" t="s">
        <v>371</v>
      </c>
      <c r="G311" s="149" t="s">
        <v>147</v>
      </c>
      <c r="H311" s="150">
        <v>6.3659999999999997</v>
      </c>
      <c r="I311" s="151"/>
      <c r="J311" s="152">
        <f>ROUND(I311*H311,2)</f>
        <v>0</v>
      </c>
      <c r="K311" s="153"/>
      <c r="L311" s="34"/>
      <c r="M311" s="154" t="s">
        <v>1</v>
      </c>
      <c r="N311" s="155" t="s">
        <v>40</v>
      </c>
      <c r="O311" s="59"/>
      <c r="P311" s="156">
        <f>O311*H311</f>
        <v>0</v>
      </c>
      <c r="Q311" s="156">
        <v>2.3453400000000002</v>
      </c>
      <c r="R311" s="156">
        <f>Q311*H311</f>
        <v>14.930434440000001</v>
      </c>
      <c r="S311" s="156">
        <v>0</v>
      </c>
      <c r="T311" s="157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58" t="s">
        <v>148</v>
      </c>
      <c r="AT311" s="158" t="s">
        <v>144</v>
      </c>
      <c r="AU311" s="158" t="s">
        <v>149</v>
      </c>
      <c r="AY311" s="18" t="s">
        <v>142</v>
      </c>
      <c r="BE311" s="159">
        <f>IF(N311="základná",J311,0)</f>
        <v>0</v>
      </c>
      <c r="BF311" s="159">
        <f>IF(N311="znížená",J311,0)</f>
        <v>0</v>
      </c>
      <c r="BG311" s="159">
        <f>IF(N311="zákl. prenesená",J311,0)</f>
        <v>0</v>
      </c>
      <c r="BH311" s="159">
        <f>IF(N311="zníž. prenesená",J311,0)</f>
        <v>0</v>
      </c>
      <c r="BI311" s="159">
        <f>IF(N311="nulová",J311,0)</f>
        <v>0</v>
      </c>
      <c r="BJ311" s="18" t="s">
        <v>149</v>
      </c>
      <c r="BK311" s="159">
        <f>ROUND(I311*H311,2)</f>
        <v>0</v>
      </c>
      <c r="BL311" s="18" t="s">
        <v>148</v>
      </c>
      <c r="BM311" s="158" t="s">
        <v>372</v>
      </c>
    </row>
    <row r="312" spans="1:65" s="14" customFormat="1" ht="10">
      <c r="B312" s="169"/>
      <c r="D312" s="161" t="s">
        <v>151</v>
      </c>
      <c r="E312" s="170" t="s">
        <v>1</v>
      </c>
      <c r="F312" s="171" t="s">
        <v>373</v>
      </c>
      <c r="H312" s="170" t="s">
        <v>1</v>
      </c>
      <c r="I312" s="172"/>
      <c r="L312" s="169"/>
      <c r="M312" s="173"/>
      <c r="N312" s="174"/>
      <c r="O312" s="174"/>
      <c r="P312" s="174"/>
      <c r="Q312" s="174"/>
      <c r="R312" s="174"/>
      <c r="S312" s="174"/>
      <c r="T312" s="175"/>
      <c r="AT312" s="170" t="s">
        <v>151</v>
      </c>
      <c r="AU312" s="170" t="s">
        <v>149</v>
      </c>
      <c r="AV312" s="14" t="s">
        <v>82</v>
      </c>
      <c r="AW312" s="14" t="s">
        <v>31</v>
      </c>
      <c r="AX312" s="14" t="s">
        <v>74</v>
      </c>
      <c r="AY312" s="170" t="s">
        <v>142</v>
      </c>
    </row>
    <row r="313" spans="1:65" s="13" customFormat="1" ht="10">
      <c r="B313" s="160"/>
      <c r="D313" s="161" t="s">
        <v>151</v>
      </c>
      <c r="E313" s="162" t="s">
        <v>1</v>
      </c>
      <c r="F313" s="163" t="s">
        <v>374</v>
      </c>
      <c r="H313" s="164">
        <v>5.1660000000000004</v>
      </c>
      <c r="I313" s="165"/>
      <c r="L313" s="160"/>
      <c r="M313" s="166"/>
      <c r="N313" s="167"/>
      <c r="O313" s="167"/>
      <c r="P313" s="167"/>
      <c r="Q313" s="167"/>
      <c r="R313" s="167"/>
      <c r="S313" s="167"/>
      <c r="T313" s="168"/>
      <c r="AT313" s="162" t="s">
        <v>151</v>
      </c>
      <c r="AU313" s="162" t="s">
        <v>149</v>
      </c>
      <c r="AV313" s="13" t="s">
        <v>149</v>
      </c>
      <c r="AW313" s="13" t="s">
        <v>31</v>
      </c>
      <c r="AX313" s="13" t="s">
        <v>74</v>
      </c>
      <c r="AY313" s="162" t="s">
        <v>142</v>
      </c>
    </row>
    <row r="314" spans="1:65" s="14" customFormat="1" ht="10">
      <c r="B314" s="169"/>
      <c r="D314" s="161" t="s">
        <v>151</v>
      </c>
      <c r="E314" s="170" t="s">
        <v>1</v>
      </c>
      <c r="F314" s="171" t="s">
        <v>375</v>
      </c>
      <c r="H314" s="170" t="s">
        <v>1</v>
      </c>
      <c r="I314" s="172"/>
      <c r="L314" s="169"/>
      <c r="M314" s="173"/>
      <c r="N314" s="174"/>
      <c r="O314" s="174"/>
      <c r="P314" s="174"/>
      <c r="Q314" s="174"/>
      <c r="R314" s="174"/>
      <c r="S314" s="174"/>
      <c r="T314" s="175"/>
      <c r="AT314" s="170" t="s">
        <v>151</v>
      </c>
      <c r="AU314" s="170" t="s">
        <v>149</v>
      </c>
      <c r="AV314" s="14" t="s">
        <v>82</v>
      </c>
      <c r="AW314" s="14" t="s">
        <v>31</v>
      </c>
      <c r="AX314" s="14" t="s">
        <v>74</v>
      </c>
      <c r="AY314" s="170" t="s">
        <v>142</v>
      </c>
    </row>
    <row r="315" spans="1:65" s="13" customFormat="1" ht="10">
      <c r="B315" s="160"/>
      <c r="D315" s="161" t="s">
        <v>151</v>
      </c>
      <c r="E315" s="162" t="s">
        <v>1</v>
      </c>
      <c r="F315" s="163" t="s">
        <v>376</v>
      </c>
      <c r="H315" s="164">
        <v>1.2</v>
      </c>
      <c r="I315" s="165"/>
      <c r="L315" s="160"/>
      <c r="M315" s="166"/>
      <c r="N315" s="167"/>
      <c r="O315" s="167"/>
      <c r="P315" s="167"/>
      <c r="Q315" s="167"/>
      <c r="R315" s="167"/>
      <c r="S315" s="167"/>
      <c r="T315" s="168"/>
      <c r="AT315" s="162" t="s">
        <v>151</v>
      </c>
      <c r="AU315" s="162" t="s">
        <v>149</v>
      </c>
      <c r="AV315" s="13" t="s">
        <v>149</v>
      </c>
      <c r="AW315" s="13" t="s">
        <v>31</v>
      </c>
      <c r="AX315" s="13" t="s">
        <v>74</v>
      </c>
      <c r="AY315" s="162" t="s">
        <v>142</v>
      </c>
    </row>
    <row r="316" spans="1:65" s="15" customFormat="1" ht="10">
      <c r="B316" s="176"/>
      <c r="D316" s="161" t="s">
        <v>151</v>
      </c>
      <c r="E316" s="177" t="s">
        <v>1</v>
      </c>
      <c r="F316" s="178" t="s">
        <v>164</v>
      </c>
      <c r="H316" s="179">
        <v>6.3659999999999997</v>
      </c>
      <c r="I316" s="180"/>
      <c r="L316" s="176"/>
      <c r="M316" s="181"/>
      <c r="N316" s="182"/>
      <c r="O316" s="182"/>
      <c r="P316" s="182"/>
      <c r="Q316" s="182"/>
      <c r="R316" s="182"/>
      <c r="S316" s="182"/>
      <c r="T316" s="183"/>
      <c r="AT316" s="177" t="s">
        <v>151</v>
      </c>
      <c r="AU316" s="177" t="s">
        <v>149</v>
      </c>
      <c r="AV316" s="15" t="s">
        <v>148</v>
      </c>
      <c r="AW316" s="15" t="s">
        <v>31</v>
      </c>
      <c r="AX316" s="15" t="s">
        <v>82</v>
      </c>
      <c r="AY316" s="177" t="s">
        <v>142</v>
      </c>
    </row>
    <row r="317" spans="1:65" s="2" customFormat="1" ht="21.75" customHeight="1">
      <c r="A317" s="33"/>
      <c r="B317" s="145"/>
      <c r="C317" s="146" t="s">
        <v>377</v>
      </c>
      <c r="D317" s="146" t="s">
        <v>144</v>
      </c>
      <c r="E317" s="147" t="s">
        <v>378</v>
      </c>
      <c r="F317" s="148" t="s">
        <v>379</v>
      </c>
      <c r="G317" s="149" t="s">
        <v>314</v>
      </c>
      <c r="H317" s="150">
        <v>8.1999999999999993</v>
      </c>
      <c r="I317" s="151"/>
      <c r="J317" s="152">
        <f>ROUND(I317*H317,2)</f>
        <v>0</v>
      </c>
      <c r="K317" s="153"/>
      <c r="L317" s="34"/>
      <c r="M317" s="154" t="s">
        <v>1</v>
      </c>
      <c r="N317" s="155" t="s">
        <v>40</v>
      </c>
      <c r="O317" s="59"/>
      <c r="P317" s="156">
        <f>O317*H317</f>
        <v>0</v>
      </c>
      <c r="Q317" s="156">
        <v>4.0699999999999998E-3</v>
      </c>
      <c r="R317" s="156">
        <f>Q317*H317</f>
        <v>3.3373999999999994E-2</v>
      </c>
      <c r="S317" s="156">
        <v>0</v>
      </c>
      <c r="T317" s="157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58" t="s">
        <v>148</v>
      </c>
      <c r="AT317" s="158" t="s">
        <v>144</v>
      </c>
      <c r="AU317" s="158" t="s">
        <v>149</v>
      </c>
      <c r="AY317" s="18" t="s">
        <v>142</v>
      </c>
      <c r="BE317" s="159">
        <f>IF(N317="základná",J317,0)</f>
        <v>0</v>
      </c>
      <c r="BF317" s="159">
        <f>IF(N317="znížená",J317,0)</f>
        <v>0</v>
      </c>
      <c r="BG317" s="159">
        <f>IF(N317="zákl. prenesená",J317,0)</f>
        <v>0</v>
      </c>
      <c r="BH317" s="159">
        <f>IF(N317="zníž. prenesená",J317,0)</f>
        <v>0</v>
      </c>
      <c r="BI317" s="159">
        <f>IF(N317="nulová",J317,0)</f>
        <v>0</v>
      </c>
      <c r="BJ317" s="18" t="s">
        <v>149</v>
      </c>
      <c r="BK317" s="159">
        <f>ROUND(I317*H317,2)</f>
        <v>0</v>
      </c>
      <c r="BL317" s="18" t="s">
        <v>148</v>
      </c>
      <c r="BM317" s="158" t="s">
        <v>380</v>
      </c>
    </row>
    <row r="318" spans="1:65" s="13" customFormat="1" ht="10">
      <c r="B318" s="160"/>
      <c r="D318" s="161" t="s">
        <v>151</v>
      </c>
      <c r="E318" s="162" t="s">
        <v>1</v>
      </c>
      <c r="F318" s="163" t="s">
        <v>381</v>
      </c>
      <c r="H318" s="164">
        <v>5.8</v>
      </c>
      <c r="I318" s="165"/>
      <c r="L318" s="160"/>
      <c r="M318" s="166"/>
      <c r="N318" s="167"/>
      <c r="O318" s="167"/>
      <c r="P318" s="167"/>
      <c r="Q318" s="167"/>
      <c r="R318" s="167"/>
      <c r="S318" s="167"/>
      <c r="T318" s="168"/>
      <c r="AT318" s="162" t="s">
        <v>151</v>
      </c>
      <c r="AU318" s="162" t="s">
        <v>149</v>
      </c>
      <c r="AV318" s="13" t="s">
        <v>149</v>
      </c>
      <c r="AW318" s="13" t="s">
        <v>31</v>
      </c>
      <c r="AX318" s="13" t="s">
        <v>74</v>
      </c>
      <c r="AY318" s="162" t="s">
        <v>142</v>
      </c>
    </row>
    <row r="319" spans="1:65" s="13" customFormat="1" ht="10">
      <c r="B319" s="160"/>
      <c r="D319" s="161" t="s">
        <v>151</v>
      </c>
      <c r="E319" s="162" t="s">
        <v>1</v>
      </c>
      <c r="F319" s="163" t="s">
        <v>382</v>
      </c>
      <c r="H319" s="164">
        <v>2.4</v>
      </c>
      <c r="I319" s="165"/>
      <c r="L319" s="160"/>
      <c r="M319" s="166"/>
      <c r="N319" s="167"/>
      <c r="O319" s="167"/>
      <c r="P319" s="167"/>
      <c r="Q319" s="167"/>
      <c r="R319" s="167"/>
      <c r="S319" s="167"/>
      <c r="T319" s="168"/>
      <c r="AT319" s="162" t="s">
        <v>151</v>
      </c>
      <c r="AU319" s="162" t="s">
        <v>149</v>
      </c>
      <c r="AV319" s="13" t="s">
        <v>149</v>
      </c>
      <c r="AW319" s="13" t="s">
        <v>31</v>
      </c>
      <c r="AX319" s="13" t="s">
        <v>74</v>
      </c>
      <c r="AY319" s="162" t="s">
        <v>142</v>
      </c>
    </row>
    <row r="320" spans="1:65" s="15" customFormat="1" ht="10">
      <c r="B320" s="176"/>
      <c r="D320" s="161" t="s">
        <v>151</v>
      </c>
      <c r="E320" s="177" t="s">
        <v>1</v>
      </c>
      <c r="F320" s="178" t="s">
        <v>164</v>
      </c>
      <c r="H320" s="179">
        <v>8.1999999999999993</v>
      </c>
      <c r="I320" s="180"/>
      <c r="L320" s="176"/>
      <c r="M320" s="181"/>
      <c r="N320" s="182"/>
      <c r="O320" s="182"/>
      <c r="P320" s="182"/>
      <c r="Q320" s="182"/>
      <c r="R320" s="182"/>
      <c r="S320" s="182"/>
      <c r="T320" s="183"/>
      <c r="AT320" s="177" t="s">
        <v>151</v>
      </c>
      <c r="AU320" s="177" t="s">
        <v>149</v>
      </c>
      <c r="AV320" s="15" t="s">
        <v>148</v>
      </c>
      <c r="AW320" s="15" t="s">
        <v>31</v>
      </c>
      <c r="AX320" s="15" t="s">
        <v>82</v>
      </c>
      <c r="AY320" s="177" t="s">
        <v>142</v>
      </c>
    </row>
    <row r="321" spans="1:65" s="2" customFormat="1" ht="21.75" customHeight="1">
      <c r="A321" s="33"/>
      <c r="B321" s="145"/>
      <c r="C321" s="146" t="s">
        <v>383</v>
      </c>
      <c r="D321" s="146" t="s">
        <v>144</v>
      </c>
      <c r="E321" s="147" t="s">
        <v>384</v>
      </c>
      <c r="F321" s="148" t="s">
        <v>385</v>
      </c>
      <c r="G321" s="149" t="s">
        <v>314</v>
      </c>
      <c r="H321" s="150">
        <v>8.1999999999999993</v>
      </c>
      <c r="I321" s="151"/>
      <c r="J321" s="152">
        <f>ROUND(I321*H321,2)</f>
        <v>0</v>
      </c>
      <c r="K321" s="153"/>
      <c r="L321" s="34"/>
      <c r="M321" s="154" t="s">
        <v>1</v>
      </c>
      <c r="N321" s="155" t="s">
        <v>40</v>
      </c>
      <c r="O321" s="59"/>
      <c r="P321" s="156">
        <f>O321*H321</f>
        <v>0</v>
      </c>
      <c r="Q321" s="156">
        <v>0</v>
      </c>
      <c r="R321" s="156">
        <f>Q321*H321</f>
        <v>0</v>
      </c>
      <c r="S321" s="156">
        <v>0</v>
      </c>
      <c r="T321" s="157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58" t="s">
        <v>148</v>
      </c>
      <c r="AT321" s="158" t="s">
        <v>144</v>
      </c>
      <c r="AU321" s="158" t="s">
        <v>149</v>
      </c>
      <c r="AY321" s="18" t="s">
        <v>142</v>
      </c>
      <c r="BE321" s="159">
        <f>IF(N321="základná",J321,0)</f>
        <v>0</v>
      </c>
      <c r="BF321" s="159">
        <f>IF(N321="znížená",J321,0)</f>
        <v>0</v>
      </c>
      <c r="BG321" s="159">
        <f>IF(N321="zákl. prenesená",J321,0)</f>
        <v>0</v>
      </c>
      <c r="BH321" s="159">
        <f>IF(N321="zníž. prenesená",J321,0)</f>
        <v>0</v>
      </c>
      <c r="BI321" s="159">
        <f>IF(N321="nulová",J321,0)</f>
        <v>0</v>
      </c>
      <c r="BJ321" s="18" t="s">
        <v>149</v>
      </c>
      <c r="BK321" s="159">
        <f>ROUND(I321*H321,2)</f>
        <v>0</v>
      </c>
      <c r="BL321" s="18" t="s">
        <v>148</v>
      </c>
      <c r="BM321" s="158" t="s">
        <v>386</v>
      </c>
    </row>
    <row r="322" spans="1:65" s="2" customFormat="1" ht="16.5" customHeight="1">
      <c r="A322" s="33"/>
      <c r="B322" s="145"/>
      <c r="C322" s="146" t="s">
        <v>387</v>
      </c>
      <c r="D322" s="146" t="s">
        <v>144</v>
      </c>
      <c r="E322" s="147" t="s">
        <v>388</v>
      </c>
      <c r="F322" s="148" t="s">
        <v>389</v>
      </c>
      <c r="G322" s="149" t="s">
        <v>287</v>
      </c>
      <c r="H322" s="150">
        <v>0.46300000000000002</v>
      </c>
      <c r="I322" s="151"/>
      <c r="J322" s="152">
        <f>ROUND(I322*H322,2)</f>
        <v>0</v>
      </c>
      <c r="K322" s="153"/>
      <c r="L322" s="34"/>
      <c r="M322" s="154" t="s">
        <v>1</v>
      </c>
      <c r="N322" s="155" t="s">
        <v>40</v>
      </c>
      <c r="O322" s="59"/>
      <c r="P322" s="156">
        <f>O322*H322</f>
        <v>0</v>
      </c>
      <c r="Q322" s="156">
        <v>1.01895</v>
      </c>
      <c r="R322" s="156">
        <f>Q322*H322</f>
        <v>0.47177385000000005</v>
      </c>
      <c r="S322" s="156">
        <v>0</v>
      </c>
      <c r="T322" s="157">
        <f>S322*H322</f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158" t="s">
        <v>148</v>
      </c>
      <c r="AT322" s="158" t="s">
        <v>144</v>
      </c>
      <c r="AU322" s="158" t="s">
        <v>149</v>
      </c>
      <c r="AY322" s="18" t="s">
        <v>142</v>
      </c>
      <c r="BE322" s="159">
        <f>IF(N322="základná",J322,0)</f>
        <v>0</v>
      </c>
      <c r="BF322" s="159">
        <f>IF(N322="znížená",J322,0)</f>
        <v>0</v>
      </c>
      <c r="BG322" s="159">
        <f>IF(N322="zákl. prenesená",J322,0)</f>
        <v>0</v>
      </c>
      <c r="BH322" s="159">
        <f>IF(N322="zníž. prenesená",J322,0)</f>
        <v>0</v>
      </c>
      <c r="BI322" s="159">
        <f>IF(N322="nulová",J322,0)</f>
        <v>0</v>
      </c>
      <c r="BJ322" s="18" t="s">
        <v>149</v>
      </c>
      <c r="BK322" s="159">
        <f>ROUND(I322*H322,2)</f>
        <v>0</v>
      </c>
      <c r="BL322" s="18" t="s">
        <v>148</v>
      </c>
      <c r="BM322" s="158" t="s">
        <v>390</v>
      </c>
    </row>
    <row r="323" spans="1:65" s="13" customFormat="1" ht="10">
      <c r="B323" s="160"/>
      <c r="D323" s="161" t="s">
        <v>151</v>
      </c>
      <c r="E323" s="162" t="s">
        <v>1</v>
      </c>
      <c r="F323" s="163" t="s">
        <v>391</v>
      </c>
      <c r="H323" s="164">
        <v>0.46300000000000002</v>
      </c>
      <c r="I323" s="165"/>
      <c r="L323" s="160"/>
      <c r="M323" s="166"/>
      <c r="N323" s="167"/>
      <c r="O323" s="167"/>
      <c r="P323" s="167"/>
      <c r="Q323" s="167"/>
      <c r="R323" s="167"/>
      <c r="S323" s="167"/>
      <c r="T323" s="168"/>
      <c r="AT323" s="162" t="s">
        <v>151</v>
      </c>
      <c r="AU323" s="162" t="s">
        <v>149</v>
      </c>
      <c r="AV323" s="13" t="s">
        <v>149</v>
      </c>
      <c r="AW323" s="13" t="s">
        <v>31</v>
      </c>
      <c r="AX323" s="13" t="s">
        <v>82</v>
      </c>
      <c r="AY323" s="162" t="s">
        <v>142</v>
      </c>
    </row>
    <row r="324" spans="1:65" s="2" customFormat="1" ht="16.5" customHeight="1">
      <c r="A324" s="33"/>
      <c r="B324" s="145"/>
      <c r="C324" s="146" t="s">
        <v>392</v>
      </c>
      <c r="D324" s="146" t="s">
        <v>144</v>
      </c>
      <c r="E324" s="147" t="s">
        <v>393</v>
      </c>
      <c r="F324" s="148" t="s">
        <v>394</v>
      </c>
      <c r="G324" s="149" t="s">
        <v>287</v>
      </c>
      <c r="H324" s="150">
        <v>0.156</v>
      </c>
      <c r="I324" s="151"/>
      <c r="J324" s="152">
        <f>ROUND(I324*H324,2)</f>
        <v>0</v>
      </c>
      <c r="K324" s="153"/>
      <c r="L324" s="34"/>
      <c r="M324" s="154" t="s">
        <v>1</v>
      </c>
      <c r="N324" s="155" t="s">
        <v>40</v>
      </c>
      <c r="O324" s="59"/>
      <c r="P324" s="156">
        <f>O324*H324</f>
        <v>0</v>
      </c>
      <c r="Q324" s="156">
        <v>1.20296</v>
      </c>
      <c r="R324" s="156">
        <f>Q324*H324</f>
        <v>0.18766176000000001</v>
      </c>
      <c r="S324" s="156">
        <v>0</v>
      </c>
      <c r="T324" s="157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58" t="s">
        <v>148</v>
      </c>
      <c r="AT324" s="158" t="s">
        <v>144</v>
      </c>
      <c r="AU324" s="158" t="s">
        <v>149</v>
      </c>
      <c r="AY324" s="18" t="s">
        <v>142</v>
      </c>
      <c r="BE324" s="159">
        <f>IF(N324="základná",J324,0)</f>
        <v>0</v>
      </c>
      <c r="BF324" s="159">
        <f>IF(N324="znížená",J324,0)</f>
        <v>0</v>
      </c>
      <c r="BG324" s="159">
        <f>IF(N324="zákl. prenesená",J324,0)</f>
        <v>0</v>
      </c>
      <c r="BH324" s="159">
        <f>IF(N324="zníž. prenesená",J324,0)</f>
        <v>0</v>
      </c>
      <c r="BI324" s="159">
        <f>IF(N324="nulová",J324,0)</f>
        <v>0</v>
      </c>
      <c r="BJ324" s="18" t="s">
        <v>149</v>
      </c>
      <c r="BK324" s="159">
        <f>ROUND(I324*H324,2)</f>
        <v>0</v>
      </c>
      <c r="BL324" s="18" t="s">
        <v>148</v>
      </c>
      <c r="BM324" s="158" t="s">
        <v>395</v>
      </c>
    </row>
    <row r="325" spans="1:65" s="13" customFormat="1" ht="10">
      <c r="B325" s="160"/>
      <c r="D325" s="161" t="s">
        <v>151</v>
      </c>
      <c r="E325" s="162" t="s">
        <v>1</v>
      </c>
      <c r="F325" s="163" t="s">
        <v>396</v>
      </c>
      <c r="H325" s="164">
        <v>0.156</v>
      </c>
      <c r="I325" s="165"/>
      <c r="L325" s="160"/>
      <c r="M325" s="166"/>
      <c r="N325" s="167"/>
      <c r="O325" s="167"/>
      <c r="P325" s="167"/>
      <c r="Q325" s="167"/>
      <c r="R325" s="167"/>
      <c r="S325" s="167"/>
      <c r="T325" s="168"/>
      <c r="AT325" s="162" t="s">
        <v>151</v>
      </c>
      <c r="AU325" s="162" t="s">
        <v>149</v>
      </c>
      <c r="AV325" s="13" t="s">
        <v>149</v>
      </c>
      <c r="AW325" s="13" t="s">
        <v>31</v>
      </c>
      <c r="AX325" s="13" t="s">
        <v>82</v>
      </c>
      <c r="AY325" s="162" t="s">
        <v>142</v>
      </c>
    </row>
    <row r="326" spans="1:65" s="2" customFormat="1" ht="33" customHeight="1">
      <c r="A326" s="33"/>
      <c r="B326" s="145"/>
      <c r="C326" s="146" t="s">
        <v>397</v>
      </c>
      <c r="D326" s="146" t="s">
        <v>144</v>
      </c>
      <c r="E326" s="147" t="s">
        <v>398</v>
      </c>
      <c r="F326" s="148" t="s">
        <v>399</v>
      </c>
      <c r="G326" s="149" t="s">
        <v>147</v>
      </c>
      <c r="H326" s="150">
        <v>37.9</v>
      </c>
      <c r="I326" s="151"/>
      <c r="J326" s="152">
        <f>ROUND(I326*H326,2)</f>
        <v>0</v>
      </c>
      <c r="K326" s="153"/>
      <c r="L326" s="34"/>
      <c r="M326" s="154" t="s">
        <v>1</v>
      </c>
      <c r="N326" s="155" t="s">
        <v>40</v>
      </c>
      <c r="O326" s="59"/>
      <c r="P326" s="156">
        <f>O326*H326</f>
        <v>0</v>
      </c>
      <c r="Q326" s="156">
        <v>2.1544500000000002</v>
      </c>
      <c r="R326" s="156">
        <f>Q326*H326</f>
        <v>81.653655000000001</v>
      </c>
      <c r="S326" s="156">
        <v>0</v>
      </c>
      <c r="T326" s="157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58" t="s">
        <v>148</v>
      </c>
      <c r="AT326" s="158" t="s">
        <v>144</v>
      </c>
      <c r="AU326" s="158" t="s">
        <v>149</v>
      </c>
      <c r="AY326" s="18" t="s">
        <v>142</v>
      </c>
      <c r="BE326" s="159">
        <f>IF(N326="základná",J326,0)</f>
        <v>0</v>
      </c>
      <c r="BF326" s="159">
        <f>IF(N326="znížená",J326,0)</f>
        <v>0</v>
      </c>
      <c r="BG326" s="159">
        <f>IF(N326="zákl. prenesená",J326,0)</f>
        <v>0</v>
      </c>
      <c r="BH326" s="159">
        <f>IF(N326="zníž. prenesená",J326,0)</f>
        <v>0</v>
      </c>
      <c r="BI326" s="159">
        <f>IF(N326="nulová",J326,0)</f>
        <v>0</v>
      </c>
      <c r="BJ326" s="18" t="s">
        <v>149</v>
      </c>
      <c r="BK326" s="159">
        <f>ROUND(I326*H326,2)</f>
        <v>0</v>
      </c>
      <c r="BL326" s="18" t="s">
        <v>148</v>
      </c>
      <c r="BM326" s="158" t="s">
        <v>400</v>
      </c>
    </row>
    <row r="327" spans="1:65" s="14" customFormat="1" ht="10">
      <c r="B327" s="169"/>
      <c r="D327" s="161" t="s">
        <v>151</v>
      </c>
      <c r="E327" s="170" t="s">
        <v>1</v>
      </c>
      <c r="F327" s="171" t="s">
        <v>198</v>
      </c>
      <c r="H327" s="170" t="s">
        <v>1</v>
      </c>
      <c r="I327" s="172"/>
      <c r="L327" s="169"/>
      <c r="M327" s="173"/>
      <c r="N327" s="174"/>
      <c r="O327" s="174"/>
      <c r="P327" s="174"/>
      <c r="Q327" s="174"/>
      <c r="R327" s="174"/>
      <c r="S327" s="174"/>
      <c r="T327" s="175"/>
      <c r="AT327" s="170" t="s">
        <v>151</v>
      </c>
      <c r="AU327" s="170" t="s">
        <v>149</v>
      </c>
      <c r="AV327" s="14" t="s">
        <v>82</v>
      </c>
      <c r="AW327" s="14" t="s">
        <v>31</v>
      </c>
      <c r="AX327" s="14" t="s">
        <v>74</v>
      </c>
      <c r="AY327" s="170" t="s">
        <v>142</v>
      </c>
    </row>
    <row r="328" spans="1:65" s="13" customFormat="1" ht="10">
      <c r="B328" s="160"/>
      <c r="D328" s="161" t="s">
        <v>151</v>
      </c>
      <c r="E328" s="162" t="s">
        <v>1</v>
      </c>
      <c r="F328" s="163" t="s">
        <v>401</v>
      </c>
      <c r="H328" s="164">
        <v>31.24</v>
      </c>
      <c r="I328" s="165"/>
      <c r="L328" s="160"/>
      <c r="M328" s="166"/>
      <c r="N328" s="167"/>
      <c r="O328" s="167"/>
      <c r="P328" s="167"/>
      <c r="Q328" s="167"/>
      <c r="R328" s="167"/>
      <c r="S328" s="167"/>
      <c r="T328" s="168"/>
      <c r="AT328" s="162" t="s">
        <v>151</v>
      </c>
      <c r="AU328" s="162" t="s">
        <v>149</v>
      </c>
      <c r="AV328" s="13" t="s">
        <v>149</v>
      </c>
      <c r="AW328" s="13" t="s">
        <v>31</v>
      </c>
      <c r="AX328" s="13" t="s">
        <v>74</v>
      </c>
      <c r="AY328" s="162" t="s">
        <v>142</v>
      </c>
    </row>
    <row r="329" spans="1:65" s="14" customFormat="1" ht="10">
      <c r="B329" s="169"/>
      <c r="D329" s="161" t="s">
        <v>151</v>
      </c>
      <c r="E329" s="170" t="s">
        <v>1</v>
      </c>
      <c r="F329" s="171" t="s">
        <v>183</v>
      </c>
      <c r="H329" s="170" t="s">
        <v>1</v>
      </c>
      <c r="I329" s="172"/>
      <c r="L329" s="169"/>
      <c r="M329" s="173"/>
      <c r="N329" s="174"/>
      <c r="O329" s="174"/>
      <c r="P329" s="174"/>
      <c r="Q329" s="174"/>
      <c r="R329" s="174"/>
      <c r="S329" s="174"/>
      <c r="T329" s="175"/>
      <c r="AT329" s="170" t="s">
        <v>151</v>
      </c>
      <c r="AU329" s="170" t="s">
        <v>149</v>
      </c>
      <c r="AV329" s="14" t="s">
        <v>82</v>
      </c>
      <c r="AW329" s="14" t="s">
        <v>31</v>
      </c>
      <c r="AX329" s="14" t="s">
        <v>74</v>
      </c>
      <c r="AY329" s="170" t="s">
        <v>142</v>
      </c>
    </row>
    <row r="330" spans="1:65" s="13" customFormat="1" ht="10">
      <c r="B330" s="160"/>
      <c r="D330" s="161" t="s">
        <v>151</v>
      </c>
      <c r="E330" s="162" t="s">
        <v>1</v>
      </c>
      <c r="F330" s="163" t="s">
        <v>402</v>
      </c>
      <c r="H330" s="164">
        <v>3.82</v>
      </c>
      <c r="I330" s="165"/>
      <c r="L330" s="160"/>
      <c r="M330" s="166"/>
      <c r="N330" s="167"/>
      <c r="O330" s="167"/>
      <c r="P330" s="167"/>
      <c r="Q330" s="167"/>
      <c r="R330" s="167"/>
      <c r="S330" s="167"/>
      <c r="T330" s="168"/>
      <c r="AT330" s="162" t="s">
        <v>151</v>
      </c>
      <c r="AU330" s="162" t="s">
        <v>149</v>
      </c>
      <c r="AV330" s="13" t="s">
        <v>149</v>
      </c>
      <c r="AW330" s="13" t="s">
        <v>31</v>
      </c>
      <c r="AX330" s="13" t="s">
        <v>74</v>
      </c>
      <c r="AY330" s="162" t="s">
        <v>142</v>
      </c>
    </row>
    <row r="331" spans="1:65" s="13" customFormat="1" ht="10">
      <c r="B331" s="160"/>
      <c r="D331" s="161" t="s">
        <v>151</v>
      </c>
      <c r="E331" s="162" t="s">
        <v>1</v>
      </c>
      <c r="F331" s="163" t="s">
        <v>403</v>
      </c>
      <c r="H331" s="164">
        <v>2.84</v>
      </c>
      <c r="I331" s="165"/>
      <c r="L331" s="160"/>
      <c r="M331" s="166"/>
      <c r="N331" s="167"/>
      <c r="O331" s="167"/>
      <c r="P331" s="167"/>
      <c r="Q331" s="167"/>
      <c r="R331" s="167"/>
      <c r="S331" s="167"/>
      <c r="T331" s="168"/>
      <c r="AT331" s="162" t="s">
        <v>151</v>
      </c>
      <c r="AU331" s="162" t="s">
        <v>149</v>
      </c>
      <c r="AV331" s="13" t="s">
        <v>149</v>
      </c>
      <c r="AW331" s="13" t="s">
        <v>31</v>
      </c>
      <c r="AX331" s="13" t="s">
        <v>74</v>
      </c>
      <c r="AY331" s="162" t="s">
        <v>142</v>
      </c>
    </row>
    <row r="332" spans="1:65" s="15" customFormat="1" ht="10">
      <c r="B332" s="176"/>
      <c r="D332" s="161" t="s">
        <v>151</v>
      </c>
      <c r="E332" s="177" t="s">
        <v>1</v>
      </c>
      <c r="F332" s="178" t="s">
        <v>164</v>
      </c>
      <c r="H332" s="179">
        <v>37.9</v>
      </c>
      <c r="I332" s="180"/>
      <c r="L332" s="176"/>
      <c r="M332" s="181"/>
      <c r="N332" s="182"/>
      <c r="O332" s="182"/>
      <c r="P332" s="182"/>
      <c r="Q332" s="182"/>
      <c r="R332" s="182"/>
      <c r="S332" s="182"/>
      <c r="T332" s="183"/>
      <c r="AT332" s="177" t="s">
        <v>151</v>
      </c>
      <c r="AU332" s="177" t="s">
        <v>149</v>
      </c>
      <c r="AV332" s="15" t="s">
        <v>148</v>
      </c>
      <c r="AW332" s="15" t="s">
        <v>31</v>
      </c>
      <c r="AX332" s="15" t="s">
        <v>82</v>
      </c>
      <c r="AY332" s="177" t="s">
        <v>142</v>
      </c>
    </row>
    <row r="333" spans="1:65" s="2" customFormat="1" ht="16.5" customHeight="1">
      <c r="A333" s="33"/>
      <c r="B333" s="145"/>
      <c r="C333" s="146" t="s">
        <v>404</v>
      </c>
      <c r="D333" s="146" t="s">
        <v>144</v>
      </c>
      <c r="E333" s="147" t="s">
        <v>405</v>
      </c>
      <c r="F333" s="148" t="s">
        <v>406</v>
      </c>
      <c r="G333" s="149" t="s">
        <v>287</v>
      </c>
      <c r="H333" s="150">
        <v>1.2390000000000001</v>
      </c>
      <c r="I333" s="151"/>
      <c r="J333" s="152">
        <f>ROUND(I333*H333,2)</f>
        <v>0</v>
      </c>
      <c r="K333" s="153"/>
      <c r="L333" s="34"/>
      <c r="M333" s="154" t="s">
        <v>1</v>
      </c>
      <c r="N333" s="155" t="s">
        <v>40</v>
      </c>
      <c r="O333" s="59"/>
      <c r="P333" s="156">
        <f>O333*H333</f>
        <v>0</v>
      </c>
      <c r="Q333" s="156">
        <v>1.01895</v>
      </c>
      <c r="R333" s="156">
        <f>Q333*H333</f>
        <v>1.26247905</v>
      </c>
      <c r="S333" s="156">
        <v>0</v>
      </c>
      <c r="T333" s="157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58" t="s">
        <v>148</v>
      </c>
      <c r="AT333" s="158" t="s">
        <v>144</v>
      </c>
      <c r="AU333" s="158" t="s">
        <v>149</v>
      </c>
      <c r="AY333" s="18" t="s">
        <v>142</v>
      </c>
      <c r="BE333" s="159">
        <f>IF(N333="základná",J333,0)</f>
        <v>0</v>
      </c>
      <c r="BF333" s="159">
        <f>IF(N333="znížená",J333,0)</f>
        <v>0</v>
      </c>
      <c r="BG333" s="159">
        <f>IF(N333="zákl. prenesená",J333,0)</f>
        <v>0</v>
      </c>
      <c r="BH333" s="159">
        <f>IF(N333="zníž. prenesená",J333,0)</f>
        <v>0</v>
      </c>
      <c r="BI333" s="159">
        <f>IF(N333="nulová",J333,0)</f>
        <v>0</v>
      </c>
      <c r="BJ333" s="18" t="s">
        <v>149</v>
      </c>
      <c r="BK333" s="159">
        <f>ROUND(I333*H333,2)</f>
        <v>0</v>
      </c>
      <c r="BL333" s="18" t="s">
        <v>148</v>
      </c>
      <c r="BM333" s="158" t="s">
        <v>407</v>
      </c>
    </row>
    <row r="334" spans="1:65" s="13" customFormat="1" ht="10">
      <c r="B334" s="160"/>
      <c r="D334" s="161" t="s">
        <v>151</v>
      </c>
      <c r="E334" s="162" t="s">
        <v>1</v>
      </c>
      <c r="F334" s="163" t="s">
        <v>408</v>
      </c>
      <c r="H334" s="164">
        <v>1.2390000000000001</v>
      </c>
      <c r="I334" s="165"/>
      <c r="L334" s="160"/>
      <c r="M334" s="166"/>
      <c r="N334" s="167"/>
      <c r="O334" s="167"/>
      <c r="P334" s="167"/>
      <c r="Q334" s="167"/>
      <c r="R334" s="167"/>
      <c r="S334" s="167"/>
      <c r="T334" s="168"/>
      <c r="AT334" s="162" t="s">
        <v>151</v>
      </c>
      <c r="AU334" s="162" t="s">
        <v>149</v>
      </c>
      <c r="AV334" s="13" t="s">
        <v>149</v>
      </c>
      <c r="AW334" s="13" t="s">
        <v>31</v>
      </c>
      <c r="AX334" s="13" t="s">
        <v>82</v>
      </c>
      <c r="AY334" s="162" t="s">
        <v>142</v>
      </c>
    </row>
    <row r="335" spans="1:65" s="2" customFormat="1" ht="16.5" customHeight="1">
      <c r="A335" s="33"/>
      <c r="B335" s="145"/>
      <c r="C335" s="146" t="s">
        <v>409</v>
      </c>
      <c r="D335" s="146" t="s">
        <v>144</v>
      </c>
      <c r="E335" s="147" t="s">
        <v>410</v>
      </c>
      <c r="F335" s="148" t="s">
        <v>411</v>
      </c>
      <c r="G335" s="149" t="s">
        <v>147</v>
      </c>
      <c r="H335" s="150">
        <v>74.878</v>
      </c>
      <c r="I335" s="151"/>
      <c r="J335" s="152">
        <f>ROUND(I335*H335,2)</f>
        <v>0</v>
      </c>
      <c r="K335" s="153"/>
      <c r="L335" s="34"/>
      <c r="M335" s="154" t="s">
        <v>1</v>
      </c>
      <c r="N335" s="155" t="s">
        <v>40</v>
      </c>
      <c r="O335" s="59"/>
      <c r="P335" s="156">
        <f>O335*H335</f>
        <v>0</v>
      </c>
      <c r="Q335" s="156">
        <v>2.2151299999999998</v>
      </c>
      <c r="R335" s="156">
        <f>Q335*H335</f>
        <v>165.86450413999998</v>
      </c>
      <c r="S335" s="156">
        <v>0</v>
      </c>
      <c r="T335" s="157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158" t="s">
        <v>148</v>
      </c>
      <c r="AT335" s="158" t="s">
        <v>144</v>
      </c>
      <c r="AU335" s="158" t="s">
        <v>149</v>
      </c>
      <c r="AY335" s="18" t="s">
        <v>142</v>
      </c>
      <c r="BE335" s="159">
        <f>IF(N335="základná",J335,0)</f>
        <v>0</v>
      </c>
      <c r="BF335" s="159">
        <f>IF(N335="znížená",J335,0)</f>
        <v>0</v>
      </c>
      <c r="BG335" s="159">
        <f>IF(N335="zákl. prenesená",J335,0)</f>
        <v>0</v>
      </c>
      <c r="BH335" s="159">
        <f>IF(N335="zníž. prenesená",J335,0)</f>
        <v>0</v>
      </c>
      <c r="BI335" s="159">
        <f>IF(N335="nulová",J335,0)</f>
        <v>0</v>
      </c>
      <c r="BJ335" s="18" t="s">
        <v>149</v>
      </c>
      <c r="BK335" s="159">
        <f>ROUND(I335*H335,2)</f>
        <v>0</v>
      </c>
      <c r="BL335" s="18" t="s">
        <v>148</v>
      </c>
      <c r="BM335" s="158" t="s">
        <v>412</v>
      </c>
    </row>
    <row r="336" spans="1:65" s="14" customFormat="1" ht="10">
      <c r="B336" s="169"/>
      <c r="D336" s="161" t="s">
        <v>151</v>
      </c>
      <c r="E336" s="170" t="s">
        <v>1</v>
      </c>
      <c r="F336" s="171" t="s">
        <v>413</v>
      </c>
      <c r="H336" s="170" t="s">
        <v>1</v>
      </c>
      <c r="I336" s="172"/>
      <c r="L336" s="169"/>
      <c r="M336" s="173"/>
      <c r="N336" s="174"/>
      <c r="O336" s="174"/>
      <c r="P336" s="174"/>
      <c r="Q336" s="174"/>
      <c r="R336" s="174"/>
      <c r="S336" s="174"/>
      <c r="T336" s="175"/>
      <c r="AT336" s="170" t="s">
        <v>151</v>
      </c>
      <c r="AU336" s="170" t="s">
        <v>149</v>
      </c>
      <c r="AV336" s="14" t="s">
        <v>82</v>
      </c>
      <c r="AW336" s="14" t="s">
        <v>31</v>
      </c>
      <c r="AX336" s="14" t="s">
        <v>74</v>
      </c>
      <c r="AY336" s="170" t="s">
        <v>142</v>
      </c>
    </row>
    <row r="337" spans="2:51" s="13" customFormat="1" ht="10">
      <c r="B337" s="160"/>
      <c r="D337" s="161" t="s">
        <v>151</v>
      </c>
      <c r="E337" s="162" t="s">
        <v>1</v>
      </c>
      <c r="F337" s="163" t="s">
        <v>414</v>
      </c>
      <c r="H337" s="164">
        <v>24.591000000000001</v>
      </c>
      <c r="I337" s="165"/>
      <c r="L337" s="160"/>
      <c r="M337" s="166"/>
      <c r="N337" s="167"/>
      <c r="O337" s="167"/>
      <c r="P337" s="167"/>
      <c r="Q337" s="167"/>
      <c r="R337" s="167"/>
      <c r="S337" s="167"/>
      <c r="T337" s="168"/>
      <c r="AT337" s="162" t="s">
        <v>151</v>
      </c>
      <c r="AU337" s="162" t="s">
        <v>149</v>
      </c>
      <c r="AV337" s="13" t="s">
        <v>149</v>
      </c>
      <c r="AW337" s="13" t="s">
        <v>31</v>
      </c>
      <c r="AX337" s="13" t="s">
        <v>74</v>
      </c>
      <c r="AY337" s="162" t="s">
        <v>142</v>
      </c>
    </row>
    <row r="338" spans="2:51" s="14" customFormat="1" ht="10">
      <c r="B338" s="169"/>
      <c r="D338" s="161" t="s">
        <v>151</v>
      </c>
      <c r="E338" s="170" t="s">
        <v>1</v>
      </c>
      <c r="F338" s="171" t="s">
        <v>173</v>
      </c>
      <c r="H338" s="170" t="s">
        <v>1</v>
      </c>
      <c r="I338" s="172"/>
      <c r="L338" s="169"/>
      <c r="M338" s="173"/>
      <c r="N338" s="174"/>
      <c r="O338" s="174"/>
      <c r="P338" s="174"/>
      <c r="Q338" s="174"/>
      <c r="R338" s="174"/>
      <c r="S338" s="174"/>
      <c r="T338" s="175"/>
      <c r="AT338" s="170" t="s">
        <v>151</v>
      </c>
      <c r="AU338" s="170" t="s">
        <v>149</v>
      </c>
      <c r="AV338" s="14" t="s">
        <v>82</v>
      </c>
      <c r="AW338" s="14" t="s">
        <v>31</v>
      </c>
      <c r="AX338" s="14" t="s">
        <v>74</v>
      </c>
      <c r="AY338" s="170" t="s">
        <v>142</v>
      </c>
    </row>
    <row r="339" spans="2:51" s="13" customFormat="1" ht="10">
      <c r="B339" s="160"/>
      <c r="D339" s="161" t="s">
        <v>151</v>
      </c>
      <c r="E339" s="162" t="s">
        <v>1</v>
      </c>
      <c r="F339" s="163" t="s">
        <v>415</v>
      </c>
      <c r="H339" s="164">
        <v>3.78</v>
      </c>
      <c r="I339" s="165"/>
      <c r="L339" s="160"/>
      <c r="M339" s="166"/>
      <c r="N339" s="167"/>
      <c r="O339" s="167"/>
      <c r="P339" s="167"/>
      <c r="Q339" s="167"/>
      <c r="R339" s="167"/>
      <c r="S339" s="167"/>
      <c r="T339" s="168"/>
      <c r="AT339" s="162" t="s">
        <v>151</v>
      </c>
      <c r="AU339" s="162" t="s">
        <v>149</v>
      </c>
      <c r="AV339" s="13" t="s">
        <v>149</v>
      </c>
      <c r="AW339" s="13" t="s">
        <v>31</v>
      </c>
      <c r="AX339" s="13" t="s">
        <v>74</v>
      </c>
      <c r="AY339" s="162" t="s">
        <v>142</v>
      </c>
    </row>
    <row r="340" spans="2:51" s="13" customFormat="1" ht="10">
      <c r="B340" s="160"/>
      <c r="D340" s="161" t="s">
        <v>151</v>
      </c>
      <c r="E340" s="162" t="s">
        <v>1</v>
      </c>
      <c r="F340" s="163" t="s">
        <v>416</v>
      </c>
      <c r="H340" s="164">
        <v>3.3809999999999998</v>
      </c>
      <c r="I340" s="165"/>
      <c r="L340" s="160"/>
      <c r="M340" s="166"/>
      <c r="N340" s="167"/>
      <c r="O340" s="167"/>
      <c r="P340" s="167"/>
      <c r="Q340" s="167"/>
      <c r="R340" s="167"/>
      <c r="S340" s="167"/>
      <c r="T340" s="168"/>
      <c r="AT340" s="162" t="s">
        <v>151</v>
      </c>
      <c r="AU340" s="162" t="s">
        <v>149</v>
      </c>
      <c r="AV340" s="13" t="s">
        <v>149</v>
      </c>
      <c r="AW340" s="13" t="s">
        <v>31</v>
      </c>
      <c r="AX340" s="13" t="s">
        <v>74</v>
      </c>
      <c r="AY340" s="162" t="s">
        <v>142</v>
      </c>
    </row>
    <row r="341" spans="2:51" s="14" customFormat="1" ht="10">
      <c r="B341" s="169"/>
      <c r="D341" s="161" t="s">
        <v>151</v>
      </c>
      <c r="E341" s="170" t="s">
        <v>1</v>
      </c>
      <c r="F341" s="171" t="s">
        <v>175</v>
      </c>
      <c r="H341" s="170" t="s">
        <v>1</v>
      </c>
      <c r="I341" s="172"/>
      <c r="L341" s="169"/>
      <c r="M341" s="173"/>
      <c r="N341" s="174"/>
      <c r="O341" s="174"/>
      <c r="P341" s="174"/>
      <c r="Q341" s="174"/>
      <c r="R341" s="174"/>
      <c r="S341" s="174"/>
      <c r="T341" s="175"/>
      <c r="AT341" s="170" t="s">
        <v>151</v>
      </c>
      <c r="AU341" s="170" t="s">
        <v>149</v>
      </c>
      <c r="AV341" s="14" t="s">
        <v>82</v>
      </c>
      <c r="AW341" s="14" t="s">
        <v>31</v>
      </c>
      <c r="AX341" s="14" t="s">
        <v>74</v>
      </c>
      <c r="AY341" s="170" t="s">
        <v>142</v>
      </c>
    </row>
    <row r="342" spans="2:51" s="13" customFormat="1" ht="10">
      <c r="B342" s="160"/>
      <c r="D342" s="161" t="s">
        <v>151</v>
      </c>
      <c r="E342" s="162" t="s">
        <v>1</v>
      </c>
      <c r="F342" s="163" t="s">
        <v>176</v>
      </c>
      <c r="H342" s="164">
        <v>8.2200000000000006</v>
      </c>
      <c r="I342" s="165"/>
      <c r="L342" s="160"/>
      <c r="M342" s="166"/>
      <c r="N342" s="167"/>
      <c r="O342" s="167"/>
      <c r="P342" s="167"/>
      <c r="Q342" s="167"/>
      <c r="R342" s="167"/>
      <c r="S342" s="167"/>
      <c r="T342" s="168"/>
      <c r="AT342" s="162" t="s">
        <v>151</v>
      </c>
      <c r="AU342" s="162" t="s">
        <v>149</v>
      </c>
      <c r="AV342" s="13" t="s">
        <v>149</v>
      </c>
      <c r="AW342" s="13" t="s">
        <v>31</v>
      </c>
      <c r="AX342" s="13" t="s">
        <v>74</v>
      </c>
      <c r="AY342" s="162" t="s">
        <v>142</v>
      </c>
    </row>
    <row r="343" spans="2:51" s="14" customFormat="1" ht="10">
      <c r="B343" s="169"/>
      <c r="D343" s="161" t="s">
        <v>151</v>
      </c>
      <c r="E343" s="170" t="s">
        <v>1</v>
      </c>
      <c r="F343" s="171" t="s">
        <v>177</v>
      </c>
      <c r="H343" s="170" t="s">
        <v>1</v>
      </c>
      <c r="I343" s="172"/>
      <c r="L343" s="169"/>
      <c r="M343" s="173"/>
      <c r="N343" s="174"/>
      <c r="O343" s="174"/>
      <c r="P343" s="174"/>
      <c r="Q343" s="174"/>
      <c r="R343" s="174"/>
      <c r="S343" s="174"/>
      <c r="T343" s="175"/>
      <c r="AT343" s="170" t="s">
        <v>151</v>
      </c>
      <c r="AU343" s="170" t="s">
        <v>149</v>
      </c>
      <c r="AV343" s="14" t="s">
        <v>82</v>
      </c>
      <c r="AW343" s="14" t="s">
        <v>31</v>
      </c>
      <c r="AX343" s="14" t="s">
        <v>74</v>
      </c>
      <c r="AY343" s="170" t="s">
        <v>142</v>
      </c>
    </row>
    <row r="344" spans="2:51" s="13" customFormat="1" ht="10">
      <c r="B344" s="160"/>
      <c r="D344" s="161" t="s">
        <v>151</v>
      </c>
      <c r="E344" s="162" t="s">
        <v>1</v>
      </c>
      <c r="F344" s="163" t="s">
        <v>178</v>
      </c>
      <c r="H344" s="164">
        <v>1.5680000000000001</v>
      </c>
      <c r="I344" s="165"/>
      <c r="L344" s="160"/>
      <c r="M344" s="166"/>
      <c r="N344" s="167"/>
      <c r="O344" s="167"/>
      <c r="P344" s="167"/>
      <c r="Q344" s="167"/>
      <c r="R344" s="167"/>
      <c r="S344" s="167"/>
      <c r="T344" s="168"/>
      <c r="AT344" s="162" t="s">
        <v>151</v>
      </c>
      <c r="AU344" s="162" t="s">
        <v>149</v>
      </c>
      <c r="AV344" s="13" t="s">
        <v>149</v>
      </c>
      <c r="AW344" s="13" t="s">
        <v>31</v>
      </c>
      <c r="AX344" s="13" t="s">
        <v>74</v>
      </c>
      <c r="AY344" s="162" t="s">
        <v>142</v>
      </c>
    </row>
    <row r="345" spans="2:51" s="14" customFormat="1" ht="10">
      <c r="B345" s="169"/>
      <c r="D345" s="161" t="s">
        <v>151</v>
      </c>
      <c r="E345" s="170" t="s">
        <v>1</v>
      </c>
      <c r="F345" s="171" t="s">
        <v>179</v>
      </c>
      <c r="H345" s="170" t="s">
        <v>1</v>
      </c>
      <c r="I345" s="172"/>
      <c r="L345" s="169"/>
      <c r="M345" s="173"/>
      <c r="N345" s="174"/>
      <c r="O345" s="174"/>
      <c r="P345" s="174"/>
      <c r="Q345" s="174"/>
      <c r="R345" s="174"/>
      <c r="S345" s="174"/>
      <c r="T345" s="175"/>
      <c r="AT345" s="170" t="s">
        <v>151</v>
      </c>
      <c r="AU345" s="170" t="s">
        <v>149</v>
      </c>
      <c r="AV345" s="14" t="s">
        <v>82</v>
      </c>
      <c r="AW345" s="14" t="s">
        <v>31</v>
      </c>
      <c r="AX345" s="14" t="s">
        <v>74</v>
      </c>
      <c r="AY345" s="170" t="s">
        <v>142</v>
      </c>
    </row>
    <row r="346" spans="2:51" s="13" customFormat="1" ht="10">
      <c r="B346" s="160"/>
      <c r="D346" s="161" t="s">
        <v>151</v>
      </c>
      <c r="E346" s="162" t="s">
        <v>1</v>
      </c>
      <c r="F346" s="163" t="s">
        <v>180</v>
      </c>
      <c r="H346" s="164">
        <v>0.96</v>
      </c>
      <c r="I346" s="165"/>
      <c r="L346" s="160"/>
      <c r="M346" s="166"/>
      <c r="N346" s="167"/>
      <c r="O346" s="167"/>
      <c r="P346" s="167"/>
      <c r="Q346" s="167"/>
      <c r="R346" s="167"/>
      <c r="S346" s="167"/>
      <c r="T346" s="168"/>
      <c r="AT346" s="162" t="s">
        <v>151</v>
      </c>
      <c r="AU346" s="162" t="s">
        <v>149</v>
      </c>
      <c r="AV346" s="13" t="s">
        <v>149</v>
      </c>
      <c r="AW346" s="13" t="s">
        <v>31</v>
      </c>
      <c r="AX346" s="13" t="s">
        <v>74</v>
      </c>
      <c r="AY346" s="162" t="s">
        <v>142</v>
      </c>
    </row>
    <row r="347" spans="2:51" s="14" customFormat="1" ht="10">
      <c r="B347" s="169"/>
      <c r="D347" s="161" t="s">
        <v>151</v>
      </c>
      <c r="E347" s="170" t="s">
        <v>1</v>
      </c>
      <c r="F347" s="171" t="s">
        <v>181</v>
      </c>
      <c r="H347" s="170" t="s">
        <v>1</v>
      </c>
      <c r="I347" s="172"/>
      <c r="L347" s="169"/>
      <c r="M347" s="173"/>
      <c r="N347" s="174"/>
      <c r="O347" s="174"/>
      <c r="P347" s="174"/>
      <c r="Q347" s="174"/>
      <c r="R347" s="174"/>
      <c r="S347" s="174"/>
      <c r="T347" s="175"/>
      <c r="AT347" s="170" t="s">
        <v>151</v>
      </c>
      <c r="AU347" s="170" t="s">
        <v>149</v>
      </c>
      <c r="AV347" s="14" t="s">
        <v>82</v>
      </c>
      <c r="AW347" s="14" t="s">
        <v>31</v>
      </c>
      <c r="AX347" s="14" t="s">
        <v>74</v>
      </c>
      <c r="AY347" s="170" t="s">
        <v>142</v>
      </c>
    </row>
    <row r="348" spans="2:51" s="13" customFormat="1" ht="10">
      <c r="B348" s="160"/>
      <c r="D348" s="161" t="s">
        <v>151</v>
      </c>
      <c r="E348" s="162" t="s">
        <v>1</v>
      </c>
      <c r="F348" s="163" t="s">
        <v>182</v>
      </c>
      <c r="H348" s="164">
        <v>3.27</v>
      </c>
      <c r="I348" s="165"/>
      <c r="L348" s="160"/>
      <c r="M348" s="166"/>
      <c r="N348" s="167"/>
      <c r="O348" s="167"/>
      <c r="P348" s="167"/>
      <c r="Q348" s="167"/>
      <c r="R348" s="167"/>
      <c r="S348" s="167"/>
      <c r="T348" s="168"/>
      <c r="AT348" s="162" t="s">
        <v>151</v>
      </c>
      <c r="AU348" s="162" t="s">
        <v>149</v>
      </c>
      <c r="AV348" s="13" t="s">
        <v>149</v>
      </c>
      <c r="AW348" s="13" t="s">
        <v>31</v>
      </c>
      <c r="AX348" s="13" t="s">
        <v>74</v>
      </c>
      <c r="AY348" s="162" t="s">
        <v>142</v>
      </c>
    </row>
    <row r="349" spans="2:51" s="14" customFormat="1" ht="10">
      <c r="B349" s="169"/>
      <c r="D349" s="161" t="s">
        <v>151</v>
      </c>
      <c r="E349" s="170" t="s">
        <v>1</v>
      </c>
      <c r="F349" s="171" t="s">
        <v>358</v>
      </c>
      <c r="H349" s="170" t="s">
        <v>1</v>
      </c>
      <c r="I349" s="172"/>
      <c r="L349" s="169"/>
      <c r="M349" s="173"/>
      <c r="N349" s="174"/>
      <c r="O349" s="174"/>
      <c r="P349" s="174"/>
      <c r="Q349" s="174"/>
      <c r="R349" s="174"/>
      <c r="S349" s="174"/>
      <c r="T349" s="175"/>
      <c r="AT349" s="170" t="s">
        <v>151</v>
      </c>
      <c r="AU349" s="170" t="s">
        <v>149</v>
      </c>
      <c r="AV349" s="14" t="s">
        <v>82</v>
      </c>
      <c r="AW349" s="14" t="s">
        <v>31</v>
      </c>
      <c r="AX349" s="14" t="s">
        <v>74</v>
      </c>
      <c r="AY349" s="170" t="s">
        <v>142</v>
      </c>
    </row>
    <row r="350" spans="2:51" s="13" customFormat="1" ht="10">
      <c r="B350" s="160"/>
      <c r="D350" s="161" t="s">
        <v>151</v>
      </c>
      <c r="E350" s="162" t="s">
        <v>1</v>
      </c>
      <c r="F350" s="163" t="s">
        <v>417</v>
      </c>
      <c r="H350" s="164">
        <v>4.0469999999999997</v>
      </c>
      <c r="I350" s="165"/>
      <c r="L350" s="160"/>
      <c r="M350" s="166"/>
      <c r="N350" s="167"/>
      <c r="O350" s="167"/>
      <c r="P350" s="167"/>
      <c r="Q350" s="167"/>
      <c r="R350" s="167"/>
      <c r="S350" s="167"/>
      <c r="T350" s="168"/>
      <c r="AT350" s="162" t="s">
        <v>151</v>
      </c>
      <c r="AU350" s="162" t="s">
        <v>149</v>
      </c>
      <c r="AV350" s="13" t="s">
        <v>149</v>
      </c>
      <c r="AW350" s="13" t="s">
        <v>31</v>
      </c>
      <c r="AX350" s="13" t="s">
        <v>74</v>
      </c>
      <c r="AY350" s="162" t="s">
        <v>142</v>
      </c>
    </row>
    <row r="351" spans="2:51" s="14" customFormat="1" ht="10">
      <c r="B351" s="169"/>
      <c r="D351" s="161" t="s">
        <v>151</v>
      </c>
      <c r="E351" s="170" t="s">
        <v>1</v>
      </c>
      <c r="F351" s="171" t="s">
        <v>185</v>
      </c>
      <c r="H351" s="170" t="s">
        <v>1</v>
      </c>
      <c r="I351" s="172"/>
      <c r="L351" s="169"/>
      <c r="M351" s="173"/>
      <c r="N351" s="174"/>
      <c r="O351" s="174"/>
      <c r="P351" s="174"/>
      <c r="Q351" s="174"/>
      <c r="R351" s="174"/>
      <c r="S351" s="174"/>
      <c r="T351" s="175"/>
      <c r="AT351" s="170" t="s">
        <v>151</v>
      </c>
      <c r="AU351" s="170" t="s">
        <v>149</v>
      </c>
      <c r="AV351" s="14" t="s">
        <v>82</v>
      </c>
      <c r="AW351" s="14" t="s">
        <v>31</v>
      </c>
      <c r="AX351" s="14" t="s">
        <v>74</v>
      </c>
      <c r="AY351" s="170" t="s">
        <v>142</v>
      </c>
    </row>
    <row r="352" spans="2:51" s="13" customFormat="1" ht="10">
      <c r="B352" s="160"/>
      <c r="D352" s="161" t="s">
        <v>151</v>
      </c>
      <c r="E352" s="162" t="s">
        <v>1</v>
      </c>
      <c r="F352" s="163" t="s">
        <v>186</v>
      </c>
      <c r="H352" s="164">
        <v>18.809999999999999</v>
      </c>
      <c r="I352" s="165"/>
      <c r="L352" s="160"/>
      <c r="M352" s="166"/>
      <c r="N352" s="167"/>
      <c r="O352" s="167"/>
      <c r="P352" s="167"/>
      <c r="Q352" s="167"/>
      <c r="R352" s="167"/>
      <c r="S352" s="167"/>
      <c r="T352" s="168"/>
      <c r="AT352" s="162" t="s">
        <v>151</v>
      </c>
      <c r="AU352" s="162" t="s">
        <v>149</v>
      </c>
      <c r="AV352" s="13" t="s">
        <v>149</v>
      </c>
      <c r="AW352" s="13" t="s">
        <v>31</v>
      </c>
      <c r="AX352" s="13" t="s">
        <v>74</v>
      </c>
      <c r="AY352" s="162" t="s">
        <v>142</v>
      </c>
    </row>
    <row r="353" spans="1:65" s="14" customFormat="1" ht="10">
      <c r="B353" s="169"/>
      <c r="D353" s="161" t="s">
        <v>151</v>
      </c>
      <c r="E353" s="170" t="s">
        <v>1</v>
      </c>
      <c r="F353" s="171" t="s">
        <v>187</v>
      </c>
      <c r="H353" s="170" t="s">
        <v>1</v>
      </c>
      <c r="I353" s="172"/>
      <c r="L353" s="169"/>
      <c r="M353" s="173"/>
      <c r="N353" s="174"/>
      <c r="O353" s="174"/>
      <c r="P353" s="174"/>
      <c r="Q353" s="174"/>
      <c r="R353" s="174"/>
      <c r="S353" s="174"/>
      <c r="T353" s="175"/>
      <c r="AT353" s="170" t="s">
        <v>151</v>
      </c>
      <c r="AU353" s="170" t="s">
        <v>149</v>
      </c>
      <c r="AV353" s="14" t="s">
        <v>82</v>
      </c>
      <c r="AW353" s="14" t="s">
        <v>31</v>
      </c>
      <c r="AX353" s="14" t="s">
        <v>74</v>
      </c>
      <c r="AY353" s="170" t="s">
        <v>142</v>
      </c>
    </row>
    <row r="354" spans="1:65" s="13" customFormat="1" ht="10">
      <c r="B354" s="160"/>
      <c r="D354" s="161" t="s">
        <v>151</v>
      </c>
      <c r="E354" s="162" t="s">
        <v>1</v>
      </c>
      <c r="F354" s="163" t="s">
        <v>188</v>
      </c>
      <c r="H354" s="164">
        <v>2.37</v>
      </c>
      <c r="I354" s="165"/>
      <c r="L354" s="160"/>
      <c r="M354" s="166"/>
      <c r="N354" s="167"/>
      <c r="O354" s="167"/>
      <c r="P354" s="167"/>
      <c r="Q354" s="167"/>
      <c r="R354" s="167"/>
      <c r="S354" s="167"/>
      <c r="T354" s="168"/>
      <c r="AT354" s="162" t="s">
        <v>151</v>
      </c>
      <c r="AU354" s="162" t="s">
        <v>149</v>
      </c>
      <c r="AV354" s="13" t="s">
        <v>149</v>
      </c>
      <c r="AW354" s="13" t="s">
        <v>31</v>
      </c>
      <c r="AX354" s="13" t="s">
        <v>74</v>
      </c>
      <c r="AY354" s="162" t="s">
        <v>142</v>
      </c>
    </row>
    <row r="355" spans="1:65" s="13" customFormat="1" ht="10">
      <c r="B355" s="160"/>
      <c r="D355" s="161" t="s">
        <v>151</v>
      </c>
      <c r="E355" s="162" t="s">
        <v>1</v>
      </c>
      <c r="F355" s="163" t="s">
        <v>418</v>
      </c>
      <c r="H355" s="164">
        <v>1.349</v>
      </c>
      <c r="I355" s="165"/>
      <c r="L355" s="160"/>
      <c r="M355" s="166"/>
      <c r="N355" s="167"/>
      <c r="O355" s="167"/>
      <c r="P355" s="167"/>
      <c r="Q355" s="167"/>
      <c r="R355" s="167"/>
      <c r="S355" s="167"/>
      <c r="T355" s="168"/>
      <c r="AT355" s="162" t="s">
        <v>151</v>
      </c>
      <c r="AU355" s="162" t="s">
        <v>149</v>
      </c>
      <c r="AV355" s="13" t="s">
        <v>149</v>
      </c>
      <c r="AW355" s="13" t="s">
        <v>31</v>
      </c>
      <c r="AX355" s="13" t="s">
        <v>74</v>
      </c>
      <c r="AY355" s="162" t="s">
        <v>142</v>
      </c>
    </row>
    <row r="356" spans="1:65" s="15" customFormat="1" ht="10">
      <c r="B356" s="176"/>
      <c r="D356" s="161" t="s">
        <v>151</v>
      </c>
      <c r="E356" s="177" t="s">
        <v>1</v>
      </c>
      <c r="F356" s="178" t="s">
        <v>164</v>
      </c>
      <c r="H356" s="179">
        <v>72.346000000000004</v>
      </c>
      <c r="I356" s="180"/>
      <c r="L356" s="176"/>
      <c r="M356" s="181"/>
      <c r="N356" s="182"/>
      <c r="O356" s="182"/>
      <c r="P356" s="182"/>
      <c r="Q356" s="182"/>
      <c r="R356" s="182"/>
      <c r="S356" s="182"/>
      <c r="T356" s="183"/>
      <c r="AT356" s="177" t="s">
        <v>151</v>
      </c>
      <c r="AU356" s="177" t="s">
        <v>149</v>
      </c>
      <c r="AV356" s="15" t="s">
        <v>148</v>
      </c>
      <c r="AW356" s="15" t="s">
        <v>31</v>
      </c>
      <c r="AX356" s="15" t="s">
        <v>74</v>
      </c>
      <c r="AY356" s="177" t="s">
        <v>142</v>
      </c>
    </row>
    <row r="357" spans="1:65" s="13" customFormat="1" ht="10">
      <c r="B357" s="160"/>
      <c r="D357" s="161" t="s">
        <v>151</v>
      </c>
      <c r="E357" s="162" t="s">
        <v>1</v>
      </c>
      <c r="F357" s="163" t="s">
        <v>419</v>
      </c>
      <c r="H357" s="164">
        <v>74.878</v>
      </c>
      <c r="I357" s="165"/>
      <c r="L357" s="160"/>
      <c r="M357" s="166"/>
      <c r="N357" s="167"/>
      <c r="O357" s="167"/>
      <c r="P357" s="167"/>
      <c r="Q357" s="167"/>
      <c r="R357" s="167"/>
      <c r="S357" s="167"/>
      <c r="T357" s="168"/>
      <c r="AT357" s="162" t="s">
        <v>151</v>
      </c>
      <c r="AU357" s="162" t="s">
        <v>149</v>
      </c>
      <c r="AV357" s="13" t="s">
        <v>149</v>
      </c>
      <c r="AW357" s="13" t="s">
        <v>31</v>
      </c>
      <c r="AX357" s="13" t="s">
        <v>82</v>
      </c>
      <c r="AY357" s="162" t="s">
        <v>142</v>
      </c>
    </row>
    <row r="358" spans="1:65" s="2" customFormat="1" ht="21.75" customHeight="1">
      <c r="A358" s="33"/>
      <c r="B358" s="145"/>
      <c r="C358" s="146" t="s">
        <v>420</v>
      </c>
      <c r="D358" s="146" t="s">
        <v>144</v>
      </c>
      <c r="E358" s="147" t="s">
        <v>421</v>
      </c>
      <c r="F358" s="148" t="s">
        <v>422</v>
      </c>
      <c r="G358" s="149" t="s">
        <v>314</v>
      </c>
      <c r="H358" s="150">
        <v>99.77</v>
      </c>
      <c r="I358" s="151"/>
      <c r="J358" s="152">
        <f>ROUND(I358*H358,2)</f>
        <v>0</v>
      </c>
      <c r="K358" s="153"/>
      <c r="L358" s="34"/>
      <c r="M358" s="154" t="s">
        <v>1</v>
      </c>
      <c r="N358" s="155" t="s">
        <v>40</v>
      </c>
      <c r="O358" s="59"/>
      <c r="P358" s="156">
        <f>O358*H358</f>
        <v>0</v>
      </c>
      <c r="Q358" s="156">
        <v>6.7000000000000002E-4</v>
      </c>
      <c r="R358" s="156">
        <f>Q358*H358</f>
        <v>6.68459E-2</v>
      </c>
      <c r="S358" s="156">
        <v>0</v>
      </c>
      <c r="T358" s="157">
        <f>S358*H358</f>
        <v>0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158" t="s">
        <v>148</v>
      </c>
      <c r="AT358" s="158" t="s">
        <v>144</v>
      </c>
      <c r="AU358" s="158" t="s">
        <v>149</v>
      </c>
      <c r="AY358" s="18" t="s">
        <v>142</v>
      </c>
      <c r="BE358" s="159">
        <f>IF(N358="základná",J358,0)</f>
        <v>0</v>
      </c>
      <c r="BF358" s="159">
        <f>IF(N358="znížená",J358,0)</f>
        <v>0</v>
      </c>
      <c r="BG358" s="159">
        <f>IF(N358="zákl. prenesená",J358,0)</f>
        <v>0</v>
      </c>
      <c r="BH358" s="159">
        <f>IF(N358="zníž. prenesená",J358,0)</f>
        <v>0</v>
      </c>
      <c r="BI358" s="159">
        <f>IF(N358="nulová",J358,0)</f>
        <v>0</v>
      </c>
      <c r="BJ358" s="18" t="s">
        <v>149</v>
      </c>
      <c r="BK358" s="159">
        <f>ROUND(I358*H358,2)</f>
        <v>0</v>
      </c>
      <c r="BL358" s="18" t="s">
        <v>148</v>
      </c>
      <c r="BM358" s="158" t="s">
        <v>423</v>
      </c>
    </row>
    <row r="359" spans="1:65" s="14" customFormat="1" ht="10">
      <c r="B359" s="169"/>
      <c r="D359" s="161" t="s">
        <v>151</v>
      </c>
      <c r="E359" s="170" t="s">
        <v>1</v>
      </c>
      <c r="F359" s="171" t="s">
        <v>424</v>
      </c>
      <c r="H359" s="170" t="s">
        <v>1</v>
      </c>
      <c r="I359" s="172"/>
      <c r="L359" s="169"/>
      <c r="M359" s="173"/>
      <c r="N359" s="174"/>
      <c r="O359" s="174"/>
      <c r="P359" s="174"/>
      <c r="Q359" s="174"/>
      <c r="R359" s="174"/>
      <c r="S359" s="174"/>
      <c r="T359" s="175"/>
      <c r="AT359" s="170" t="s">
        <v>151</v>
      </c>
      <c r="AU359" s="170" t="s">
        <v>149</v>
      </c>
      <c r="AV359" s="14" t="s">
        <v>82</v>
      </c>
      <c r="AW359" s="14" t="s">
        <v>31</v>
      </c>
      <c r="AX359" s="14" t="s">
        <v>74</v>
      </c>
      <c r="AY359" s="170" t="s">
        <v>142</v>
      </c>
    </row>
    <row r="360" spans="1:65" s="13" customFormat="1" ht="10">
      <c r="B360" s="160"/>
      <c r="D360" s="161" t="s">
        <v>151</v>
      </c>
      <c r="E360" s="162" t="s">
        <v>1</v>
      </c>
      <c r="F360" s="163" t="s">
        <v>425</v>
      </c>
      <c r="H360" s="164">
        <v>43.05</v>
      </c>
      <c r="I360" s="165"/>
      <c r="L360" s="160"/>
      <c r="M360" s="166"/>
      <c r="N360" s="167"/>
      <c r="O360" s="167"/>
      <c r="P360" s="167"/>
      <c r="Q360" s="167"/>
      <c r="R360" s="167"/>
      <c r="S360" s="167"/>
      <c r="T360" s="168"/>
      <c r="AT360" s="162" t="s">
        <v>151</v>
      </c>
      <c r="AU360" s="162" t="s">
        <v>149</v>
      </c>
      <c r="AV360" s="13" t="s">
        <v>149</v>
      </c>
      <c r="AW360" s="13" t="s">
        <v>31</v>
      </c>
      <c r="AX360" s="13" t="s">
        <v>74</v>
      </c>
      <c r="AY360" s="162" t="s">
        <v>142</v>
      </c>
    </row>
    <row r="361" spans="1:65" s="14" customFormat="1" ht="10">
      <c r="B361" s="169"/>
      <c r="D361" s="161" t="s">
        <v>151</v>
      </c>
      <c r="E361" s="170" t="s">
        <v>1</v>
      </c>
      <c r="F361" s="171" t="s">
        <v>426</v>
      </c>
      <c r="H361" s="170" t="s">
        <v>1</v>
      </c>
      <c r="I361" s="172"/>
      <c r="L361" s="169"/>
      <c r="M361" s="173"/>
      <c r="N361" s="174"/>
      <c r="O361" s="174"/>
      <c r="P361" s="174"/>
      <c r="Q361" s="174"/>
      <c r="R361" s="174"/>
      <c r="S361" s="174"/>
      <c r="T361" s="175"/>
      <c r="AT361" s="170" t="s">
        <v>151</v>
      </c>
      <c r="AU361" s="170" t="s">
        <v>149</v>
      </c>
      <c r="AV361" s="14" t="s">
        <v>82</v>
      </c>
      <c r="AW361" s="14" t="s">
        <v>31</v>
      </c>
      <c r="AX361" s="14" t="s">
        <v>74</v>
      </c>
      <c r="AY361" s="170" t="s">
        <v>142</v>
      </c>
    </row>
    <row r="362" spans="1:65" s="13" customFormat="1" ht="10">
      <c r="B362" s="160"/>
      <c r="D362" s="161" t="s">
        <v>151</v>
      </c>
      <c r="E362" s="162" t="s">
        <v>1</v>
      </c>
      <c r="F362" s="163" t="s">
        <v>427</v>
      </c>
      <c r="H362" s="164">
        <v>6.4</v>
      </c>
      <c r="I362" s="165"/>
      <c r="L362" s="160"/>
      <c r="M362" s="166"/>
      <c r="N362" s="167"/>
      <c r="O362" s="167"/>
      <c r="P362" s="167"/>
      <c r="Q362" s="167"/>
      <c r="R362" s="167"/>
      <c r="S362" s="167"/>
      <c r="T362" s="168"/>
      <c r="AT362" s="162" t="s">
        <v>151</v>
      </c>
      <c r="AU362" s="162" t="s">
        <v>149</v>
      </c>
      <c r="AV362" s="13" t="s">
        <v>149</v>
      </c>
      <c r="AW362" s="13" t="s">
        <v>31</v>
      </c>
      <c r="AX362" s="13" t="s">
        <v>74</v>
      </c>
      <c r="AY362" s="162" t="s">
        <v>142</v>
      </c>
    </row>
    <row r="363" spans="1:65" s="14" customFormat="1" ht="10">
      <c r="B363" s="169"/>
      <c r="D363" s="161" t="s">
        <v>151</v>
      </c>
      <c r="E363" s="170" t="s">
        <v>1</v>
      </c>
      <c r="F363" s="171" t="s">
        <v>428</v>
      </c>
      <c r="H363" s="170" t="s">
        <v>1</v>
      </c>
      <c r="I363" s="172"/>
      <c r="L363" s="169"/>
      <c r="M363" s="173"/>
      <c r="N363" s="174"/>
      <c r="O363" s="174"/>
      <c r="P363" s="174"/>
      <c r="Q363" s="174"/>
      <c r="R363" s="174"/>
      <c r="S363" s="174"/>
      <c r="T363" s="175"/>
      <c r="AT363" s="170" t="s">
        <v>151</v>
      </c>
      <c r="AU363" s="170" t="s">
        <v>149</v>
      </c>
      <c r="AV363" s="14" t="s">
        <v>82</v>
      </c>
      <c r="AW363" s="14" t="s">
        <v>31</v>
      </c>
      <c r="AX363" s="14" t="s">
        <v>74</v>
      </c>
      <c r="AY363" s="170" t="s">
        <v>142</v>
      </c>
    </row>
    <row r="364" spans="1:65" s="13" customFormat="1" ht="10">
      <c r="B364" s="160"/>
      <c r="D364" s="161" t="s">
        <v>151</v>
      </c>
      <c r="E364" s="162" t="s">
        <v>1</v>
      </c>
      <c r="F364" s="163" t="s">
        <v>429</v>
      </c>
      <c r="H364" s="164">
        <v>50.32</v>
      </c>
      <c r="I364" s="165"/>
      <c r="L364" s="160"/>
      <c r="M364" s="166"/>
      <c r="N364" s="167"/>
      <c r="O364" s="167"/>
      <c r="P364" s="167"/>
      <c r="Q364" s="167"/>
      <c r="R364" s="167"/>
      <c r="S364" s="167"/>
      <c r="T364" s="168"/>
      <c r="AT364" s="162" t="s">
        <v>151</v>
      </c>
      <c r="AU364" s="162" t="s">
        <v>149</v>
      </c>
      <c r="AV364" s="13" t="s">
        <v>149</v>
      </c>
      <c r="AW364" s="13" t="s">
        <v>31</v>
      </c>
      <c r="AX364" s="13" t="s">
        <v>74</v>
      </c>
      <c r="AY364" s="162" t="s">
        <v>142</v>
      </c>
    </row>
    <row r="365" spans="1:65" s="15" customFormat="1" ht="10">
      <c r="B365" s="176"/>
      <c r="D365" s="161" t="s">
        <v>151</v>
      </c>
      <c r="E365" s="177" t="s">
        <v>1</v>
      </c>
      <c r="F365" s="178" t="s">
        <v>164</v>
      </c>
      <c r="H365" s="179">
        <v>99.77</v>
      </c>
      <c r="I365" s="180"/>
      <c r="L365" s="176"/>
      <c r="M365" s="181"/>
      <c r="N365" s="182"/>
      <c r="O365" s="182"/>
      <c r="P365" s="182"/>
      <c r="Q365" s="182"/>
      <c r="R365" s="182"/>
      <c r="S365" s="182"/>
      <c r="T365" s="183"/>
      <c r="AT365" s="177" t="s">
        <v>151</v>
      </c>
      <c r="AU365" s="177" t="s">
        <v>149</v>
      </c>
      <c r="AV365" s="15" t="s">
        <v>148</v>
      </c>
      <c r="AW365" s="15" t="s">
        <v>31</v>
      </c>
      <c r="AX365" s="15" t="s">
        <v>82</v>
      </c>
      <c r="AY365" s="177" t="s">
        <v>142</v>
      </c>
    </row>
    <row r="366" spans="1:65" s="2" customFormat="1" ht="21.75" customHeight="1">
      <c r="A366" s="33"/>
      <c r="B366" s="145"/>
      <c r="C366" s="146" t="s">
        <v>430</v>
      </c>
      <c r="D366" s="146" t="s">
        <v>144</v>
      </c>
      <c r="E366" s="147" t="s">
        <v>431</v>
      </c>
      <c r="F366" s="148" t="s">
        <v>432</v>
      </c>
      <c r="G366" s="149" t="s">
        <v>314</v>
      </c>
      <c r="H366" s="150">
        <v>99.77</v>
      </c>
      <c r="I366" s="151"/>
      <c r="J366" s="152">
        <f>ROUND(I366*H366,2)</f>
        <v>0</v>
      </c>
      <c r="K366" s="153"/>
      <c r="L366" s="34"/>
      <c r="M366" s="154" t="s">
        <v>1</v>
      </c>
      <c r="N366" s="155" t="s">
        <v>40</v>
      </c>
      <c r="O366" s="59"/>
      <c r="P366" s="156">
        <f>O366*H366</f>
        <v>0</v>
      </c>
      <c r="Q366" s="156">
        <v>0</v>
      </c>
      <c r="R366" s="156">
        <f>Q366*H366</f>
        <v>0</v>
      </c>
      <c r="S366" s="156">
        <v>0</v>
      </c>
      <c r="T366" s="157">
        <f>S366*H366</f>
        <v>0</v>
      </c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158" t="s">
        <v>148</v>
      </c>
      <c r="AT366" s="158" t="s">
        <v>144</v>
      </c>
      <c r="AU366" s="158" t="s">
        <v>149</v>
      </c>
      <c r="AY366" s="18" t="s">
        <v>142</v>
      </c>
      <c r="BE366" s="159">
        <f>IF(N366="základná",J366,0)</f>
        <v>0</v>
      </c>
      <c r="BF366" s="159">
        <f>IF(N366="znížená",J366,0)</f>
        <v>0</v>
      </c>
      <c r="BG366" s="159">
        <f>IF(N366="zákl. prenesená",J366,0)</f>
        <v>0</v>
      </c>
      <c r="BH366" s="159">
        <f>IF(N366="zníž. prenesená",J366,0)</f>
        <v>0</v>
      </c>
      <c r="BI366" s="159">
        <f>IF(N366="nulová",J366,0)</f>
        <v>0</v>
      </c>
      <c r="BJ366" s="18" t="s">
        <v>149</v>
      </c>
      <c r="BK366" s="159">
        <f>ROUND(I366*H366,2)</f>
        <v>0</v>
      </c>
      <c r="BL366" s="18" t="s">
        <v>148</v>
      </c>
      <c r="BM366" s="158" t="s">
        <v>433</v>
      </c>
    </row>
    <row r="367" spans="1:65" s="2" customFormat="1" ht="16.5" customHeight="1">
      <c r="A367" s="33"/>
      <c r="B367" s="145"/>
      <c r="C367" s="146" t="s">
        <v>434</v>
      </c>
      <c r="D367" s="146" t="s">
        <v>144</v>
      </c>
      <c r="E367" s="147" t="s">
        <v>435</v>
      </c>
      <c r="F367" s="148" t="s">
        <v>436</v>
      </c>
      <c r="G367" s="149" t="s">
        <v>147</v>
      </c>
      <c r="H367" s="150">
        <v>2.12</v>
      </c>
      <c r="I367" s="151"/>
      <c r="J367" s="152">
        <f>ROUND(I367*H367,2)</f>
        <v>0</v>
      </c>
      <c r="K367" s="153"/>
      <c r="L367" s="34"/>
      <c r="M367" s="154" t="s">
        <v>1</v>
      </c>
      <c r="N367" s="155" t="s">
        <v>40</v>
      </c>
      <c r="O367" s="59"/>
      <c r="P367" s="156">
        <f>O367*H367</f>
        <v>0</v>
      </c>
      <c r="Q367" s="156">
        <v>2.2151299999999998</v>
      </c>
      <c r="R367" s="156">
        <f>Q367*H367</f>
        <v>4.6960755999999995</v>
      </c>
      <c r="S367" s="156">
        <v>0</v>
      </c>
      <c r="T367" s="157">
        <f>S367*H367</f>
        <v>0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158" t="s">
        <v>148</v>
      </c>
      <c r="AT367" s="158" t="s">
        <v>144</v>
      </c>
      <c r="AU367" s="158" t="s">
        <v>149</v>
      </c>
      <c r="AY367" s="18" t="s">
        <v>142</v>
      </c>
      <c r="BE367" s="159">
        <f>IF(N367="základná",J367,0)</f>
        <v>0</v>
      </c>
      <c r="BF367" s="159">
        <f>IF(N367="znížená",J367,0)</f>
        <v>0</v>
      </c>
      <c r="BG367" s="159">
        <f>IF(N367="zákl. prenesená",J367,0)</f>
        <v>0</v>
      </c>
      <c r="BH367" s="159">
        <f>IF(N367="zníž. prenesená",J367,0)</f>
        <v>0</v>
      </c>
      <c r="BI367" s="159">
        <f>IF(N367="nulová",J367,0)</f>
        <v>0</v>
      </c>
      <c r="BJ367" s="18" t="s">
        <v>149</v>
      </c>
      <c r="BK367" s="159">
        <f>ROUND(I367*H367,2)</f>
        <v>0</v>
      </c>
      <c r="BL367" s="18" t="s">
        <v>148</v>
      </c>
      <c r="BM367" s="158" t="s">
        <v>437</v>
      </c>
    </row>
    <row r="368" spans="1:65" s="14" customFormat="1" ht="10">
      <c r="B368" s="169"/>
      <c r="D368" s="161" t="s">
        <v>151</v>
      </c>
      <c r="E368" s="170" t="s">
        <v>1</v>
      </c>
      <c r="F368" s="171" t="s">
        <v>438</v>
      </c>
      <c r="H368" s="170" t="s">
        <v>1</v>
      </c>
      <c r="I368" s="172"/>
      <c r="L368" s="169"/>
      <c r="M368" s="173"/>
      <c r="N368" s="174"/>
      <c r="O368" s="174"/>
      <c r="P368" s="174"/>
      <c r="Q368" s="174"/>
      <c r="R368" s="174"/>
      <c r="S368" s="174"/>
      <c r="T368" s="175"/>
      <c r="AT368" s="170" t="s">
        <v>151</v>
      </c>
      <c r="AU368" s="170" t="s">
        <v>149</v>
      </c>
      <c r="AV368" s="14" t="s">
        <v>82</v>
      </c>
      <c r="AW368" s="14" t="s">
        <v>31</v>
      </c>
      <c r="AX368" s="14" t="s">
        <v>74</v>
      </c>
      <c r="AY368" s="170" t="s">
        <v>142</v>
      </c>
    </row>
    <row r="369" spans="1:65" s="13" customFormat="1" ht="10">
      <c r="B369" s="160"/>
      <c r="D369" s="161" t="s">
        <v>151</v>
      </c>
      <c r="E369" s="162" t="s">
        <v>1</v>
      </c>
      <c r="F369" s="163" t="s">
        <v>439</v>
      </c>
      <c r="H369" s="164">
        <v>2.12</v>
      </c>
      <c r="I369" s="165"/>
      <c r="L369" s="160"/>
      <c r="M369" s="166"/>
      <c r="N369" s="167"/>
      <c r="O369" s="167"/>
      <c r="P369" s="167"/>
      <c r="Q369" s="167"/>
      <c r="R369" s="167"/>
      <c r="S369" s="167"/>
      <c r="T369" s="168"/>
      <c r="AT369" s="162" t="s">
        <v>151</v>
      </c>
      <c r="AU369" s="162" t="s">
        <v>149</v>
      </c>
      <c r="AV369" s="13" t="s">
        <v>149</v>
      </c>
      <c r="AW369" s="13" t="s">
        <v>31</v>
      </c>
      <c r="AX369" s="13" t="s">
        <v>82</v>
      </c>
      <c r="AY369" s="162" t="s">
        <v>142</v>
      </c>
    </row>
    <row r="370" spans="1:65" s="2" customFormat="1" ht="21.75" customHeight="1">
      <c r="A370" s="33"/>
      <c r="B370" s="145"/>
      <c r="C370" s="146" t="s">
        <v>440</v>
      </c>
      <c r="D370" s="146" t="s">
        <v>144</v>
      </c>
      <c r="E370" s="147" t="s">
        <v>441</v>
      </c>
      <c r="F370" s="148" t="s">
        <v>442</v>
      </c>
      <c r="G370" s="149" t="s">
        <v>147</v>
      </c>
      <c r="H370" s="150">
        <v>15.855</v>
      </c>
      <c r="I370" s="151"/>
      <c r="J370" s="152">
        <f>ROUND(I370*H370,2)</f>
        <v>0</v>
      </c>
      <c r="K370" s="153"/>
      <c r="L370" s="34"/>
      <c r="M370" s="154" t="s">
        <v>1</v>
      </c>
      <c r="N370" s="155" t="s">
        <v>40</v>
      </c>
      <c r="O370" s="59"/>
      <c r="P370" s="156">
        <f>O370*H370</f>
        <v>0</v>
      </c>
      <c r="Q370" s="156">
        <v>2.3223400000000001</v>
      </c>
      <c r="R370" s="156">
        <f>Q370*H370</f>
        <v>36.820700700000003</v>
      </c>
      <c r="S370" s="156">
        <v>0</v>
      </c>
      <c r="T370" s="157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158" t="s">
        <v>148</v>
      </c>
      <c r="AT370" s="158" t="s">
        <v>144</v>
      </c>
      <c r="AU370" s="158" t="s">
        <v>149</v>
      </c>
      <c r="AY370" s="18" t="s">
        <v>142</v>
      </c>
      <c r="BE370" s="159">
        <f>IF(N370="základná",J370,0)</f>
        <v>0</v>
      </c>
      <c r="BF370" s="159">
        <f>IF(N370="znížená",J370,0)</f>
        <v>0</v>
      </c>
      <c r="BG370" s="159">
        <f>IF(N370="zákl. prenesená",J370,0)</f>
        <v>0</v>
      </c>
      <c r="BH370" s="159">
        <f>IF(N370="zníž. prenesená",J370,0)</f>
        <v>0</v>
      </c>
      <c r="BI370" s="159">
        <f>IF(N370="nulová",J370,0)</f>
        <v>0</v>
      </c>
      <c r="BJ370" s="18" t="s">
        <v>149</v>
      </c>
      <c r="BK370" s="159">
        <f>ROUND(I370*H370,2)</f>
        <v>0</v>
      </c>
      <c r="BL370" s="18" t="s">
        <v>148</v>
      </c>
      <c r="BM370" s="158" t="s">
        <v>443</v>
      </c>
    </row>
    <row r="371" spans="1:65" s="14" customFormat="1" ht="10">
      <c r="B371" s="169"/>
      <c r="D371" s="161" t="s">
        <v>151</v>
      </c>
      <c r="E371" s="170" t="s">
        <v>1</v>
      </c>
      <c r="F371" s="171" t="s">
        <v>198</v>
      </c>
      <c r="H371" s="170" t="s">
        <v>1</v>
      </c>
      <c r="I371" s="172"/>
      <c r="L371" s="169"/>
      <c r="M371" s="173"/>
      <c r="N371" s="174"/>
      <c r="O371" s="174"/>
      <c r="P371" s="174"/>
      <c r="Q371" s="174"/>
      <c r="R371" s="174"/>
      <c r="S371" s="174"/>
      <c r="T371" s="175"/>
      <c r="AT371" s="170" t="s">
        <v>151</v>
      </c>
      <c r="AU371" s="170" t="s">
        <v>149</v>
      </c>
      <c r="AV371" s="14" t="s">
        <v>82</v>
      </c>
      <c r="AW371" s="14" t="s">
        <v>31</v>
      </c>
      <c r="AX371" s="14" t="s">
        <v>74</v>
      </c>
      <c r="AY371" s="170" t="s">
        <v>142</v>
      </c>
    </row>
    <row r="372" spans="1:65" s="13" customFormat="1" ht="10">
      <c r="B372" s="160"/>
      <c r="D372" s="161" t="s">
        <v>151</v>
      </c>
      <c r="E372" s="162" t="s">
        <v>1</v>
      </c>
      <c r="F372" s="163" t="s">
        <v>444</v>
      </c>
      <c r="H372" s="164">
        <v>8.4</v>
      </c>
      <c r="I372" s="165"/>
      <c r="L372" s="160"/>
      <c r="M372" s="166"/>
      <c r="N372" s="167"/>
      <c r="O372" s="167"/>
      <c r="P372" s="167"/>
      <c r="Q372" s="167"/>
      <c r="R372" s="167"/>
      <c r="S372" s="167"/>
      <c r="T372" s="168"/>
      <c r="AT372" s="162" t="s">
        <v>151</v>
      </c>
      <c r="AU372" s="162" t="s">
        <v>149</v>
      </c>
      <c r="AV372" s="13" t="s">
        <v>149</v>
      </c>
      <c r="AW372" s="13" t="s">
        <v>31</v>
      </c>
      <c r="AX372" s="13" t="s">
        <v>74</v>
      </c>
      <c r="AY372" s="162" t="s">
        <v>142</v>
      </c>
    </row>
    <row r="373" spans="1:65" s="13" customFormat="1" ht="10">
      <c r="B373" s="160"/>
      <c r="D373" s="161" t="s">
        <v>151</v>
      </c>
      <c r="E373" s="162" t="s">
        <v>1</v>
      </c>
      <c r="F373" s="163" t="s">
        <v>445</v>
      </c>
      <c r="H373" s="164">
        <v>3.7029999999999998</v>
      </c>
      <c r="I373" s="165"/>
      <c r="L373" s="160"/>
      <c r="M373" s="166"/>
      <c r="N373" s="167"/>
      <c r="O373" s="167"/>
      <c r="P373" s="167"/>
      <c r="Q373" s="167"/>
      <c r="R373" s="167"/>
      <c r="S373" s="167"/>
      <c r="T373" s="168"/>
      <c r="AT373" s="162" t="s">
        <v>151</v>
      </c>
      <c r="AU373" s="162" t="s">
        <v>149</v>
      </c>
      <c r="AV373" s="13" t="s">
        <v>149</v>
      </c>
      <c r="AW373" s="13" t="s">
        <v>31</v>
      </c>
      <c r="AX373" s="13" t="s">
        <v>74</v>
      </c>
      <c r="AY373" s="162" t="s">
        <v>142</v>
      </c>
    </row>
    <row r="374" spans="1:65" s="13" customFormat="1" ht="10">
      <c r="B374" s="160"/>
      <c r="D374" s="161" t="s">
        <v>151</v>
      </c>
      <c r="E374" s="162" t="s">
        <v>1</v>
      </c>
      <c r="F374" s="163" t="s">
        <v>446</v>
      </c>
      <c r="H374" s="164">
        <v>2.7440000000000002</v>
      </c>
      <c r="I374" s="165"/>
      <c r="L374" s="160"/>
      <c r="M374" s="166"/>
      <c r="N374" s="167"/>
      <c r="O374" s="167"/>
      <c r="P374" s="167"/>
      <c r="Q374" s="167"/>
      <c r="R374" s="167"/>
      <c r="S374" s="167"/>
      <c r="T374" s="168"/>
      <c r="AT374" s="162" t="s">
        <v>151</v>
      </c>
      <c r="AU374" s="162" t="s">
        <v>149</v>
      </c>
      <c r="AV374" s="13" t="s">
        <v>149</v>
      </c>
      <c r="AW374" s="13" t="s">
        <v>31</v>
      </c>
      <c r="AX374" s="13" t="s">
        <v>74</v>
      </c>
      <c r="AY374" s="162" t="s">
        <v>142</v>
      </c>
    </row>
    <row r="375" spans="1:65" s="13" customFormat="1" ht="10">
      <c r="B375" s="160"/>
      <c r="D375" s="161" t="s">
        <v>151</v>
      </c>
      <c r="E375" s="162" t="s">
        <v>1</v>
      </c>
      <c r="F375" s="163" t="s">
        <v>447</v>
      </c>
      <c r="H375" s="164">
        <v>1.008</v>
      </c>
      <c r="I375" s="165"/>
      <c r="L375" s="160"/>
      <c r="M375" s="166"/>
      <c r="N375" s="167"/>
      <c r="O375" s="167"/>
      <c r="P375" s="167"/>
      <c r="Q375" s="167"/>
      <c r="R375" s="167"/>
      <c r="S375" s="167"/>
      <c r="T375" s="168"/>
      <c r="AT375" s="162" t="s">
        <v>151</v>
      </c>
      <c r="AU375" s="162" t="s">
        <v>149</v>
      </c>
      <c r="AV375" s="13" t="s">
        <v>149</v>
      </c>
      <c r="AW375" s="13" t="s">
        <v>31</v>
      </c>
      <c r="AX375" s="13" t="s">
        <v>74</v>
      </c>
      <c r="AY375" s="162" t="s">
        <v>142</v>
      </c>
    </row>
    <row r="376" spans="1:65" s="15" customFormat="1" ht="10">
      <c r="B376" s="176"/>
      <c r="D376" s="161" t="s">
        <v>151</v>
      </c>
      <c r="E376" s="177" t="s">
        <v>1</v>
      </c>
      <c r="F376" s="178" t="s">
        <v>164</v>
      </c>
      <c r="H376" s="179">
        <v>15.855</v>
      </c>
      <c r="I376" s="180"/>
      <c r="L376" s="176"/>
      <c r="M376" s="181"/>
      <c r="N376" s="182"/>
      <c r="O376" s="182"/>
      <c r="P376" s="182"/>
      <c r="Q376" s="182"/>
      <c r="R376" s="182"/>
      <c r="S376" s="182"/>
      <c r="T376" s="183"/>
      <c r="AT376" s="177" t="s">
        <v>151</v>
      </c>
      <c r="AU376" s="177" t="s">
        <v>149</v>
      </c>
      <c r="AV376" s="15" t="s">
        <v>148</v>
      </c>
      <c r="AW376" s="15" t="s">
        <v>31</v>
      </c>
      <c r="AX376" s="15" t="s">
        <v>82</v>
      </c>
      <c r="AY376" s="177" t="s">
        <v>142</v>
      </c>
    </row>
    <row r="377" spans="1:65" s="2" customFormat="1" ht="21.75" customHeight="1">
      <c r="A377" s="33"/>
      <c r="B377" s="145"/>
      <c r="C377" s="146" t="s">
        <v>448</v>
      </c>
      <c r="D377" s="146" t="s">
        <v>144</v>
      </c>
      <c r="E377" s="147" t="s">
        <v>449</v>
      </c>
      <c r="F377" s="148" t="s">
        <v>450</v>
      </c>
      <c r="G377" s="149" t="s">
        <v>314</v>
      </c>
      <c r="H377" s="150">
        <v>34.44</v>
      </c>
      <c r="I377" s="151"/>
      <c r="J377" s="152">
        <f>ROUND(I377*H377,2)</f>
        <v>0</v>
      </c>
      <c r="K377" s="153"/>
      <c r="L377" s="34"/>
      <c r="M377" s="154" t="s">
        <v>1</v>
      </c>
      <c r="N377" s="155" t="s">
        <v>40</v>
      </c>
      <c r="O377" s="59"/>
      <c r="P377" s="156">
        <f>O377*H377</f>
        <v>0</v>
      </c>
      <c r="Q377" s="156">
        <v>6.7000000000000002E-4</v>
      </c>
      <c r="R377" s="156">
        <f>Q377*H377</f>
        <v>2.3074799999999999E-2</v>
      </c>
      <c r="S377" s="156">
        <v>0</v>
      </c>
      <c r="T377" s="157">
        <f>S377*H377</f>
        <v>0</v>
      </c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R377" s="158" t="s">
        <v>148</v>
      </c>
      <c r="AT377" s="158" t="s">
        <v>144</v>
      </c>
      <c r="AU377" s="158" t="s">
        <v>149</v>
      </c>
      <c r="AY377" s="18" t="s">
        <v>142</v>
      </c>
      <c r="BE377" s="159">
        <f>IF(N377="základná",J377,0)</f>
        <v>0</v>
      </c>
      <c r="BF377" s="159">
        <f>IF(N377="znížená",J377,0)</f>
        <v>0</v>
      </c>
      <c r="BG377" s="159">
        <f>IF(N377="zákl. prenesená",J377,0)</f>
        <v>0</v>
      </c>
      <c r="BH377" s="159">
        <f>IF(N377="zníž. prenesená",J377,0)</f>
        <v>0</v>
      </c>
      <c r="BI377" s="159">
        <f>IF(N377="nulová",J377,0)</f>
        <v>0</v>
      </c>
      <c r="BJ377" s="18" t="s">
        <v>149</v>
      </c>
      <c r="BK377" s="159">
        <f>ROUND(I377*H377,2)</f>
        <v>0</v>
      </c>
      <c r="BL377" s="18" t="s">
        <v>148</v>
      </c>
      <c r="BM377" s="158" t="s">
        <v>451</v>
      </c>
    </row>
    <row r="378" spans="1:65" s="14" customFormat="1" ht="10">
      <c r="B378" s="169"/>
      <c r="D378" s="161" t="s">
        <v>151</v>
      </c>
      <c r="E378" s="170" t="s">
        <v>1</v>
      </c>
      <c r="F378" s="171" t="s">
        <v>198</v>
      </c>
      <c r="H378" s="170" t="s">
        <v>1</v>
      </c>
      <c r="I378" s="172"/>
      <c r="L378" s="169"/>
      <c r="M378" s="173"/>
      <c r="N378" s="174"/>
      <c r="O378" s="174"/>
      <c r="P378" s="174"/>
      <c r="Q378" s="174"/>
      <c r="R378" s="174"/>
      <c r="S378" s="174"/>
      <c r="T378" s="175"/>
      <c r="AT378" s="170" t="s">
        <v>151</v>
      </c>
      <c r="AU378" s="170" t="s">
        <v>149</v>
      </c>
      <c r="AV378" s="14" t="s">
        <v>82</v>
      </c>
      <c r="AW378" s="14" t="s">
        <v>31</v>
      </c>
      <c r="AX378" s="14" t="s">
        <v>74</v>
      </c>
      <c r="AY378" s="170" t="s">
        <v>142</v>
      </c>
    </row>
    <row r="379" spans="1:65" s="13" customFormat="1" ht="10">
      <c r="B379" s="160"/>
      <c r="D379" s="161" t="s">
        <v>151</v>
      </c>
      <c r="E379" s="162" t="s">
        <v>1</v>
      </c>
      <c r="F379" s="163" t="s">
        <v>452</v>
      </c>
      <c r="H379" s="164">
        <v>16.8</v>
      </c>
      <c r="I379" s="165"/>
      <c r="L379" s="160"/>
      <c r="M379" s="166"/>
      <c r="N379" s="167"/>
      <c r="O379" s="167"/>
      <c r="P379" s="167"/>
      <c r="Q379" s="167"/>
      <c r="R379" s="167"/>
      <c r="S379" s="167"/>
      <c r="T379" s="168"/>
      <c r="AT379" s="162" t="s">
        <v>151</v>
      </c>
      <c r="AU379" s="162" t="s">
        <v>149</v>
      </c>
      <c r="AV379" s="13" t="s">
        <v>149</v>
      </c>
      <c r="AW379" s="13" t="s">
        <v>31</v>
      </c>
      <c r="AX379" s="13" t="s">
        <v>74</v>
      </c>
      <c r="AY379" s="162" t="s">
        <v>142</v>
      </c>
    </row>
    <row r="380" spans="1:65" s="13" customFormat="1" ht="10">
      <c r="B380" s="160"/>
      <c r="D380" s="161" t="s">
        <v>151</v>
      </c>
      <c r="E380" s="162" t="s">
        <v>1</v>
      </c>
      <c r="F380" s="163" t="s">
        <v>453</v>
      </c>
      <c r="H380" s="164">
        <v>6.44</v>
      </c>
      <c r="I380" s="165"/>
      <c r="L380" s="160"/>
      <c r="M380" s="166"/>
      <c r="N380" s="167"/>
      <c r="O380" s="167"/>
      <c r="P380" s="167"/>
      <c r="Q380" s="167"/>
      <c r="R380" s="167"/>
      <c r="S380" s="167"/>
      <c r="T380" s="168"/>
      <c r="AT380" s="162" t="s">
        <v>151</v>
      </c>
      <c r="AU380" s="162" t="s">
        <v>149</v>
      </c>
      <c r="AV380" s="13" t="s">
        <v>149</v>
      </c>
      <c r="AW380" s="13" t="s">
        <v>31</v>
      </c>
      <c r="AX380" s="13" t="s">
        <v>74</v>
      </c>
      <c r="AY380" s="162" t="s">
        <v>142</v>
      </c>
    </row>
    <row r="381" spans="1:65" s="13" customFormat="1" ht="10">
      <c r="B381" s="160"/>
      <c r="D381" s="161" t="s">
        <v>151</v>
      </c>
      <c r="E381" s="162" t="s">
        <v>1</v>
      </c>
      <c r="F381" s="163" t="s">
        <v>454</v>
      </c>
      <c r="H381" s="164">
        <v>7.84</v>
      </c>
      <c r="I381" s="165"/>
      <c r="L381" s="160"/>
      <c r="M381" s="166"/>
      <c r="N381" s="167"/>
      <c r="O381" s="167"/>
      <c r="P381" s="167"/>
      <c r="Q381" s="167"/>
      <c r="R381" s="167"/>
      <c r="S381" s="167"/>
      <c r="T381" s="168"/>
      <c r="AT381" s="162" t="s">
        <v>151</v>
      </c>
      <c r="AU381" s="162" t="s">
        <v>149</v>
      </c>
      <c r="AV381" s="13" t="s">
        <v>149</v>
      </c>
      <c r="AW381" s="13" t="s">
        <v>31</v>
      </c>
      <c r="AX381" s="13" t="s">
        <v>74</v>
      </c>
      <c r="AY381" s="162" t="s">
        <v>142</v>
      </c>
    </row>
    <row r="382" spans="1:65" s="13" customFormat="1" ht="10">
      <c r="B382" s="160"/>
      <c r="D382" s="161" t="s">
        <v>151</v>
      </c>
      <c r="E382" s="162" t="s">
        <v>1</v>
      </c>
      <c r="F382" s="163" t="s">
        <v>455</v>
      </c>
      <c r="H382" s="164">
        <v>3.36</v>
      </c>
      <c r="I382" s="165"/>
      <c r="L382" s="160"/>
      <c r="M382" s="166"/>
      <c r="N382" s="167"/>
      <c r="O382" s="167"/>
      <c r="P382" s="167"/>
      <c r="Q382" s="167"/>
      <c r="R382" s="167"/>
      <c r="S382" s="167"/>
      <c r="T382" s="168"/>
      <c r="AT382" s="162" t="s">
        <v>151</v>
      </c>
      <c r="AU382" s="162" t="s">
        <v>149</v>
      </c>
      <c r="AV382" s="13" t="s">
        <v>149</v>
      </c>
      <c r="AW382" s="13" t="s">
        <v>31</v>
      </c>
      <c r="AX382" s="13" t="s">
        <v>74</v>
      </c>
      <c r="AY382" s="162" t="s">
        <v>142</v>
      </c>
    </row>
    <row r="383" spans="1:65" s="15" customFormat="1" ht="10">
      <c r="B383" s="176"/>
      <c r="D383" s="161" t="s">
        <v>151</v>
      </c>
      <c r="E383" s="177" t="s">
        <v>1</v>
      </c>
      <c r="F383" s="178" t="s">
        <v>164</v>
      </c>
      <c r="H383" s="179">
        <v>34.44</v>
      </c>
      <c r="I383" s="180"/>
      <c r="L383" s="176"/>
      <c r="M383" s="181"/>
      <c r="N383" s="182"/>
      <c r="O383" s="182"/>
      <c r="P383" s="182"/>
      <c r="Q383" s="182"/>
      <c r="R383" s="182"/>
      <c r="S383" s="182"/>
      <c r="T383" s="183"/>
      <c r="AT383" s="177" t="s">
        <v>151</v>
      </c>
      <c r="AU383" s="177" t="s">
        <v>149</v>
      </c>
      <c r="AV383" s="15" t="s">
        <v>148</v>
      </c>
      <c r="AW383" s="15" t="s">
        <v>31</v>
      </c>
      <c r="AX383" s="15" t="s">
        <v>82</v>
      </c>
      <c r="AY383" s="177" t="s">
        <v>142</v>
      </c>
    </row>
    <row r="384" spans="1:65" s="2" customFormat="1" ht="21.75" customHeight="1">
      <c r="A384" s="33"/>
      <c r="B384" s="145"/>
      <c r="C384" s="146" t="s">
        <v>456</v>
      </c>
      <c r="D384" s="146" t="s">
        <v>144</v>
      </c>
      <c r="E384" s="147" t="s">
        <v>457</v>
      </c>
      <c r="F384" s="148" t="s">
        <v>458</v>
      </c>
      <c r="G384" s="149" t="s">
        <v>314</v>
      </c>
      <c r="H384" s="150">
        <v>34.44</v>
      </c>
      <c r="I384" s="151"/>
      <c r="J384" s="152">
        <f>ROUND(I384*H384,2)</f>
        <v>0</v>
      </c>
      <c r="K384" s="153"/>
      <c r="L384" s="34"/>
      <c r="M384" s="154" t="s">
        <v>1</v>
      </c>
      <c r="N384" s="155" t="s">
        <v>40</v>
      </c>
      <c r="O384" s="59"/>
      <c r="P384" s="156">
        <f>O384*H384</f>
        <v>0</v>
      </c>
      <c r="Q384" s="156">
        <v>0</v>
      </c>
      <c r="R384" s="156">
        <f>Q384*H384</f>
        <v>0</v>
      </c>
      <c r="S384" s="156">
        <v>0</v>
      </c>
      <c r="T384" s="157">
        <f>S384*H384</f>
        <v>0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158" t="s">
        <v>148</v>
      </c>
      <c r="AT384" s="158" t="s">
        <v>144</v>
      </c>
      <c r="AU384" s="158" t="s">
        <v>149</v>
      </c>
      <c r="AY384" s="18" t="s">
        <v>142</v>
      </c>
      <c r="BE384" s="159">
        <f>IF(N384="základná",J384,0)</f>
        <v>0</v>
      </c>
      <c r="BF384" s="159">
        <f>IF(N384="znížená",J384,0)</f>
        <v>0</v>
      </c>
      <c r="BG384" s="159">
        <f>IF(N384="zákl. prenesená",J384,0)</f>
        <v>0</v>
      </c>
      <c r="BH384" s="159">
        <f>IF(N384="zníž. prenesená",J384,0)</f>
        <v>0</v>
      </c>
      <c r="BI384" s="159">
        <f>IF(N384="nulová",J384,0)</f>
        <v>0</v>
      </c>
      <c r="BJ384" s="18" t="s">
        <v>149</v>
      </c>
      <c r="BK384" s="159">
        <f>ROUND(I384*H384,2)</f>
        <v>0</v>
      </c>
      <c r="BL384" s="18" t="s">
        <v>148</v>
      </c>
      <c r="BM384" s="158" t="s">
        <v>459</v>
      </c>
    </row>
    <row r="385" spans="1:65" s="2" customFormat="1" ht="16.5" customHeight="1">
      <c r="A385" s="33"/>
      <c r="B385" s="145"/>
      <c r="C385" s="146" t="s">
        <v>460</v>
      </c>
      <c r="D385" s="146" t="s">
        <v>144</v>
      </c>
      <c r="E385" s="147" t="s">
        <v>461</v>
      </c>
      <c r="F385" s="148" t="s">
        <v>462</v>
      </c>
      <c r="G385" s="149" t="s">
        <v>287</v>
      </c>
      <c r="H385" s="150">
        <v>0.63200000000000001</v>
      </c>
      <c r="I385" s="151"/>
      <c r="J385" s="152">
        <f>ROUND(I385*H385,2)</f>
        <v>0</v>
      </c>
      <c r="K385" s="153"/>
      <c r="L385" s="34"/>
      <c r="M385" s="154" t="s">
        <v>1</v>
      </c>
      <c r="N385" s="155" t="s">
        <v>40</v>
      </c>
      <c r="O385" s="59"/>
      <c r="P385" s="156">
        <f>O385*H385</f>
        <v>0</v>
      </c>
      <c r="Q385" s="156">
        <v>1.01895</v>
      </c>
      <c r="R385" s="156">
        <f>Q385*H385</f>
        <v>0.6439764</v>
      </c>
      <c r="S385" s="156">
        <v>0</v>
      </c>
      <c r="T385" s="157">
        <f>S385*H385</f>
        <v>0</v>
      </c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R385" s="158" t="s">
        <v>148</v>
      </c>
      <c r="AT385" s="158" t="s">
        <v>144</v>
      </c>
      <c r="AU385" s="158" t="s">
        <v>149</v>
      </c>
      <c r="AY385" s="18" t="s">
        <v>142</v>
      </c>
      <c r="BE385" s="159">
        <f>IF(N385="základná",J385,0)</f>
        <v>0</v>
      </c>
      <c r="BF385" s="159">
        <f>IF(N385="znížená",J385,0)</f>
        <v>0</v>
      </c>
      <c r="BG385" s="159">
        <f>IF(N385="zákl. prenesená",J385,0)</f>
        <v>0</v>
      </c>
      <c r="BH385" s="159">
        <f>IF(N385="zníž. prenesená",J385,0)</f>
        <v>0</v>
      </c>
      <c r="BI385" s="159">
        <f>IF(N385="nulová",J385,0)</f>
        <v>0</v>
      </c>
      <c r="BJ385" s="18" t="s">
        <v>149</v>
      </c>
      <c r="BK385" s="159">
        <f>ROUND(I385*H385,2)</f>
        <v>0</v>
      </c>
      <c r="BL385" s="18" t="s">
        <v>148</v>
      </c>
      <c r="BM385" s="158" t="s">
        <v>463</v>
      </c>
    </row>
    <row r="386" spans="1:65" s="13" customFormat="1" ht="10">
      <c r="B386" s="160"/>
      <c r="D386" s="161" t="s">
        <v>151</v>
      </c>
      <c r="E386" s="162" t="s">
        <v>1</v>
      </c>
      <c r="F386" s="163" t="s">
        <v>464</v>
      </c>
      <c r="H386" s="164">
        <v>0.63200000000000001</v>
      </c>
      <c r="I386" s="165"/>
      <c r="L386" s="160"/>
      <c r="M386" s="166"/>
      <c r="N386" s="167"/>
      <c r="O386" s="167"/>
      <c r="P386" s="167"/>
      <c r="Q386" s="167"/>
      <c r="R386" s="167"/>
      <c r="S386" s="167"/>
      <c r="T386" s="168"/>
      <c r="AT386" s="162" t="s">
        <v>151</v>
      </c>
      <c r="AU386" s="162" t="s">
        <v>149</v>
      </c>
      <c r="AV386" s="13" t="s">
        <v>149</v>
      </c>
      <c r="AW386" s="13" t="s">
        <v>31</v>
      </c>
      <c r="AX386" s="13" t="s">
        <v>82</v>
      </c>
      <c r="AY386" s="162" t="s">
        <v>142</v>
      </c>
    </row>
    <row r="387" spans="1:65" s="2" customFormat="1" ht="33" customHeight="1">
      <c r="A387" s="33"/>
      <c r="B387" s="145"/>
      <c r="C387" s="146" t="s">
        <v>465</v>
      </c>
      <c r="D387" s="146" t="s">
        <v>144</v>
      </c>
      <c r="E387" s="147" t="s">
        <v>466</v>
      </c>
      <c r="F387" s="148" t="s">
        <v>467</v>
      </c>
      <c r="G387" s="149" t="s">
        <v>147</v>
      </c>
      <c r="H387" s="150">
        <v>5.85</v>
      </c>
      <c r="I387" s="151"/>
      <c r="J387" s="152">
        <f>ROUND(I387*H387,2)</f>
        <v>0</v>
      </c>
      <c r="K387" s="153"/>
      <c r="L387" s="34"/>
      <c r="M387" s="154" t="s">
        <v>1</v>
      </c>
      <c r="N387" s="155" t="s">
        <v>40</v>
      </c>
      <c r="O387" s="59"/>
      <c r="P387" s="156">
        <f>O387*H387</f>
        <v>0</v>
      </c>
      <c r="Q387" s="156">
        <v>2.2151299999999998</v>
      </c>
      <c r="R387" s="156">
        <f>Q387*H387</f>
        <v>12.958510499999997</v>
      </c>
      <c r="S387" s="156">
        <v>0</v>
      </c>
      <c r="T387" s="157">
        <f>S387*H387</f>
        <v>0</v>
      </c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R387" s="158" t="s">
        <v>148</v>
      </c>
      <c r="AT387" s="158" t="s">
        <v>144</v>
      </c>
      <c r="AU387" s="158" t="s">
        <v>149</v>
      </c>
      <c r="AY387" s="18" t="s">
        <v>142</v>
      </c>
      <c r="BE387" s="159">
        <f>IF(N387="základná",J387,0)</f>
        <v>0</v>
      </c>
      <c r="BF387" s="159">
        <f>IF(N387="znížená",J387,0)</f>
        <v>0</v>
      </c>
      <c r="BG387" s="159">
        <f>IF(N387="zákl. prenesená",J387,0)</f>
        <v>0</v>
      </c>
      <c r="BH387" s="159">
        <f>IF(N387="zníž. prenesená",J387,0)</f>
        <v>0</v>
      </c>
      <c r="BI387" s="159">
        <f>IF(N387="nulová",J387,0)</f>
        <v>0</v>
      </c>
      <c r="BJ387" s="18" t="s">
        <v>149</v>
      </c>
      <c r="BK387" s="159">
        <f>ROUND(I387*H387,2)</f>
        <v>0</v>
      </c>
      <c r="BL387" s="18" t="s">
        <v>148</v>
      </c>
      <c r="BM387" s="158" t="s">
        <v>468</v>
      </c>
    </row>
    <row r="388" spans="1:65" s="13" customFormat="1" ht="10">
      <c r="B388" s="160"/>
      <c r="D388" s="161" t="s">
        <v>151</v>
      </c>
      <c r="E388" s="162" t="s">
        <v>1</v>
      </c>
      <c r="F388" s="163" t="s">
        <v>469</v>
      </c>
      <c r="H388" s="164">
        <v>5.85</v>
      </c>
      <c r="I388" s="165"/>
      <c r="L388" s="160"/>
      <c r="M388" s="166"/>
      <c r="N388" s="167"/>
      <c r="O388" s="167"/>
      <c r="P388" s="167"/>
      <c r="Q388" s="167"/>
      <c r="R388" s="167"/>
      <c r="S388" s="167"/>
      <c r="T388" s="168"/>
      <c r="AT388" s="162" t="s">
        <v>151</v>
      </c>
      <c r="AU388" s="162" t="s">
        <v>149</v>
      </c>
      <c r="AV388" s="13" t="s">
        <v>149</v>
      </c>
      <c r="AW388" s="13" t="s">
        <v>31</v>
      </c>
      <c r="AX388" s="13" t="s">
        <v>82</v>
      </c>
      <c r="AY388" s="162" t="s">
        <v>142</v>
      </c>
    </row>
    <row r="389" spans="1:65" s="2" customFormat="1" ht="21.75" customHeight="1">
      <c r="A389" s="33"/>
      <c r="B389" s="145"/>
      <c r="C389" s="146" t="s">
        <v>470</v>
      </c>
      <c r="D389" s="146" t="s">
        <v>144</v>
      </c>
      <c r="E389" s="147" t="s">
        <v>471</v>
      </c>
      <c r="F389" s="148" t="s">
        <v>472</v>
      </c>
      <c r="G389" s="149" t="s">
        <v>314</v>
      </c>
      <c r="H389" s="150">
        <v>13.9</v>
      </c>
      <c r="I389" s="151"/>
      <c r="J389" s="152">
        <f>ROUND(I389*H389,2)</f>
        <v>0</v>
      </c>
      <c r="K389" s="153"/>
      <c r="L389" s="34"/>
      <c r="M389" s="154" t="s">
        <v>1</v>
      </c>
      <c r="N389" s="155" t="s">
        <v>40</v>
      </c>
      <c r="O389" s="59"/>
      <c r="P389" s="156">
        <f>O389*H389</f>
        <v>0</v>
      </c>
      <c r="Q389" s="156">
        <v>4.0699999999999998E-3</v>
      </c>
      <c r="R389" s="156">
        <f>Q389*H389</f>
        <v>5.6572999999999998E-2</v>
      </c>
      <c r="S389" s="156">
        <v>0</v>
      </c>
      <c r="T389" s="157">
        <f>S389*H389</f>
        <v>0</v>
      </c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R389" s="158" t="s">
        <v>148</v>
      </c>
      <c r="AT389" s="158" t="s">
        <v>144</v>
      </c>
      <c r="AU389" s="158" t="s">
        <v>149</v>
      </c>
      <c r="AY389" s="18" t="s">
        <v>142</v>
      </c>
      <c r="BE389" s="159">
        <f>IF(N389="základná",J389,0)</f>
        <v>0</v>
      </c>
      <c r="BF389" s="159">
        <f>IF(N389="znížená",J389,0)</f>
        <v>0</v>
      </c>
      <c r="BG389" s="159">
        <f>IF(N389="zákl. prenesená",J389,0)</f>
        <v>0</v>
      </c>
      <c r="BH389" s="159">
        <f>IF(N389="zníž. prenesená",J389,0)</f>
        <v>0</v>
      </c>
      <c r="BI389" s="159">
        <f>IF(N389="nulová",J389,0)</f>
        <v>0</v>
      </c>
      <c r="BJ389" s="18" t="s">
        <v>149</v>
      </c>
      <c r="BK389" s="159">
        <f>ROUND(I389*H389,2)</f>
        <v>0</v>
      </c>
      <c r="BL389" s="18" t="s">
        <v>148</v>
      </c>
      <c r="BM389" s="158" t="s">
        <v>473</v>
      </c>
    </row>
    <row r="390" spans="1:65" s="13" customFormat="1" ht="10">
      <c r="B390" s="160"/>
      <c r="D390" s="161" t="s">
        <v>151</v>
      </c>
      <c r="E390" s="162" t="s">
        <v>1</v>
      </c>
      <c r="F390" s="163" t="s">
        <v>474</v>
      </c>
      <c r="H390" s="164">
        <v>13.9</v>
      </c>
      <c r="I390" s="165"/>
      <c r="L390" s="160"/>
      <c r="M390" s="166"/>
      <c r="N390" s="167"/>
      <c r="O390" s="167"/>
      <c r="P390" s="167"/>
      <c r="Q390" s="167"/>
      <c r="R390" s="167"/>
      <c r="S390" s="167"/>
      <c r="T390" s="168"/>
      <c r="AT390" s="162" t="s">
        <v>151</v>
      </c>
      <c r="AU390" s="162" t="s">
        <v>149</v>
      </c>
      <c r="AV390" s="13" t="s">
        <v>149</v>
      </c>
      <c r="AW390" s="13" t="s">
        <v>31</v>
      </c>
      <c r="AX390" s="13" t="s">
        <v>82</v>
      </c>
      <c r="AY390" s="162" t="s">
        <v>142</v>
      </c>
    </row>
    <row r="391" spans="1:65" s="2" customFormat="1" ht="21.75" customHeight="1">
      <c r="A391" s="33"/>
      <c r="B391" s="145"/>
      <c r="C391" s="146" t="s">
        <v>475</v>
      </c>
      <c r="D391" s="146" t="s">
        <v>144</v>
      </c>
      <c r="E391" s="147" t="s">
        <v>476</v>
      </c>
      <c r="F391" s="148" t="s">
        <v>477</v>
      </c>
      <c r="G391" s="149" t="s">
        <v>314</v>
      </c>
      <c r="H391" s="150">
        <v>13.9</v>
      </c>
      <c r="I391" s="151"/>
      <c r="J391" s="152">
        <f>ROUND(I391*H391,2)</f>
        <v>0</v>
      </c>
      <c r="K391" s="153"/>
      <c r="L391" s="34"/>
      <c r="M391" s="154" t="s">
        <v>1</v>
      </c>
      <c r="N391" s="155" t="s">
        <v>40</v>
      </c>
      <c r="O391" s="59"/>
      <c r="P391" s="156">
        <f>O391*H391</f>
        <v>0</v>
      </c>
      <c r="Q391" s="156">
        <v>0</v>
      </c>
      <c r="R391" s="156">
        <f>Q391*H391</f>
        <v>0</v>
      </c>
      <c r="S391" s="156">
        <v>0</v>
      </c>
      <c r="T391" s="157">
        <f>S391*H391</f>
        <v>0</v>
      </c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R391" s="158" t="s">
        <v>148</v>
      </c>
      <c r="AT391" s="158" t="s">
        <v>144</v>
      </c>
      <c r="AU391" s="158" t="s">
        <v>149</v>
      </c>
      <c r="AY391" s="18" t="s">
        <v>142</v>
      </c>
      <c r="BE391" s="159">
        <f>IF(N391="základná",J391,0)</f>
        <v>0</v>
      </c>
      <c r="BF391" s="159">
        <f>IF(N391="znížená",J391,0)</f>
        <v>0</v>
      </c>
      <c r="BG391" s="159">
        <f>IF(N391="zákl. prenesená",J391,0)</f>
        <v>0</v>
      </c>
      <c r="BH391" s="159">
        <f>IF(N391="zníž. prenesená",J391,0)</f>
        <v>0</v>
      </c>
      <c r="BI391" s="159">
        <f>IF(N391="nulová",J391,0)</f>
        <v>0</v>
      </c>
      <c r="BJ391" s="18" t="s">
        <v>149</v>
      </c>
      <c r="BK391" s="159">
        <f>ROUND(I391*H391,2)</f>
        <v>0</v>
      </c>
      <c r="BL391" s="18" t="s">
        <v>148</v>
      </c>
      <c r="BM391" s="158" t="s">
        <v>478</v>
      </c>
    </row>
    <row r="392" spans="1:65" s="2" customFormat="1" ht="16.5" customHeight="1">
      <c r="A392" s="33"/>
      <c r="B392" s="145"/>
      <c r="C392" s="146" t="s">
        <v>479</v>
      </c>
      <c r="D392" s="146" t="s">
        <v>144</v>
      </c>
      <c r="E392" s="147" t="s">
        <v>480</v>
      </c>
      <c r="F392" s="148" t="s">
        <v>481</v>
      </c>
      <c r="G392" s="149" t="s">
        <v>287</v>
      </c>
      <c r="H392" s="150">
        <v>5.0999999999999997E-2</v>
      </c>
      <c r="I392" s="151"/>
      <c r="J392" s="152">
        <f>ROUND(I392*H392,2)</f>
        <v>0</v>
      </c>
      <c r="K392" s="153"/>
      <c r="L392" s="34"/>
      <c r="M392" s="154" t="s">
        <v>1</v>
      </c>
      <c r="N392" s="155" t="s">
        <v>40</v>
      </c>
      <c r="O392" s="59"/>
      <c r="P392" s="156">
        <f>O392*H392</f>
        <v>0</v>
      </c>
      <c r="Q392" s="156">
        <v>1.20296</v>
      </c>
      <c r="R392" s="156">
        <f>Q392*H392</f>
        <v>6.1350959999999996E-2</v>
      </c>
      <c r="S392" s="156">
        <v>0</v>
      </c>
      <c r="T392" s="157">
        <f>S392*H392</f>
        <v>0</v>
      </c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R392" s="158" t="s">
        <v>148</v>
      </c>
      <c r="AT392" s="158" t="s">
        <v>144</v>
      </c>
      <c r="AU392" s="158" t="s">
        <v>149</v>
      </c>
      <c r="AY392" s="18" t="s">
        <v>142</v>
      </c>
      <c r="BE392" s="159">
        <f>IF(N392="základná",J392,0)</f>
        <v>0</v>
      </c>
      <c r="BF392" s="159">
        <f>IF(N392="znížená",J392,0)</f>
        <v>0</v>
      </c>
      <c r="BG392" s="159">
        <f>IF(N392="zákl. prenesená",J392,0)</f>
        <v>0</v>
      </c>
      <c r="BH392" s="159">
        <f>IF(N392="zníž. prenesená",J392,0)</f>
        <v>0</v>
      </c>
      <c r="BI392" s="159">
        <f>IF(N392="nulová",J392,0)</f>
        <v>0</v>
      </c>
      <c r="BJ392" s="18" t="s">
        <v>149</v>
      </c>
      <c r="BK392" s="159">
        <f>ROUND(I392*H392,2)</f>
        <v>0</v>
      </c>
      <c r="BL392" s="18" t="s">
        <v>148</v>
      </c>
      <c r="BM392" s="158" t="s">
        <v>482</v>
      </c>
    </row>
    <row r="393" spans="1:65" s="12" customFormat="1" ht="22.75" customHeight="1">
      <c r="B393" s="132"/>
      <c r="D393" s="133" t="s">
        <v>73</v>
      </c>
      <c r="E393" s="143" t="s">
        <v>165</v>
      </c>
      <c r="F393" s="143" t="s">
        <v>483</v>
      </c>
      <c r="I393" s="135"/>
      <c r="J393" s="144">
        <f>BK393</f>
        <v>0</v>
      </c>
      <c r="L393" s="132"/>
      <c r="M393" s="137"/>
      <c r="N393" s="138"/>
      <c r="O393" s="138"/>
      <c r="P393" s="139">
        <f>SUM(P394:P587)</f>
        <v>0</v>
      </c>
      <c r="Q393" s="138"/>
      <c r="R393" s="139">
        <f>SUM(R394:R587)</f>
        <v>518.98733866999987</v>
      </c>
      <c r="S393" s="138"/>
      <c r="T393" s="140">
        <f>SUM(T394:T587)</f>
        <v>0</v>
      </c>
      <c r="AR393" s="133" t="s">
        <v>82</v>
      </c>
      <c r="AT393" s="141" t="s">
        <v>73</v>
      </c>
      <c r="AU393" s="141" t="s">
        <v>82</v>
      </c>
      <c r="AY393" s="133" t="s">
        <v>142</v>
      </c>
      <c r="BK393" s="142">
        <f>SUM(BK394:BK587)</f>
        <v>0</v>
      </c>
    </row>
    <row r="394" spans="1:65" s="2" customFormat="1" ht="33" customHeight="1">
      <c r="A394" s="33"/>
      <c r="B394" s="145"/>
      <c r="C394" s="146" t="s">
        <v>484</v>
      </c>
      <c r="D394" s="146" t="s">
        <v>144</v>
      </c>
      <c r="E394" s="147" t="s">
        <v>485</v>
      </c>
      <c r="F394" s="148" t="s">
        <v>486</v>
      </c>
      <c r="G394" s="149" t="s">
        <v>147</v>
      </c>
      <c r="H394" s="150">
        <v>218.518</v>
      </c>
      <c r="I394" s="151"/>
      <c r="J394" s="152">
        <f>ROUND(I394*H394,2)</f>
        <v>0</v>
      </c>
      <c r="K394" s="153"/>
      <c r="L394" s="34"/>
      <c r="M394" s="154" t="s">
        <v>1</v>
      </c>
      <c r="N394" s="155" t="s">
        <v>40</v>
      </c>
      <c r="O394" s="59"/>
      <c r="P394" s="156">
        <f>O394*H394</f>
        <v>0</v>
      </c>
      <c r="Q394" s="156">
        <v>0.60884000000000005</v>
      </c>
      <c r="R394" s="156">
        <f>Q394*H394</f>
        <v>133.04249912</v>
      </c>
      <c r="S394" s="156">
        <v>0</v>
      </c>
      <c r="T394" s="157">
        <f>S394*H394</f>
        <v>0</v>
      </c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R394" s="158" t="s">
        <v>148</v>
      </c>
      <c r="AT394" s="158" t="s">
        <v>144</v>
      </c>
      <c r="AU394" s="158" t="s">
        <v>149</v>
      </c>
      <c r="AY394" s="18" t="s">
        <v>142</v>
      </c>
      <c r="BE394" s="159">
        <f>IF(N394="základná",J394,0)</f>
        <v>0</v>
      </c>
      <c r="BF394" s="159">
        <f>IF(N394="znížená",J394,0)</f>
        <v>0</v>
      </c>
      <c r="BG394" s="159">
        <f>IF(N394="zákl. prenesená",J394,0)</f>
        <v>0</v>
      </c>
      <c r="BH394" s="159">
        <f>IF(N394="zníž. prenesená",J394,0)</f>
        <v>0</v>
      </c>
      <c r="BI394" s="159">
        <f>IF(N394="nulová",J394,0)</f>
        <v>0</v>
      </c>
      <c r="BJ394" s="18" t="s">
        <v>149</v>
      </c>
      <c r="BK394" s="159">
        <f>ROUND(I394*H394,2)</f>
        <v>0</v>
      </c>
      <c r="BL394" s="18" t="s">
        <v>148</v>
      </c>
      <c r="BM394" s="158" t="s">
        <v>487</v>
      </c>
    </row>
    <row r="395" spans="1:65" s="14" customFormat="1" ht="10">
      <c r="B395" s="169"/>
      <c r="D395" s="161" t="s">
        <v>151</v>
      </c>
      <c r="E395" s="170" t="s">
        <v>1</v>
      </c>
      <c r="F395" s="171" t="s">
        <v>488</v>
      </c>
      <c r="H395" s="170" t="s">
        <v>1</v>
      </c>
      <c r="I395" s="172"/>
      <c r="L395" s="169"/>
      <c r="M395" s="173"/>
      <c r="N395" s="174"/>
      <c r="O395" s="174"/>
      <c r="P395" s="174"/>
      <c r="Q395" s="174"/>
      <c r="R395" s="174"/>
      <c r="S395" s="174"/>
      <c r="T395" s="175"/>
      <c r="AT395" s="170" t="s">
        <v>151</v>
      </c>
      <c r="AU395" s="170" t="s">
        <v>149</v>
      </c>
      <c r="AV395" s="14" t="s">
        <v>82</v>
      </c>
      <c r="AW395" s="14" t="s">
        <v>31</v>
      </c>
      <c r="AX395" s="14" t="s">
        <v>74</v>
      </c>
      <c r="AY395" s="170" t="s">
        <v>142</v>
      </c>
    </row>
    <row r="396" spans="1:65" s="13" customFormat="1" ht="10">
      <c r="B396" s="160"/>
      <c r="D396" s="161" t="s">
        <v>151</v>
      </c>
      <c r="E396" s="162" t="s">
        <v>1</v>
      </c>
      <c r="F396" s="163" t="s">
        <v>489</v>
      </c>
      <c r="H396" s="164">
        <v>64.739999999999995</v>
      </c>
      <c r="I396" s="165"/>
      <c r="L396" s="160"/>
      <c r="M396" s="166"/>
      <c r="N396" s="167"/>
      <c r="O396" s="167"/>
      <c r="P396" s="167"/>
      <c r="Q396" s="167"/>
      <c r="R396" s="167"/>
      <c r="S396" s="167"/>
      <c r="T396" s="168"/>
      <c r="AT396" s="162" t="s">
        <v>151</v>
      </c>
      <c r="AU396" s="162" t="s">
        <v>149</v>
      </c>
      <c r="AV396" s="13" t="s">
        <v>149</v>
      </c>
      <c r="AW396" s="13" t="s">
        <v>31</v>
      </c>
      <c r="AX396" s="13" t="s">
        <v>74</v>
      </c>
      <c r="AY396" s="162" t="s">
        <v>142</v>
      </c>
    </row>
    <row r="397" spans="1:65" s="13" customFormat="1" ht="10">
      <c r="B397" s="160"/>
      <c r="D397" s="161" t="s">
        <v>151</v>
      </c>
      <c r="E397" s="162" t="s">
        <v>1</v>
      </c>
      <c r="F397" s="163" t="s">
        <v>490</v>
      </c>
      <c r="H397" s="164">
        <v>-11.016</v>
      </c>
      <c r="I397" s="165"/>
      <c r="L397" s="160"/>
      <c r="M397" s="166"/>
      <c r="N397" s="167"/>
      <c r="O397" s="167"/>
      <c r="P397" s="167"/>
      <c r="Q397" s="167"/>
      <c r="R397" s="167"/>
      <c r="S397" s="167"/>
      <c r="T397" s="168"/>
      <c r="AT397" s="162" t="s">
        <v>151</v>
      </c>
      <c r="AU397" s="162" t="s">
        <v>149</v>
      </c>
      <c r="AV397" s="13" t="s">
        <v>149</v>
      </c>
      <c r="AW397" s="13" t="s">
        <v>31</v>
      </c>
      <c r="AX397" s="13" t="s">
        <v>74</v>
      </c>
      <c r="AY397" s="162" t="s">
        <v>142</v>
      </c>
    </row>
    <row r="398" spans="1:65" s="13" customFormat="1" ht="10">
      <c r="B398" s="160"/>
      <c r="D398" s="161" t="s">
        <v>151</v>
      </c>
      <c r="E398" s="162" t="s">
        <v>1</v>
      </c>
      <c r="F398" s="163" t="s">
        <v>491</v>
      </c>
      <c r="H398" s="164">
        <v>-3.8820000000000001</v>
      </c>
      <c r="I398" s="165"/>
      <c r="L398" s="160"/>
      <c r="M398" s="166"/>
      <c r="N398" s="167"/>
      <c r="O398" s="167"/>
      <c r="P398" s="167"/>
      <c r="Q398" s="167"/>
      <c r="R398" s="167"/>
      <c r="S398" s="167"/>
      <c r="T398" s="168"/>
      <c r="AT398" s="162" t="s">
        <v>151</v>
      </c>
      <c r="AU398" s="162" t="s">
        <v>149</v>
      </c>
      <c r="AV398" s="13" t="s">
        <v>149</v>
      </c>
      <c r="AW398" s="13" t="s">
        <v>31</v>
      </c>
      <c r="AX398" s="13" t="s">
        <v>74</v>
      </c>
      <c r="AY398" s="162" t="s">
        <v>142</v>
      </c>
    </row>
    <row r="399" spans="1:65" s="13" customFormat="1" ht="10">
      <c r="B399" s="160"/>
      <c r="D399" s="161" t="s">
        <v>151</v>
      </c>
      <c r="E399" s="162" t="s">
        <v>1</v>
      </c>
      <c r="F399" s="163" t="s">
        <v>492</v>
      </c>
      <c r="H399" s="164">
        <v>8.3699999999999992</v>
      </c>
      <c r="I399" s="165"/>
      <c r="L399" s="160"/>
      <c r="M399" s="166"/>
      <c r="N399" s="167"/>
      <c r="O399" s="167"/>
      <c r="P399" s="167"/>
      <c r="Q399" s="167"/>
      <c r="R399" s="167"/>
      <c r="S399" s="167"/>
      <c r="T399" s="168"/>
      <c r="AT399" s="162" t="s">
        <v>151</v>
      </c>
      <c r="AU399" s="162" t="s">
        <v>149</v>
      </c>
      <c r="AV399" s="13" t="s">
        <v>149</v>
      </c>
      <c r="AW399" s="13" t="s">
        <v>31</v>
      </c>
      <c r="AX399" s="13" t="s">
        <v>74</v>
      </c>
      <c r="AY399" s="162" t="s">
        <v>142</v>
      </c>
    </row>
    <row r="400" spans="1:65" s="13" customFormat="1" ht="10">
      <c r="B400" s="160"/>
      <c r="D400" s="161" t="s">
        <v>151</v>
      </c>
      <c r="E400" s="162" t="s">
        <v>1</v>
      </c>
      <c r="F400" s="163" t="s">
        <v>493</v>
      </c>
      <c r="H400" s="164">
        <v>-1.1819999999999999</v>
      </c>
      <c r="I400" s="165"/>
      <c r="L400" s="160"/>
      <c r="M400" s="166"/>
      <c r="N400" s="167"/>
      <c r="O400" s="167"/>
      <c r="P400" s="167"/>
      <c r="Q400" s="167"/>
      <c r="R400" s="167"/>
      <c r="S400" s="167"/>
      <c r="T400" s="168"/>
      <c r="AT400" s="162" t="s">
        <v>151</v>
      </c>
      <c r="AU400" s="162" t="s">
        <v>149</v>
      </c>
      <c r="AV400" s="13" t="s">
        <v>149</v>
      </c>
      <c r="AW400" s="13" t="s">
        <v>31</v>
      </c>
      <c r="AX400" s="13" t="s">
        <v>74</v>
      </c>
      <c r="AY400" s="162" t="s">
        <v>142</v>
      </c>
    </row>
    <row r="401" spans="1:65" s="14" customFormat="1" ht="10">
      <c r="B401" s="169"/>
      <c r="D401" s="161" t="s">
        <v>151</v>
      </c>
      <c r="E401" s="170" t="s">
        <v>1</v>
      </c>
      <c r="F401" s="171" t="s">
        <v>494</v>
      </c>
      <c r="H401" s="170" t="s">
        <v>1</v>
      </c>
      <c r="I401" s="172"/>
      <c r="L401" s="169"/>
      <c r="M401" s="173"/>
      <c r="N401" s="174"/>
      <c r="O401" s="174"/>
      <c r="P401" s="174"/>
      <c r="Q401" s="174"/>
      <c r="R401" s="174"/>
      <c r="S401" s="174"/>
      <c r="T401" s="175"/>
      <c r="AT401" s="170" t="s">
        <v>151</v>
      </c>
      <c r="AU401" s="170" t="s">
        <v>149</v>
      </c>
      <c r="AV401" s="14" t="s">
        <v>82</v>
      </c>
      <c r="AW401" s="14" t="s">
        <v>31</v>
      </c>
      <c r="AX401" s="14" t="s">
        <v>74</v>
      </c>
      <c r="AY401" s="170" t="s">
        <v>142</v>
      </c>
    </row>
    <row r="402" spans="1:65" s="13" customFormat="1" ht="10">
      <c r="B402" s="160"/>
      <c r="D402" s="161" t="s">
        <v>151</v>
      </c>
      <c r="E402" s="162" t="s">
        <v>1</v>
      </c>
      <c r="F402" s="163" t="s">
        <v>495</v>
      </c>
      <c r="H402" s="164">
        <v>54.78</v>
      </c>
      <c r="I402" s="165"/>
      <c r="L402" s="160"/>
      <c r="M402" s="166"/>
      <c r="N402" s="167"/>
      <c r="O402" s="167"/>
      <c r="P402" s="167"/>
      <c r="Q402" s="167"/>
      <c r="R402" s="167"/>
      <c r="S402" s="167"/>
      <c r="T402" s="168"/>
      <c r="AT402" s="162" t="s">
        <v>151</v>
      </c>
      <c r="AU402" s="162" t="s">
        <v>149</v>
      </c>
      <c r="AV402" s="13" t="s">
        <v>149</v>
      </c>
      <c r="AW402" s="13" t="s">
        <v>31</v>
      </c>
      <c r="AX402" s="13" t="s">
        <v>74</v>
      </c>
      <c r="AY402" s="162" t="s">
        <v>142</v>
      </c>
    </row>
    <row r="403" spans="1:65" s="13" customFormat="1" ht="10">
      <c r="B403" s="160"/>
      <c r="D403" s="161" t="s">
        <v>151</v>
      </c>
      <c r="E403" s="162" t="s">
        <v>1</v>
      </c>
      <c r="F403" s="163" t="s">
        <v>496</v>
      </c>
      <c r="H403" s="164">
        <v>-14.805</v>
      </c>
      <c r="I403" s="165"/>
      <c r="L403" s="160"/>
      <c r="M403" s="166"/>
      <c r="N403" s="167"/>
      <c r="O403" s="167"/>
      <c r="P403" s="167"/>
      <c r="Q403" s="167"/>
      <c r="R403" s="167"/>
      <c r="S403" s="167"/>
      <c r="T403" s="168"/>
      <c r="AT403" s="162" t="s">
        <v>151</v>
      </c>
      <c r="AU403" s="162" t="s">
        <v>149</v>
      </c>
      <c r="AV403" s="13" t="s">
        <v>149</v>
      </c>
      <c r="AW403" s="13" t="s">
        <v>31</v>
      </c>
      <c r="AX403" s="13" t="s">
        <v>74</v>
      </c>
      <c r="AY403" s="162" t="s">
        <v>142</v>
      </c>
    </row>
    <row r="404" spans="1:65" s="13" customFormat="1" ht="10">
      <c r="B404" s="160"/>
      <c r="D404" s="161" t="s">
        <v>151</v>
      </c>
      <c r="E404" s="162" t="s">
        <v>1</v>
      </c>
      <c r="F404" s="163" t="s">
        <v>497</v>
      </c>
      <c r="H404" s="164">
        <v>-2.7360000000000002</v>
      </c>
      <c r="I404" s="165"/>
      <c r="L404" s="160"/>
      <c r="M404" s="166"/>
      <c r="N404" s="167"/>
      <c r="O404" s="167"/>
      <c r="P404" s="167"/>
      <c r="Q404" s="167"/>
      <c r="R404" s="167"/>
      <c r="S404" s="167"/>
      <c r="T404" s="168"/>
      <c r="AT404" s="162" t="s">
        <v>151</v>
      </c>
      <c r="AU404" s="162" t="s">
        <v>149</v>
      </c>
      <c r="AV404" s="13" t="s">
        <v>149</v>
      </c>
      <c r="AW404" s="13" t="s">
        <v>31</v>
      </c>
      <c r="AX404" s="13" t="s">
        <v>74</v>
      </c>
      <c r="AY404" s="162" t="s">
        <v>142</v>
      </c>
    </row>
    <row r="405" spans="1:65" s="14" customFormat="1" ht="10">
      <c r="B405" s="169"/>
      <c r="D405" s="161" t="s">
        <v>151</v>
      </c>
      <c r="E405" s="170" t="s">
        <v>1</v>
      </c>
      <c r="F405" s="171" t="s">
        <v>498</v>
      </c>
      <c r="H405" s="170" t="s">
        <v>1</v>
      </c>
      <c r="I405" s="172"/>
      <c r="L405" s="169"/>
      <c r="M405" s="173"/>
      <c r="N405" s="174"/>
      <c r="O405" s="174"/>
      <c r="P405" s="174"/>
      <c r="Q405" s="174"/>
      <c r="R405" s="174"/>
      <c r="S405" s="174"/>
      <c r="T405" s="175"/>
      <c r="AT405" s="170" t="s">
        <v>151</v>
      </c>
      <c r="AU405" s="170" t="s">
        <v>149</v>
      </c>
      <c r="AV405" s="14" t="s">
        <v>82</v>
      </c>
      <c r="AW405" s="14" t="s">
        <v>31</v>
      </c>
      <c r="AX405" s="14" t="s">
        <v>74</v>
      </c>
      <c r="AY405" s="170" t="s">
        <v>142</v>
      </c>
    </row>
    <row r="406" spans="1:65" s="13" customFormat="1" ht="10">
      <c r="B406" s="160"/>
      <c r="D406" s="161" t="s">
        <v>151</v>
      </c>
      <c r="E406" s="162" t="s">
        <v>1</v>
      </c>
      <c r="F406" s="163" t="s">
        <v>499</v>
      </c>
      <c r="H406" s="164">
        <v>59.76</v>
      </c>
      <c r="I406" s="165"/>
      <c r="L406" s="160"/>
      <c r="M406" s="166"/>
      <c r="N406" s="167"/>
      <c r="O406" s="167"/>
      <c r="P406" s="167"/>
      <c r="Q406" s="167"/>
      <c r="R406" s="167"/>
      <c r="S406" s="167"/>
      <c r="T406" s="168"/>
      <c r="AT406" s="162" t="s">
        <v>151</v>
      </c>
      <c r="AU406" s="162" t="s">
        <v>149</v>
      </c>
      <c r="AV406" s="13" t="s">
        <v>149</v>
      </c>
      <c r="AW406" s="13" t="s">
        <v>31</v>
      </c>
      <c r="AX406" s="13" t="s">
        <v>74</v>
      </c>
      <c r="AY406" s="162" t="s">
        <v>142</v>
      </c>
    </row>
    <row r="407" spans="1:65" s="13" customFormat="1" ht="10">
      <c r="B407" s="160"/>
      <c r="D407" s="161" t="s">
        <v>151</v>
      </c>
      <c r="E407" s="162" t="s">
        <v>1</v>
      </c>
      <c r="F407" s="163" t="s">
        <v>496</v>
      </c>
      <c r="H407" s="164">
        <v>-14.805</v>
      </c>
      <c r="I407" s="165"/>
      <c r="L407" s="160"/>
      <c r="M407" s="166"/>
      <c r="N407" s="167"/>
      <c r="O407" s="167"/>
      <c r="P407" s="167"/>
      <c r="Q407" s="167"/>
      <c r="R407" s="167"/>
      <c r="S407" s="167"/>
      <c r="T407" s="168"/>
      <c r="AT407" s="162" t="s">
        <v>151</v>
      </c>
      <c r="AU407" s="162" t="s">
        <v>149</v>
      </c>
      <c r="AV407" s="13" t="s">
        <v>149</v>
      </c>
      <c r="AW407" s="13" t="s">
        <v>31</v>
      </c>
      <c r="AX407" s="13" t="s">
        <v>74</v>
      </c>
      <c r="AY407" s="162" t="s">
        <v>142</v>
      </c>
    </row>
    <row r="408" spans="1:65" s="13" customFormat="1" ht="10">
      <c r="B408" s="160"/>
      <c r="D408" s="161" t="s">
        <v>151</v>
      </c>
      <c r="E408" s="162" t="s">
        <v>1</v>
      </c>
      <c r="F408" s="163" t="s">
        <v>497</v>
      </c>
      <c r="H408" s="164">
        <v>-2.7360000000000002</v>
      </c>
      <c r="I408" s="165"/>
      <c r="L408" s="160"/>
      <c r="M408" s="166"/>
      <c r="N408" s="167"/>
      <c r="O408" s="167"/>
      <c r="P408" s="167"/>
      <c r="Q408" s="167"/>
      <c r="R408" s="167"/>
      <c r="S408" s="167"/>
      <c r="T408" s="168"/>
      <c r="AT408" s="162" t="s">
        <v>151</v>
      </c>
      <c r="AU408" s="162" t="s">
        <v>149</v>
      </c>
      <c r="AV408" s="13" t="s">
        <v>149</v>
      </c>
      <c r="AW408" s="13" t="s">
        <v>31</v>
      </c>
      <c r="AX408" s="13" t="s">
        <v>74</v>
      </c>
      <c r="AY408" s="162" t="s">
        <v>142</v>
      </c>
    </row>
    <row r="409" spans="1:65" s="13" customFormat="1" ht="10">
      <c r="B409" s="160"/>
      <c r="D409" s="161" t="s">
        <v>151</v>
      </c>
      <c r="E409" s="162" t="s">
        <v>1</v>
      </c>
      <c r="F409" s="163" t="s">
        <v>500</v>
      </c>
      <c r="H409" s="164">
        <v>69.728999999999999</v>
      </c>
      <c r="I409" s="165"/>
      <c r="L409" s="160"/>
      <c r="M409" s="166"/>
      <c r="N409" s="167"/>
      <c r="O409" s="167"/>
      <c r="P409" s="167"/>
      <c r="Q409" s="167"/>
      <c r="R409" s="167"/>
      <c r="S409" s="167"/>
      <c r="T409" s="168"/>
      <c r="AT409" s="162" t="s">
        <v>151</v>
      </c>
      <c r="AU409" s="162" t="s">
        <v>149</v>
      </c>
      <c r="AV409" s="13" t="s">
        <v>149</v>
      </c>
      <c r="AW409" s="13" t="s">
        <v>31</v>
      </c>
      <c r="AX409" s="13" t="s">
        <v>74</v>
      </c>
      <c r="AY409" s="162" t="s">
        <v>142</v>
      </c>
    </row>
    <row r="410" spans="1:65" s="13" customFormat="1" ht="10">
      <c r="B410" s="160"/>
      <c r="D410" s="161" t="s">
        <v>151</v>
      </c>
      <c r="E410" s="162" t="s">
        <v>1</v>
      </c>
      <c r="F410" s="163" t="s">
        <v>501</v>
      </c>
      <c r="H410" s="164">
        <v>-15.795</v>
      </c>
      <c r="I410" s="165"/>
      <c r="L410" s="160"/>
      <c r="M410" s="166"/>
      <c r="N410" s="167"/>
      <c r="O410" s="167"/>
      <c r="P410" s="167"/>
      <c r="Q410" s="167"/>
      <c r="R410" s="167"/>
      <c r="S410" s="167"/>
      <c r="T410" s="168"/>
      <c r="AT410" s="162" t="s">
        <v>151</v>
      </c>
      <c r="AU410" s="162" t="s">
        <v>149</v>
      </c>
      <c r="AV410" s="13" t="s">
        <v>149</v>
      </c>
      <c r="AW410" s="13" t="s">
        <v>31</v>
      </c>
      <c r="AX410" s="13" t="s">
        <v>74</v>
      </c>
      <c r="AY410" s="162" t="s">
        <v>142</v>
      </c>
    </row>
    <row r="411" spans="1:65" s="13" customFormat="1" ht="10">
      <c r="B411" s="160"/>
      <c r="D411" s="161" t="s">
        <v>151</v>
      </c>
      <c r="E411" s="162" t="s">
        <v>1</v>
      </c>
      <c r="F411" s="163" t="s">
        <v>502</v>
      </c>
      <c r="H411" s="164">
        <v>-4.0350000000000001</v>
      </c>
      <c r="I411" s="165"/>
      <c r="L411" s="160"/>
      <c r="M411" s="166"/>
      <c r="N411" s="167"/>
      <c r="O411" s="167"/>
      <c r="P411" s="167"/>
      <c r="Q411" s="167"/>
      <c r="R411" s="167"/>
      <c r="S411" s="167"/>
      <c r="T411" s="168"/>
      <c r="AT411" s="162" t="s">
        <v>151</v>
      </c>
      <c r="AU411" s="162" t="s">
        <v>149</v>
      </c>
      <c r="AV411" s="13" t="s">
        <v>149</v>
      </c>
      <c r="AW411" s="13" t="s">
        <v>31</v>
      </c>
      <c r="AX411" s="13" t="s">
        <v>74</v>
      </c>
      <c r="AY411" s="162" t="s">
        <v>142</v>
      </c>
    </row>
    <row r="412" spans="1:65" s="14" customFormat="1" ht="10">
      <c r="B412" s="169"/>
      <c r="D412" s="161" t="s">
        <v>151</v>
      </c>
      <c r="E412" s="170" t="s">
        <v>1</v>
      </c>
      <c r="F412" s="171" t="s">
        <v>503</v>
      </c>
      <c r="H412" s="170" t="s">
        <v>1</v>
      </c>
      <c r="I412" s="172"/>
      <c r="L412" s="169"/>
      <c r="M412" s="173"/>
      <c r="N412" s="174"/>
      <c r="O412" s="174"/>
      <c r="P412" s="174"/>
      <c r="Q412" s="174"/>
      <c r="R412" s="174"/>
      <c r="S412" s="174"/>
      <c r="T412" s="175"/>
      <c r="AT412" s="170" t="s">
        <v>151</v>
      </c>
      <c r="AU412" s="170" t="s">
        <v>149</v>
      </c>
      <c r="AV412" s="14" t="s">
        <v>82</v>
      </c>
      <c r="AW412" s="14" t="s">
        <v>31</v>
      </c>
      <c r="AX412" s="14" t="s">
        <v>74</v>
      </c>
      <c r="AY412" s="170" t="s">
        <v>142</v>
      </c>
    </row>
    <row r="413" spans="1:65" s="13" customFormat="1" ht="10">
      <c r="B413" s="160"/>
      <c r="D413" s="161" t="s">
        <v>151</v>
      </c>
      <c r="E413" s="162" t="s">
        <v>1</v>
      </c>
      <c r="F413" s="163" t="s">
        <v>504</v>
      </c>
      <c r="H413" s="164">
        <v>14.962999999999999</v>
      </c>
      <c r="I413" s="165"/>
      <c r="L413" s="160"/>
      <c r="M413" s="166"/>
      <c r="N413" s="167"/>
      <c r="O413" s="167"/>
      <c r="P413" s="167"/>
      <c r="Q413" s="167"/>
      <c r="R413" s="167"/>
      <c r="S413" s="167"/>
      <c r="T413" s="168"/>
      <c r="AT413" s="162" t="s">
        <v>151</v>
      </c>
      <c r="AU413" s="162" t="s">
        <v>149</v>
      </c>
      <c r="AV413" s="13" t="s">
        <v>149</v>
      </c>
      <c r="AW413" s="13" t="s">
        <v>31</v>
      </c>
      <c r="AX413" s="13" t="s">
        <v>74</v>
      </c>
      <c r="AY413" s="162" t="s">
        <v>142</v>
      </c>
    </row>
    <row r="414" spans="1:65" s="13" customFormat="1" ht="10">
      <c r="B414" s="160"/>
      <c r="D414" s="161" t="s">
        <v>151</v>
      </c>
      <c r="E414" s="162" t="s">
        <v>1</v>
      </c>
      <c r="F414" s="163" t="s">
        <v>505</v>
      </c>
      <c r="H414" s="164">
        <v>17.167999999999999</v>
      </c>
      <c r="I414" s="165"/>
      <c r="L414" s="160"/>
      <c r="M414" s="166"/>
      <c r="N414" s="167"/>
      <c r="O414" s="167"/>
      <c r="P414" s="167"/>
      <c r="Q414" s="167"/>
      <c r="R414" s="167"/>
      <c r="S414" s="167"/>
      <c r="T414" s="168"/>
      <c r="AT414" s="162" t="s">
        <v>151</v>
      </c>
      <c r="AU414" s="162" t="s">
        <v>149</v>
      </c>
      <c r="AV414" s="13" t="s">
        <v>149</v>
      </c>
      <c r="AW414" s="13" t="s">
        <v>31</v>
      </c>
      <c r="AX414" s="13" t="s">
        <v>74</v>
      </c>
      <c r="AY414" s="162" t="s">
        <v>142</v>
      </c>
    </row>
    <row r="415" spans="1:65" s="15" customFormat="1" ht="10">
      <c r="B415" s="176"/>
      <c r="D415" s="161" t="s">
        <v>151</v>
      </c>
      <c r="E415" s="177" t="s">
        <v>1</v>
      </c>
      <c r="F415" s="178" t="s">
        <v>164</v>
      </c>
      <c r="H415" s="179">
        <v>218.518</v>
      </c>
      <c r="I415" s="180"/>
      <c r="L415" s="176"/>
      <c r="M415" s="181"/>
      <c r="N415" s="182"/>
      <c r="O415" s="182"/>
      <c r="P415" s="182"/>
      <c r="Q415" s="182"/>
      <c r="R415" s="182"/>
      <c r="S415" s="182"/>
      <c r="T415" s="183"/>
      <c r="AT415" s="177" t="s">
        <v>151</v>
      </c>
      <c r="AU415" s="177" t="s">
        <v>149</v>
      </c>
      <c r="AV415" s="15" t="s">
        <v>148</v>
      </c>
      <c r="AW415" s="15" t="s">
        <v>31</v>
      </c>
      <c r="AX415" s="15" t="s">
        <v>82</v>
      </c>
      <c r="AY415" s="177" t="s">
        <v>142</v>
      </c>
    </row>
    <row r="416" spans="1:65" s="2" customFormat="1" ht="33" customHeight="1">
      <c r="A416" s="33"/>
      <c r="B416" s="145"/>
      <c r="C416" s="146" t="s">
        <v>506</v>
      </c>
      <c r="D416" s="146" t="s">
        <v>144</v>
      </c>
      <c r="E416" s="147" t="s">
        <v>507</v>
      </c>
      <c r="F416" s="148" t="s">
        <v>508</v>
      </c>
      <c r="G416" s="149" t="s">
        <v>147</v>
      </c>
      <c r="H416" s="150">
        <v>104.693</v>
      </c>
      <c r="I416" s="151"/>
      <c r="J416" s="152">
        <f>ROUND(I416*H416,2)</f>
        <v>0</v>
      </c>
      <c r="K416" s="153"/>
      <c r="L416" s="34"/>
      <c r="M416" s="154" t="s">
        <v>1</v>
      </c>
      <c r="N416" s="155" t="s">
        <v>40</v>
      </c>
      <c r="O416" s="59"/>
      <c r="P416" s="156">
        <f>O416*H416</f>
        <v>0</v>
      </c>
      <c r="Q416" s="156">
        <v>0.88371</v>
      </c>
      <c r="R416" s="156">
        <f>Q416*H416</f>
        <v>92.518251030000002</v>
      </c>
      <c r="S416" s="156">
        <v>0</v>
      </c>
      <c r="T416" s="157">
        <f>S416*H416</f>
        <v>0</v>
      </c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R416" s="158" t="s">
        <v>148</v>
      </c>
      <c r="AT416" s="158" t="s">
        <v>144</v>
      </c>
      <c r="AU416" s="158" t="s">
        <v>149</v>
      </c>
      <c r="AY416" s="18" t="s">
        <v>142</v>
      </c>
      <c r="BE416" s="159">
        <f>IF(N416="základná",J416,0)</f>
        <v>0</v>
      </c>
      <c r="BF416" s="159">
        <f>IF(N416="znížená",J416,0)</f>
        <v>0</v>
      </c>
      <c r="BG416" s="159">
        <f>IF(N416="zákl. prenesená",J416,0)</f>
        <v>0</v>
      </c>
      <c r="BH416" s="159">
        <f>IF(N416="zníž. prenesená",J416,0)</f>
        <v>0</v>
      </c>
      <c r="BI416" s="159">
        <f>IF(N416="nulová",J416,0)</f>
        <v>0</v>
      </c>
      <c r="BJ416" s="18" t="s">
        <v>149</v>
      </c>
      <c r="BK416" s="159">
        <f>ROUND(I416*H416,2)</f>
        <v>0</v>
      </c>
      <c r="BL416" s="18" t="s">
        <v>148</v>
      </c>
      <c r="BM416" s="158" t="s">
        <v>509</v>
      </c>
    </row>
    <row r="417" spans="2:51" s="14" customFormat="1" ht="10">
      <c r="B417" s="169"/>
      <c r="D417" s="161" t="s">
        <v>151</v>
      </c>
      <c r="E417" s="170" t="s">
        <v>1</v>
      </c>
      <c r="F417" s="171" t="s">
        <v>488</v>
      </c>
      <c r="H417" s="170" t="s">
        <v>1</v>
      </c>
      <c r="I417" s="172"/>
      <c r="L417" s="169"/>
      <c r="M417" s="173"/>
      <c r="N417" s="174"/>
      <c r="O417" s="174"/>
      <c r="P417" s="174"/>
      <c r="Q417" s="174"/>
      <c r="R417" s="174"/>
      <c r="S417" s="174"/>
      <c r="T417" s="175"/>
      <c r="AT417" s="170" t="s">
        <v>151</v>
      </c>
      <c r="AU417" s="170" t="s">
        <v>149</v>
      </c>
      <c r="AV417" s="14" t="s">
        <v>82</v>
      </c>
      <c r="AW417" s="14" t="s">
        <v>31</v>
      </c>
      <c r="AX417" s="14" t="s">
        <v>74</v>
      </c>
      <c r="AY417" s="170" t="s">
        <v>142</v>
      </c>
    </row>
    <row r="418" spans="2:51" s="13" customFormat="1" ht="10">
      <c r="B418" s="160"/>
      <c r="D418" s="161" t="s">
        <v>151</v>
      </c>
      <c r="E418" s="162" t="s">
        <v>1</v>
      </c>
      <c r="F418" s="163" t="s">
        <v>510</v>
      </c>
      <c r="H418" s="164">
        <v>42.941000000000003</v>
      </c>
      <c r="I418" s="165"/>
      <c r="L418" s="160"/>
      <c r="M418" s="166"/>
      <c r="N418" s="167"/>
      <c r="O418" s="167"/>
      <c r="P418" s="167"/>
      <c r="Q418" s="167"/>
      <c r="R418" s="167"/>
      <c r="S418" s="167"/>
      <c r="T418" s="168"/>
      <c r="AT418" s="162" t="s">
        <v>151</v>
      </c>
      <c r="AU418" s="162" t="s">
        <v>149</v>
      </c>
      <c r="AV418" s="13" t="s">
        <v>149</v>
      </c>
      <c r="AW418" s="13" t="s">
        <v>31</v>
      </c>
      <c r="AX418" s="13" t="s">
        <v>74</v>
      </c>
      <c r="AY418" s="162" t="s">
        <v>142</v>
      </c>
    </row>
    <row r="419" spans="2:51" s="13" customFormat="1" ht="10">
      <c r="B419" s="160"/>
      <c r="D419" s="161" t="s">
        <v>151</v>
      </c>
      <c r="E419" s="162" t="s">
        <v>1</v>
      </c>
      <c r="F419" s="163" t="s">
        <v>511</v>
      </c>
      <c r="H419" s="164">
        <v>-2</v>
      </c>
      <c r="I419" s="165"/>
      <c r="L419" s="160"/>
      <c r="M419" s="166"/>
      <c r="N419" s="167"/>
      <c r="O419" s="167"/>
      <c r="P419" s="167"/>
      <c r="Q419" s="167"/>
      <c r="R419" s="167"/>
      <c r="S419" s="167"/>
      <c r="T419" s="168"/>
      <c r="AT419" s="162" t="s">
        <v>151</v>
      </c>
      <c r="AU419" s="162" t="s">
        <v>149</v>
      </c>
      <c r="AV419" s="13" t="s">
        <v>149</v>
      </c>
      <c r="AW419" s="13" t="s">
        <v>31</v>
      </c>
      <c r="AX419" s="13" t="s">
        <v>74</v>
      </c>
      <c r="AY419" s="162" t="s">
        <v>142</v>
      </c>
    </row>
    <row r="420" spans="2:51" s="13" customFormat="1" ht="10">
      <c r="B420" s="160"/>
      <c r="D420" s="161" t="s">
        <v>151</v>
      </c>
      <c r="E420" s="162" t="s">
        <v>1</v>
      </c>
      <c r="F420" s="163" t="s">
        <v>512</v>
      </c>
      <c r="H420" s="164">
        <v>-7.085</v>
      </c>
      <c r="I420" s="165"/>
      <c r="L420" s="160"/>
      <c r="M420" s="166"/>
      <c r="N420" s="167"/>
      <c r="O420" s="167"/>
      <c r="P420" s="167"/>
      <c r="Q420" s="167"/>
      <c r="R420" s="167"/>
      <c r="S420" s="167"/>
      <c r="T420" s="168"/>
      <c r="AT420" s="162" t="s">
        <v>151</v>
      </c>
      <c r="AU420" s="162" t="s">
        <v>149</v>
      </c>
      <c r="AV420" s="13" t="s">
        <v>149</v>
      </c>
      <c r="AW420" s="13" t="s">
        <v>31</v>
      </c>
      <c r="AX420" s="13" t="s">
        <v>74</v>
      </c>
      <c r="AY420" s="162" t="s">
        <v>142</v>
      </c>
    </row>
    <row r="421" spans="2:51" s="13" customFormat="1" ht="10">
      <c r="B421" s="160"/>
      <c r="D421" s="161" t="s">
        <v>151</v>
      </c>
      <c r="E421" s="162" t="s">
        <v>1</v>
      </c>
      <c r="F421" s="163" t="s">
        <v>513</v>
      </c>
      <c r="H421" s="164">
        <v>3.1760000000000002</v>
      </c>
      <c r="I421" s="165"/>
      <c r="L421" s="160"/>
      <c r="M421" s="166"/>
      <c r="N421" s="167"/>
      <c r="O421" s="167"/>
      <c r="P421" s="167"/>
      <c r="Q421" s="167"/>
      <c r="R421" s="167"/>
      <c r="S421" s="167"/>
      <c r="T421" s="168"/>
      <c r="AT421" s="162" t="s">
        <v>151</v>
      </c>
      <c r="AU421" s="162" t="s">
        <v>149</v>
      </c>
      <c r="AV421" s="13" t="s">
        <v>149</v>
      </c>
      <c r="AW421" s="13" t="s">
        <v>31</v>
      </c>
      <c r="AX421" s="13" t="s">
        <v>74</v>
      </c>
      <c r="AY421" s="162" t="s">
        <v>142</v>
      </c>
    </row>
    <row r="422" spans="2:51" s="13" customFormat="1" ht="10">
      <c r="B422" s="160"/>
      <c r="D422" s="161" t="s">
        <v>151</v>
      </c>
      <c r="E422" s="162" t="s">
        <v>1</v>
      </c>
      <c r="F422" s="163" t="s">
        <v>514</v>
      </c>
      <c r="H422" s="164">
        <v>-1.1499999999999999</v>
      </c>
      <c r="I422" s="165"/>
      <c r="L422" s="160"/>
      <c r="M422" s="166"/>
      <c r="N422" s="167"/>
      <c r="O422" s="167"/>
      <c r="P422" s="167"/>
      <c r="Q422" s="167"/>
      <c r="R422" s="167"/>
      <c r="S422" s="167"/>
      <c r="T422" s="168"/>
      <c r="AT422" s="162" t="s">
        <v>151</v>
      </c>
      <c r="AU422" s="162" t="s">
        <v>149</v>
      </c>
      <c r="AV422" s="13" t="s">
        <v>149</v>
      </c>
      <c r="AW422" s="13" t="s">
        <v>31</v>
      </c>
      <c r="AX422" s="13" t="s">
        <v>74</v>
      </c>
      <c r="AY422" s="162" t="s">
        <v>142</v>
      </c>
    </row>
    <row r="423" spans="2:51" s="14" customFormat="1" ht="10">
      <c r="B423" s="169"/>
      <c r="D423" s="161" t="s">
        <v>151</v>
      </c>
      <c r="E423" s="170" t="s">
        <v>1</v>
      </c>
      <c r="F423" s="171" t="s">
        <v>494</v>
      </c>
      <c r="H423" s="170" t="s">
        <v>1</v>
      </c>
      <c r="I423" s="172"/>
      <c r="L423" s="169"/>
      <c r="M423" s="173"/>
      <c r="N423" s="174"/>
      <c r="O423" s="174"/>
      <c r="P423" s="174"/>
      <c r="Q423" s="174"/>
      <c r="R423" s="174"/>
      <c r="S423" s="174"/>
      <c r="T423" s="175"/>
      <c r="AT423" s="170" t="s">
        <v>151</v>
      </c>
      <c r="AU423" s="170" t="s">
        <v>149</v>
      </c>
      <c r="AV423" s="14" t="s">
        <v>82</v>
      </c>
      <c r="AW423" s="14" t="s">
        <v>31</v>
      </c>
      <c r="AX423" s="14" t="s">
        <v>74</v>
      </c>
      <c r="AY423" s="170" t="s">
        <v>142</v>
      </c>
    </row>
    <row r="424" spans="2:51" s="13" customFormat="1" ht="10">
      <c r="B424" s="160"/>
      <c r="D424" s="161" t="s">
        <v>151</v>
      </c>
      <c r="E424" s="162" t="s">
        <v>1</v>
      </c>
      <c r="F424" s="163" t="s">
        <v>515</v>
      </c>
      <c r="H424" s="164">
        <v>28.806000000000001</v>
      </c>
      <c r="I424" s="165"/>
      <c r="L424" s="160"/>
      <c r="M424" s="166"/>
      <c r="N424" s="167"/>
      <c r="O424" s="167"/>
      <c r="P424" s="167"/>
      <c r="Q424" s="167"/>
      <c r="R424" s="167"/>
      <c r="S424" s="167"/>
      <c r="T424" s="168"/>
      <c r="AT424" s="162" t="s">
        <v>151</v>
      </c>
      <c r="AU424" s="162" t="s">
        <v>149</v>
      </c>
      <c r="AV424" s="13" t="s">
        <v>149</v>
      </c>
      <c r="AW424" s="13" t="s">
        <v>31</v>
      </c>
      <c r="AX424" s="13" t="s">
        <v>74</v>
      </c>
      <c r="AY424" s="162" t="s">
        <v>142</v>
      </c>
    </row>
    <row r="425" spans="2:51" s="13" customFormat="1" ht="10">
      <c r="B425" s="160"/>
      <c r="D425" s="161" t="s">
        <v>151</v>
      </c>
      <c r="E425" s="162" t="s">
        <v>1</v>
      </c>
      <c r="F425" s="163" t="s">
        <v>516</v>
      </c>
      <c r="H425" s="164">
        <v>-6.6079999999999997</v>
      </c>
      <c r="I425" s="165"/>
      <c r="L425" s="160"/>
      <c r="M425" s="166"/>
      <c r="N425" s="167"/>
      <c r="O425" s="167"/>
      <c r="P425" s="167"/>
      <c r="Q425" s="167"/>
      <c r="R425" s="167"/>
      <c r="S425" s="167"/>
      <c r="T425" s="168"/>
      <c r="AT425" s="162" t="s">
        <v>151</v>
      </c>
      <c r="AU425" s="162" t="s">
        <v>149</v>
      </c>
      <c r="AV425" s="13" t="s">
        <v>149</v>
      </c>
      <c r="AW425" s="13" t="s">
        <v>31</v>
      </c>
      <c r="AX425" s="13" t="s">
        <v>74</v>
      </c>
      <c r="AY425" s="162" t="s">
        <v>142</v>
      </c>
    </row>
    <row r="426" spans="2:51" s="14" customFormat="1" ht="10">
      <c r="B426" s="169"/>
      <c r="D426" s="161" t="s">
        <v>151</v>
      </c>
      <c r="E426" s="170" t="s">
        <v>1</v>
      </c>
      <c r="F426" s="171" t="s">
        <v>498</v>
      </c>
      <c r="H426" s="170" t="s">
        <v>1</v>
      </c>
      <c r="I426" s="172"/>
      <c r="L426" s="169"/>
      <c r="M426" s="173"/>
      <c r="N426" s="174"/>
      <c r="O426" s="174"/>
      <c r="P426" s="174"/>
      <c r="Q426" s="174"/>
      <c r="R426" s="174"/>
      <c r="S426" s="174"/>
      <c r="T426" s="175"/>
      <c r="AT426" s="170" t="s">
        <v>151</v>
      </c>
      <c r="AU426" s="170" t="s">
        <v>149</v>
      </c>
      <c r="AV426" s="14" t="s">
        <v>82</v>
      </c>
      <c r="AW426" s="14" t="s">
        <v>31</v>
      </c>
      <c r="AX426" s="14" t="s">
        <v>74</v>
      </c>
      <c r="AY426" s="170" t="s">
        <v>142</v>
      </c>
    </row>
    <row r="427" spans="2:51" s="13" customFormat="1" ht="10">
      <c r="B427" s="160"/>
      <c r="D427" s="161" t="s">
        <v>151</v>
      </c>
      <c r="E427" s="162" t="s">
        <v>1</v>
      </c>
      <c r="F427" s="163" t="s">
        <v>517</v>
      </c>
      <c r="H427" s="164">
        <v>31.425000000000001</v>
      </c>
      <c r="I427" s="165"/>
      <c r="L427" s="160"/>
      <c r="M427" s="166"/>
      <c r="N427" s="167"/>
      <c r="O427" s="167"/>
      <c r="P427" s="167"/>
      <c r="Q427" s="167"/>
      <c r="R427" s="167"/>
      <c r="S427" s="167"/>
      <c r="T427" s="168"/>
      <c r="AT427" s="162" t="s">
        <v>151</v>
      </c>
      <c r="AU427" s="162" t="s">
        <v>149</v>
      </c>
      <c r="AV427" s="13" t="s">
        <v>149</v>
      </c>
      <c r="AW427" s="13" t="s">
        <v>31</v>
      </c>
      <c r="AX427" s="13" t="s">
        <v>74</v>
      </c>
      <c r="AY427" s="162" t="s">
        <v>142</v>
      </c>
    </row>
    <row r="428" spans="2:51" s="13" customFormat="1" ht="10">
      <c r="B428" s="160"/>
      <c r="D428" s="161" t="s">
        <v>151</v>
      </c>
      <c r="E428" s="162" t="s">
        <v>1</v>
      </c>
      <c r="F428" s="163" t="s">
        <v>518</v>
      </c>
      <c r="H428" s="164">
        <v>-7.1630000000000003</v>
      </c>
      <c r="I428" s="165"/>
      <c r="L428" s="160"/>
      <c r="M428" s="166"/>
      <c r="N428" s="167"/>
      <c r="O428" s="167"/>
      <c r="P428" s="167"/>
      <c r="Q428" s="167"/>
      <c r="R428" s="167"/>
      <c r="S428" s="167"/>
      <c r="T428" s="168"/>
      <c r="AT428" s="162" t="s">
        <v>151</v>
      </c>
      <c r="AU428" s="162" t="s">
        <v>149</v>
      </c>
      <c r="AV428" s="13" t="s">
        <v>149</v>
      </c>
      <c r="AW428" s="13" t="s">
        <v>31</v>
      </c>
      <c r="AX428" s="13" t="s">
        <v>74</v>
      </c>
      <c r="AY428" s="162" t="s">
        <v>142</v>
      </c>
    </row>
    <row r="429" spans="2:51" s="13" customFormat="1" ht="10">
      <c r="B429" s="160"/>
      <c r="D429" s="161" t="s">
        <v>151</v>
      </c>
      <c r="E429" s="162" t="s">
        <v>1</v>
      </c>
      <c r="F429" s="163" t="s">
        <v>519</v>
      </c>
      <c r="H429" s="164">
        <v>27.699000000000002</v>
      </c>
      <c r="I429" s="165"/>
      <c r="L429" s="160"/>
      <c r="M429" s="166"/>
      <c r="N429" s="167"/>
      <c r="O429" s="167"/>
      <c r="P429" s="167"/>
      <c r="Q429" s="167"/>
      <c r="R429" s="167"/>
      <c r="S429" s="167"/>
      <c r="T429" s="168"/>
      <c r="AT429" s="162" t="s">
        <v>151</v>
      </c>
      <c r="AU429" s="162" t="s">
        <v>149</v>
      </c>
      <c r="AV429" s="13" t="s">
        <v>149</v>
      </c>
      <c r="AW429" s="13" t="s">
        <v>31</v>
      </c>
      <c r="AX429" s="13" t="s">
        <v>74</v>
      </c>
      <c r="AY429" s="162" t="s">
        <v>142</v>
      </c>
    </row>
    <row r="430" spans="2:51" s="13" customFormat="1" ht="10">
      <c r="B430" s="160"/>
      <c r="D430" s="161" t="s">
        <v>151</v>
      </c>
      <c r="E430" s="162" t="s">
        <v>1</v>
      </c>
      <c r="F430" s="163" t="s">
        <v>520</v>
      </c>
      <c r="H430" s="164">
        <v>-3.633</v>
      </c>
      <c r="I430" s="165"/>
      <c r="L430" s="160"/>
      <c r="M430" s="166"/>
      <c r="N430" s="167"/>
      <c r="O430" s="167"/>
      <c r="P430" s="167"/>
      <c r="Q430" s="167"/>
      <c r="R430" s="167"/>
      <c r="S430" s="167"/>
      <c r="T430" s="168"/>
      <c r="AT430" s="162" t="s">
        <v>151</v>
      </c>
      <c r="AU430" s="162" t="s">
        <v>149</v>
      </c>
      <c r="AV430" s="13" t="s">
        <v>149</v>
      </c>
      <c r="AW430" s="13" t="s">
        <v>31</v>
      </c>
      <c r="AX430" s="13" t="s">
        <v>74</v>
      </c>
      <c r="AY430" s="162" t="s">
        <v>142</v>
      </c>
    </row>
    <row r="431" spans="2:51" s="13" customFormat="1" ht="10">
      <c r="B431" s="160"/>
      <c r="D431" s="161" t="s">
        <v>151</v>
      </c>
      <c r="E431" s="162" t="s">
        <v>1</v>
      </c>
      <c r="F431" s="163" t="s">
        <v>521</v>
      </c>
      <c r="H431" s="164">
        <v>-3.121</v>
      </c>
      <c r="I431" s="165"/>
      <c r="L431" s="160"/>
      <c r="M431" s="166"/>
      <c r="N431" s="167"/>
      <c r="O431" s="167"/>
      <c r="P431" s="167"/>
      <c r="Q431" s="167"/>
      <c r="R431" s="167"/>
      <c r="S431" s="167"/>
      <c r="T431" s="168"/>
      <c r="AT431" s="162" t="s">
        <v>151</v>
      </c>
      <c r="AU431" s="162" t="s">
        <v>149</v>
      </c>
      <c r="AV431" s="13" t="s">
        <v>149</v>
      </c>
      <c r="AW431" s="13" t="s">
        <v>31</v>
      </c>
      <c r="AX431" s="13" t="s">
        <v>74</v>
      </c>
      <c r="AY431" s="162" t="s">
        <v>142</v>
      </c>
    </row>
    <row r="432" spans="2:51" s="14" customFormat="1" ht="10">
      <c r="B432" s="169"/>
      <c r="D432" s="161" t="s">
        <v>151</v>
      </c>
      <c r="E432" s="170" t="s">
        <v>1</v>
      </c>
      <c r="F432" s="171" t="s">
        <v>522</v>
      </c>
      <c r="H432" s="170" t="s">
        <v>1</v>
      </c>
      <c r="I432" s="172"/>
      <c r="L432" s="169"/>
      <c r="M432" s="173"/>
      <c r="N432" s="174"/>
      <c r="O432" s="174"/>
      <c r="P432" s="174"/>
      <c r="Q432" s="174"/>
      <c r="R432" s="174"/>
      <c r="S432" s="174"/>
      <c r="T432" s="175"/>
      <c r="AT432" s="170" t="s">
        <v>151</v>
      </c>
      <c r="AU432" s="170" t="s">
        <v>149</v>
      </c>
      <c r="AV432" s="14" t="s">
        <v>82</v>
      </c>
      <c r="AW432" s="14" t="s">
        <v>31</v>
      </c>
      <c r="AX432" s="14" t="s">
        <v>74</v>
      </c>
      <c r="AY432" s="170" t="s">
        <v>142</v>
      </c>
    </row>
    <row r="433" spans="1:65" s="13" customFormat="1" ht="10">
      <c r="B433" s="160"/>
      <c r="D433" s="161" t="s">
        <v>151</v>
      </c>
      <c r="E433" s="162" t="s">
        <v>1</v>
      </c>
      <c r="F433" s="163" t="s">
        <v>523</v>
      </c>
      <c r="H433" s="164">
        <v>1.4059999999999999</v>
      </c>
      <c r="I433" s="165"/>
      <c r="L433" s="160"/>
      <c r="M433" s="166"/>
      <c r="N433" s="167"/>
      <c r="O433" s="167"/>
      <c r="P433" s="167"/>
      <c r="Q433" s="167"/>
      <c r="R433" s="167"/>
      <c r="S433" s="167"/>
      <c r="T433" s="168"/>
      <c r="AT433" s="162" t="s">
        <v>151</v>
      </c>
      <c r="AU433" s="162" t="s">
        <v>149</v>
      </c>
      <c r="AV433" s="13" t="s">
        <v>149</v>
      </c>
      <c r="AW433" s="13" t="s">
        <v>31</v>
      </c>
      <c r="AX433" s="13" t="s">
        <v>74</v>
      </c>
      <c r="AY433" s="162" t="s">
        <v>142</v>
      </c>
    </row>
    <row r="434" spans="1:65" s="15" customFormat="1" ht="10">
      <c r="B434" s="176"/>
      <c r="D434" s="161" t="s">
        <v>151</v>
      </c>
      <c r="E434" s="177" t="s">
        <v>1</v>
      </c>
      <c r="F434" s="178" t="s">
        <v>164</v>
      </c>
      <c r="H434" s="179">
        <v>104.693</v>
      </c>
      <c r="I434" s="180"/>
      <c r="L434" s="176"/>
      <c r="M434" s="181"/>
      <c r="N434" s="182"/>
      <c r="O434" s="182"/>
      <c r="P434" s="182"/>
      <c r="Q434" s="182"/>
      <c r="R434" s="182"/>
      <c r="S434" s="182"/>
      <c r="T434" s="183"/>
      <c r="AT434" s="177" t="s">
        <v>151</v>
      </c>
      <c r="AU434" s="177" t="s">
        <v>149</v>
      </c>
      <c r="AV434" s="15" t="s">
        <v>148</v>
      </c>
      <c r="AW434" s="15" t="s">
        <v>31</v>
      </c>
      <c r="AX434" s="15" t="s">
        <v>82</v>
      </c>
      <c r="AY434" s="177" t="s">
        <v>142</v>
      </c>
    </row>
    <row r="435" spans="1:65" s="2" customFormat="1" ht="16.5" customHeight="1">
      <c r="A435" s="33"/>
      <c r="B435" s="145"/>
      <c r="C435" s="146" t="s">
        <v>524</v>
      </c>
      <c r="D435" s="146" t="s">
        <v>144</v>
      </c>
      <c r="E435" s="147" t="s">
        <v>525</v>
      </c>
      <c r="F435" s="148" t="s">
        <v>526</v>
      </c>
      <c r="G435" s="149" t="s">
        <v>527</v>
      </c>
      <c r="H435" s="150">
        <v>1</v>
      </c>
      <c r="I435" s="151"/>
      <c r="J435" s="152">
        <f>ROUND(I435*H435,2)</f>
        <v>0</v>
      </c>
      <c r="K435" s="153"/>
      <c r="L435" s="34"/>
      <c r="M435" s="154" t="s">
        <v>1</v>
      </c>
      <c r="N435" s="155" t="s">
        <v>40</v>
      </c>
      <c r="O435" s="59"/>
      <c r="P435" s="156">
        <f>O435*H435</f>
        <v>0</v>
      </c>
      <c r="Q435" s="156">
        <v>1.6325499999999999</v>
      </c>
      <c r="R435" s="156">
        <f>Q435*H435</f>
        <v>1.6325499999999999</v>
      </c>
      <c r="S435" s="156">
        <v>0</v>
      </c>
      <c r="T435" s="157">
        <f>S435*H435</f>
        <v>0</v>
      </c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R435" s="158" t="s">
        <v>148</v>
      </c>
      <c r="AT435" s="158" t="s">
        <v>144</v>
      </c>
      <c r="AU435" s="158" t="s">
        <v>149</v>
      </c>
      <c r="AY435" s="18" t="s">
        <v>142</v>
      </c>
      <c r="BE435" s="159">
        <f>IF(N435="základná",J435,0)</f>
        <v>0</v>
      </c>
      <c r="BF435" s="159">
        <f>IF(N435="znížená",J435,0)</f>
        <v>0</v>
      </c>
      <c r="BG435" s="159">
        <f>IF(N435="zákl. prenesená",J435,0)</f>
        <v>0</v>
      </c>
      <c r="BH435" s="159">
        <f>IF(N435="zníž. prenesená",J435,0)</f>
        <v>0</v>
      </c>
      <c r="BI435" s="159">
        <f>IF(N435="nulová",J435,0)</f>
        <v>0</v>
      </c>
      <c r="BJ435" s="18" t="s">
        <v>149</v>
      </c>
      <c r="BK435" s="159">
        <f>ROUND(I435*H435,2)</f>
        <v>0</v>
      </c>
      <c r="BL435" s="18" t="s">
        <v>148</v>
      </c>
      <c r="BM435" s="158" t="s">
        <v>528</v>
      </c>
    </row>
    <row r="436" spans="1:65" s="2" customFormat="1" ht="21.75" customHeight="1">
      <c r="A436" s="33"/>
      <c r="B436" s="145"/>
      <c r="C436" s="146" t="s">
        <v>529</v>
      </c>
      <c r="D436" s="146" t="s">
        <v>144</v>
      </c>
      <c r="E436" s="147" t="s">
        <v>530</v>
      </c>
      <c r="F436" s="148" t="s">
        <v>531</v>
      </c>
      <c r="G436" s="149" t="s">
        <v>527</v>
      </c>
      <c r="H436" s="150">
        <v>4</v>
      </c>
      <c r="I436" s="151"/>
      <c r="J436" s="152">
        <f>ROUND(I436*H436,2)</f>
        <v>0</v>
      </c>
      <c r="K436" s="153"/>
      <c r="L436" s="34"/>
      <c r="M436" s="154" t="s">
        <v>1</v>
      </c>
      <c r="N436" s="155" t="s">
        <v>40</v>
      </c>
      <c r="O436" s="59"/>
      <c r="P436" s="156">
        <f>O436*H436</f>
        <v>0</v>
      </c>
      <c r="Q436" s="156">
        <v>1.6879999999999999E-2</v>
      </c>
      <c r="R436" s="156">
        <f>Q436*H436</f>
        <v>6.7519999999999997E-2</v>
      </c>
      <c r="S436" s="156">
        <v>0</v>
      </c>
      <c r="T436" s="157">
        <f>S436*H436</f>
        <v>0</v>
      </c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R436" s="158" t="s">
        <v>148</v>
      </c>
      <c r="AT436" s="158" t="s">
        <v>144</v>
      </c>
      <c r="AU436" s="158" t="s">
        <v>149</v>
      </c>
      <c r="AY436" s="18" t="s">
        <v>142</v>
      </c>
      <c r="BE436" s="159">
        <f>IF(N436="základná",J436,0)</f>
        <v>0</v>
      </c>
      <c r="BF436" s="159">
        <f>IF(N436="znížená",J436,0)</f>
        <v>0</v>
      </c>
      <c r="BG436" s="159">
        <f>IF(N436="zákl. prenesená",J436,0)</f>
        <v>0</v>
      </c>
      <c r="BH436" s="159">
        <f>IF(N436="zníž. prenesená",J436,0)</f>
        <v>0</v>
      </c>
      <c r="BI436" s="159">
        <f>IF(N436="nulová",J436,0)</f>
        <v>0</v>
      </c>
      <c r="BJ436" s="18" t="s">
        <v>149</v>
      </c>
      <c r="BK436" s="159">
        <f>ROUND(I436*H436,2)</f>
        <v>0</v>
      </c>
      <c r="BL436" s="18" t="s">
        <v>148</v>
      </c>
      <c r="BM436" s="158" t="s">
        <v>532</v>
      </c>
    </row>
    <row r="437" spans="1:65" s="2" customFormat="1" ht="21.75" customHeight="1">
      <c r="A437" s="33"/>
      <c r="B437" s="145"/>
      <c r="C437" s="146" t="s">
        <v>533</v>
      </c>
      <c r="D437" s="146" t="s">
        <v>144</v>
      </c>
      <c r="E437" s="147" t="s">
        <v>534</v>
      </c>
      <c r="F437" s="148" t="s">
        <v>535</v>
      </c>
      <c r="G437" s="149" t="s">
        <v>527</v>
      </c>
      <c r="H437" s="150">
        <v>8</v>
      </c>
      <c r="I437" s="151"/>
      <c r="J437" s="152">
        <f>ROUND(I437*H437,2)</f>
        <v>0</v>
      </c>
      <c r="K437" s="153"/>
      <c r="L437" s="34"/>
      <c r="M437" s="154" t="s">
        <v>1</v>
      </c>
      <c r="N437" s="155" t="s">
        <v>40</v>
      </c>
      <c r="O437" s="59"/>
      <c r="P437" s="156">
        <f>O437*H437</f>
        <v>0</v>
      </c>
      <c r="Q437" s="156">
        <v>0.02</v>
      </c>
      <c r="R437" s="156">
        <f>Q437*H437</f>
        <v>0.16</v>
      </c>
      <c r="S437" s="156">
        <v>0</v>
      </c>
      <c r="T437" s="157">
        <f>S437*H437</f>
        <v>0</v>
      </c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R437" s="158" t="s">
        <v>148</v>
      </c>
      <c r="AT437" s="158" t="s">
        <v>144</v>
      </c>
      <c r="AU437" s="158" t="s">
        <v>149</v>
      </c>
      <c r="AY437" s="18" t="s">
        <v>142</v>
      </c>
      <c r="BE437" s="159">
        <f>IF(N437="základná",J437,0)</f>
        <v>0</v>
      </c>
      <c r="BF437" s="159">
        <f>IF(N437="znížená",J437,0)</f>
        <v>0</v>
      </c>
      <c r="BG437" s="159">
        <f>IF(N437="zákl. prenesená",J437,0)</f>
        <v>0</v>
      </c>
      <c r="BH437" s="159">
        <f>IF(N437="zníž. prenesená",J437,0)</f>
        <v>0</v>
      </c>
      <c r="BI437" s="159">
        <f>IF(N437="nulová",J437,0)</f>
        <v>0</v>
      </c>
      <c r="BJ437" s="18" t="s">
        <v>149</v>
      </c>
      <c r="BK437" s="159">
        <f>ROUND(I437*H437,2)</f>
        <v>0</v>
      </c>
      <c r="BL437" s="18" t="s">
        <v>148</v>
      </c>
      <c r="BM437" s="158" t="s">
        <v>536</v>
      </c>
    </row>
    <row r="438" spans="1:65" s="13" customFormat="1" ht="10">
      <c r="B438" s="160"/>
      <c r="D438" s="161" t="s">
        <v>151</v>
      </c>
      <c r="E438" s="162" t="s">
        <v>1</v>
      </c>
      <c r="F438" s="163" t="s">
        <v>537</v>
      </c>
      <c r="H438" s="164">
        <v>8</v>
      </c>
      <c r="I438" s="165"/>
      <c r="L438" s="160"/>
      <c r="M438" s="166"/>
      <c r="N438" s="167"/>
      <c r="O438" s="167"/>
      <c r="P438" s="167"/>
      <c r="Q438" s="167"/>
      <c r="R438" s="167"/>
      <c r="S438" s="167"/>
      <c r="T438" s="168"/>
      <c r="AT438" s="162" t="s">
        <v>151</v>
      </c>
      <c r="AU438" s="162" t="s">
        <v>149</v>
      </c>
      <c r="AV438" s="13" t="s">
        <v>149</v>
      </c>
      <c r="AW438" s="13" t="s">
        <v>31</v>
      </c>
      <c r="AX438" s="13" t="s">
        <v>82</v>
      </c>
      <c r="AY438" s="162" t="s">
        <v>142</v>
      </c>
    </row>
    <row r="439" spans="1:65" s="2" customFormat="1" ht="21.75" customHeight="1">
      <c r="A439" s="33"/>
      <c r="B439" s="145"/>
      <c r="C439" s="146" t="s">
        <v>538</v>
      </c>
      <c r="D439" s="146" t="s">
        <v>144</v>
      </c>
      <c r="E439" s="147" t="s">
        <v>539</v>
      </c>
      <c r="F439" s="148" t="s">
        <v>540</v>
      </c>
      <c r="G439" s="149" t="s">
        <v>527</v>
      </c>
      <c r="H439" s="150">
        <v>14</v>
      </c>
      <c r="I439" s="151"/>
      <c r="J439" s="152">
        <f>ROUND(I439*H439,2)</f>
        <v>0</v>
      </c>
      <c r="K439" s="153"/>
      <c r="L439" s="34"/>
      <c r="M439" s="154" t="s">
        <v>1</v>
      </c>
      <c r="N439" s="155" t="s">
        <v>40</v>
      </c>
      <c r="O439" s="59"/>
      <c r="P439" s="156">
        <f>O439*H439</f>
        <v>0</v>
      </c>
      <c r="Q439" s="156">
        <v>2.8879999999999999E-2</v>
      </c>
      <c r="R439" s="156">
        <f>Q439*H439</f>
        <v>0.40432000000000001</v>
      </c>
      <c r="S439" s="156">
        <v>0</v>
      </c>
      <c r="T439" s="157">
        <f>S439*H439</f>
        <v>0</v>
      </c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R439" s="158" t="s">
        <v>148</v>
      </c>
      <c r="AT439" s="158" t="s">
        <v>144</v>
      </c>
      <c r="AU439" s="158" t="s">
        <v>149</v>
      </c>
      <c r="AY439" s="18" t="s">
        <v>142</v>
      </c>
      <c r="BE439" s="159">
        <f>IF(N439="základná",J439,0)</f>
        <v>0</v>
      </c>
      <c r="BF439" s="159">
        <f>IF(N439="znížená",J439,0)</f>
        <v>0</v>
      </c>
      <c r="BG439" s="159">
        <f>IF(N439="zákl. prenesená",J439,0)</f>
        <v>0</v>
      </c>
      <c r="BH439" s="159">
        <f>IF(N439="zníž. prenesená",J439,0)</f>
        <v>0</v>
      </c>
      <c r="BI439" s="159">
        <f>IF(N439="nulová",J439,0)</f>
        <v>0</v>
      </c>
      <c r="BJ439" s="18" t="s">
        <v>149</v>
      </c>
      <c r="BK439" s="159">
        <f>ROUND(I439*H439,2)</f>
        <v>0</v>
      </c>
      <c r="BL439" s="18" t="s">
        <v>148</v>
      </c>
      <c r="BM439" s="158" t="s">
        <v>541</v>
      </c>
    </row>
    <row r="440" spans="1:65" s="13" customFormat="1" ht="10">
      <c r="B440" s="160"/>
      <c r="D440" s="161" t="s">
        <v>151</v>
      </c>
      <c r="E440" s="162" t="s">
        <v>1</v>
      </c>
      <c r="F440" s="163" t="s">
        <v>542</v>
      </c>
      <c r="H440" s="164">
        <v>14</v>
      </c>
      <c r="I440" s="165"/>
      <c r="L440" s="160"/>
      <c r="M440" s="166"/>
      <c r="N440" s="167"/>
      <c r="O440" s="167"/>
      <c r="P440" s="167"/>
      <c r="Q440" s="167"/>
      <c r="R440" s="167"/>
      <c r="S440" s="167"/>
      <c r="T440" s="168"/>
      <c r="AT440" s="162" t="s">
        <v>151</v>
      </c>
      <c r="AU440" s="162" t="s">
        <v>149</v>
      </c>
      <c r="AV440" s="13" t="s">
        <v>149</v>
      </c>
      <c r="AW440" s="13" t="s">
        <v>31</v>
      </c>
      <c r="AX440" s="13" t="s">
        <v>82</v>
      </c>
      <c r="AY440" s="162" t="s">
        <v>142</v>
      </c>
    </row>
    <row r="441" spans="1:65" s="2" customFormat="1" ht="21.75" customHeight="1">
      <c r="A441" s="33"/>
      <c r="B441" s="145"/>
      <c r="C441" s="146" t="s">
        <v>543</v>
      </c>
      <c r="D441" s="146" t="s">
        <v>144</v>
      </c>
      <c r="E441" s="147" t="s">
        <v>544</v>
      </c>
      <c r="F441" s="148" t="s">
        <v>545</v>
      </c>
      <c r="G441" s="149" t="s">
        <v>527</v>
      </c>
      <c r="H441" s="150">
        <v>10</v>
      </c>
      <c r="I441" s="151"/>
      <c r="J441" s="152">
        <f>ROUND(I441*H441,2)</f>
        <v>0</v>
      </c>
      <c r="K441" s="153"/>
      <c r="L441" s="34"/>
      <c r="M441" s="154" t="s">
        <v>1</v>
      </c>
      <c r="N441" s="155" t="s">
        <v>40</v>
      </c>
      <c r="O441" s="59"/>
      <c r="P441" s="156">
        <f>O441*H441</f>
        <v>0</v>
      </c>
      <c r="Q441" s="156">
        <v>3.5159999999999997E-2</v>
      </c>
      <c r="R441" s="156">
        <f>Q441*H441</f>
        <v>0.35159999999999997</v>
      </c>
      <c r="S441" s="156">
        <v>0</v>
      </c>
      <c r="T441" s="157">
        <f>S441*H441</f>
        <v>0</v>
      </c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R441" s="158" t="s">
        <v>148</v>
      </c>
      <c r="AT441" s="158" t="s">
        <v>144</v>
      </c>
      <c r="AU441" s="158" t="s">
        <v>149</v>
      </c>
      <c r="AY441" s="18" t="s">
        <v>142</v>
      </c>
      <c r="BE441" s="159">
        <f>IF(N441="základná",J441,0)</f>
        <v>0</v>
      </c>
      <c r="BF441" s="159">
        <f>IF(N441="znížená",J441,0)</f>
        <v>0</v>
      </c>
      <c r="BG441" s="159">
        <f>IF(N441="zákl. prenesená",J441,0)</f>
        <v>0</v>
      </c>
      <c r="BH441" s="159">
        <f>IF(N441="zníž. prenesená",J441,0)</f>
        <v>0</v>
      </c>
      <c r="BI441" s="159">
        <f>IF(N441="nulová",J441,0)</f>
        <v>0</v>
      </c>
      <c r="BJ441" s="18" t="s">
        <v>149</v>
      </c>
      <c r="BK441" s="159">
        <f>ROUND(I441*H441,2)</f>
        <v>0</v>
      </c>
      <c r="BL441" s="18" t="s">
        <v>148</v>
      </c>
      <c r="BM441" s="158" t="s">
        <v>546</v>
      </c>
    </row>
    <row r="442" spans="1:65" s="2" customFormat="1" ht="21.75" customHeight="1">
      <c r="A442" s="33"/>
      <c r="B442" s="145"/>
      <c r="C442" s="146" t="s">
        <v>547</v>
      </c>
      <c r="D442" s="146" t="s">
        <v>144</v>
      </c>
      <c r="E442" s="147" t="s">
        <v>548</v>
      </c>
      <c r="F442" s="148" t="s">
        <v>549</v>
      </c>
      <c r="G442" s="149" t="s">
        <v>527</v>
      </c>
      <c r="H442" s="150">
        <v>4</v>
      </c>
      <c r="I442" s="151"/>
      <c r="J442" s="152">
        <f>ROUND(I442*H442,2)</f>
        <v>0</v>
      </c>
      <c r="K442" s="153"/>
      <c r="L442" s="34"/>
      <c r="M442" s="154" t="s">
        <v>1</v>
      </c>
      <c r="N442" s="155" t="s">
        <v>40</v>
      </c>
      <c r="O442" s="59"/>
      <c r="P442" s="156">
        <f>O442*H442</f>
        <v>0</v>
      </c>
      <c r="Q442" s="156">
        <v>7.9820000000000002E-2</v>
      </c>
      <c r="R442" s="156">
        <f>Q442*H442</f>
        <v>0.31928000000000001</v>
      </c>
      <c r="S442" s="156">
        <v>0</v>
      </c>
      <c r="T442" s="157">
        <f>S442*H442</f>
        <v>0</v>
      </c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R442" s="158" t="s">
        <v>148</v>
      </c>
      <c r="AT442" s="158" t="s">
        <v>144</v>
      </c>
      <c r="AU442" s="158" t="s">
        <v>149</v>
      </c>
      <c r="AY442" s="18" t="s">
        <v>142</v>
      </c>
      <c r="BE442" s="159">
        <f>IF(N442="základná",J442,0)</f>
        <v>0</v>
      </c>
      <c r="BF442" s="159">
        <f>IF(N442="znížená",J442,0)</f>
        <v>0</v>
      </c>
      <c r="BG442" s="159">
        <f>IF(N442="zákl. prenesená",J442,0)</f>
        <v>0</v>
      </c>
      <c r="BH442" s="159">
        <f>IF(N442="zníž. prenesená",J442,0)</f>
        <v>0</v>
      </c>
      <c r="BI442" s="159">
        <f>IF(N442="nulová",J442,0)</f>
        <v>0</v>
      </c>
      <c r="BJ442" s="18" t="s">
        <v>149</v>
      </c>
      <c r="BK442" s="159">
        <f>ROUND(I442*H442,2)</f>
        <v>0</v>
      </c>
      <c r="BL442" s="18" t="s">
        <v>148</v>
      </c>
      <c r="BM442" s="158" t="s">
        <v>550</v>
      </c>
    </row>
    <row r="443" spans="1:65" s="2" customFormat="1" ht="21.75" customHeight="1">
      <c r="A443" s="33"/>
      <c r="B443" s="145"/>
      <c r="C443" s="146" t="s">
        <v>551</v>
      </c>
      <c r="D443" s="146" t="s">
        <v>144</v>
      </c>
      <c r="E443" s="147" t="s">
        <v>552</v>
      </c>
      <c r="F443" s="148" t="s">
        <v>553</v>
      </c>
      <c r="G443" s="149" t="s">
        <v>527</v>
      </c>
      <c r="H443" s="150">
        <v>10</v>
      </c>
      <c r="I443" s="151"/>
      <c r="J443" s="152">
        <f>ROUND(I443*H443,2)</f>
        <v>0</v>
      </c>
      <c r="K443" s="153"/>
      <c r="L443" s="34"/>
      <c r="M443" s="154" t="s">
        <v>1</v>
      </c>
      <c r="N443" s="155" t="s">
        <v>40</v>
      </c>
      <c r="O443" s="59"/>
      <c r="P443" s="156">
        <f>O443*H443</f>
        <v>0</v>
      </c>
      <c r="Q443" s="156">
        <v>9.3079999999999996E-2</v>
      </c>
      <c r="R443" s="156">
        <f>Q443*H443</f>
        <v>0.93079999999999996</v>
      </c>
      <c r="S443" s="156">
        <v>0</v>
      </c>
      <c r="T443" s="157">
        <f>S443*H443</f>
        <v>0</v>
      </c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R443" s="158" t="s">
        <v>148</v>
      </c>
      <c r="AT443" s="158" t="s">
        <v>144</v>
      </c>
      <c r="AU443" s="158" t="s">
        <v>149</v>
      </c>
      <c r="AY443" s="18" t="s">
        <v>142</v>
      </c>
      <c r="BE443" s="159">
        <f>IF(N443="základná",J443,0)</f>
        <v>0</v>
      </c>
      <c r="BF443" s="159">
        <f>IF(N443="znížená",J443,0)</f>
        <v>0</v>
      </c>
      <c r="BG443" s="159">
        <f>IF(N443="zákl. prenesená",J443,0)</f>
        <v>0</v>
      </c>
      <c r="BH443" s="159">
        <f>IF(N443="zníž. prenesená",J443,0)</f>
        <v>0</v>
      </c>
      <c r="BI443" s="159">
        <f>IF(N443="nulová",J443,0)</f>
        <v>0</v>
      </c>
      <c r="BJ443" s="18" t="s">
        <v>149</v>
      </c>
      <c r="BK443" s="159">
        <f>ROUND(I443*H443,2)</f>
        <v>0</v>
      </c>
      <c r="BL443" s="18" t="s">
        <v>148</v>
      </c>
      <c r="BM443" s="158" t="s">
        <v>554</v>
      </c>
    </row>
    <row r="444" spans="1:65" s="13" customFormat="1" ht="10">
      <c r="B444" s="160"/>
      <c r="D444" s="161" t="s">
        <v>151</v>
      </c>
      <c r="E444" s="162" t="s">
        <v>1</v>
      </c>
      <c r="F444" s="163" t="s">
        <v>555</v>
      </c>
      <c r="H444" s="164">
        <v>10</v>
      </c>
      <c r="I444" s="165"/>
      <c r="L444" s="160"/>
      <c r="M444" s="166"/>
      <c r="N444" s="167"/>
      <c r="O444" s="167"/>
      <c r="P444" s="167"/>
      <c r="Q444" s="167"/>
      <c r="R444" s="167"/>
      <c r="S444" s="167"/>
      <c r="T444" s="168"/>
      <c r="AT444" s="162" t="s">
        <v>151</v>
      </c>
      <c r="AU444" s="162" t="s">
        <v>149</v>
      </c>
      <c r="AV444" s="13" t="s">
        <v>149</v>
      </c>
      <c r="AW444" s="13" t="s">
        <v>31</v>
      </c>
      <c r="AX444" s="13" t="s">
        <v>82</v>
      </c>
      <c r="AY444" s="162" t="s">
        <v>142</v>
      </c>
    </row>
    <row r="445" spans="1:65" s="2" customFormat="1" ht="21.75" customHeight="1">
      <c r="A445" s="33"/>
      <c r="B445" s="145"/>
      <c r="C445" s="146" t="s">
        <v>556</v>
      </c>
      <c r="D445" s="146" t="s">
        <v>144</v>
      </c>
      <c r="E445" s="147" t="s">
        <v>557</v>
      </c>
      <c r="F445" s="148" t="s">
        <v>558</v>
      </c>
      <c r="G445" s="149" t="s">
        <v>527</v>
      </c>
      <c r="H445" s="150">
        <v>1</v>
      </c>
      <c r="I445" s="151"/>
      <c r="J445" s="152">
        <f>ROUND(I445*H445,2)</f>
        <v>0</v>
      </c>
      <c r="K445" s="153"/>
      <c r="L445" s="34"/>
      <c r="M445" s="154" t="s">
        <v>1</v>
      </c>
      <c r="N445" s="155" t="s">
        <v>40</v>
      </c>
      <c r="O445" s="59"/>
      <c r="P445" s="156">
        <f>O445*H445</f>
        <v>0</v>
      </c>
      <c r="Q445" s="156">
        <v>0.10641</v>
      </c>
      <c r="R445" s="156">
        <f>Q445*H445</f>
        <v>0.10641</v>
      </c>
      <c r="S445" s="156">
        <v>0</v>
      </c>
      <c r="T445" s="157">
        <f>S445*H445</f>
        <v>0</v>
      </c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R445" s="158" t="s">
        <v>148</v>
      </c>
      <c r="AT445" s="158" t="s">
        <v>144</v>
      </c>
      <c r="AU445" s="158" t="s">
        <v>149</v>
      </c>
      <c r="AY445" s="18" t="s">
        <v>142</v>
      </c>
      <c r="BE445" s="159">
        <f>IF(N445="základná",J445,0)</f>
        <v>0</v>
      </c>
      <c r="BF445" s="159">
        <f>IF(N445="znížená",J445,0)</f>
        <v>0</v>
      </c>
      <c r="BG445" s="159">
        <f>IF(N445="zákl. prenesená",J445,0)</f>
        <v>0</v>
      </c>
      <c r="BH445" s="159">
        <f>IF(N445="zníž. prenesená",J445,0)</f>
        <v>0</v>
      </c>
      <c r="BI445" s="159">
        <f>IF(N445="nulová",J445,0)</f>
        <v>0</v>
      </c>
      <c r="BJ445" s="18" t="s">
        <v>149</v>
      </c>
      <c r="BK445" s="159">
        <f>ROUND(I445*H445,2)</f>
        <v>0</v>
      </c>
      <c r="BL445" s="18" t="s">
        <v>148</v>
      </c>
      <c r="BM445" s="158" t="s">
        <v>559</v>
      </c>
    </row>
    <row r="446" spans="1:65" s="2" customFormat="1" ht="21.75" customHeight="1">
      <c r="A446" s="33"/>
      <c r="B446" s="145"/>
      <c r="C446" s="146" t="s">
        <v>560</v>
      </c>
      <c r="D446" s="146" t="s">
        <v>144</v>
      </c>
      <c r="E446" s="147" t="s">
        <v>561</v>
      </c>
      <c r="F446" s="148" t="s">
        <v>562</v>
      </c>
      <c r="G446" s="149" t="s">
        <v>527</v>
      </c>
      <c r="H446" s="150">
        <v>11</v>
      </c>
      <c r="I446" s="151"/>
      <c r="J446" s="152">
        <f>ROUND(I446*H446,2)</f>
        <v>0</v>
      </c>
      <c r="K446" s="153"/>
      <c r="L446" s="34"/>
      <c r="M446" s="154" t="s">
        <v>1</v>
      </c>
      <c r="N446" s="155" t="s">
        <v>40</v>
      </c>
      <c r="O446" s="59"/>
      <c r="P446" s="156">
        <f>O446*H446</f>
        <v>0</v>
      </c>
      <c r="Q446" s="156">
        <v>7.7829999999999996E-2</v>
      </c>
      <c r="R446" s="156">
        <f>Q446*H446</f>
        <v>0.85612999999999995</v>
      </c>
      <c r="S446" s="156">
        <v>0</v>
      </c>
      <c r="T446" s="157">
        <f>S446*H446</f>
        <v>0</v>
      </c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R446" s="158" t="s">
        <v>148</v>
      </c>
      <c r="AT446" s="158" t="s">
        <v>144</v>
      </c>
      <c r="AU446" s="158" t="s">
        <v>149</v>
      </c>
      <c r="AY446" s="18" t="s">
        <v>142</v>
      </c>
      <c r="BE446" s="159">
        <f>IF(N446="základná",J446,0)</f>
        <v>0</v>
      </c>
      <c r="BF446" s="159">
        <f>IF(N446="znížená",J446,0)</f>
        <v>0</v>
      </c>
      <c r="BG446" s="159">
        <f>IF(N446="zákl. prenesená",J446,0)</f>
        <v>0</v>
      </c>
      <c r="BH446" s="159">
        <f>IF(N446="zníž. prenesená",J446,0)</f>
        <v>0</v>
      </c>
      <c r="BI446" s="159">
        <f>IF(N446="nulová",J446,0)</f>
        <v>0</v>
      </c>
      <c r="BJ446" s="18" t="s">
        <v>149</v>
      </c>
      <c r="BK446" s="159">
        <f>ROUND(I446*H446,2)</f>
        <v>0</v>
      </c>
      <c r="BL446" s="18" t="s">
        <v>148</v>
      </c>
      <c r="BM446" s="158" t="s">
        <v>563</v>
      </c>
    </row>
    <row r="447" spans="1:65" s="13" customFormat="1" ht="10">
      <c r="B447" s="160"/>
      <c r="D447" s="161" t="s">
        <v>151</v>
      </c>
      <c r="E447" s="162" t="s">
        <v>1</v>
      </c>
      <c r="F447" s="163" t="s">
        <v>564</v>
      </c>
      <c r="H447" s="164">
        <v>11</v>
      </c>
      <c r="I447" s="165"/>
      <c r="L447" s="160"/>
      <c r="M447" s="166"/>
      <c r="N447" s="167"/>
      <c r="O447" s="167"/>
      <c r="P447" s="167"/>
      <c r="Q447" s="167"/>
      <c r="R447" s="167"/>
      <c r="S447" s="167"/>
      <c r="T447" s="168"/>
      <c r="AT447" s="162" t="s">
        <v>151</v>
      </c>
      <c r="AU447" s="162" t="s">
        <v>149</v>
      </c>
      <c r="AV447" s="13" t="s">
        <v>149</v>
      </c>
      <c r="AW447" s="13" t="s">
        <v>31</v>
      </c>
      <c r="AX447" s="13" t="s">
        <v>82</v>
      </c>
      <c r="AY447" s="162" t="s">
        <v>142</v>
      </c>
    </row>
    <row r="448" spans="1:65" s="2" customFormat="1" ht="21.75" customHeight="1">
      <c r="A448" s="33"/>
      <c r="B448" s="145"/>
      <c r="C448" s="146" t="s">
        <v>565</v>
      </c>
      <c r="D448" s="146" t="s">
        <v>144</v>
      </c>
      <c r="E448" s="147" t="s">
        <v>566</v>
      </c>
      <c r="F448" s="148" t="s">
        <v>567</v>
      </c>
      <c r="G448" s="149" t="s">
        <v>527</v>
      </c>
      <c r="H448" s="150">
        <v>6</v>
      </c>
      <c r="I448" s="151"/>
      <c r="J448" s="152">
        <f>ROUND(I448*H448,2)</f>
        <v>0</v>
      </c>
      <c r="K448" s="153"/>
      <c r="L448" s="34"/>
      <c r="M448" s="154" t="s">
        <v>1</v>
      </c>
      <c r="N448" s="155" t="s">
        <v>40</v>
      </c>
      <c r="O448" s="59"/>
      <c r="P448" s="156">
        <f>O448*H448</f>
        <v>0</v>
      </c>
      <c r="Q448" s="156">
        <v>9.6189999999999998E-2</v>
      </c>
      <c r="R448" s="156">
        <f>Q448*H448</f>
        <v>0.57713999999999999</v>
      </c>
      <c r="S448" s="156">
        <v>0</v>
      </c>
      <c r="T448" s="157">
        <f>S448*H448</f>
        <v>0</v>
      </c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R448" s="158" t="s">
        <v>148</v>
      </c>
      <c r="AT448" s="158" t="s">
        <v>144</v>
      </c>
      <c r="AU448" s="158" t="s">
        <v>149</v>
      </c>
      <c r="AY448" s="18" t="s">
        <v>142</v>
      </c>
      <c r="BE448" s="159">
        <f>IF(N448="základná",J448,0)</f>
        <v>0</v>
      </c>
      <c r="BF448" s="159">
        <f>IF(N448="znížená",J448,0)</f>
        <v>0</v>
      </c>
      <c r="BG448" s="159">
        <f>IF(N448="zákl. prenesená",J448,0)</f>
        <v>0</v>
      </c>
      <c r="BH448" s="159">
        <f>IF(N448="zníž. prenesená",J448,0)</f>
        <v>0</v>
      </c>
      <c r="BI448" s="159">
        <f>IF(N448="nulová",J448,0)</f>
        <v>0</v>
      </c>
      <c r="BJ448" s="18" t="s">
        <v>149</v>
      </c>
      <c r="BK448" s="159">
        <f>ROUND(I448*H448,2)</f>
        <v>0</v>
      </c>
      <c r="BL448" s="18" t="s">
        <v>148</v>
      </c>
      <c r="BM448" s="158" t="s">
        <v>568</v>
      </c>
    </row>
    <row r="449" spans="1:65" s="13" customFormat="1" ht="10">
      <c r="B449" s="160"/>
      <c r="D449" s="161" t="s">
        <v>151</v>
      </c>
      <c r="E449" s="162" t="s">
        <v>1</v>
      </c>
      <c r="F449" s="163" t="s">
        <v>569</v>
      </c>
      <c r="H449" s="164">
        <v>6</v>
      </c>
      <c r="I449" s="165"/>
      <c r="L449" s="160"/>
      <c r="M449" s="166"/>
      <c r="N449" s="167"/>
      <c r="O449" s="167"/>
      <c r="P449" s="167"/>
      <c r="Q449" s="167"/>
      <c r="R449" s="167"/>
      <c r="S449" s="167"/>
      <c r="T449" s="168"/>
      <c r="AT449" s="162" t="s">
        <v>151</v>
      </c>
      <c r="AU449" s="162" t="s">
        <v>149</v>
      </c>
      <c r="AV449" s="13" t="s">
        <v>149</v>
      </c>
      <c r="AW449" s="13" t="s">
        <v>31</v>
      </c>
      <c r="AX449" s="13" t="s">
        <v>82</v>
      </c>
      <c r="AY449" s="162" t="s">
        <v>142</v>
      </c>
    </row>
    <row r="450" spans="1:65" s="2" customFormat="1" ht="21.75" customHeight="1">
      <c r="A450" s="33"/>
      <c r="B450" s="145"/>
      <c r="C450" s="146" t="s">
        <v>570</v>
      </c>
      <c r="D450" s="146" t="s">
        <v>144</v>
      </c>
      <c r="E450" s="147" t="s">
        <v>571</v>
      </c>
      <c r="F450" s="148" t="s">
        <v>572</v>
      </c>
      <c r="G450" s="149" t="s">
        <v>527</v>
      </c>
      <c r="H450" s="150">
        <v>3</v>
      </c>
      <c r="I450" s="151"/>
      <c r="J450" s="152">
        <f>ROUND(I450*H450,2)</f>
        <v>0</v>
      </c>
      <c r="K450" s="153"/>
      <c r="L450" s="34"/>
      <c r="M450" s="154" t="s">
        <v>1</v>
      </c>
      <c r="N450" s="155" t="s">
        <v>40</v>
      </c>
      <c r="O450" s="59"/>
      <c r="P450" s="156">
        <f>O450*H450</f>
        <v>0</v>
      </c>
      <c r="Q450" s="156">
        <v>0.11149000000000001</v>
      </c>
      <c r="R450" s="156">
        <f>Q450*H450</f>
        <v>0.33447000000000005</v>
      </c>
      <c r="S450" s="156">
        <v>0</v>
      </c>
      <c r="T450" s="157">
        <f>S450*H450</f>
        <v>0</v>
      </c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R450" s="158" t="s">
        <v>148</v>
      </c>
      <c r="AT450" s="158" t="s">
        <v>144</v>
      </c>
      <c r="AU450" s="158" t="s">
        <v>149</v>
      </c>
      <c r="AY450" s="18" t="s">
        <v>142</v>
      </c>
      <c r="BE450" s="159">
        <f>IF(N450="základná",J450,0)</f>
        <v>0</v>
      </c>
      <c r="BF450" s="159">
        <f>IF(N450="znížená",J450,0)</f>
        <v>0</v>
      </c>
      <c r="BG450" s="159">
        <f>IF(N450="zákl. prenesená",J450,0)</f>
        <v>0</v>
      </c>
      <c r="BH450" s="159">
        <f>IF(N450="zníž. prenesená",J450,0)</f>
        <v>0</v>
      </c>
      <c r="BI450" s="159">
        <f>IF(N450="nulová",J450,0)</f>
        <v>0</v>
      </c>
      <c r="BJ450" s="18" t="s">
        <v>149</v>
      </c>
      <c r="BK450" s="159">
        <f>ROUND(I450*H450,2)</f>
        <v>0</v>
      </c>
      <c r="BL450" s="18" t="s">
        <v>148</v>
      </c>
      <c r="BM450" s="158" t="s">
        <v>573</v>
      </c>
    </row>
    <row r="451" spans="1:65" s="13" customFormat="1" ht="10">
      <c r="B451" s="160"/>
      <c r="D451" s="161" t="s">
        <v>151</v>
      </c>
      <c r="E451" s="162" t="s">
        <v>1</v>
      </c>
      <c r="F451" s="163" t="s">
        <v>574</v>
      </c>
      <c r="H451" s="164">
        <v>3</v>
      </c>
      <c r="I451" s="165"/>
      <c r="L451" s="160"/>
      <c r="M451" s="166"/>
      <c r="N451" s="167"/>
      <c r="O451" s="167"/>
      <c r="P451" s="167"/>
      <c r="Q451" s="167"/>
      <c r="R451" s="167"/>
      <c r="S451" s="167"/>
      <c r="T451" s="168"/>
      <c r="AT451" s="162" t="s">
        <v>151</v>
      </c>
      <c r="AU451" s="162" t="s">
        <v>149</v>
      </c>
      <c r="AV451" s="13" t="s">
        <v>149</v>
      </c>
      <c r="AW451" s="13" t="s">
        <v>31</v>
      </c>
      <c r="AX451" s="13" t="s">
        <v>82</v>
      </c>
      <c r="AY451" s="162" t="s">
        <v>142</v>
      </c>
    </row>
    <row r="452" spans="1:65" s="2" customFormat="1" ht="21.75" customHeight="1">
      <c r="A452" s="33"/>
      <c r="B452" s="145"/>
      <c r="C452" s="146" t="s">
        <v>575</v>
      </c>
      <c r="D452" s="146" t="s">
        <v>144</v>
      </c>
      <c r="E452" s="147" t="s">
        <v>576</v>
      </c>
      <c r="F452" s="148" t="s">
        <v>577</v>
      </c>
      <c r="G452" s="149" t="s">
        <v>527</v>
      </c>
      <c r="H452" s="150">
        <v>2</v>
      </c>
      <c r="I452" s="151"/>
      <c r="J452" s="152">
        <f>ROUND(I452*H452,2)</f>
        <v>0</v>
      </c>
      <c r="K452" s="153"/>
      <c r="L452" s="34"/>
      <c r="M452" s="154" t="s">
        <v>1</v>
      </c>
      <c r="N452" s="155" t="s">
        <v>40</v>
      </c>
      <c r="O452" s="59"/>
      <c r="P452" s="156">
        <f>O452*H452</f>
        <v>0</v>
      </c>
      <c r="Q452" s="156">
        <v>0.12789</v>
      </c>
      <c r="R452" s="156">
        <f>Q452*H452</f>
        <v>0.25578000000000001</v>
      </c>
      <c r="S452" s="156">
        <v>0</v>
      </c>
      <c r="T452" s="157">
        <f>S452*H452</f>
        <v>0</v>
      </c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R452" s="158" t="s">
        <v>148</v>
      </c>
      <c r="AT452" s="158" t="s">
        <v>144</v>
      </c>
      <c r="AU452" s="158" t="s">
        <v>149</v>
      </c>
      <c r="AY452" s="18" t="s">
        <v>142</v>
      </c>
      <c r="BE452" s="159">
        <f>IF(N452="základná",J452,0)</f>
        <v>0</v>
      </c>
      <c r="BF452" s="159">
        <f>IF(N452="znížená",J452,0)</f>
        <v>0</v>
      </c>
      <c r="BG452" s="159">
        <f>IF(N452="zákl. prenesená",J452,0)</f>
        <v>0</v>
      </c>
      <c r="BH452" s="159">
        <f>IF(N452="zníž. prenesená",J452,0)</f>
        <v>0</v>
      </c>
      <c r="BI452" s="159">
        <f>IF(N452="nulová",J452,0)</f>
        <v>0</v>
      </c>
      <c r="BJ452" s="18" t="s">
        <v>149</v>
      </c>
      <c r="BK452" s="159">
        <f>ROUND(I452*H452,2)</f>
        <v>0</v>
      </c>
      <c r="BL452" s="18" t="s">
        <v>148</v>
      </c>
      <c r="BM452" s="158" t="s">
        <v>578</v>
      </c>
    </row>
    <row r="453" spans="1:65" s="2" customFormat="1" ht="21.75" customHeight="1">
      <c r="A453" s="33"/>
      <c r="B453" s="145"/>
      <c r="C453" s="146" t="s">
        <v>579</v>
      </c>
      <c r="D453" s="146" t="s">
        <v>144</v>
      </c>
      <c r="E453" s="147" t="s">
        <v>580</v>
      </c>
      <c r="F453" s="148" t="s">
        <v>581</v>
      </c>
      <c r="G453" s="149" t="s">
        <v>527</v>
      </c>
      <c r="H453" s="150">
        <v>20</v>
      </c>
      <c r="I453" s="151"/>
      <c r="J453" s="152">
        <f>ROUND(I453*H453,2)</f>
        <v>0</v>
      </c>
      <c r="K453" s="153"/>
      <c r="L453" s="34"/>
      <c r="M453" s="154" t="s">
        <v>1</v>
      </c>
      <c r="N453" s="155" t="s">
        <v>40</v>
      </c>
      <c r="O453" s="59"/>
      <c r="P453" s="156">
        <f>O453*H453</f>
        <v>0</v>
      </c>
      <c r="Q453" s="156">
        <v>0.15951000000000001</v>
      </c>
      <c r="R453" s="156">
        <f>Q453*H453</f>
        <v>3.1902000000000004</v>
      </c>
      <c r="S453" s="156">
        <v>0</v>
      </c>
      <c r="T453" s="157">
        <f>S453*H453</f>
        <v>0</v>
      </c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R453" s="158" t="s">
        <v>148</v>
      </c>
      <c r="AT453" s="158" t="s">
        <v>144</v>
      </c>
      <c r="AU453" s="158" t="s">
        <v>149</v>
      </c>
      <c r="AY453" s="18" t="s">
        <v>142</v>
      </c>
      <c r="BE453" s="159">
        <f>IF(N453="základná",J453,0)</f>
        <v>0</v>
      </c>
      <c r="BF453" s="159">
        <f>IF(N453="znížená",J453,0)</f>
        <v>0</v>
      </c>
      <c r="BG453" s="159">
        <f>IF(N453="zákl. prenesená",J453,0)</f>
        <v>0</v>
      </c>
      <c r="BH453" s="159">
        <f>IF(N453="zníž. prenesená",J453,0)</f>
        <v>0</v>
      </c>
      <c r="BI453" s="159">
        <f>IF(N453="nulová",J453,0)</f>
        <v>0</v>
      </c>
      <c r="BJ453" s="18" t="s">
        <v>149</v>
      </c>
      <c r="BK453" s="159">
        <f>ROUND(I453*H453,2)</f>
        <v>0</v>
      </c>
      <c r="BL453" s="18" t="s">
        <v>148</v>
      </c>
      <c r="BM453" s="158" t="s">
        <v>582</v>
      </c>
    </row>
    <row r="454" spans="1:65" s="13" customFormat="1" ht="10">
      <c r="B454" s="160"/>
      <c r="D454" s="161" t="s">
        <v>151</v>
      </c>
      <c r="E454" s="162" t="s">
        <v>1</v>
      </c>
      <c r="F454" s="163" t="s">
        <v>583</v>
      </c>
      <c r="H454" s="164">
        <v>20</v>
      </c>
      <c r="I454" s="165"/>
      <c r="L454" s="160"/>
      <c r="M454" s="166"/>
      <c r="N454" s="167"/>
      <c r="O454" s="167"/>
      <c r="P454" s="167"/>
      <c r="Q454" s="167"/>
      <c r="R454" s="167"/>
      <c r="S454" s="167"/>
      <c r="T454" s="168"/>
      <c r="AT454" s="162" t="s">
        <v>151</v>
      </c>
      <c r="AU454" s="162" t="s">
        <v>149</v>
      </c>
      <c r="AV454" s="13" t="s">
        <v>149</v>
      </c>
      <c r="AW454" s="13" t="s">
        <v>31</v>
      </c>
      <c r="AX454" s="13" t="s">
        <v>82</v>
      </c>
      <c r="AY454" s="162" t="s">
        <v>142</v>
      </c>
    </row>
    <row r="455" spans="1:65" s="2" customFormat="1" ht="21.75" customHeight="1">
      <c r="A455" s="33"/>
      <c r="B455" s="145"/>
      <c r="C455" s="146" t="s">
        <v>584</v>
      </c>
      <c r="D455" s="146" t="s">
        <v>144</v>
      </c>
      <c r="E455" s="147" t="s">
        <v>585</v>
      </c>
      <c r="F455" s="148" t="s">
        <v>586</v>
      </c>
      <c r="G455" s="149" t="s">
        <v>147</v>
      </c>
      <c r="H455" s="150">
        <v>2.927</v>
      </c>
      <c r="I455" s="151"/>
      <c r="J455" s="152">
        <f>ROUND(I455*H455,2)</f>
        <v>0</v>
      </c>
      <c r="K455" s="153"/>
      <c r="L455" s="34"/>
      <c r="M455" s="154" t="s">
        <v>1</v>
      </c>
      <c r="N455" s="155" t="s">
        <v>40</v>
      </c>
      <c r="O455" s="59"/>
      <c r="P455" s="156">
        <f>O455*H455</f>
        <v>0</v>
      </c>
      <c r="Q455" s="156">
        <v>2.3254800000000002</v>
      </c>
      <c r="R455" s="156">
        <f>Q455*H455</f>
        <v>6.8066799600000003</v>
      </c>
      <c r="S455" s="156">
        <v>0</v>
      </c>
      <c r="T455" s="157">
        <f>S455*H455</f>
        <v>0</v>
      </c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R455" s="158" t="s">
        <v>148</v>
      </c>
      <c r="AT455" s="158" t="s">
        <v>144</v>
      </c>
      <c r="AU455" s="158" t="s">
        <v>149</v>
      </c>
      <c r="AY455" s="18" t="s">
        <v>142</v>
      </c>
      <c r="BE455" s="159">
        <f>IF(N455="základná",J455,0)</f>
        <v>0</v>
      </c>
      <c r="BF455" s="159">
        <f>IF(N455="znížená",J455,0)</f>
        <v>0</v>
      </c>
      <c r="BG455" s="159">
        <f>IF(N455="zákl. prenesená",J455,0)</f>
        <v>0</v>
      </c>
      <c r="BH455" s="159">
        <f>IF(N455="zníž. prenesená",J455,0)</f>
        <v>0</v>
      </c>
      <c r="BI455" s="159">
        <f>IF(N455="nulová",J455,0)</f>
        <v>0</v>
      </c>
      <c r="BJ455" s="18" t="s">
        <v>149</v>
      </c>
      <c r="BK455" s="159">
        <f>ROUND(I455*H455,2)</f>
        <v>0</v>
      </c>
      <c r="BL455" s="18" t="s">
        <v>148</v>
      </c>
      <c r="BM455" s="158" t="s">
        <v>587</v>
      </c>
    </row>
    <row r="456" spans="1:65" s="14" customFormat="1" ht="10">
      <c r="B456" s="169"/>
      <c r="D456" s="161" t="s">
        <v>151</v>
      </c>
      <c r="E456" s="170" t="s">
        <v>1</v>
      </c>
      <c r="F456" s="171" t="s">
        <v>588</v>
      </c>
      <c r="H456" s="170" t="s">
        <v>1</v>
      </c>
      <c r="I456" s="172"/>
      <c r="L456" s="169"/>
      <c r="M456" s="173"/>
      <c r="N456" s="174"/>
      <c r="O456" s="174"/>
      <c r="P456" s="174"/>
      <c r="Q456" s="174"/>
      <c r="R456" s="174"/>
      <c r="S456" s="174"/>
      <c r="T456" s="175"/>
      <c r="AT456" s="170" t="s">
        <v>151</v>
      </c>
      <c r="AU456" s="170" t="s">
        <v>149</v>
      </c>
      <c r="AV456" s="14" t="s">
        <v>82</v>
      </c>
      <c r="AW456" s="14" t="s">
        <v>31</v>
      </c>
      <c r="AX456" s="14" t="s">
        <v>74</v>
      </c>
      <c r="AY456" s="170" t="s">
        <v>142</v>
      </c>
    </row>
    <row r="457" spans="1:65" s="13" customFormat="1" ht="10">
      <c r="B457" s="160"/>
      <c r="D457" s="161" t="s">
        <v>151</v>
      </c>
      <c r="E457" s="162" t="s">
        <v>1</v>
      </c>
      <c r="F457" s="163" t="s">
        <v>589</v>
      </c>
      <c r="H457" s="164">
        <v>0.52800000000000002</v>
      </c>
      <c r="I457" s="165"/>
      <c r="L457" s="160"/>
      <c r="M457" s="166"/>
      <c r="N457" s="167"/>
      <c r="O457" s="167"/>
      <c r="P457" s="167"/>
      <c r="Q457" s="167"/>
      <c r="R457" s="167"/>
      <c r="S457" s="167"/>
      <c r="T457" s="168"/>
      <c r="AT457" s="162" t="s">
        <v>151</v>
      </c>
      <c r="AU457" s="162" t="s">
        <v>149</v>
      </c>
      <c r="AV457" s="13" t="s">
        <v>149</v>
      </c>
      <c r="AW457" s="13" t="s">
        <v>31</v>
      </c>
      <c r="AX457" s="13" t="s">
        <v>74</v>
      </c>
      <c r="AY457" s="162" t="s">
        <v>142</v>
      </c>
    </row>
    <row r="458" spans="1:65" s="13" customFormat="1" ht="10">
      <c r="B458" s="160"/>
      <c r="D458" s="161" t="s">
        <v>151</v>
      </c>
      <c r="E458" s="162" t="s">
        <v>1</v>
      </c>
      <c r="F458" s="163" t="s">
        <v>590</v>
      </c>
      <c r="H458" s="164">
        <v>0.25600000000000001</v>
      </c>
      <c r="I458" s="165"/>
      <c r="L458" s="160"/>
      <c r="M458" s="166"/>
      <c r="N458" s="167"/>
      <c r="O458" s="167"/>
      <c r="P458" s="167"/>
      <c r="Q458" s="167"/>
      <c r="R458" s="167"/>
      <c r="S458" s="167"/>
      <c r="T458" s="168"/>
      <c r="AT458" s="162" t="s">
        <v>151</v>
      </c>
      <c r="AU458" s="162" t="s">
        <v>149</v>
      </c>
      <c r="AV458" s="13" t="s">
        <v>149</v>
      </c>
      <c r="AW458" s="13" t="s">
        <v>31</v>
      </c>
      <c r="AX458" s="13" t="s">
        <v>74</v>
      </c>
      <c r="AY458" s="162" t="s">
        <v>142</v>
      </c>
    </row>
    <row r="459" spans="1:65" s="13" customFormat="1" ht="10">
      <c r="B459" s="160"/>
      <c r="D459" s="161" t="s">
        <v>151</v>
      </c>
      <c r="E459" s="162" t="s">
        <v>1</v>
      </c>
      <c r="F459" s="163" t="s">
        <v>591</v>
      </c>
      <c r="H459" s="164">
        <v>0.219</v>
      </c>
      <c r="I459" s="165"/>
      <c r="L459" s="160"/>
      <c r="M459" s="166"/>
      <c r="N459" s="167"/>
      <c r="O459" s="167"/>
      <c r="P459" s="167"/>
      <c r="Q459" s="167"/>
      <c r="R459" s="167"/>
      <c r="S459" s="167"/>
      <c r="T459" s="168"/>
      <c r="AT459" s="162" t="s">
        <v>151</v>
      </c>
      <c r="AU459" s="162" t="s">
        <v>149</v>
      </c>
      <c r="AV459" s="13" t="s">
        <v>149</v>
      </c>
      <c r="AW459" s="13" t="s">
        <v>31</v>
      </c>
      <c r="AX459" s="13" t="s">
        <v>74</v>
      </c>
      <c r="AY459" s="162" t="s">
        <v>142</v>
      </c>
    </row>
    <row r="460" spans="1:65" s="14" customFormat="1" ht="10">
      <c r="B460" s="169"/>
      <c r="D460" s="161" t="s">
        <v>151</v>
      </c>
      <c r="E460" s="170" t="s">
        <v>1</v>
      </c>
      <c r="F460" s="171" t="s">
        <v>592</v>
      </c>
      <c r="H460" s="170" t="s">
        <v>1</v>
      </c>
      <c r="I460" s="172"/>
      <c r="L460" s="169"/>
      <c r="M460" s="173"/>
      <c r="N460" s="174"/>
      <c r="O460" s="174"/>
      <c r="P460" s="174"/>
      <c r="Q460" s="174"/>
      <c r="R460" s="174"/>
      <c r="S460" s="174"/>
      <c r="T460" s="175"/>
      <c r="AT460" s="170" t="s">
        <v>151</v>
      </c>
      <c r="AU460" s="170" t="s">
        <v>149</v>
      </c>
      <c r="AV460" s="14" t="s">
        <v>82</v>
      </c>
      <c r="AW460" s="14" t="s">
        <v>31</v>
      </c>
      <c r="AX460" s="14" t="s">
        <v>74</v>
      </c>
      <c r="AY460" s="170" t="s">
        <v>142</v>
      </c>
    </row>
    <row r="461" spans="1:65" s="13" customFormat="1" ht="10">
      <c r="B461" s="160"/>
      <c r="D461" s="161" t="s">
        <v>151</v>
      </c>
      <c r="E461" s="162" t="s">
        <v>1</v>
      </c>
      <c r="F461" s="163" t="s">
        <v>593</v>
      </c>
      <c r="H461" s="164">
        <v>1.25</v>
      </c>
      <c r="I461" s="165"/>
      <c r="L461" s="160"/>
      <c r="M461" s="166"/>
      <c r="N461" s="167"/>
      <c r="O461" s="167"/>
      <c r="P461" s="167"/>
      <c r="Q461" s="167"/>
      <c r="R461" s="167"/>
      <c r="S461" s="167"/>
      <c r="T461" s="168"/>
      <c r="AT461" s="162" t="s">
        <v>151</v>
      </c>
      <c r="AU461" s="162" t="s">
        <v>149</v>
      </c>
      <c r="AV461" s="13" t="s">
        <v>149</v>
      </c>
      <c r="AW461" s="13" t="s">
        <v>31</v>
      </c>
      <c r="AX461" s="13" t="s">
        <v>74</v>
      </c>
      <c r="AY461" s="162" t="s">
        <v>142</v>
      </c>
    </row>
    <row r="462" spans="1:65" s="13" customFormat="1" ht="10">
      <c r="B462" s="160"/>
      <c r="D462" s="161" t="s">
        <v>151</v>
      </c>
      <c r="E462" s="162" t="s">
        <v>1</v>
      </c>
      <c r="F462" s="163" t="s">
        <v>594</v>
      </c>
      <c r="H462" s="164">
        <v>0.378</v>
      </c>
      <c r="I462" s="165"/>
      <c r="L462" s="160"/>
      <c r="M462" s="166"/>
      <c r="N462" s="167"/>
      <c r="O462" s="167"/>
      <c r="P462" s="167"/>
      <c r="Q462" s="167"/>
      <c r="R462" s="167"/>
      <c r="S462" s="167"/>
      <c r="T462" s="168"/>
      <c r="AT462" s="162" t="s">
        <v>151</v>
      </c>
      <c r="AU462" s="162" t="s">
        <v>149</v>
      </c>
      <c r="AV462" s="13" t="s">
        <v>149</v>
      </c>
      <c r="AW462" s="13" t="s">
        <v>31</v>
      </c>
      <c r="AX462" s="13" t="s">
        <v>74</v>
      </c>
      <c r="AY462" s="162" t="s">
        <v>142</v>
      </c>
    </row>
    <row r="463" spans="1:65" s="14" customFormat="1" ht="10">
      <c r="B463" s="169"/>
      <c r="D463" s="161" t="s">
        <v>151</v>
      </c>
      <c r="E463" s="170" t="s">
        <v>1</v>
      </c>
      <c r="F463" s="171" t="s">
        <v>595</v>
      </c>
      <c r="H463" s="170" t="s">
        <v>1</v>
      </c>
      <c r="I463" s="172"/>
      <c r="L463" s="169"/>
      <c r="M463" s="173"/>
      <c r="N463" s="174"/>
      <c r="O463" s="174"/>
      <c r="P463" s="174"/>
      <c r="Q463" s="174"/>
      <c r="R463" s="174"/>
      <c r="S463" s="174"/>
      <c r="T463" s="175"/>
      <c r="AT463" s="170" t="s">
        <v>151</v>
      </c>
      <c r="AU463" s="170" t="s">
        <v>149</v>
      </c>
      <c r="AV463" s="14" t="s">
        <v>82</v>
      </c>
      <c r="AW463" s="14" t="s">
        <v>31</v>
      </c>
      <c r="AX463" s="14" t="s">
        <v>74</v>
      </c>
      <c r="AY463" s="170" t="s">
        <v>142</v>
      </c>
    </row>
    <row r="464" spans="1:65" s="13" customFormat="1" ht="10">
      <c r="B464" s="160"/>
      <c r="D464" s="161" t="s">
        <v>151</v>
      </c>
      <c r="E464" s="162" t="s">
        <v>1</v>
      </c>
      <c r="F464" s="163" t="s">
        <v>596</v>
      </c>
      <c r="H464" s="164">
        <v>0.29599999999999999</v>
      </c>
      <c r="I464" s="165"/>
      <c r="L464" s="160"/>
      <c r="M464" s="166"/>
      <c r="N464" s="167"/>
      <c r="O464" s="167"/>
      <c r="P464" s="167"/>
      <c r="Q464" s="167"/>
      <c r="R464" s="167"/>
      <c r="S464" s="167"/>
      <c r="T464" s="168"/>
      <c r="AT464" s="162" t="s">
        <v>151</v>
      </c>
      <c r="AU464" s="162" t="s">
        <v>149</v>
      </c>
      <c r="AV464" s="13" t="s">
        <v>149</v>
      </c>
      <c r="AW464" s="13" t="s">
        <v>31</v>
      </c>
      <c r="AX464" s="13" t="s">
        <v>74</v>
      </c>
      <c r="AY464" s="162" t="s">
        <v>142</v>
      </c>
    </row>
    <row r="465" spans="1:65" s="15" customFormat="1" ht="10">
      <c r="B465" s="176"/>
      <c r="D465" s="161" t="s">
        <v>151</v>
      </c>
      <c r="E465" s="177" t="s">
        <v>1</v>
      </c>
      <c r="F465" s="178" t="s">
        <v>164</v>
      </c>
      <c r="H465" s="179">
        <v>2.927</v>
      </c>
      <c r="I465" s="180"/>
      <c r="L465" s="176"/>
      <c r="M465" s="181"/>
      <c r="N465" s="182"/>
      <c r="O465" s="182"/>
      <c r="P465" s="182"/>
      <c r="Q465" s="182"/>
      <c r="R465" s="182"/>
      <c r="S465" s="182"/>
      <c r="T465" s="183"/>
      <c r="AT465" s="177" t="s">
        <v>151</v>
      </c>
      <c r="AU465" s="177" t="s">
        <v>149</v>
      </c>
      <c r="AV465" s="15" t="s">
        <v>148</v>
      </c>
      <c r="AW465" s="15" t="s">
        <v>31</v>
      </c>
      <c r="AX465" s="15" t="s">
        <v>82</v>
      </c>
      <c r="AY465" s="177" t="s">
        <v>142</v>
      </c>
    </row>
    <row r="466" spans="1:65" s="2" customFormat="1" ht="21.75" customHeight="1">
      <c r="A466" s="33"/>
      <c r="B466" s="145"/>
      <c r="C466" s="146" t="s">
        <v>597</v>
      </c>
      <c r="D466" s="146" t="s">
        <v>144</v>
      </c>
      <c r="E466" s="147" t="s">
        <v>598</v>
      </c>
      <c r="F466" s="148" t="s">
        <v>599</v>
      </c>
      <c r="G466" s="149" t="s">
        <v>314</v>
      </c>
      <c r="H466" s="150">
        <v>32.963000000000001</v>
      </c>
      <c r="I466" s="151"/>
      <c r="J466" s="152">
        <f>ROUND(I466*H466,2)</f>
        <v>0</v>
      </c>
      <c r="K466" s="153"/>
      <c r="L466" s="34"/>
      <c r="M466" s="154" t="s">
        <v>1</v>
      </c>
      <c r="N466" s="155" t="s">
        <v>40</v>
      </c>
      <c r="O466" s="59"/>
      <c r="P466" s="156">
        <f>O466*H466</f>
        <v>0</v>
      </c>
      <c r="Q466" s="156">
        <v>7.2500000000000004E-3</v>
      </c>
      <c r="R466" s="156">
        <f>Q466*H466</f>
        <v>0.23898175000000002</v>
      </c>
      <c r="S466" s="156">
        <v>0</v>
      </c>
      <c r="T466" s="157">
        <f>S466*H466</f>
        <v>0</v>
      </c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R466" s="158" t="s">
        <v>148</v>
      </c>
      <c r="AT466" s="158" t="s">
        <v>144</v>
      </c>
      <c r="AU466" s="158" t="s">
        <v>149</v>
      </c>
      <c r="AY466" s="18" t="s">
        <v>142</v>
      </c>
      <c r="BE466" s="159">
        <f>IF(N466="základná",J466,0)</f>
        <v>0</v>
      </c>
      <c r="BF466" s="159">
        <f>IF(N466="znížená",J466,0)</f>
        <v>0</v>
      </c>
      <c r="BG466" s="159">
        <f>IF(N466="zákl. prenesená",J466,0)</f>
        <v>0</v>
      </c>
      <c r="BH466" s="159">
        <f>IF(N466="zníž. prenesená",J466,0)</f>
        <v>0</v>
      </c>
      <c r="BI466" s="159">
        <f>IF(N466="nulová",J466,0)</f>
        <v>0</v>
      </c>
      <c r="BJ466" s="18" t="s">
        <v>149</v>
      </c>
      <c r="BK466" s="159">
        <f>ROUND(I466*H466,2)</f>
        <v>0</v>
      </c>
      <c r="BL466" s="18" t="s">
        <v>148</v>
      </c>
      <c r="BM466" s="158" t="s">
        <v>600</v>
      </c>
    </row>
    <row r="467" spans="1:65" s="14" customFormat="1" ht="10">
      <c r="B467" s="169"/>
      <c r="D467" s="161" t="s">
        <v>151</v>
      </c>
      <c r="E467" s="170" t="s">
        <v>1</v>
      </c>
      <c r="F467" s="171" t="s">
        <v>588</v>
      </c>
      <c r="H467" s="170" t="s">
        <v>1</v>
      </c>
      <c r="I467" s="172"/>
      <c r="L467" s="169"/>
      <c r="M467" s="173"/>
      <c r="N467" s="174"/>
      <c r="O467" s="174"/>
      <c r="P467" s="174"/>
      <c r="Q467" s="174"/>
      <c r="R467" s="174"/>
      <c r="S467" s="174"/>
      <c r="T467" s="175"/>
      <c r="AT467" s="170" t="s">
        <v>151</v>
      </c>
      <c r="AU467" s="170" t="s">
        <v>149</v>
      </c>
      <c r="AV467" s="14" t="s">
        <v>82</v>
      </c>
      <c r="AW467" s="14" t="s">
        <v>31</v>
      </c>
      <c r="AX467" s="14" t="s">
        <v>74</v>
      </c>
      <c r="AY467" s="170" t="s">
        <v>142</v>
      </c>
    </row>
    <row r="468" spans="1:65" s="13" customFormat="1" ht="10">
      <c r="B468" s="160"/>
      <c r="D468" s="161" t="s">
        <v>151</v>
      </c>
      <c r="E468" s="162" t="s">
        <v>1</v>
      </c>
      <c r="F468" s="163" t="s">
        <v>601</v>
      </c>
      <c r="H468" s="164">
        <v>5.024</v>
      </c>
      <c r="I468" s="165"/>
      <c r="L468" s="160"/>
      <c r="M468" s="166"/>
      <c r="N468" s="167"/>
      <c r="O468" s="167"/>
      <c r="P468" s="167"/>
      <c r="Q468" s="167"/>
      <c r="R468" s="167"/>
      <c r="S468" s="167"/>
      <c r="T468" s="168"/>
      <c r="AT468" s="162" t="s">
        <v>151</v>
      </c>
      <c r="AU468" s="162" t="s">
        <v>149</v>
      </c>
      <c r="AV468" s="13" t="s">
        <v>149</v>
      </c>
      <c r="AW468" s="13" t="s">
        <v>31</v>
      </c>
      <c r="AX468" s="13" t="s">
        <v>74</v>
      </c>
      <c r="AY468" s="162" t="s">
        <v>142</v>
      </c>
    </row>
    <row r="469" spans="1:65" s="13" customFormat="1" ht="10">
      <c r="B469" s="160"/>
      <c r="D469" s="161" t="s">
        <v>151</v>
      </c>
      <c r="E469" s="162" t="s">
        <v>1</v>
      </c>
      <c r="F469" s="163" t="s">
        <v>602</v>
      </c>
      <c r="H469" s="164">
        <v>2.6749999999999998</v>
      </c>
      <c r="I469" s="165"/>
      <c r="L469" s="160"/>
      <c r="M469" s="166"/>
      <c r="N469" s="167"/>
      <c r="O469" s="167"/>
      <c r="P469" s="167"/>
      <c r="Q469" s="167"/>
      <c r="R469" s="167"/>
      <c r="S469" s="167"/>
      <c r="T469" s="168"/>
      <c r="AT469" s="162" t="s">
        <v>151</v>
      </c>
      <c r="AU469" s="162" t="s">
        <v>149</v>
      </c>
      <c r="AV469" s="13" t="s">
        <v>149</v>
      </c>
      <c r="AW469" s="13" t="s">
        <v>31</v>
      </c>
      <c r="AX469" s="13" t="s">
        <v>74</v>
      </c>
      <c r="AY469" s="162" t="s">
        <v>142</v>
      </c>
    </row>
    <row r="470" spans="1:65" s="13" customFormat="1" ht="10">
      <c r="B470" s="160"/>
      <c r="D470" s="161" t="s">
        <v>151</v>
      </c>
      <c r="E470" s="162" t="s">
        <v>1</v>
      </c>
      <c r="F470" s="163" t="s">
        <v>603</v>
      </c>
      <c r="H470" s="164">
        <v>2.625</v>
      </c>
      <c r="I470" s="165"/>
      <c r="L470" s="160"/>
      <c r="M470" s="166"/>
      <c r="N470" s="167"/>
      <c r="O470" s="167"/>
      <c r="P470" s="167"/>
      <c r="Q470" s="167"/>
      <c r="R470" s="167"/>
      <c r="S470" s="167"/>
      <c r="T470" s="168"/>
      <c r="AT470" s="162" t="s">
        <v>151</v>
      </c>
      <c r="AU470" s="162" t="s">
        <v>149</v>
      </c>
      <c r="AV470" s="13" t="s">
        <v>149</v>
      </c>
      <c r="AW470" s="13" t="s">
        <v>31</v>
      </c>
      <c r="AX470" s="13" t="s">
        <v>74</v>
      </c>
      <c r="AY470" s="162" t="s">
        <v>142</v>
      </c>
    </row>
    <row r="471" spans="1:65" s="14" customFormat="1" ht="10">
      <c r="B471" s="169"/>
      <c r="D471" s="161" t="s">
        <v>151</v>
      </c>
      <c r="E471" s="170" t="s">
        <v>1</v>
      </c>
      <c r="F471" s="171" t="s">
        <v>592</v>
      </c>
      <c r="H471" s="170" t="s">
        <v>1</v>
      </c>
      <c r="I471" s="172"/>
      <c r="L471" s="169"/>
      <c r="M471" s="173"/>
      <c r="N471" s="174"/>
      <c r="O471" s="174"/>
      <c r="P471" s="174"/>
      <c r="Q471" s="174"/>
      <c r="R471" s="174"/>
      <c r="S471" s="174"/>
      <c r="T471" s="175"/>
      <c r="AT471" s="170" t="s">
        <v>151</v>
      </c>
      <c r="AU471" s="170" t="s">
        <v>149</v>
      </c>
      <c r="AV471" s="14" t="s">
        <v>82</v>
      </c>
      <c r="AW471" s="14" t="s">
        <v>31</v>
      </c>
      <c r="AX471" s="14" t="s">
        <v>74</v>
      </c>
      <c r="AY471" s="170" t="s">
        <v>142</v>
      </c>
    </row>
    <row r="472" spans="1:65" s="13" customFormat="1" ht="10">
      <c r="B472" s="160"/>
      <c r="D472" s="161" t="s">
        <v>151</v>
      </c>
      <c r="E472" s="162" t="s">
        <v>1</v>
      </c>
      <c r="F472" s="163" t="s">
        <v>604</v>
      </c>
      <c r="H472" s="164">
        <v>15</v>
      </c>
      <c r="I472" s="165"/>
      <c r="L472" s="160"/>
      <c r="M472" s="166"/>
      <c r="N472" s="167"/>
      <c r="O472" s="167"/>
      <c r="P472" s="167"/>
      <c r="Q472" s="167"/>
      <c r="R472" s="167"/>
      <c r="S472" s="167"/>
      <c r="T472" s="168"/>
      <c r="AT472" s="162" t="s">
        <v>151</v>
      </c>
      <c r="AU472" s="162" t="s">
        <v>149</v>
      </c>
      <c r="AV472" s="13" t="s">
        <v>149</v>
      </c>
      <c r="AW472" s="13" t="s">
        <v>31</v>
      </c>
      <c r="AX472" s="13" t="s">
        <v>74</v>
      </c>
      <c r="AY472" s="162" t="s">
        <v>142</v>
      </c>
    </row>
    <row r="473" spans="1:65" s="13" customFormat="1" ht="10">
      <c r="B473" s="160"/>
      <c r="D473" s="161" t="s">
        <v>151</v>
      </c>
      <c r="E473" s="162" t="s">
        <v>1</v>
      </c>
      <c r="F473" s="163" t="s">
        <v>605</v>
      </c>
      <c r="H473" s="164">
        <v>4.3460000000000001</v>
      </c>
      <c r="I473" s="165"/>
      <c r="L473" s="160"/>
      <c r="M473" s="166"/>
      <c r="N473" s="167"/>
      <c r="O473" s="167"/>
      <c r="P473" s="167"/>
      <c r="Q473" s="167"/>
      <c r="R473" s="167"/>
      <c r="S473" s="167"/>
      <c r="T473" s="168"/>
      <c r="AT473" s="162" t="s">
        <v>151</v>
      </c>
      <c r="AU473" s="162" t="s">
        <v>149</v>
      </c>
      <c r="AV473" s="13" t="s">
        <v>149</v>
      </c>
      <c r="AW473" s="13" t="s">
        <v>31</v>
      </c>
      <c r="AX473" s="13" t="s">
        <v>74</v>
      </c>
      <c r="AY473" s="162" t="s">
        <v>142</v>
      </c>
    </row>
    <row r="474" spans="1:65" s="14" customFormat="1" ht="10">
      <c r="B474" s="169"/>
      <c r="D474" s="161" t="s">
        <v>151</v>
      </c>
      <c r="E474" s="170" t="s">
        <v>1</v>
      </c>
      <c r="F474" s="171" t="s">
        <v>595</v>
      </c>
      <c r="H474" s="170" t="s">
        <v>1</v>
      </c>
      <c r="I474" s="172"/>
      <c r="L474" s="169"/>
      <c r="M474" s="173"/>
      <c r="N474" s="174"/>
      <c r="O474" s="174"/>
      <c r="P474" s="174"/>
      <c r="Q474" s="174"/>
      <c r="R474" s="174"/>
      <c r="S474" s="174"/>
      <c r="T474" s="175"/>
      <c r="AT474" s="170" t="s">
        <v>151</v>
      </c>
      <c r="AU474" s="170" t="s">
        <v>149</v>
      </c>
      <c r="AV474" s="14" t="s">
        <v>82</v>
      </c>
      <c r="AW474" s="14" t="s">
        <v>31</v>
      </c>
      <c r="AX474" s="14" t="s">
        <v>74</v>
      </c>
      <c r="AY474" s="170" t="s">
        <v>142</v>
      </c>
    </row>
    <row r="475" spans="1:65" s="13" customFormat="1" ht="10">
      <c r="B475" s="160"/>
      <c r="D475" s="161" t="s">
        <v>151</v>
      </c>
      <c r="E475" s="162" t="s">
        <v>1</v>
      </c>
      <c r="F475" s="163" t="s">
        <v>606</v>
      </c>
      <c r="H475" s="164">
        <v>3.2930000000000001</v>
      </c>
      <c r="I475" s="165"/>
      <c r="L475" s="160"/>
      <c r="M475" s="166"/>
      <c r="N475" s="167"/>
      <c r="O475" s="167"/>
      <c r="P475" s="167"/>
      <c r="Q475" s="167"/>
      <c r="R475" s="167"/>
      <c r="S475" s="167"/>
      <c r="T475" s="168"/>
      <c r="AT475" s="162" t="s">
        <v>151</v>
      </c>
      <c r="AU475" s="162" t="s">
        <v>149</v>
      </c>
      <c r="AV475" s="13" t="s">
        <v>149</v>
      </c>
      <c r="AW475" s="13" t="s">
        <v>31</v>
      </c>
      <c r="AX475" s="13" t="s">
        <v>74</v>
      </c>
      <c r="AY475" s="162" t="s">
        <v>142</v>
      </c>
    </row>
    <row r="476" spans="1:65" s="15" customFormat="1" ht="10">
      <c r="B476" s="176"/>
      <c r="D476" s="161" t="s">
        <v>151</v>
      </c>
      <c r="E476" s="177" t="s">
        <v>1</v>
      </c>
      <c r="F476" s="178" t="s">
        <v>164</v>
      </c>
      <c r="H476" s="179">
        <v>32.963000000000001</v>
      </c>
      <c r="I476" s="180"/>
      <c r="L476" s="176"/>
      <c r="M476" s="181"/>
      <c r="N476" s="182"/>
      <c r="O476" s="182"/>
      <c r="P476" s="182"/>
      <c r="Q476" s="182"/>
      <c r="R476" s="182"/>
      <c r="S476" s="182"/>
      <c r="T476" s="183"/>
      <c r="AT476" s="177" t="s">
        <v>151</v>
      </c>
      <c r="AU476" s="177" t="s">
        <v>149</v>
      </c>
      <c r="AV476" s="15" t="s">
        <v>148</v>
      </c>
      <c r="AW476" s="15" t="s">
        <v>31</v>
      </c>
      <c r="AX476" s="15" t="s">
        <v>82</v>
      </c>
      <c r="AY476" s="177" t="s">
        <v>142</v>
      </c>
    </row>
    <row r="477" spans="1:65" s="2" customFormat="1" ht="21.75" customHeight="1">
      <c r="A477" s="33"/>
      <c r="B477" s="145"/>
      <c r="C477" s="146" t="s">
        <v>607</v>
      </c>
      <c r="D477" s="146" t="s">
        <v>144</v>
      </c>
      <c r="E477" s="147" t="s">
        <v>608</v>
      </c>
      <c r="F477" s="148" t="s">
        <v>609</v>
      </c>
      <c r="G477" s="149" t="s">
        <v>314</v>
      </c>
      <c r="H477" s="150">
        <v>32.963000000000001</v>
      </c>
      <c r="I477" s="151"/>
      <c r="J477" s="152">
        <f>ROUND(I477*H477,2)</f>
        <v>0</v>
      </c>
      <c r="K477" s="153"/>
      <c r="L477" s="34"/>
      <c r="M477" s="154" t="s">
        <v>1</v>
      </c>
      <c r="N477" s="155" t="s">
        <v>40</v>
      </c>
      <c r="O477" s="59"/>
      <c r="P477" s="156">
        <f>O477*H477</f>
        <v>0</v>
      </c>
      <c r="Q477" s="156">
        <v>0</v>
      </c>
      <c r="R477" s="156">
        <f>Q477*H477</f>
        <v>0</v>
      </c>
      <c r="S477" s="156">
        <v>0</v>
      </c>
      <c r="T477" s="157">
        <f>S477*H477</f>
        <v>0</v>
      </c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R477" s="158" t="s">
        <v>148</v>
      </c>
      <c r="AT477" s="158" t="s">
        <v>144</v>
      </c>
      <c r="AU477" s="158" t="s">
        <v>149</v>
      </c>
      <c r="AY477" s="18" t="s">
        <v>142</v>
      </c>
      <c r="BE477" s="159">
        <f>IF(N477="základná",J477,0)</f>
        <v>0</v>
      </c>
      <c r="BF477" s="159">
        <f>IF(N477="znížená",J477,0)</f>
        <v>0</v>
      </c>
      <c r="BG477" s="159">
        <f>IF(N477="zákl. prenesená",J477,0)</f>
        <v>0</v>
      </c>
      <c r="BH477" s="159">
        <f>IF(N477="zníž. prenesená",J477,0)</f>
        <v>0</v>
      </c>
      <c r="BI477" s="159">
        <f>IF(N477="nulová",J477,0)</f>
        <v>0</v>
      </c>
      <c r="BJ477" s="18" t="s">
        <v>149</v>
      </c>
      <c r="BK477" s="159">
        <f>ROUND(I477*H477,2)</f>
        <v>0</v>
      </c>
      <c r="BL477" s="18" t="s">
        <v>148</v>
      </c>
      <c r="BM477" s="158" t="s">
        <v>610</v>
      </c>
    </row>
    <row r="478" spans="1:65" s="2" customFormat="1" ht="33" customHeight="1">
      <c r="A478" s="33"/>
      <c r="B478" s="145"/>
      <c r="C478" s="146" t="s">
        <v>611</v>
      </c>
      <c r="D478" s="146" t="s">
        <v>144</v>
      </c>
      <c r="E478" s="147" t="s">
        <v>612</v>
      </c>
      <c r="F478" s="148" t="s">
        <v>613</v>
      </c>
      <c r="G478" s="149" t="s">
        <v>147</v>
      </c>
      <c r="H478" s="150">
        <v>5.3769999999999998</v>
      </c>
      <c r="I478" s="151"/>
      <c r="J478" s="152">
        <f>ROUND(I478*H478,2)</f>
        <v>0</v>
      </c>
      <c r="K478" s="153"/>
      <c r="L478" s="34"/>
      <c r="M478" s="154" t="s">
        <v>1</v>
      </c>
      <c r="N478" s="155" t="s">
        <v>40</v>
      </c>
      <c r="O478" s="59"/>
      <c r="P478" s="156">
        <f>O478*H478</f>
        <v>0</v>
      </c>
      <c r="Q478" s="156">
        <v>2.3140299999999998</v>
      </c>
      <c r="R478" s="156">
        <f>Q478*H478</f>
        <v>12.442539309999999</v>
      </c>
      <c r="S478" s="156">
        <v>0</v>
      </c>
      <c r="T478" s="157">
        <f>S478*H478</f>
        <v>0</v>
      </c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R478" s="158" t="s">
        <v>148</v>
      </c>
      <c r="AT478" s="158" t="s">
        <v>144</v>
      </c>
      <c r="AU478" s="158" t="s">
        <v>149</v>
      </c>
      <c r="AY478" s="18" t="s">
        <v>142</v>
      </c>
      <c r="BE478" s="159">
        <f>IF(N478="základná",J478,0)</f>
        <v>0</v>
      </c>
      <c r="BF478" s="159">
        <f>IF(N478="znížená",J478,0)</f>
        <v>0</v>
      </c>
      <c r="BG478" s="159">
        <f>IF(N478="zákl. prenesená",J478,0)</f>
        <v>0</v>
      </c>
      <c r="BH478" s="159">
        <f>IF(N478="zníž. prenesená",J478,0)</f>
        <v>0</v>
      </c>
      <c r="BI478" s="159">
        <f>IF(N478="nulová",J478,0)</f>
        <v>0</v>
      </c>
      <c r="BJ478" s="18" t="s">
        <v>149</v>
      </c>
      <c r="BK478" s="159">
        <f>ROUND(I478*H478,2)</f>
        <v>0</v>
      </c>
      <c r="BL478" s="18" t="s">
        <v>148</v>
      </c>
      <c r="BM478" s="158" t="s">
        <v>614</v>
      </c>
    </row>
    <row r="479" spans="1:65" s="14" customFormat="1" ht="10">
      <c r="B479" s="169"/>
      <c r="D479" s="161" t="s">
        <v>151</v>
      </c>
      <c r="E479" s="170" t="s">
        <v>1</v>
      </c>
      <c r="F479" s="171" t="s">
        <v>488</v>
      </c>
      <c r="H479" s="170" t="s">
        <v>1</v>
      </c>
      <c r="I479" s="172"/>
      <c r="L479" s="169"/>
      <c r="M479" s="173"/>
      <c r="N479" s="174"/>
      <c r="O479" s="174"/>
      <c r="P479" s="174"/>
      <c r="Q479" s="174"/>
      <c r="R479" s="174"/>
      <c r="S479" s="174"/>
      <c r="T479" s="175"/>
      <c r="AT479" s="170" t="s">
        <v>151</v>
      </c>
      <c r="AU479" s="170" t="s">
        <v>149</v>
      </c>
      <c r="AV479" s="14" t="s">
        <v>82</v>
      </c>
      <c r="AW479" s="14" t="s">
        <v>31</v>
      </c>
      <c r="AX479" s="14" t="s">
        <v>74</v>
      </c>
      <c r="AY479" s="170" t="s">
        <v>142</v>
      </c>
    </row>
    <row r="480" spans="1:65" s="13" customFormat="1" ht="10">
      <c r="B480" s="160"/>
      <c r="D480" s="161" t="s">
        <v>151</v>
      </c>
      <c r="E480" s="162" t="s">
        <v>1</v>
      </c>
      <c r="F480" s="163" t="s">
        <v>615</v>
      </c>
      <c r="H480" s="164">
        <v>0.84</v>
      </c>
      <c r="I480" s="165"/>
      <c r="L480" s="160"/>
      <c r="M480" s="166"/>
      <c r="N480" s="167"/>
      <c r="O480" s="167"/>
      <c r="P480" s="167"/>
      <c r="Q480" s="167"/>
      <c r="R480" s="167"/>
      <c r="S480" s="167"/>
      <c r="T480" s="168"/>
      <c r="AT480" s="162" t="s">
        <v>151</v>
      </c>
      <c r="AU480" s="162" t="s">
        <v>149</v>
      </c>
      <c r="AV480" s="13" t="s">
        <v>149</v>
      </c>
      <c r="AW480" s="13" t="s">
        <v>31</v>
      </c>
      <c r="AX480" s="13" t="s">
        <v>74</v>
      </c>
      <c r="AY480" s="162" t="s">
        <v>142</v>
      </c>
    </row>
    <row r="481" spans="1:65" s="13" customFormat="1" ht="10">
      <c r="B481" s="160"/>
      <c r="D481" s="161" t="s">
        <v>151</v>
      </c>
      <c r="E481" s="162" t="s">
        <v>1</v>
      </c>
      <c r="F481" s="163" t="s">
        <v>616</v>
      </c>
      <c r="H481" s="164">
        <v>0.73499999999999999</v>
      </c>
      <c r="I481" s="165"/>
      <c r="L481" s="160"/>
      <c r="M481" s="166"/>
      <c r="N481" s="167"/>
      <c r="O481" s="167"/>
      <c r="P481" s="167"/>
      <c r="Q481" s="167"/>
      <c r="R481" s="167"/>
      <c r="S481" s="167"/>
      <c r="T481" s="168"/>
      <c r="AT481" s="162" t="s">
        <v>151</v>
      </c>
      <c r="AU481" s="162" t="s">
        <v>149</v>
      </c>
      <c r="AV481" s="13" t="s">
        <v>149</v>
      </c>
      <c r="AW481" s="13" t="s">
        <v>31</v>
      </c>
      <c r="AX481" s="13" t="s">
        <v>74</v>
      </c>
      <c r="AY481" s="162" t="s">
        <v>142</v>
      </c>
    </row>
    <row r="482" spans="1:65" s="13" customFormat="1" ht="10">
      <c r="B482" s="160"/>
      <c r="D482" s="161" t="s">
        <v>151</v>
      </c>
      <c r="E482" s="162" t="s">
        <v>1</v>
      </c>
      <c r="F482" s="163" t="s">
        <v>617</v>
      </c>
      <c r="H482" s="164">
        <v>0.78800000000000003</v>
      </c>
      <c r="I482" s="165"/>
      <c r="L482" s="160"/>
      <c r="M482" s="166"/>
      <c r="N482" s="167"/>
      <c r="O482" s="167"/>
      <c r="P482" s="167"/>
      <c r="Q482" s="167"/>
      <c r="R482" s="167"/>
      <c r="S482" s="167"/>
      <c r="T482" s="168"/>
      <c r="AT482" s="162" t="s">
        <v>151</v>
      </c>
      <c r="AU482" s="162" t="s">
        <v>149</v>
      </c>
      <c r="AV482" s="13" t="s">
        <v>149</v>
      </c>
      <c r="AW482" s="13" t="s">
        <v>31</v>
      </c>
      <c r="AX482" s="13" t="s">
        <v>74</v>
      </c>
      <c r="AY482" s="162" t="s">
        <v>142</v>
      </c>
    </row>
    <row r="483" spans="1:65" s="14" customFormat="1" ht="10">
      <c r="B483" s="169"/>
      <c r="D483" s="161" t="s">
        <v>151</v>
      </c>
      <c r="E483" s="170" t="s">
        <v>1</v>
      </c>
      <c r="F483" s="171" t="s">
        <v>494</v>
      </c>
      <c r="H483" s="170" t="s">
        <v>1</v>
      </c>
      <c r="I483" s="172"/>
      <c r="L483" s="169"/>
      <c r="M483" s="173"/>
      <c r="N483" s="174"/>
      <c r="O483" s="174"/>
      <c r="P483" s="174"/>
      <c r="Q483" s="174"/>
      <c r="R483" s="174"/>
      <c r="S483" s="174"/>
      <c r="T483" s="175"/>
      <c r="AT483" s="170" t="s">
        <v>151</v>
      </c>
      <c r="AU483" s="170" t="s">
        <v>149</v>
      </c>
      <c r="AV483" s="14" t="s">
        <v>82</v>
      </c>
      <c r="AW483" s="14" t="s">
        <v>31</v>
      </c>
      <c r="AX483" s="14" t="s">
        <v>74</v>
      </c>
      <c r="AY483" s="170" t="s">
        <v>142</v>
      </c>
    </row>
    <row r="484" spans="1:65" s="13" customFormat="1" ht="10">
      <c r="B484" s="160"/>
      <c r="D484" s="161" t="s">
        <v>151</v>
      </c>
      <c r="E484" s="162" t="s">
        <v>1</v>
      </c>
      <c r="F484" s="163" t="s">
        <v>618</v>
      </c>
      <c r="H484" s="164">
        <v>0.52</v>
      </c>
      <c r="I484" s="165"/>
      <c r="L484" s="160"/>
      <c r="M484" s="166"/>
      <c r="N484" s="167"/>
      <c r="O484" s="167"/>
      <c r="P484" s="167"/>
      <c r="Q484" s="167"/>
      <c r="R484" s="167"/>
      <c r="S484" s="167"/>
      <c r="T484" s="168"/>
      <c r="AT484" s="162" t="s">
        <v>151</v>
      </c>
      <c r="AU484" s="162" t="s">
        <v>149</v>
      </c>
      <c r="AV484" s="13" t="s">
        <v>149</v>
      </c>
      <c r="AW484" s="13" t="s">
        <v>31</v>
      </c>
      <c r="AX484" s="13" t="s">
        <v>74</v>
      </c>
      <c r="AY484" s="162" t="s">
        <v>142</v>
      </c>
    </row>
    <row r="485" spans="1:65" s="13" customFormat="1" ht="10">
      <c r="B485" s="160"/>
      <c r="D485" s="161" t="s">
        <v>151</v>
      </c>
      <c r="E485" s="162" t="s">
        <v>1</v>
      </c>
      <c r="F485" s="163" t="s">
        <v>619</v>
      </c>
      <c r="H485" s="164">
        <v>0.45500000000000002</v>
      </c>
      <c r="I485" s="165"/>
      <c r="L485" s="160"/>
      <c r="M485" s="166"/>
      <c r="N485" s="167"/>
      <c r="O485" s="167"/>
      <c r="P485" s="167"/>
      <c r="Q485" s="167"/>
      <c r="R485" s="167"/>
      <c r="S485" s="167"/>
      <c r="T485" s="168"/>
      <c r="AT485" s="162" t="s">
        <v>151</v>
      </c>
      <c r="AU485" s="162" t="s">
        <v>149</v>
      </c>
      <c r="AV485" s="13" t="s">
        <v>149</v>
      </c>
      <c r="AW485" s="13" t="s">
        <v>31</v>
      </c>
      <c r="AX485" s="13" t="s">
        <v>74</v>
      </c>
      <c r="AY485" s="162" t="s">
        <v>142</v>
      </c>
    </row>
    <row r="486" spans="1:65" s="13" customFormat="1" ht="10">
      <c r="B486" s="160"/>
      <c r="D486" s="161" t="s">
        <v>151</v>
      </c>
      <c r="E486" s="162" t="s">
        <v>1</v>
      </c>
      <c r="F486" s="163" t="s">
        <v>620</v>
      </c>
      <c r="H486" s="164">
        <v>0.16300000000000001</v>
      </c>
      <c r="I486" s="165"/>
      <c r="L486" s="160"/>
      <c r="M486" s="166"/>
      <c r="N486" s="167"/>
      <c r="O486" s="167"/>
      <c r="P486" s="167"/>
      <c r="Q486" s="167"/>
      <c r="R486" s="167"/>
      <c r="S486" s="167"/>
      <c r="T486" s="168"/>
      <c r="AT486" s="162" t="s">
        <v>151</v>
      </c>
      <c r="AU486" s="162" t="s">
        <v>149</v>
      </c>
      <c r="AV486" s="13" t="s">
        <v>149</v>
      </c>
      <c r="AW486" s="13" t="s">
        <v>31</v>
      </c>
      <c r="AX486" s="13" t="s">
        <v>74</v>
      </c>
      <c r="AY486" s="162" t="s">
        <v>142</v>
      </c>
    </row>
    <row r="487" spans="1:65" s="13" customFormat="1" ht="10">
      <c r="B487" s="160"/>
      <c r="D487" s="161" t="s">
        <v>151</v>
      </c>
      <c r="E487" s="162" t="s">
        <v>1</v>
      </c>
      <c r="F487" s="163" t="s">
        <v>621</v>
      </c>
      <c r="H487" s="164">
        <v>0.32800000000000001</v>
      </c>
      <c r="I487" s="165"/>
      <c r="L487" s="160"/>
      <c r="M487" s="166"/>
      <c r="N487" s="167"/>
      <c r="O487" s="167"/>
      <c r="P487" s="167"/>
      <c r="Q487" s="167"/>
      <c r="R487" s="167"/>
      <c r="S487" s="167"/>
      <c r="T487" s="168"/>
      <c r="AT487" s="162" t="s">
        <v>151</v>
      </c>
      <c r="AU487" s="162" t="s">
        <v>149</v>
      </c>
      <c r="AV487" s="13" t="s">
        <v>149</v>
      </c>
      <c r="AW487" s="13" t="s">
        <v>31</v>
      </c>
      <c r="AX487" s="13" t="s">
        <v>74</v>
      </c>
      <c r="AY487" s="162" t="s">
        <v>142</v>
      </c>
    </row>
    <row r="488" spans="1:65" s="14" customFormat="1" ht="10">
      <c r="B488" s="169"/>
      <c r="D488" s="161" t="s">
        <v>151</v>
      </c>
      <c r="E488" s="170" t="s">
        <v>1</v>
      </c>
      <c r="F488" s="171" t="s">
        <v>498</v>
      </c>
      <c r="H488" s="170" t="s">
        <v>1</v>
      </c>
      <c r="I488" s="172"/>
      <c r="L488" s="169"/>
      <c r="M488" s="173"/>
      <c r="N488" s="174"/>
      <c r="O488" s="174"/>
      <c r="P488" s="174"/>
      <c r="Q488" s="174"/>
      <c r="R488" s="174"/>
      <c r="S488" s="174"/>
      <c r="T488" s="175"/>
      <c r="AT488" s="170" t="s">
        <v>151</v>
      </c>
      <c r="AU488" s="170" t="s">
        <v>149</v>
      </c>
      <c r="AV488" s="14" t="s">
        <v>82</v>
      </c>
      <c r="AW488" s="14" t="s">
        <v>31</v>
      </c>
      <c r="AX488" s="14" t="s">
        <v>74</v>
      </c>
      <c r="AY488" s="170" t="s">
        <v>142</v>
      </c>
    </row>
    <row r="489" spans="1:65" s="13" customFormat="1" ht="10">
      <c r="B489" s="160"/>
      <c r="D489" s="161" t="s">
        <v>151</v>
      </c>
      <c r="E489" s="162" t="s">
        <v>1</v>
      </c>
      <c r="F489" s="163" t="s">
        <v>622</v>
      </c>
      <c r="H489" s="164">
        <v>0.53</v>
      </c>
      <c r="I489" s="165"/>
      <c r="L489" s="160"/>
      <c r="M489" s="166"/>
      <c r="N489" s="167"/>
      <c r="O489" s="167"/>
      <c r="P489" s="167"/>
      <c r="Q489" s="167"/>
      <c r="R489" s="167"/>
      <c r="S489" s="167"/>
      <c r="T489" s="168"/>
      <c r="AT489" s="162" t="s">
        <v>151</v>
      </c>
      <c r="AU489" s="162" t="s">
        <v>149</v>
      </c>
      <c r="AV489" s="13" t="s">
        <v>149</v>
      </c>
      <c r="AW489" s="13" t="s">
        <v>31</v>
      </c>
      <c r="AX489" s="13" t="s">
        <v>74</v>
      </c>
      <c r="AY489" s="162" t="s">
        <v>142</v>
      </c>
    </row>
    <row r="490" spans="1:65" s="13" customFormat="1" ht="10">
      <c r="B490" s="160"/>
      <c r="D490" s="161" t="s">
        <v>151</v>
      </c>
      <c r="E490" s="162" t="s">
        <v>1</v>
      </c>
      <c r="F490" s="163" t="s">
        <v>623</v>
      </c>
      <c r="H490" s="164">
        <v>0.46400000000000002</v>
      </c>
      <c r="I490" s="165"/>
      <c r="L490" s="160"/>
      <c r="M490" s="166"/>
      <c r="N490" s="167"/>
      <c r="O490" s="167"/>
      <c r="P490" s="167"/>
      <c r="Q490" s="167"/>
      <c r="R490" s="167"/>
      <c r="S490" s="167"/>
      <c r="T490" s="168"/>
      <c r="AT490" s="162" t="s">
        <v>151</v>
      </c>
      <c r="AU490" s="162" t="s">
        <v>149</v>
      </c>
      <c r="AV490" s="13" t="s">
        <v>149</v>
      </c>
      <c r="AW490" s="13" t="s">
        <v>31</v>
      </c>
      <c r="AX490" s="13" t="s">
        <v>74</v>
      </c>
      <c r="AY490" s="162" t="s">
        <v>142</v>
      </c>
    </row>
    <row r="491" spans="1:65" s="13" customFormat="1" ht="10">
      <c r="B491" s="160"/>
      <c r="D491" s="161" t="s">
        <v>151</v>
      </c>
      <c r="E491" s="162" t="s">
        <v>1</v>
      </c>
      <c r="F491" s="163" t="s">
        <v>624</v>
      </c>
      <c r="H491" s="164">
        <v>0.16600000000000001</v>
      </c>
      <c r="I491" s="165"/>
      <c r="L491" s="160"/>
      <c r="M491" s="166"/>
      <c r="N491" s="167"/>
      <c r="O491" s="167"/>
      <c r="P491" s="167"/>
      <c r="Q491" s="167"/>
      <c r="R491" s="167"/>
      <c r="S491" s="167"/>
      <c r="T491" s="168"/>
      <c r="AT491" s="162" t="s">
        <v>151</v>
      </c>
      <c r="AU491" s="162" t="s">
        <v>149</v>
      </c>
      <c r="AV491" s="13" t="s">
        <v>149</v>
      </c>
      <c r="AW491" s="13" t="s">
        <v>31</v>
      </c>
      <c r="AX491" s="13" t="s">
        <v>74</v>
      </c>
      <c r="AY491" s="162" t="s">
        <v>142</v>
      </c>
    </row>
    <row r="492" spans="1:65" s="13" customFormat="1" ht="10">
      <c r="B492" s="160"/>
      <c r="D492" s="161" t="s">
        <v>151</v>
      </c>
      <c r="E492" s="162" t="s">
        <v>1</v>
      </c>
      <c r="F492" s="163" t="s">
        <v>625</v>
      </c>
      <c r="H492" s="164">
        <v>0.38800000000000001</v>
      </c>
      <c r="I492" s="165"/>
      <c r="L492" s="160"/>
      <c r="M492" s="166"/>
      <c r="N492" s="167"/>
      <c r="O492" s="167"/>
      <c r="P492" s="167"/>
      <c r="Q492" s="167"/>
      <c r="R492" s="167"/>
      <c r="S492" s="167"/>
      <c r="T492" s="168"/>
      <c r="AT492" s="162" t="s">
        <v>151</v>
      </c>
      <c r="AU492" s="162" t="s">
        <v>149</v>
      </c>
      <c r="AV492" s="13" t="s">
        <v>149</v>
      </c>
      <c r="AW492" s="13" t="s">
        <v>31</v>
      </c>
      <c r="AX492" s="13" t="s">
        <v>74</v>
      </c>
      <c r="AY492" s="162" t="s">
        <v>142</v>
      </c>
    </row>
    <row r="493" spans="1:65" s="15" customFormat="1" ht="10">
      <c r="B493" s="176"/>
      <c r="D493" s="161" t="s">
        <v>151</v>
      </c>
      <c r="E493" s="177" t="s">
        <v>1</v>
      </c>
      <c r="F493" s="178" t="s">
        <v>164</v>
      </c>
      <c r="H493" s="179">
        <v>5.3769999999999998</v>
      </c>
      <c r="I493" s="180"/>
      <c r="L493" s="176"/>
      <c r="M493" s="181"/>
      <c r="N493" s="182"/>
      <c r="O493" s="182"/>
      <c r="P493" s="182"/>
      <c r="Q493" s="182"/>
      <c r="R493" s="182"/>
      <c r="S493" s="182"/>
      <c r="T493" s="183"/>
      <c r="AT493" s="177" t="s">
        <v>151</v>
      </c>
      <c r="AU493" s="177" t="s">
        <v>149</v>
      </c>
      <c r="AV493" s="15" t="s">
        <v>148</v>
      </c>
      <c r="AW493" s="15" t="s">
        <v>31</v>
      </c>
      <c r="AX493" s="15" t="s">
        <v>82</v>
      </c>
      <c r="AY493" s="177" t="s">
        <v>142</v>
      </c>
    </row>
    <row r="494" spans="1:65" s="2" customFormat="1" ht="21.75" customHeight="1">
      <c r="A494" s="33"/>
      <c r="B494" s="145"/>
      <c r="C494" s="146" t="s">
        <v>626</v>
      </c>
      <c r="D494" s="146" t="s">
        <v>144</v>
      </c>
      <c r="E494" s="147" t="s">
        <v>627</v>
      </c>
      <c r="F494" s="148" t="s">
        <v>628</v>
      </c>
      <c r="G494" s="149" t="s">
        <v>314</v>
      </c>
      <c r="H494" s="150">
        <v>71.924999999999997</v>
      </c>
      <c r="I494" s="151"/>
      <c r="J494" s="152">
        <f>ROUND(I494*H494,2)</f>
        <v>0</v>
      </c>
      <c r="K494" s="153"/>
      <c r="L494" s="34"/>
      <c r="M494" s="154" t="s">
        <v>1</v>
      </c>
      <c r="N494" s="155" t="s">
        <v>40</v>
      </c>
      <c r="O494" s="59"/>
      <c r="P494" s="156">
        <f>O494*H494</f>
        <v>0</v>
      </c>
      <c r="Q494" s="156">
        <v>5.5999999999999995E-4</v>
      </c>
      <c r="R494" s="156">
        <f>Q494*H494</f>
        <v>4.0277999999999994E-2</v>
      </c>
      <c r="S494" s="156">
        <v>0</v>
      </c>
      <c r="T494" s="157">
        <f>S494*H494</f>
        <v>0</v>
      </c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R494" s="158" t="s">
        <v>148</v>
      </c>
      <c r="AT494" s="158" t="s">
        <v>144</v>
      </c>
      <c r="AU494" s="158" t="s">
        <v>149</v>
      </c>
      <c r="AY494" s="18" t="s">
        <v>142</v>
      </c>
      <c r="BE494" s="159">
        <f>IF(N494="základná",J494,0)</f>
        <v>0</v>
      </c>
      <c r="BF494" s="159">
        <f>IF(N494="znížená",J494,0)</f>
        <v>0</v>
      </c>
      <c r="BG494" s="159">
        <f>IF(N494="zákl. prenesená",J494,0)</f>
        <v>0</v>
      </c>
      <c r="BH494" s="159">
        <f>IF(N494="zníž. prenesená",J494,0)</f>
        <v>0</v>
      </c>
      <c r="BI494" s="159">
        <f>IF(N494="nulová",J494,0)</f>
        <v>0</v>
      </c>
      <c r="BJ494" s="18" t="s">
        <v>149</v>
      </c>
      <c r="BK494" s="159">
        <f>ROUND(I494*H494,2)</f>
        <v>0</v>
      </c>
      <c r="BL494" s="18" t="s">
        <v>148</v>
      </c>
      <c r="BM494" s="158" t="s">
        <v>629</v>
      </c>
    </row>
    <row r="495" spans="1:65" s="14" customFormat="1" ht="10">
      <c r="B495" s="169"/>
      <c r="D495" s="161" t="s">
        <v>151</v>
      </c>
      <c r="E495" s="170" t="s">
        <v>1</v>
      </c>
      <c r="F495" s="171" t="s">
        <v>488</v>
      </c>
      <c r="H495" s="170" t="s">
        <v>1</v>
      </c>
      <c r="I495" s="172"/>
      <c r="L495" s="169"/>
      <c r="M495" s="173"/>
      <c r="N495" s="174"/>
      <c r="O495" s="174"/>
      <c r="P495" s="174"/>
      <c r="Q495" s="174"/>
      <c r="R495" s="174"/>
      <c r="S495" s="174"/>
      <c r="T495" s="175"/>
      <c r="AT495" s="170" t="s">
        <v>151</v>
      </c>
      <c r="AU495" s="170" t="s">
        <v>149</v>
      </c>
      <c r="AV495" s="14" t="s">
        <v>82</v>
      </c>
      <c r="AW495" s="14" t="s">
        <v>31</v>
      </c>
      <c r="AX495" s="14" t="s">
        <v>74</v>
      </c>
      <c r="AY495" s="170" t="s">
        <v>142</v>
      </c>
    </row>
    <row r="496" spans="1:65" s="13" customFormat="1" ht="10">
      <c r="B496" s="160"/>
      <c r="D496" s="161" t="s">
        <v>151</v>
      </c>
      <c r="E496" s="162" t="s">
        <v>1</v>
      </c>
      <c r="F496" s="163" t="s">
        <v>630</v>
      </c>
      <c r="H496" s="164">
        <v>10.92</v>
      </c>
      <c r="I496" s="165"/>
      <c r="L496" s="160"/>
      <c r="M496" s="166"/>
      <c r="N496" s="167"/>
      <c r="O496" s="167"/>
      <c r="P496" s="167"/>
      <c r="Q496" s="167"/>
      <c r="R496" s="167"/>
      <c r="S496" s="167"/>
      <c r="T496" s="168"/>
      <c r="AT496" s="162" t="s">
        <v>151</v>
      </c>
      <c r="AU496" s="162" t="s">
        <v>149</v>
      </c>
      <c r="AV496" s="13" t="s">
        <v>149</v>
      </c>
      <c r="AW496" s="13" t="s">
        <v>31</v>
      </c>
      <c r="AX496" s="13" t="s">
        <v>74</v>
      </c>
      <c r="AY496" s="162" t="s">
        <v>142</v>
      </c>
    </row>
    <row r="497" spans="1:65" s="13" customFormat="1" ht="10">
      <c r="B497" s="160"/>
      <c r="D497" s="161" t="s">
        <v>151</v>
      </c>
      <c r="E497" s="162" t="s">
        <v>1</v>
      </c>
      <c r="F497" s="163" t="s">
        <v>631</v>
      </c>
      <c r="H497" s="164">
        <v>10.08</v>
      </c>
      <c r="I497" s="165"/>
      <c r="L497" s="160"/>
      <c r="M497" s="166"/>
      <c r="N497" s="167"/>
      <c r="O497" s="167"/>
      <c r="P497" s="167"/>
      <c r="Q497" s="167"/>
      <c r="R497" s="167"/>
      <c r="S497" s="167"/>
      <c r="T497" s="168"/>
      <c r="AT497" s="162" t="s">
        <v>151</v>
      </c>
      <c r="AU497" s="162" t="s">
        <v>149</v>
      </c>
      <c r="AV497" s="13" t="s">
        <v>149</v>
      </c>
      <c r="AW497" s="13" t="s">
        <v>31</v>
      </c>
      <c r="AX497" s="13" t="s">
        <v>74</v>
      </c>
      <c r="AY497" s="162" t="s">
        <v>142</v>
      </c>
    </row>
    <row r="498" spans="1:65" s="13" customFormat="1" ht="10">
      <c r="B498" s="160"/>
      <c r="D498" s="161" t="s">
        <v>151</v>
      </c>
      <c r="E498" s="162" t="s">
        <v>1</v>
      </c>
      <c r="F498" s="163" t="s">
        <v>632</v>
      </c>
      <c r="H498" s="164">
        <v>12.6</v>
      </c>
      <c r="I498" s="165"/>
      <c r="L498" s="160"/>
      <c r="M498" s="166"/>
      <c r="N498" s="167"/>
      <c r="O498" s="167"/>
      <c r="P498" s="167"/>
      <c r="Q498" s="167"/>
      <c r="R498" s="167"/>
      <c r="S498" s="167"/>
      <c r="T498" s="168"/>
      <c r="AT498" s="162" t="s">
        <v>151</v>
      </c>
      <c r="AU498" s="162" t="s">
        <v>149</v>
      </c>
      <c r="AV498" s="13" t="s">
        <v>149</v>
      </c>
      <c r="AW498" s="13" t="s">
        <v>31</v>
      </c>
      <c r="AX498" s="13" t="s">
        <v>74</v>
      </c>
      <c r="AY498" s="162" t="s">
        <v>142</v>
      </c>
    </row>
    <row r="499" spans="1:65" s="14" customFormat="1" ht="10">
      <c r="B499" s="169"/>
      <c r="D499" s="161" t="s">
        <v>151</v>
      </c>
      <c r="E499" s="170" t="s">
        <v>1</v>
      </c>
      <c r="F499" s="171" t="s">
        <v>494</v>
      </c>
      <c r="H499" s="170" t="s">
        <v>1</v>
      </c>
      <c r="I499" s="172"/>
      <c r="L499" s="169"/>
      <c r="M499" s="173"/>
      <c r="N499" s="174"/>
      <c r="O499" s="174"/>
      <c r="P499" s="174"/>
      <c r="Q499" s="174"/>
      <c r="R499" s="174"/>
      <c r="S499" s="174"/>
      <c r="T499" s="175"/>
      <c r="AT499" s="170" t="s">
        <v>151</v>
      </c>
      <c r="AU499" s="170" t="s">
        <v>149</v>
      </c>
      <c r="AV499" s="14" t="s">
        <v>82</v>
      </c>
      <c r="AW499" s="14" t="s">
        <v>31</v>
      </c>
      <c r="AX499" s="14" t="s">
        <v>74</v>
      </c>
      <c r="AY499" s="170" t="s">
        <v>142</v>
      </c>
    </row>
    <row r="500" spans="1:65" s="13" customFormat="1" ht="10">
      <c r="B500" s="160"/>
      <c r="D500" s="161" t="s">
        <v>151</v>
      </c>
      <c r="E500" s="162" t="s">
        <v>1</v>
      </c>
      <c r="F500" s="163" t="s">
        <v>633</v>
      </c>
      <c r="H500" s="164">
        <v>6.76</v>
      </c>
      <c r="I500" s="165"/>
      <c r="L500" s="160"/>
      <c r="M500" s="166"/>
      <c r="N500" s="167"/>
      <c r="O500" s="167"/>
      <c r="P500" s="167"/>
      <c r="Q500" s="167"/>
      <c r="R500" s="167"/>
      <c r="S500" s="167"/>
      <c r="T500" s="168"/>
      <c r="AT500" s="162" t="s">
        <v>151</v>
      </c>
      <c r="AU500" s="162" t="s">
        <v>149</v>
      </c>
      <c r="AV500" s="13" t="s">
        <v>149</v>
      </c>
      <c r="AW500" s="13" t="s">
        <v>31</v>
      </c>
      <c r="AX500" s="13" t="s">
        <v>74</v>
      </c>
      <c r="AY500" s="162" t="s">
        <v>142</v>
      </c>
    </row>
    <row r="501" spans="1:65" s="13" customFormat="1" ht="10">
      <c r="B501" s="160"/>
      <c r="D501" s="161" t="s">
        <v>151</v>
      </c>
      <c r="E501" s="162" t="s">
        <v>1</v>
      </c>
      <c r="F501" s="163" t="s">
        <v>634</v>
      </c>
      <c r="H501" s="164">
        <v>6.24</v>
      </c>
      <c r="I501" s="165"/>
      <c r="L501" s="160"/>
      <c r="M501" s="166"/>
      <c r="N501" s="167"/>
      <c r="O501" s="167"/>
      <c r="P501" s="167"/>
      <c r="Q501" s="167"/>
      <c r="R501" s="167"/>
      <c r="S501" s="167"/>
      <c r="T501" s="168"/>
      <c r="AT501" s="162" t="s">
        <v>151</v>
      </c>
      <c r="AU501" s="162" t="s">
        <v>149</v>
      </c>
      <c r="AV501" s="13" t="s">
        <v>149</v>
      </c>
      <c r="AW501" s="13" t="s">
        <v>31</v>
      </c>
      <c r="AX501" s="13" t="s">
        <v>74</v>
      </c>
      <c r="AY501" s="162" t="s">
        <v>142</v>
      </c>
    </row>
    <row r="502" spans="1:65" s="13" customFormat="1" ht="10">
      <c r="B502" s="160"/>
      <c r="D502" s="161" t="s">
        <v>151</v>
      </c>
      <c r="E502" s="162" t="s">
        <v>1</v>
      </c>
      <c r="F502" s="163" t="s">
        <v>635</v>
      </c>
      <c r="H502" s="164">
        <v>2.6</v>
      </c>
      <c r="I502" s="165"/>
      <c r="L502" s="160"/>
      <c r="M502" s="166"/>
      <c r="N502" s="167"/>
      <c r="O502" s="167"/>
      <c r="P502" s="167"/>
      <c r="Q502" s="167"/>
      <c r="R502" s="167"/>
      <c r="S502" s="167"/>
      <c r="T502" s="168"/>
      <c r="AT502" s="162" t="s">
        <v>151</v>
      </c>
      <c r="AU502" s="162" t="s">
        <v>149</v>
      </c>
      <c r="AV502" s="13" t="s">
        <v>149</v>
      </c>
      <c r="AW502" s="13" t="s">
        <v>31</v>
      </c>
      <c r="AX502" s="13" t="s">
        <v>74</v>
      </c>
      <c r="AY502" s="162" t="s">
        <v>142</v>
      </c>
    </row>
    <row r="503" spans="1:65" s="13" customFormat="1" ht="10">
      <c r="B503" s="160"/>
      <c r="D503" s="161" t="s">
        <v>151</v>
      </c>
      <c r="E503" s="162" t="s">
        <v>1</v>
      </c>
      <c r="F503" s="163" t="s">
        <v>636</v>
      </c>
      <c r="H503" s="164">
        <v>3.7250000000000001</v>
      </c>
      <c r="I503" s="165"/>
      <c r="L503" s="160"/>
      <c r="M503" s="166"/>
      <c r="N503" s="167"/>
      <c r="O503" s="167"/>
      <c r="P503" s="167"/>
      <c r="Q503" s="167"/>
      <c r="R503" s="167"/>
      <c r="S503" s="167"/>
      <c r="T503" s="168"/>
      <c r="AT503" s="162" t="s">
        <v>151</v>
      </c>
      <c r="AU503" s="162" t="s">
        <v>149</v>
      </c>
      <c r="AV503" s="13" t="s">
        <v>149</v>
      </c>
      <c r="AW503" s="13" t="s">
        <v>31</v>
      </c>
      <c r="AX503" s="13" t="s">
        <v>74</v>
      </c>
      <c r="AY503" s="162" t="s">
        <v>142</v>
      </c>
    </row>
    <row r="504" spans="1:65" s="14" customFormat="1" ht="10">
      <c r="B504" s="169"/>
      <c r="D504" s="161" t="s">
        <v>151</v>
      </c>
      <c r="E504" s="170" t="s">
        <v>1</v>
      </c>
      <c r="F504" s="171" t="s">
        <v>498</v>
      </c>
      <c r="H504" s="170" t="s">
        <v>1</v>
      </c>
      <c r="I504" s="172"/>
      <c r="L504" s="169"/>
      <c r="M504" s="173"/>
      <c r="N504" s="174"/>
      <c r="O504" s="174"/>
      <c r="P504" s="174"/>
      <c r="Q504" s="174"/>
      <c r="R504" s="174"/>
      <c r="S504" s="174"/>
      <c r="T504" s="175"/>
      <c r="AT504" s="170" t="s">
        <v>151</v>
      </c>
      <c r="AU504" s="170" t="s">
        <v>149</v>
      </c>
      <c r="AV504" s="14" t="s">
        <v>82</v>
      </c>
      <c r="AW504" s="14" t="s">
        <v>31</v>
      </c>
      <c r="AX504" s="14" t="s">
        <v>74</v>
      </c>
      <c r="AY504" s="170" t="s">
        <v>142</v>
      </c>
    </row>
    <row r="505" spans="1:65" s="13" customFormat="1" ht="10">
      <c r="B505" s="160"/>
      <c r="D505" s="161" t="s">
        <v>151</v>
      </c>
      <c r="E505" s="162" t="s">
        <v>1</v>
      </c>
      <c r="F505" s="163" t="s">
        <v>637</v>
      </c>
      <c r="H505" s="164">
        <v>6.89</v>
      </c>
      <c r="I505" s="165"/>
      <c r="L505" s="160"/>
      <c r="M505" s="166"/>
      <c r="N505" s="167"/>
      <c r="O505" s="167"/>
      <c r="P505" s="167"/>
      <c r="Q505" s="167"/>
      <c r="R505" s="167"/>
      <c r="S505" s="167"/>
      <c r="T505" s="168"/>
      <c r="AT505" s="162" t="s">
        <v>151</v>
      </c>
      <c r="AU505" s="162" t="s">
        <v>149</v>
      </c>
      <c r="AV505" s="13" t="s">
        <v>149</v>
      </c>
      <c r="AW505" s="13" t="s">
        <v>31</v>
      </c>
      <c r="AX505" s="13" t="s">
        <v>74</v>
      </c>
      <c r="AY505" s="162" t="s">
        <v>142</v>
      </c>
    </row>
    <row r="506" spans="1:65" s="13" customFormat="1" ht="10">
      <c r="B506" s="160"/>
      <c r="D506" s="161" t="s">
        <v>151</v>
      </c>
      <c r="E506" s="162" t="s">
        <v>1</v>
      </c>
      <c r="F506" s="163" t="s">
        <v>638</v>
      </c>
      <c r="H506" s="164">
        <v>6.36</v>
      </c>
      <c r="I506" s="165"/>
      <c r="L506" s="160"/>
      <c r="M506" s="166"/>
      <c r="N506" s="167"/>
      <c r="O506" s="167"/>
      <c r="P506" s="167"/>
      <c r="Q506" s="167"/>
      <c r="R506" s="167"/>
      <c r="S506" s="167"/>
      <c r="T506" s="168"/>
      <c r="AT506" s="162" t="s">
        <v>151</v>
      </c>
      <c r="AU506" s="162" t="s">
        <v>149</v>
      </c>
      <c r="AV506" s="13" t="s">
        <v>149</v>
      </c>
      <c r="AW506" s="13" t="s">
        <v>31</v>
      </c>
      <c r="AX506" s="13" t="s">
        <v>74</v>
      </c>
      <c r="AY506" s="162" t="s">
        <v>142</v>
      </c>
    </row>
    <row r="507" spans="1:65" s="13" customFormat="1" ht="10">
      <c r="B507" s="160"/>
      <c r="D507" s="161" t="s">
        <v>151</v>
      </c>
      <c r="E507" s="162" t="s">
        <v>1</v>
      </c>
      <c r="F507" s="163" t="s">
        <v>639</v>
      </c>
      <c r="H507" s="164">
        <v>2.65</v>
      </c>
      <c r="I507" s="165"/>
      <c r="L507" s="160"/>
      <c r="M507" s="166"/>
      <c r="N507" s="167"/>
      <c r="O507" s="167"/>
      <c r="P507" s="167"/>
      <c r="Q507" s="167"/>
      <c r="R507" s="167"/>
      <c r="S507" s="167"/>
      <c r="T507" s="168"/>
      <c r="AT507" s="162" t="s">
        <v>151</v>
      </c>
      <c r="AU507" s="162" t="s">
        <v>149</v>
      </c>
      <c r="AV507" s="13" t="s">
        <v>149</v>
      </c>
      <c r="AW507" s="13" t="s">
        <v>31</v>
      </c>
      <c r="AX507" s="13" t="s">
        <v>74</v>
      </c>
      <c r="AY507" s="162" t="s">
        <v>142</v>
      </c>
    </row>
    <row r="508" spans="1:65" s="13" customFormat="1" ht="10">
      <c r="B508" s="160"/>
      <c r="D508" s="161" t="s">
        <v>151</v>
      </c>
      <c r="E508" s="162" t="s">
        <v>1</v>
      </c>
      <c r="F508" s="163" t="s">
        <v>640</v>
      </c>
      <c r="H508" s="164">
        <v>3.1</v>
      </c>
      <c r="I508" s="165"/>
      <c r="L508" s="160"/>
      <c r="M508" s="166"/>
      <c r="N508" s="167"/>
      <c r="O508" s="167"/>
      <c r="P508" s="167"/>
      <c r="Q508" s="167"/>
      <c r="R508" s="167"/>
      <c r="S508" s="167"/>
      <c r="T508" s="168"/>
      <c r="AT508" s="162" t="s">
        <v>151</v>
      </c>
      <c r="AU508" s="162" t="s">
        <v>149</v>
      </c>
      <c r="AV508" s="13" t="s">
        <v>149</v>
      </c>
      <c r="AW508" s="13" t="s">
        <v>31</v>
      </c>
      <c r="AX508" s="13" t="s">
        <v>74</v>
      </c>
      <c r="AY508" s="162" t="s">
        <v>142</v>
      </c>
    </row>
    <row r="509" spans="1:65" s="15" customFormat="1" ht="10">
      <c r="B509" s="176"/>
      <c r="D509" s="161" t="s">
        <v>151</v>
      </c>
      <c r="E509" s="177" t="s">
        <v>1</v>
      </c>
      <c r="F509" s="178" t="s">
        <v>164</v>
      </c>
      <c r="H509" s="179">
        <v>71.924999999999997</v>
      </c>
      <c r="I509" s="180"/>
      <c r="L509" s="176"/>
      <c r="M509" s="181"/>
      <c r="N509" s="182"/>
      <c r="O509" s="182"/>
      <c r="P509" s="182"/>
      <c r="Q509" s="182"/>
      <c r="R509" s="182"/>
      <c r="S509" s="182"/>
      <c r="T509" s="183"/>
      <c r="AT509" s="177" t="s">
        <v>151</v>
      </c>
      <c r="AU509" s="177" t="s">
        <v>149</v>
      </c>
      <c r="AV509" s="15" t="s">
        <v>148</v>
      </c>
      <c r="AW509" s="15" t="s">
        <v>31</v>
      </c>
      <c r="AX509" s="15" t="s">
        <v>82</v>
      </c>
      <c r="AY509" s="177" t="s">
        <v>142</v>
      </c>
    </row>
    <row r="510" spans="1:65" s="2" customFormat="1" ht="21.75" customHeight="1">
      <c r="A510" s="33"/>
      <c r="B510" s="145"/>
      <c r="C510" s="146" t="s">
        <v>641</v>
      </c>
      <c r="D510" s="146" t="s">
        <v>144</v>
      </c>
      <c r="E510" s="147" t="s">
        <v>642</v>
      </c>
      <c r="F510" s="148" t="s">
        <v>643</v>
      </c>
      <c r="G510" s="149" t="s">
        <v>314</v>
      </c>
      <c r="H510" s="150">
        <v>71.924999999999997</v>
      </c>
      <c r="I510" s="151"/>
      <c r="J510" s="152">
        <f>ROUND(I510*H510,2)</f>
        <v>0</v>
      </c>
      <c r="K510" s="153"/>
      <c r="L510" s="34"/>
      <c r="M510" s="154" t="s">
        <v>1</v>
      </c>
      <c r="N510" s="155" t="s">
        <v>40</v>
      </c>
      <c r="O510" s="59"/>
      <c r="P510" s="156">
        <f>O510*H510</f>
        <v>0</v>
      </c>
      <c r="Q510" s="156">
        <v>0</v>
      </c>
      <c r="R510" s="156">
        <f>Q510*H510</f>
        <v>0</v>
      </c>
      <c r="S510" s="156">
        <v>0</v>
      </c>
      <c r="T510" s="157">
        <f>S510*H510</f>
        <v>0</v>
      </c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33"/>
      <c r="AR510" s="158" t="s">
        <v>148</v>
      </c>
      <c r="AT510" s="158" t="s">
        <v>144</v>
      </c>
      <c r="AU510" s="158" t="s">
        <v>149</v>
      </c>
      <c r="AY510" s="18" t="s">
        <v>142</v>
      </c>
      <c r="BE510" s="159">
        <f>IF(N510="základná",J510,0)</f>
        <v>0</v>
      </c>
      <c r="BF510" s="159">
        <f>IF(N510="znížená",J510,0)</f>
        <v>0</v>
      </c>
      <c r="BG510" s="159">
        <f>IF(N510="zákl. prenesená",J510,0)</f>
        <v>0</v>
      </c>
      <c r="BH510" s="159">
        <f>IF(N510="zníž. prenesená",J510,0)</f>
        <v>0</v>
      </c>
      <c r="BI510" s="159">
        <f>IF(N510="nulová",J510,0)</f>
        <v>0</v>
      </c>
      <c r="BJ510" s="18" t="s">
        <v>149</v>
      </c>
      <c r="BK510" s="159">
        <f>ROUND(I510*H510,2)</f>
        <v>0</v>
      </c>
      <c r="BL510" s="18" t="s">
        <v>148</v>
      </c>
      <c r="BM510" s="158" t="s">
        <v>644</v>
      </c>
    </row>
    <row r="511" spans="1:65" s="2" customFormat="1" ht="21.75" customHeight="1">
      <c r="A511" s="33"/>
      <c r="B511" s="145"/>
      <c r="C511" s="146" t="s">
        <v>645</v>
      </c>
      <c r="D511" s="146" t="s">
        <v>144</v>
      </c>
      <c r="E511" s="147" t="s">
        <v>646</v>
      </c>
      <c r="F511" s="148" t="s">
        <v>647</v>
      </c>
      <c r="G511" s="149" t="s">
        <v>314</v>
      </c>
      <c r="H511" s="150">
        <v>110</v>
      </c>
      <c r="I511" s="151"/>
      <c r="J511" s="152">
        <f>ROUND(I511*H511,2)</f>
        <v>0</v>
      </c>
      <c r="K511" s="153"/>
      <c r="L511" s="34"/>
      <c r="M511" s="154" t="s">
        <v>1</v>
      </c>
      <c r="N511" s="155" t="s">
        <v>40</v>
      </c>
      <c r="O511" s="59"/>
      <c r="P511" s="156">
        <f>O511*H511</f>
        <v>0</v>
      </c>
      <c r="Q511" s="156">
        <v>0.21690000000000001</v>
      </c>
      <c r="R511" s="156">
        <f>Q511*H511</f>
        <v>23.859000000000002</v>
      </c>
      <c r="S511" s="156">
        <v>0</v>
      </c>
      <c r="T511" s="157">
        <f>S511*H511</f>
        <v>0</v>
      </c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R511" s="158" t="s">
        <v>148</v>
      </c>
      <c r="AT511" s="158" t="s">
        <v>144</v>
      </c>
      <c r="AU511" s="158" t="s">
        <v>149</v>
      </c>
      <c r="AY511" s="18" t="s">
        <v>142</v>
      </c>
      <c r="BE511" s="159">
        <f>IF(N511="základná",J511,0)</f>
        <v>0</v>
      </c>
      <c r="BF511" s="159">
        <f>IF(N511="znížená",J511,0)</f>
        <v>0</v>
      </c>
      <c r="BG511" s="159">
        <f>IF(N511="zákl. prenesená",J511,0)</f>
        <v>0</v>
      </c>
      <c r="BH511" s="159">
        <f>IF(N511="zníž. prenesená",J511,0)</f>
        <v>0</v>
      </c>
      <c r="BI511" s="159">
        <f>IF(N511="nulová",J511,0)</f>
        <v>0</v>
      </c>
      <c r="BJ511" s="18" t="s">
        <v>149</v>
      </c>
      <c r="BK511" s="159">
        <f>ROUND(I511*H511,2)</f>
        <v>0</v>
      </c>
      <c r="BL511" s="18" t="s">
        <v>148</v>
      </c>
      <c r="BM511" s="158" t="s">
        <v>648</v>
      </c>
    </row>
    <row r="512" spans="1:65" s="14" customFormat="1" ht="10">
      <c r="B512" s="169"/>
      <c r="D512" s="161" t="s">
        <v>151</v>
      </c>
      <c r="E512" s="170" t="s">
        <v>1</v>
      </c>
      <c r="F512" s="171" t="s">
        <v>649</v>
      </c>
      <c r="H512" s="170" t="s">
        <v>1</v>
      </c>
      <c r="I512" s="172"/>
      <c r="L512" s="169"/>
      <c r="M512" s="173"/>
      <c r="N512" s="174"/>
      <c r="O512" s="174"/>
      <c r="P512" s="174"/>
      <c r="Q512" s="174"/>
      <c r="R512" s="174"/>
      <c r="S512" s="174"/>
      <c r="T512" s="175"/>
      <c r="AT512" s="170" t="s">
        <v>151</v>
      </c>
      <c r="AU512" s="170" t="s">
        <v>149</v>
      </c>
      <c r="AV512" s="14" t="s">
        <v>82</v>
      </c>
      <c r="AW512" s="14" t="s">
        <v>31</v>
      </c>
      <c r="AX512" s="14" t="s">
        <v>74</v>
      </c>
      <c r="AY512" s="170" t="s">
        <v>142</v>
      </c>
    </row>
    <row r="513" spans="1:65" s="13" customFormat="1" ht="10">
      <c r="B513" s="160"/>
      <c r="D513" s="161" t="s">
        <v>151</v>
      </c>
      <c r="E513" s="162" t="s">
        <v>1</v>
      </c>
      <c r="F513" s="163" t="s">
        <v>650</v>
      </c>
      <c r="H513" s="164">
        <v>110</v>
      </c>
      <c r="I513" s="165"/>
      <c r="L513" s="160"/>
      <c r="M513" s="166"/>
      <c r="N513" s="167"/>
      <c r="O513" s="167"/>
      <c r="P513" s="167"/>
      <c r="Q513" s="167"/>
      <c r="R513" s="167"/>
      <c r="S513" s="167"/>
      <c r="T513" s="168"/>
      <c r="AT513" s="162" t="s">
        <v>151</v>
      </c>
      <c r="AU513" s="162" t="s">
        <v>149</v>
      </c>
      <c r="AV513" s="13" t="s">
        <v>149</v>
      </c>
      <c r="AW513" s="13" t="s">
        <v>31</v>
      </c>
      <c r="AX513" s="13" t="s">
        <v>82</v>
      </c>
      <c r="AY513" s="162" t="s">
        <v>142</v>
      </c>
    </row>
    <row r="514" spans="1:65" s="2" customFormat="1" ht="21.75" customHeight="1">
      <c r="A514" s="33"/>
      <c r="B514" s="145"/>
      <c r="C514" s="146" t="s">
        <v>651</v>
      </c>
      <c r="D514" s="146" t="s">
        <v>144</v>
      </c>
      <c r="E514" s="147" t="s">
        <v>652</v>
      </c>
      <c r="F514" s="148" t="s">
        <v>653</v>
      </c>
      <c r="G514" s="149" t="s">
        <v>147</v>
      </c>
      <c r="H514" s="150">
        <v>32.521999999999998</v>
      </c>
      <c r="I514" s="151"/>
      <c r="J514" s="152">
        <f>ROUND(I514*H514,2)</f>
        <v>0</v>
      </c>
      <c r="K514" s="153"/>
      <c r="L514" s="34"/>
      <c r="M514" s="154" t="s">
        <v>1</v>
      </c>
      <c r="N514" s="155" t="s">
        <v>40</v>
      </c>
      <c r="O514" s="59"/>
      <c r="P514" s="156">
        <f>O514*H514</f>
        <v>0</v>
      </c>
      <c r="Q514" s="156">
        <v>2.3140399999999999</v>
      </c>
      <c r="R514" s="156">
        <f>Q514*H514</f>
        <v>75.257208879999993</v>
      </c>
      <c r="S514" s="156">
        <v>0</v>
      </c>
      <c r="T514" s="157">
        <f>S514*H514</f>
        <v>0</v>
      </c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R514" s="158" t="s">
        <v>148</v>
      </c>
      <c r="AT514" s="158" t="s">
        <v>144</v>
      </c>
      <c r="AU514" s="158" t="s">
        <v>149</v>
      </c>
      <c r="AY514" s="18" t="s">
        <v>142</v>
      </c>
      <c r="BE514" s="159">
        <f>IF(N514="základná",J514,0)</f>
        <v>0</v>
      </c>
      <c r="BF514" s="159">
        <f>IF(N514="znížená",J514,0)</f>
        <v>0</v>
      </c>
      <c r="BG514" s="159">
        <f>IF(N514="zákl. prenesená",J514,0)</f>
        <v>0</v>
      </c>
      <c r="BH514" s="159">
        <f>IF(N514="zníž. prenesená",J514,0)</f>
        <v>0</v>
      </c>
      <c r="BI514" s="159">
        <f>IF(N514="nulová",J514,0)</f>
        <v>0</v>
      </c>
      <c r="BJ514" s="18" t="s">
        <v>149</v>
      </c>
      <c r="BK514" s="159">
        <f>ROUND(I514*H514,2)</f>
        <v>0</v>
      </c>
      <c r="BL514" s="18" t="s">
        <v>148</v>
      </c>
      <c r="BM514" s="158" t="s">
        <v>654</v>
      </c>
    </row>
    <row r="515" spans="1:65" s="14" customFormat="1" ht="10">
      <c r="B515" s="169"/>
      <c r="D515" s="161" t="s">
        <v>151</v>
      </c>
      <c r="E515" s="170" t="s">
        <v>1</v>
      </c>
      <c r="F515" s="171" t="s">
        <v>198</v>
      </c>
      <c r="H515" s="170" t="s">
        <v>1</v>
      </c>
      <c r="I515" s="172"/>
      <c r="L515" s="169"/>
      <c r="M515" s="173"/>
      <c r="N515" s="174"/>
      <c r="O515" s="174"/>
      <c r="P515" s="174"/>
      <c r="Q515" s="174"/>
      <c r="R515" s="174"/>
      <c r="S515" s="174"/>
      <c r="T515" s="175"/>
      <c r="AT515" s="170" t="s">
        <v>151</v>
      </c>
      <c r="AU515" s="170" t="s">
        <v>149</v>
      </c>
      <c r="AV515" s="14" t="s">
        <v>82</v>
      </c>
      <c r="AW515" s="14" t="s">
        <v>31</v>
      </c>
      <c r="AX515" s="14" t="s">
        <v>74</v>
      </c>
      <c r="AY515" s="170" t="s">
        <v>142</v>
      </c>
    </row>
    <row r="516" spans="1:65" s="13" customFormat="1" ht="10">
      <c r="B516" s="160"/>
      <c r="D516" s="161" t="s">
        <v>151</v>
      </c>
      <c r="E516" s="162" t="s">
        <v>1</v>
      </c>
      <c r="F516" s="163" t="s">
        <v>655</v>
      </c>
      <c r="H516" s="164">
        <v>29.35</v>
      </c>
      <c r="I516" s="165"/>
      <c r="L516" s="160"/>
      <c r="M516" s="166"/>
      <c r="N516" s="167"/>
      <c r="O516" s="167"/>
      <c r="P516" s="167"/>
      <c r="Q516" s="167"/>
      <c r="R516" s="167"/>
      <c r="S516" s="167"/>
      <c r="T516" s="168"/>
      <c r="AT516" s="162" t="s">
        <v>151</v>
      </c>
      <c r="AU516" s="162" t="s">
        <v>149</v>
      </c>
      <c r="AV516" s="13" t="s">
        <v>149</v>
      </c>
      <c r="AW516" s="13" t="s">
        <v>31</v>
      </c>
      <c r="AX516" s="13" t="s">
        <v>74</v>
      </c>
      <c r="AY516" s="162" t="s">
        <v>142</v>
      </c>
    </row>
    <row r="517" spans="1:65" s="13" customFormat="1" ht="10">
      <c r="B517" s="160"/>
      <c r="D517" s="161" t="s">
        <v>151</v>
      </c>
      <c r="E517" s="162" t="s">
        <v>1</v>
      </c>
      <c r="F517" s="163" t="s">
        <v>656</v>
      </c>
      <c r="H517" s="164">
        <v>-2.2879999999999998</v>
      </c>
      <c r="I517" s="165"/>
      <c r="L517" s="160"/>
      <c r="M517" s="166"/>
      <c r="N517" s="167"/>
      <c r="O517" s="167"/>
      <c r="P517" s="167"/>
      <c r="Q517" s="167"/>
      <c r="R517" s="167"/>
      <c r="S517" s="167"/>
      <c r="T517" s="168"/>
      <c r="AT517" s="162" t="s">
        <v>151</v>
      </c>
      <c r="AU517" s="162" t="s">
        <v>149</v>
      </c>
      <c r="AV517" s="13" t="s">
        <v>149</v>
      </c>
      <c r="AW517" s="13" t="s">
        <v>31</v>
      </c>
      <c r="AX517" s="13" t="s">
        <v>74</v>
      </c>
      <c r="AY517" s="162" t="s">
        <v>142</v>
      </c>
    </row>
    <row r="518" spans="1:65" s="14" customFormat="1" ht="10">
      <c r="B518" s="169"/>
      <c r="D518" s="161" t="s">
        <v>151</v>
      </c>
      <c r="E518" s="170" t="s">
        <v>1</v>
      </c>
      <c r="F518" s="171" t="s">
        <v>183</v>
      </c>
      <c r="H518" s="170" t="s">
        <v>1</v>
      </c>
      <c r="I518" s="172"/>
      <c r="L518" s="169"/>
      <c r="M518" s="173"/>
      <c r="N518" s="174"/>
      <c r="O518" s="174"/>
      <c r="P518" s="174"/>
      <c r="Q518" s="174"/>
      <c r="R518" s="174"/>
      <c r="S518" s="174"/>
      <c r="T518" s="175"/>
      <c r="AT518" s="170" t="s">
        <v>151</v>
      </c>
      <c r="AU518" s="170" t="s">
        <v>149</v>
      </c>
      <c r="AV518" s="14" t="s">
        <v>82</v>
      </c>
      <c r="AW518" s="14" t="s">
        <v>31</v>
      </c>
      <c r="AX518" s="14" t="s">
        <v>74</v>
      </c>
      <c r="AY518" s="170" t="s">
        <v>142</v>
      </c>
    </row>
    <row r="519" spans="1:65" s="13" customFormat="1" ht="10">
      <c r="B519" s="160"/>
      <c r="D519" s="161" t="s">
        <v>151</v>
      </c>
      <c r="E519" s="162" t="s">
        <v>1</v>
      </c>
      <c r="F519" s="163" t="s">
        <v>657</v>
      </c>
      <c r="H519" s="164">
        <v>4.7869999999999999</v>
      </c>
      <c r="I519" s="165"/>
      <c r="L519" s="160"/>
      <c r="M519" s="166"/>
      <c r="N519" s="167"/>
      <c r="O519" s="167"/>
      <c r="P519" s="167"/>
      <c r="Q519" s="167"/>
      <c r="R519" s="167"/>
      <c r="S519" s="167"/>
      <c r="T519" s="168"/>
      <c r="AT519" s="162" t="s">
        <v>151</v>
      </c>
      <c r="AU519" s="162" t="s">
        <v>149</v>
      </c>
      <c r="AV519" s="13" t="s">
        <v>149</v>
      </c>
      <c r="AW519" s="13" t="s">
        <v>31</v>
      </c>
      <c r="AX519" s="13" t="s">
        <v>74</v>
      </c>
      <c r="AY519" s="162" t="s">
        <v>142</v>
      </c>
    </row>
    <row r="520" spans="1:65" s="13" customFormat="1" ht="10">
      <c r="B520" s="160"/>
      <c r="D520" s="161" t="s">
        <v>151</v>
      </c>
      <c r="E520" s="162" t="s">
        <v>1</v>
      </c>
      <c r="F520" s="163" t="s">
        <v>658</v>
      </c>
      <c r="H520" s="164">
        <v>0.98799999999999999</v>
      </c>
      <c r="I520" s="165"/>
      <c r="L520" s="160"/>
      <c r="M520" s="166"/>
      <c r="N520" s="167"/>
      <c r="O520" s="167"/>
      <c r="P520" s="167"/>
      <c r="Q520" s="167"/>
      <c r="R520" s="167"/>
      <c r="S520" s="167"/>
      <c r="T520" s="168"/>
      <c r="AT520" s="162" t="s">
        <v>151</v>
      </c>
      <c r="AU520" s="162" t="s">
        <v>149</v>
      </c>
      <c r="AV520" s="13" t="s">
        <v>149</v>
      </c>
      <c r="AW520" s="13" t="s">
        <v>31</v>
      </c>
      <c r="AX520" s="13" t="s">
        <v>74</v>
      </c>
      <c r="AY520" s="162" t="s">
        <v>142</v>
      </c>
    </row>
    <row r="521" spans="1:65" s="13" customFormat="1" ht="10">
      <c r="B521" s="160"/>
      <c r="D521" s="161" t="s">
        <v>151</v>
      </c>
      <c r="E521" s="162" t="s">
        <v>1</v>
      </c>
      <c r="F521" s="163" t="s">
        <v>659</v>
      </c>
      <c r="H521" s="164">
        <v>-0.315</v>
      </c>
      <c r="I521" s="165"/>
      <c r="L521" s="160"/>
      <c r="M521" s="166"/>
      <c r="N521" s="167"/>
      <c r="O521" s="167"/>
      <c r="P521" s="167"/>
      <c r="Q521" s="167"/>
      <c r="R521" s="167"/>
      <c r="S521" s="167"/>
      <c r="T521" s="168"/>
      <c r="AT521" s="162" t="s">
        <v>151</v>
      </c>
      <c r="AU521" s="162" t="s">
        <v>149</v>
      </c>
      <c r="AV521" s="13" t="s">
        <v>149</v>
      </c>
      <c r="AW521" s="13" t="s">
        <v>31</v>
      </c>
      <c r="AX521" s="13" t="s">
        <v>74</v>
      </c>
      <c r="AY521" s="162" t="s">
        <v>142</v>
      </c>
    </row>
    <row r="522" spans="1:65" s="15" customFormat="1" ht="10">
      <c r="B522" s="176"/>
      <c r="D522" s="161" t="s">
        <v>151</v>
      </c>
      <c r="E522" s="177" t="s">
        <v>1</v>
      </c>
      <c r="F522" s="178" t="s">
        <v>164</v>
      </c>
      <c r="H522" s="179">
        <v>32.521999999999998</v>
      </c>
      <c r="I522" s="180"/>
      <c r="L522" s="176"/>
      <c r="M522" s="181"/>
      <c r="N522" s="182"/>
      <c r="O522" s="182"/>
      <c r="P522" s="182"/>
      <c r="Q522" s="182"/>
      <c r="R522" s="182"/>
      <c r="S522" s="182"/>
      <c r="T522" s="183"/>
      <c r="AT522" s="177" t="s">
        <v>151</v>
      </c>
      <c r="AU522" s="177" t="s">
        <v>149</v>
      </c>
      <c r="AV522" s="15" t="s">
        <v>148</v>
      </c>
      <c r="AW522" s="15" t="s">
        <v>31</v>
      </c>
      <c r="AX522" s="15" t="s">
        <v>82</v>
      </c>
      <c r="AY522" s="177" t="s">
        <v>142</v>
      </c>
    </row>
    <row r="523" spans="1:65" s="2" customFormat="1" ht="21.75" customHeight="1">
      <c r="A523" s="33"/>
      <c r="B523" s="145"/>
      <c r="C523" s="146" t="s">
        <v>660</v>
      </c>
      <c r="D523" s="146" t="s">
        <v>144</v>
      </c>
      <c r="E523" s="147" t="s">
        <v>661</v>
      </c>
      <c r="F523" s="148" t="s">
        <v>662</v>
      </c>
      <c r="G523" s="149" t="s">
        <v>314</v>
      </c>
      <c r="H523" s="150">
        <v>5.34</v>
      </c>
      <c r="I523" s="151"/>
      <c r="J523" s="152">
        <f>ROUND(I523*H523,2)</f>
        <v>0</v>
      </c>
      <c r="K523" s="153"/>
      <c r="L523" s="34"/>
      <c r="M523" s="154" t="s">
        <v>1</v>
      </c>
      <c r="N523" s="155" t="s">
        <v>40</v>
      </c>
      <c r="O523" s="59"/>
      <c r="P523" s="156">
        <f>O523*H523</f>
        <v>0</v>
      </c>
      <c r="Q523" s="156">
        <v>3.3500000000000001E-3</v>
      </c>
      <c r="R523" s="156">
        <f>Q523*H523</f>
        <v>1.7888999999999999E-2</v>
      </c>
      <c r="S523" s="156">
        <v>0</v>
      </c>
      <c r="T523" s="157">
        <f>S523*H523</f>
        <v>0</v>
      </c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R523" s="158" t="s">
        <v>148</v>
      </c>
      <c r="AT523" s="158" t="s">
        <v>144</v>
      </c>
      <c r="AU523" s="158" t="s">
        <v>149</v>
      </c>
      <c r="AY523" s="18" t="s">
        <v>142</v>
      </c>
      <c r="BE523" s="159">
        <f>IF(N523="základná",J523,0)</f>
        <v>0</v>
      </c>
      <c r="BF523" s="159">
        <f>IF(N523="znížená",J523,0)</f>
        <v>0</v>
      </c>
      <c r="BG523" s="159">
        <f>IF(N523="zákl. prenesená",J523,0)</f>
        <v>0</v>
      </c>
      <c r="BH523" s="159">
        <f>IF(N523="zníž. prenesená",J523,0)</f>
        <v>0</v>
      </c>
      <c r="BI523" s="159">
        <f>IF(N523="nulová",J523,0)</f>
        <v>0</v>
      </c>
      <c r="BJ523" s="18" t="s">
        <v>149</v>
      </c>
      <c r="BK523" s="159">
        <f>ROUND(I523*H523,2)</f>
        <v>0</v>
      </c>
      <c r="BL523" s="18" t="s">
        <v>148</v>
      </c>
      <c r="BM523" s="158" t="s">
        <v>663</v>
      </c>
    </row>
    <row r="524" spans="1:65" s="14" customFormat="1" ht="10">
      <c r="B524" s="169"/>
      <c r="D524" s="161" t="s">
        <v>151</v>
      </c>
      <c r="E524" s="170" t="s">
        <v>1</v>
      </c>
      <c r="F524" s="171" t="s">
        <v>198</v>
      </c>
      <c r="H524" s="170" t="s">
        <v>1</v>
      </c>
      <c r="I524" s="172"/>
      <c r="L524" s="169"/>
      <c r="M524" s="173"/>
      <c r="N524" s="174"/>
      <c r="O524" s="174"/>
      <c r="P524" s="174"/>
      <c r="Q524" s="174"/>
      <c r="R524" s="174"/>
      <c r="S524" s="174"/>
      <c r="T524" s="175"/>
      <c r="AT524" s="170" t="s">
        <v>151</v>
      </c>
      <c r="AU524" s="170" t="s">
        <v>149</v>
      </c>
      <c r="AV524" s="14" t="s">
        <v>82</v>
      </c>
      <c r="AW524" s="14" t="s">
        <v>31</v>
      </c>
      <c r="AX524" s="14" t="s">
        <v>74</v>
      </c>
      <c r="AY524" s="170" t="s">
        <v>142</v>
      </c>
    </row>
    <row r="525" spans="1:65" s="13" customFormat="1" ht="10">
      <c r="B525" s="160"/>
      <c r="D525" s="161" t="s">
        <v>151</v>
      </c>
      <c r="E525" s="162" t="s">
        <v>1</v>
      </c>
      <c r="F525" s="163" t="s">
        <v>664</v>
      </c>
      <c r="H525" s="164">
        <v>4.5599999999999996</v>
      </c>
      <c r="I525" s="165"/>
      <c r="L525" s="160"/>
      <c r="M525" s="166"/>
      <c r="N525" s="167"/>
      <c r="O525" s="167"/>
      <c r="P525" s="167"/>
      <c r="Q525" s="167"/>
      <c r="R525" s="167"/>
      <c r="S525" s="167"/>
      <c r="T525" s="168"/>
      <c r="AT525" s="162" t="s">
        <v>151</v>
      </c>
      <c r="AU525" s="162" t="s">
        <v>149</v>
      </c>
      <c r="AV525" s="13" t="s">
        <v>149</v>
      </c>
      <c r="AW525" s="13" t="s">
        <v>31</v>
      </c>
      <c r="AX525" s="13" t="s">
        <v>74</v>
      </c>
      <c r="AY525" s="162" t="s">
        <v>142</v>
      </c>
    </row>
    <row r="526" spans="1:65" s="14" customFormat="1" ht="10">
      <c r="B526" s="169"/>
      <c r="D526" s="161" t="s">
        <v>151</v>
      </c>
      <c r="E526" s="170" t="s">
        <v>1</v>
      </c>
      <c r="F526" s="171" t="s">
        <v>183</v>
      </c>
      <c r="H526" s="170" t="s">
        <v>1</v>
      </c>
      <c r="I526" s="172"/>
      <c r="L526" s="169"/>
      <c r="M526" s="173"/>
      <c r="N526" s="174"/>
      <c r="O526" s="174"/>
      <c r="P526" s="174"/>
      <c r="Q526" s="174"/>
      <c r="R526" s="174"/>
      <c r="S526" s="174"/>
      <c r="T526" s="175"/>
      <c r="AT526" s="170" t="s">
        <v>151</v>
      </c>
      <c r="AU526" s="170" t="s">
        <v>149</v>
      </c>
      <c r="AV526" s="14" t="s">
        <v>82</v>
      </c>
      <c r="AW526" s="14" t="s">
        <v>31</v>
      </c>
      <c r="AX526" s="14" t="s">
        <v>74</v>
      </c>
      <c r="AY526" s="170" t="s">
        <v>142</v>
      </c>
    </row>
    <row r="527" spans="1:65" s="13" customFormat="1" ht="10">
      <c r="B527" s="160"/>
      <c r="D527" s="161" t="s">
        <v>151</v>
      </c>
      <c r="E527" s="162" t="s">
        <v>1</v>
      </c>
      <c r="F527" s="163" t="s">
        <v>665</v>
      </c>
      <c r="H527" s="164">
        <v>0.78</v>
      </c>
      <c r="I527" s="165"/>
      <c r="L527" s="160"/>
      <c r="M527" s="166"/>
      <c r="N527" s="167"/>
      <c r="O527" s="167"/>
      <c r="P527" s="167"/>
      <c r="Q527" s="167"/>
      <c r="R527" s="167"/>
      <c r="S527" s="167"/>
      <c r="T527" s="168"/>
      <c r="AT527" s="162" t="s">
        <v>151</v>
      </c>
      <c r="AU527" s="162" t="s">
        <v>149</v>
      </c>
      <c r="AV527" s="13" t="s">
        <v>149</v>
      </c>
      <c r="AW527" s="13" t="s">
        <v>31</v>
      </c>
      <c r="AX527" s="13" t="s">
        <v>74</v>
      </c>
      <c r="AY527" s="162" t="s">
        <v>142</v>
      </c>
    </row>
    <row r="528" spans="1:65" s="15" customFormat="1" ht="10">
      <c r="B528" s="176"/>
      <c r="D528" s="161" t="s">
        <v>151</v>
      </c>
      <c r="E528" s="177" t="s">
        <v>1</v>
      </c>
      <c r="F528" s="178" t="s">
        <v>164</v>
      </c>
      <c r="H528" s="179">
        <v>5.34</v>
      </c>
      <c r="I528" s="180"/>
      <c r="L528" s="176"/>
      <c r="M528" s="181"/>
      <c r="N528" s="182"/>
      <c r="O528" s="182"/>
      <c r="P528" s="182"/>
      <c r="Q528" s="182"/>
      <c r="R528" s="182"/>
      <c r="S528" s="182"/>
      <c r="T528" s="183"/>
      <c r="AT528" s="177" t="s">
        <v>151</v>
      </c>
      <c r="AU528" s="177" t="s">
        <v>149</v>
      </c>
      <c r="AV528" s="15" t="s">
        <v>148</v>
      </c>
      <c r="AW528" s="15" t="s">
        <v>31</v>
      </c>
      <c r="AX528" s="15" t="s">
        <v>82</v>
      </c>
      <c r="AY528" s="177" t="s">
        <v>142</v>
      </c>
    </row>
    <row r="529" spans="1:65" s="2" customFormat="1" ht="21.75" customHeight="1">
      <c r="A529" s="33"/>
      <c r="B529" s="145"/>
      <c r="C529" s="146" t="s">
        <v>666</v>
      </c>
      <c r="D529" s="146" t="s">
        <v>144</v>
      </c>
      <c r="E529" s="147" t="s">
        <v>667</v>
      </c>
      <c r="F529" s="148" t="s">
        <v>668</v>
      </c>
      <c r="G529" s="149" t="s">
        <v>314</v>
      </c>
      <c r="H529" s="150">
        <v>5.34</v>
      </c>
      <c r="I529" s="151"/>
      <c r="J529" s="152">
        <f>ROUND(I529*H529,2)</f>
        <v>0</v>
      </c>
      <c r="K529" s="153"/>
      <c r="L529" s="34"/>
      <c r="M529" s="154" t="s">
        <v>1</v>
      </c>
      <c r="N529" s="155" t="s">
        <v>40</v>
      </c>
      <c r="O529" s="59"/>
      <c r="P529" s="156">
        <f>O529*H529</f>
        <v>0</v>
      </c>
      <c r="Q529" s="156">
        <v>0</v>
      </c>
      <c r="R529" s="156">
        <f>Q529*H529</f>
        <v>0</v>
      </c>
      <c r="S529" s="156">
        <v>0</v>
      </c>
      <c r="T529" s="157">
        <f>S529*H529</f>
        <v>0</v>
      </c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33"/>
      <c r="AR529" s="158" t="s">
        <v>148</v>
      </c>
      <c r="AT529" s="158" t="s">
        <v>144</v>
      </c>
      <c r="AU529" s="158" t="s">
        <v>149</v>
      </c>
      <c r="AY529" s="18" t="s">
        <v>142</v>
      </c>
      <c r="BE529" s="159">
        <f>IF(N529="základná",J529,0)</f>
        <v>0</v>
      </c>
      <c r="BF529" s="159">
        <f>IF(N529="znížená",J529,0)</f>
        <v>0</v>
      </c>
      <c r="BG529" s="159">
        <f>IF(N529="zákl. prenesená",J529,0)</f>
        <v>0</v>
      </c>
      <c r="BH529" s="159">
        <f>IF(N529="zníž. prenesená",J529,0)</f>
        <v>0</v>
      </c>
      <c r="BI529" s="159">
        <f>IF(N529="nulová",J529,0)</f>
        <v>0</v>
      </c>
      <c r="BJ529" s="18" t="s">
        <v>149</v>
      </c>
      <c r="BK529" s="159">
        <f>ROUND(I529*H529,2)</f>
        <v>0</v>
      </c>
      <c r="BL529" s="18" t="s">
        <v>148</v>
      </c>
      <c r="BM529" s="158" t="s">
        <v>669</v>
      </c>
    </row>
    <row r="530" spans="1:65" s="2" customFormat="1" ht="21.75" customHeight="1">
      <c r="A530" s="33"/>
      <c r="B530" s="145"/>
      <c r="C530" s="146" t="s">
        <v>670</v>
      </c>
      <c r="D530" s="146" t="s">
        <v>144</v>
      </c>
      <c r="E530" s="147" t="s">
        <v>671</v>
      </c>
      <c r="F530" s="148" t="s">
        <v>672</v>
      </c>
      <c r="G530" s="149" t="s">
        <v>314</v>
      </c>
      <c r="H530" s="150">
        <v>325.92700000000002</v>
      </c>
      <c r="I530" s="151"/>
      <c r="J530" s="152">
        <f>ROUND(I530*H530,2)</f>
        <v>0</v>
      </c>
      <c r="K530" s="153"/>
      <c r="L530" s="34"/>
      <c r="M530" s="154" t="s">
        <v>1</v>
      </c>
      <c r="N530" s="155" t="s">
        <v>40</v>
      </c>
      <c r="O530" s="59"/>
      <c r="P530" s="156">
        <f>O530*H530</f>
        <v>0</v>
      </c>
      <c r="Q530" s="156">
        <v>1.5499999999999999E-3</v>
      </c>
      <c r="R530" s="156">
        <f>Q530*H530</f>
        <v>0.50518684999999997</v>
      </c>
      <c r="S530" s="156">
        <v>0</v>
      </c>
      <c r="T530" s="157">
        <f>S530*H530</f>
        <v>0</v>
      </c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33"/>
      <c r="AR530" s="158" t="s">
        <v>148</v>
      </c>
      <c r="AT530" s="158" t="s">
        <v>144</v>
      </c>
      <c r="AU530" s="158" t="s">
        <v>149</v>
      </c>
      <c r="AY530" s="18" t="s">
        <v>142</v>
      </c>
      <c r="BE530" s="159">
        <f>IF(N530="základná",J530,0)</f>
        <v>0</v>
      </c>
      <c r="BF530" s="159">
        <f>IF(N530="znížená",J530,0)</f>
        <v>0</v>
      </c>
      <c r="BG530" s="159">
        <f>IF(N530="zákl. prenesená",J530,0)</f>
        <v>0</v>
      </c>
      <c r="BH530" s="159">
        <f>IF(N530="zníž. prenesená",J530,0)</f>
        <v>0</v>
      </c>
      <c r="BI530" s="159">
        <f>IF(N530="nulová",J530,0)</f>
        <v>0</v>
      </c>
      <c r="BJ530" s="18" t="s">
        <v>149</v>
      </c>
      <c r="BK530" s="159">
        <f>ROUND(I530*H530,2)</f>
        <v>0</v>
      </c>
      <c r="BL530" s="18" t="s">
        <v>148</v>
      </c>
      <c r="BM530" s="158" t="s">
        <v>673</v>
      </c>
    </row>
    <row r="531" spans="1:65" s="14" customFormat="1" ht="10">
      <c r="B531" s="169"/>
      <c r="D531" s="161" t="s">
        <v>151</v>
      </c>
      <c r="E531" s="170" t="s">
        <v>1</v>
      </c>
      <c r="F531" s="171" t="s">
        <v>198</v>
      </c>
      <c r="H531" s="170" t="s">
        <v>1</v>
      </c>
      <c r="I531" s="172"/>
      <c r="L531" s="169"/>
      <c r="M531" s="173"/>
      <c r="N531" s="174"/>
      <c r="O531" s="174"/>
      <c r="P531" s="174"/>
      <c r="Q531" s="174"/>
      <c r="R531" s="174"/>
      <c r="S531" s="174"/>
      <c r="T531" s="175"/>
      <c r="AT531" s="170" t="s">
        <v>151</v>
      </c>
      <c r="AU531" s="170" t="s">
        <v>149</v>
      </c>
      <c r="AV531" s="14" t="s">
        <v>82</v>
      </c>
      <c r="AW531" s="14" t="s">
        <v>31</v>
      </c>
      <c r="AX531" s="14" t="s">
        <v>74</v>
      </c>
      <c r="AY531" s="170" t="s">
        <v>142</v>
      </c>
    </row>
    <row r="532" spans="1:65" s="13" customFormat="1" ht="10">
      <c r="B532" s="160"/>
      <c r="D532" s="161" t="s">
        <v>151</v>
      </c>
      <c r="E532" s="162" t="s">
        <v>1</v>
      </c>
      <c r="F532" s="163" t="s">
        <v>674</v>
      </c>
      <c r="H532" s="164">
        <v>276</v>
      </c>
      <c r="I532" s="165"/>
      <c r="L532" s="160"/>
      <c r="M532" s="166"/>
      <c r="N532" s="167"/>
      <c r="O532" s="167"/>
      <c r="P532" s="167"/>
      <c r="Q532" s="167"/>
      <c r="R532" s="167"/>
      <c r="S532" s="167"/>
      <c r="T532" s="168"/>
      <c r="AT532" s="162" t="s">
        <v>151</v>
      </c>
      <c r="AU532" s="162" t="s">
        <v>149</v>
      </c>
      <c r="AV532" s="13" t="s">
        <v>149</v>
      </c>
      <c r="AW532" s="13" t="s">
        <v>31</v>
      </c>
      <c r="AX532" s="13" t="s">
        <v>74</v>
      </c>
      <c r="AY532" s="162" t="s">
        <v>142</v>
      </c>
    </row>
    <row r="533" spans="1:65" s="13" customFormat="1" ht="10">
      <c r="B533" s="160"/>
      <c r="D533" s="161" t="s">
        <v>151</v>
      </c>
      <c r="E533" s="162" t="s">
        <v>1</v>
      </c>
      <c r="F533" s="163" t="s">
        <v>675</v>
      </c>
      <c r="H533" s="164">
        <v>-22.88</v>
      </c>
      <c r="I533" s="165"/>
      <c r="L533" s="160"/>
      <c r="M533" s="166"/>
      <c r="N533" s="167"/>
      <c r="O533" s="167"/>
      <c r="P533" s="167"/>
      <c r="Q533" s="167"/>
      <c r="R533" s="167"/>
      <c r="S533" s="167"/>
      <c r="T533" s="168"/>
      <c r="AT533" s="162" t="s">
        <v>151</v>
      </c>
      <c r="AU533" s="162" t="s">
        <v>149</v>
      </c>
      <c r="AV533" s="13" t="s">
        <v>149</v>
      </c>
      <c r="AW533" s="13" t="s">
        <v>31</v>
      </c>
      <c r="AX533" s="13" t="s">
        <v>74</v>
      </c>
      <c r="AY533" s="162" t="s">
        <v>142</v>
      </c>
    </row>
    <row r="534" spans="1:65" s="14" customFormat="1" ht="10">
      <c r="B534" s="169"/>
      <c r="D534" s="161" t="s">
        <v>151</v>
      </c>
      <c r="E534" s="170" t="s">
        <v>1</v>
      </c>
      <c r="F534" s="171" t="s">
        <v>183</v>
      </c>
      <c r="H534" s="170" t="s">
        <v>1</v>
      </c>
      <c r="I534" s="172"/>
      <c r="L534" s="169"/>
      <c r="M534" s="173"/>
      <c r="N534" s="174"/>
      <c r="O534" s="174"/>
      <c r="P534" s="174"/>
      <c r="Q534" s="174"/>
      <c r="R534" s="174"/>
      <c r="S534" s="174"/>
      <c r="T534" s="175"/>
      <c r="AT534" s="170" t="s">
        <v>151</v>
      </c>
      <c r="AU534" s="170" t="s">
        <v>149</v>
      </c>
      <c r="AV534" s="14" t="s">
        <v>82</v>
      </c>
      <c r="AW534" s="14" t="s">
        <v>31</v>
      </c>
      <c r="AX534" s="14" t="s">
        <v>74</v>
      </c>
      <c r="AY534" s="170" t="s">
        <v>142</v>
      </c>
    </row>
    <row r="535" spans="1:65" s="13" customFormat="1" ht="10">
      <c r="B535" s="160"/>
      <c r="D535" s="161" t="s">
        <v>151</v>
      </c>
      <c r="E535" s="162" t="s">
        <v>1</v>
      </c>
      <c r="F535" s="163" t="s">
        <v>676</v>
      </c>
      <c r="H535" s="164">
        <v>63.832000000000001</v>
      </c>
      <c r="I535" s="165"/>
      <c r="L535" s="160"/>
      <c r="M535" s="166"/>
      <c r="N535" s="167"/>
      <c r="O535" s="167"/>
      <c r="P535" s="167"/>
      <c r="Q535" s="167"/>
      <c r="R535" s="167"/>
      <c r="S535" s="167"/>
      <c r="T535" s="168"/>
      <c r="AT535" s="162" t="s">
        <v>151</v>
      </c>
      <c r="AU535" s="162" t="s">
        <v>149</v>
      </c>
      <c r="AV535" s="13" t="s">
        <v>149</v>
      </c>
      <c r="AW535" s="13" t="s">
        <v>31</v>
      </c>
      <c r="AX535" s="13" t="s">
        <v>74</v>
      </c>
      <c r="AY535" s="162" t="s">
        <v>142</v>
      </c>
    </row>
    <row r="536" spans="1:65" s="13" customFormat="1" ht="10">
      <c r="B536" s="160"/>
      <c r="D536" s="161" t="s">
        <v>151</v>
      </c>
      <c r="E536" s="162" t="s">
        <v>1</v>
      </c>
      <c r="F536" s="163" t="s">
        <v>677</v>
      </c>
      <c r="H536" s="164">
        <v>13.175000000000001</v>
      </c>
      <c r="I536" s="165"/>
      <c r="L536" s="160"/>
      <c r="M536" s="166"/>
      <c r="N536" s="167"/>
      <c r="O536" s="167"/>
      <c r="P536" s="167"/>
      <c r="Q536" s="167"/>
      <c r="R536" s="167"/>
      <c r="S536" s="167"/>
      <c r="T536" s="168"/>
      <c r="AT536" s="162" t="s">
        <v>151</v>
      </c>
      <c r="AU536" s="162" t="s">
        <v>149</v>
      </c>
      <c r="AV536" s="13" t="s">
        <v>149</v>
      </c>
      <c r="AW536" s="13" t="s">
        <v>31</v>
      </c>
      <c r="AX536" s="13" t="s">
        <v>74</v>
      </c>
      <c r="AY536" s="162" t="s">
        <v>142</v>
      </c>
    </row>
    <row r="537" spans="1:65" s="13" customFormat="1" ht="10">
      <c r="B537" s="160"/>
      <c r="D537" s="161" t="s">
        <v>151</v>
      </c>
      <c r="E537" s="162" t="s">
        <v>1</v>
      </c>
      <c r="F537" s="163" t="s">
        <v>678</v>
      </c>
      <c r="H537" s="164">
        <v>-4.2</v>
      </c>
      <c r="I537" s="165"/>
      <c r="L537" s="160"/>
      <c r="M537" s="166"/>
      <c r="N537" s="167"/>
      <c r="O537" s="167"/>
      <c r="P537" s="167"/>
      <c r="Q537" s="167"/>
      <c r="R537" s="167"/>
      <c r="S537" s="167"/>
      <c r="T537" s="168"/>
      <c r="AT537" s="162" t="s">
        <v>151</v>
      </c>
      <c r="AU537" s="162" t="s">
        <v>149</v>
      </c>
      <c r="AV537" s="13" t="s">
        <v>149</v>
      </c>
      <c r="AW537" s="13" t="s">
        <v>31</v>
      </c>
      <c r="AX537" s="13" t="s">
        <v>74</v>
      </c>
      <c r="AY537" s="162" t="s">
        <v>142</v>
      </c>
    </row>
    <row r="538" spans="1:65" s="15" customFormat="1" ht="10">
      <c r="B538" s="176"/>
      <c r="D538" s="161" t="s">
        <v>151</v>
      </c>
      <c r="E538" s="177" t="s">
        <v>1</v>
      </c>
      <c r="F538" s="178" t="s">
        <v>164</v>
      </c>
      <c r="H538" s="179">
        <v>325.92700000000002</v>
      </c>
      <c r="I538" s="180"/>
      <c r="L538" s="176"/>
      <c r="M538" s="181"/>
      <c r="N538" s="182"/>
      <c r="O538" s="182"/>
      <c r="P538" s="182"/>
      <c r="Q538" s="182"/>
      <c r="R538" s="182"/>
      <c r="S538" s="182"/>
      <c r="T538" s="183"/>
      <c r="AT538" s="177" t="s">
        <v>151</v>
      </c>
      <c r="AU538" s="177" t="s">
        <v>149</v>
      </c>
      <c r="AV538" s="15" t="s">
        <v>148</v>
      </c>
      <c r="AW538" s="15" t="s">
        <v>31</v>
      </c>
      <c r="AX538" s="15" t="s">
        <v>82</v>
      </c>
      <c r="AY538" s="177" t="s">
        <v>142</v>
      </c>
    </row>
    <row r="539" spans="1:65" s="2" customFormat="1" ht="21.75" customHeight="1">
      <c r="A539" s="33"/>
      <c r="B539" s="145"/>
      <c r="C539" s="146" t="s">
        <v>679</v>
      </c>
      <c r="D539" s="146" t="s">
        <v>144</v>
      </c>
      <c r="E539" s="147" t="s">
        <v>680</v>
      </c>
      <c r="F539" s="148" t="s">
        <v>681</v>
      </c>
      <c r="G539" s="149" t="s">
        <v>314</v>
      </c>
      <c r="H539" s="150">
        <v>325.92700000000002</v>
      </c>
      <c r="I539" s="151"/>
      <c r="J539" s="152">
        <f>ROUND(I539*H539,2)</f>
        <v>0</v>
      </c>
      <c r="K539" s="153"/>
      <c r="L539" s="34"/>
      <c r="M539" s="154" t="s">
        <v>1</v>
      </c>
      <c r="N539" s="155" t="s">
        <v>40</v>
      </c>
      <c r="O539" s="59"/>
      <c r="P539" s="156">
        <f>O539*H539</f>
        <v>0</v>
      </c>
      <c r="Q539" s="156">
        <v>0</v>
      </c>
      <c r="R539" s="156">
        <f>Q539*H539</f>
        <v>0</v>
      </c>
      <c r="S539" s="156">
        <v>0</v>
      </c>
      <c r="T539" s="157">
        <f>S539*H539</f>
        <v>0</v>
      </c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R539" s="158" t="s">
        <v>148</v>
      </c>
      <c r="AT539" s="158" t="s">
        <v>144</v>
      </c>
      <c r="AU539" s="158" t="s">
        <v>149</v>
      </c>
      <c r="AY539" s="18" t="s">
        <v>142</v>
      </c>
      <c r="BE539" s="159">
        <f>IF(N539="základná",J539,0)</f>
        <v>0</v>
      </c>
      <c r="BF539" s="159">
        <f>IF(N539="znížená",J539,0)</f>
        <v>0</v>
      </c>
      <c r="BG539" s="159">
        <f>IF(N539="zákl. prenesená",J539,0)</f>
        <v>0</v>
      </c>
      <c r="BH539" s="159">
        <f>IF(N539="zníž. prenesená",J539,0)</f>
        <v>0</v>
      </c>
      <c r="BI539" s="159">
        <f>IF(N539="nulová",J539,0)</f>
        <v>0</v>
      </c>
      <c r="BJ539" s="18" t="s">
        <v>149</v>
      </c>
      <c r="BK539" s="159">
        <f>ROUND(I539*H539,2)</f>
        <v>0</v>
      </c>
      <c r="BL539" s="18" t="s">
        <v>148</v>
      </c>
      <c r="BM539" s="158" t="s">
        <v>682</v>
      </c>
    </row>
    <row r="540" spans="1:65" s="2" customFormat="1" ht="16.5" customHeight="1">
      <c r="A540" s="33"/>
      <c r="B540" s="145"/>
      <c r="C540" s="146" t="s">
        <v>683</v>
      </c>
      <c r="D540" s="146" t="s">
        <v>144</v>
      </c>
      <c r="E540" s="147" t="s">
        <v>684</v>
      </c>
      <c r="F540" s="148" t="s">
        <v>685</v>
      </c>
      <c r="G540" s="149" t="s">
        <v>287</v>
      </c>
      <c r="H540" s="150">
        <v>0.96699999999999997</v>
      </c>
      <c r="I540" s="151"/>
      <c r="J540" s="152">
        <f>ROUND(I540*H540,2)</f>
        <v>0</v>
      </c>
      <c r="K540" s="153"/>
      <c r="L540" s="34"/>
      <c r="M540" s="154" t="s">
        <v>1</v>
      </c>
      <c r="N540" s="155" t="s">
        <v>40</v>
      </c>
      <c r="O540" s="59"/>
      <c r="P540" s="156">
        <f>O540*H540</f>
        <v>0</v>
      </c>
      <c r="Q540" s="156">
        <v>1.01555</v>
      </c>
      <c r="R540" s="156">
        <f>Q540*H540</f>
        <v>0.98203684999999996</v>
      </c>
      <c r="S540" s="156">
        <v>0</v>
      </c>
      <c r="T540" s="157">
        <f>S540*H540</f>
        <v>0</v>
      </c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R540" s="158" t="s">
        <v>148</v>
      </c>
      <c r="AT540" s="158" t="s">
        <v>144</v>
      </c>
      <c r="AU540" s="158" t="s">
        <v>149</v>
      </c>
      <c r="AY540" s="18" t="s">
        <v>142</v>
      </c>
      <c r="BE540" s="159">
        <f>IF(N540="základná",J540,0)</f>
        <v>0</v>
      </c>
      <c r="BF540" s="159">
        <f>IF(N540="znížená",J540,0)</f>
        <v>0</v>
      </c>
      <c r="BG540" s="159">
        <f>IF(N540="zákl. prenesená",J540,0)</f>
        <v>0</v>
      </c>
      <c r="BH540" s="159">
        <f>IF(N540="zníž. prenesená",J540,0)</f>
        <v>0</v>
      </c>
      <c r="BI540" s="159">
        <f>IF(N540="nulová",J540,0)</f>
        <v>0</v>
      </c>
      <c r="BJ540" s="18" t="s">
        <v>149</v>
      </c>
      <c r="BK540" s="159">
        <f>ROUND(I540*H540,2)</f>
        <v>0</v>
      </c>
      <c r="BL540" s="18" t="s">
        <v>148</v>
      </c>
      <c r="BM540" s="158" t="s">
        <v>686</v>
      </c>
    </row>
    <row r="541" spans="1:65" s="13" customFormat="1" ht="10">
      <c r="B541" s="160"/>
      <c r="D541" s="161" t="s">
        <v>151</v>
      </c>
      <c r="E541" s="162" t="s">
        <v>1</v>
      </c>
      <c r="F541" s="163" t="s">
        <v>687</v>
      </c>
      <c r="H541" s="164">
        <v>0.96699999999999997</v>
      </c>
      <c r="I541" s="165"/>
      <c r="L541" s="160"/>
      <c r="M541" s="166"/>
      <c r="N541" s="167"/>
      <c r="O541" s="167"/>
      <c r="P541" s="167"/>
      <c r="Q541" s="167"/>
      <c r="R541" s="167"/>
      <c r="S541" s="167"/>
      <c r="T541" s="168"/>
      <c r="AT541" s="162" t="s">
        <v>151</v>
      </c>
      <c r="AU541" s="162" t="s">
        <v>149</v>
      </c>
      <c r="AV541" s="13" t="s">
        <v>149</v>
      </c>
      <c r="AW541" s="13" t="s">
        <v>31</v>
      </c>
      <c r="AX541" s="13" t="s">
        <v>82</v>
      </c>
      <c r="AY541" s="162" t="s">
        <v>142</v>
      </c>
    </row>
    <row r="542" spans="1:65" s="2" customFormat="1" ht="16.5" customHeight="1">
      <c r="A542" s="33"/>
      <c r="B542" s="145"/>
      <c r="C542" s="146" t="s">
        <v>688</v>
      </c>
      <c r="D542" s="146" t="s">
        <v>144</v>
      </c>
      <c r="E542" s="147" t="s">
        <v>689</v>
      </c>
      <c r="F542" s="148" t="s">
        <v>690</v>
      </c>
      <c r="G542" s="149" t="s">
        <v>287</v>
      </c>
      <c r="H542" s="150">
        <v>2.4590000000000001</v>
      </c>
      <c r="I542" s="151"/>
      <c r="J542" s="152">
        <f>ROUND(I542*H542,2)</f>
        <v>0</v>
      </c>
      <c r="K542" s="153"/>
      <c r="L542" s="34"/>
      <c r="M542" s="154" t="s">
        <v>1</v>
      </c>
      <c r="N542" s="155" t="s">
        <v>40</v>
      </c>
      <c r="O542" s="59"/>
      <c r="P542" s="156">
        <f>O542*H542</f>
        <v>0</v>
      </c>
      <c r="Q542" s="156">
        <v>1.20296</v>
      </c>
      <c r="R542" s="156">
        <f>Q542*H542</f>
        <v>2.9580786400000001</v>
      </c>
      <c r="S542" s="156">
        <v>0</v>
      </c>
      <c r="T542" s="157">
        <f>S542*H542</f>
        <v>0</v>
      </c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R542" s="158" t="s">
        <v>148</v>
      </c>
      <c r="AT542" s="158" t="s">
        <v>144</v>
      </c>
      <c r="AU542" s="158" t="s">
        <v>149</v>
      </c>
      <c r="AY542" s="18" t="s">
        <v>142</v>
      </c>
      <c r="BE542" s="159">
        <f>IF(N542="základná",J542,0)</f>
        <v>0</v>
      </c>
      <c r="BF542" s="159">
        <f>IF(N542="znížená",J542,0)</f>
        <v>0</v>
      </c>
      <c r="BG542" s="159">
        <f>IF(N542="zákl. prenesená",J542,0)</f>
        <v>0</v>
      </c>
      <c r="BH542" s="159">
        <f>IF(N542="zníž. prenesená",J542,0)</f>
        <v>0</v>
      </c>
      <c r="BI542" s="159">
        <f>IF(N542="nulová",J542,0)</f>
        <v>0</v>
      </c>
      <c r="BJ542" s="18" t="s">
        <v>149</v>
      </c>
      <c r="BK542" s="159">
        <f>ROUND(I542*H542,2)</f>
        <v>0</v>
      </c>
      <c r="BL542" s="18" t="s">
        <v>148</v>
      </c>
      <c r="BM542" s="158" t="s">
        <v>691</v>
      </c>
    </row>
    <row r="543" spans="1:65" s="13" customFormat="1" ht="10">
      <c r="B543" s="160"/>
      <c r="D543" s="161" t="s">
        <v>151</v>
      </c>
      <c r="E543" s="162" t="s">
        <v>1</v>
      </c>
      <c r="F543" s="163" t="s">
        <v>692</v>
      </c>
      <c r="H543" s="164">
        <v>2.4590000000000001</v>
      </c>
      <c r="I543" s="165"/>
      <c r="L543" s="160"/>
      <c r="M543" s="166"/>
      <c r="N543" s="167"/>
      <c r="O543" s="167"/>
      <c r="P543" s="167"/>
      <c r="Q543" s="167"/>
      <c r="R543" s="167"/>
      <c r="S543" s="167"/>
      <c r="T543" s="168"/>
      <c r="AT543" s="162" t="s">
        <v>151</v>
      </c>
      <c r="AU543" s="162" t="s">
        <v>149</v>
      </c>
      <c r="AV543" s="13" t="s">
        <v>149</v>
      </c>
      <c r="AW543" s="13" t="s">
        <v>31</v>
      </c>
      <c r="AX543" s="13" t="s">
        <v>82</v>
      </c>
      <c r="AY543" s="162" t="s">
        <v>142</v>
      </c>
    </row>
    <row r="544" spans="1:65" s="2" customFormat="1" ht="33" customHeight="1">
      <c r="A544" s="33"/>
      <c r="B544" s="145"/>
      <c r="C544" s="146" t="s">
        <v>693</v>
      </c>
      <c r="D544" s="146" t="s">
        <v>144</v>
      </c>
      <c r="E544" s="147" t="s">
        <v>694</v>
      </c>
      <c r="F544" s="148" t="s">
        <v>695</v>
      </c>
      <c r="G544" s="149" t="s">
        <v>314</v>
      </c>
      <c r="H544" s="150">
        <v>28</v>
      </c>
      <c r="I544" s="151"/>
      <c r="J544" s="152">
        <f>ROUND(I544*H544,2)</f>
        <v>0</v>
      </c>
      <c r="K544" s="153"/>
      <c r="L544" s="34"/>
      <c r="M544" s="154" t="s">
        <v>1</v>
      </c>
      <c r="N544" s="155" t="s">
        <v>40</v>
      </c>
      <c r="O544" s="59"/>
      <c r="P544" s="156">
        <f>O544*H544</f>
        <v>0</v>
      </c>
      <c r="Q544" s="156">
        <v>7.3819999999999997E-2</v>
      </c>
      <c r="R544" s="156">
        <f>Q544*H544</f>
        <v>2.0669599999999999</v>
      </c>
      <c r="S544" s="156">
        <v>0</v>
      </c>
      <c r="T544" s="157">
        <f>S544*H544</f>
        <v>0</v>
      </c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R544" s="158" t="s">
        <v>148</v>
      </c>
      <c r="AT544" s="158" t="s">
        <v>144</v>
      </c>
      <c r="AU544" s="158" t="s">
        <v>149</v>
      </c>
      <c r="AY544" s="18" t="s">
        <v>142</v>
      </c>
      <c r="BE544" s="159">
        <f>IF(N544="základná",J544,0)</f>
        <v>0</v>
      </c>
      <c r="BF544" s="159">
        <f>IF(N544="znížená",J544,0)</f>
        <v>0</v>
      </c>
      <c r="BG544" s="159">
        <f>IF(N544="zákl. prenesená",J544,0)</f>
        <v>0</v>
      </c>
      <c r="BH544" s="159">
        <f>IF(N544="zníž. prenesená",J544,0)</f>
        <v>0</v>
      </c>
      <c r="BI544" s="159">
        <f>IF(N544="nulová",J544,0)</f>
        <v>0</v>
      </c>
      <c r="BJ544" s="18" t="s">
        <v>149</v>
      </c>
      <c r="BK544" s="159">
        <f>ROUND(I544*H544,2)</f>
        <v>0</v>
      </c>
      <c r="BL544" s="18" t="s">
        <v>148</v>
      </c>
      <c r="BM544" s="158" t="s">
        <v>696</v>
      </c>
    </row>
    <row r="545" spans="1:65" s="14" customFormat="1" ht="10">
      <c r="B545" s="169"/>
      <c r="D545" s="161" t="s">
        <v>151</v>
      </c>
      <c r="E545" s="170" t="s">
        <v>1</v>
      </c>
      <c r="F545" s="171" t="s">
        <v>488</v>
      </c>
      <c r="H545" s="170" t="s">
        <v>1</v>
      </c>
      <c r="I545" s="172"/>
      <c r="L545" s="169"/>
      <c r="M545" s="173"/>
      <c r="N545" s="174"/>
      <c r="O545" s="174"/>
      <c r="P545" s="174"/>
      <c r="Q545" s="174"/>
      <c r="R545" s="174"/>
      <c r="S545" s="174"/>
      <c r="T545" s="175"/>
      <c r="AT545" s="170" t="s">
        <v>151</v>
      </c>
      <c r="AU545" s="170" t="s">
        <v>149</v>
      </c>
      <c r="AV545" s="14" t="s">
        <v>82</v>
      </c>
      <c r="AW545" s="14" t="s">
        <v>31</v>
      </c>
      <c r="AX545" s="14" t="s">
        <v>74</v>
      </c>
      <c r="AY545" s="170" t="s">
        <v>142</v>
      </c>
    </row>
    <row r="546" spans="1:65" s="13" customFormat="1" ht="10">
      <c r="B546" s="160"/>
      <c r="D546" s="161" t="s">
        <v>151</v>
      </c>
      <c r="E546" s="162" t="s">
        <v>1</v>
      </c>
      <c r="F546" s="163" t="s">
        <v>697</v>
      </c>
      <c r="H546" s="164">
        <v>4</v>
      </c>
      <c r="I546" s="165"/>
      <c r="L546" s="160"/>
      <c r="M546" s="166"/>
      <c r="N546" s="167"/>
      <c r="O546" s="167"/>
      <c r="P546" s="167"/>
      <c r="Q546" s="167"/>
      <c r="R546" s="167"/>
      <c r="S546" s="167"/>
      <c r="T546" s="168"/>
      <c r="AT546" s="162" t="s">
        <v>151</v>
      </c>
      <c r="AU546" s="162" t="s">
        <v>149</v>
      </c>
      <c r="AV546" s="13" t="s">
        <v>149</v>
      </c>
      <c r="AW546" s="13" t="s">
        <v>31</v>
      </c>
      <c r="AX546" s="13" t="s">
        <v>74</v>
      </c>
      <c r="AY546" s="162" t="s">
        <v>142</v>
      </c>
    </row>
    <row r="547" spans="1:65" s="14" customFormat="1" ht="10">
      <c r="B547" s="169"/>
      <c r="D547" s="161" t="s">
        <v>151</v>
      </c>
      <c r="E547" s="170" t="s">
        <v>1</v>
      </c>
      <c r="F547" s="171" t="s">
        <v>494</v>
      </c>
      <c r="H547" s="170" t="s">
        <v>1</v>
      </c>
      <c r="I547" s="172"/>
      <c r="L547" s="169"/>
      <c r="M547" s="173"/>
      <c r="N547" s="174"/>
      <c r="O547" s="174"/>
      <c r="P547" s="174"/>
      <c r="Q547" s="174"/>
      <c r="R547" s="174"/>
      <c r="S547" s="174"/>
      <c r="T547" s="175"/>
      <c r="AT547" s="170" t="s">
        <v>151</v>
      </c>
      <c r="AU547" s="170" t="s">
        <v>149</v>
      </c>
      <c r="AV547" s="14" t="s">
        <v>82</v>
      </c>
      <c r="AW547" s="14" t="s">
        <v>31</v>
      </c>
      <c r="AX547" s="14" t="s">
        <v>74</v>
      </c>
      <c r="AY547" s="170" t="s">
        <v>142</v>
      </c>
    </row>
    <row r="548" spans="1:65" s="13" customFormat="1" ht="10">
      <c r="B548" s="160"/>
      <c r="D548" s="161" t="s">
        <v>151</v>
      </c>
      <c r="E548" s="162" t="s">
        <v>1</v>
      </c>
      <c r="F548" s="163" t="s">
        <v>698</v>
      </c>
      <c r="H548" s="164">
        <v>12</v>
      </c>
      <c r="I548" s="165"/>
      <c r="L548" s="160"/>
      <c r="M548" s="166"/>
      <c r="N548" s="167"/>
      <c r="O548" s="167"/>
      <c r="P548" s="167"/>
      <c r="Q548" s="167"/>
      <c r="R548" s="167"/>
      <c r="S548" s="167"/>
      <c r="T548" s="168"/>
      <c r="AT548" s="162" t="s">
        <v>151</v>
      </c>
      <c r="AU548" s="162" t="s">
        <v>149</v>
      </c>
      <c r="AV548" s="13" t="s">
        <v>149</v>
      </c>
      <c r="AW548" s="13" t="s">
        <v>31</v>
      </c>
      <c r="AX548" s="13" t="s">
        <v>74</v>
      </c>
      <c r="AY548" s="162" t="s">
        <v>142</v>
      </c>
    </row>
    <row r="549" spans="1:65" s="14" customFormat="1" ht="10">
      <c r="B549" s="169"/>
      <c r="D549" s="161" t="s">
        <v>151</v>
      </c>
      <c r="E549" s="170" t="s">
        <v>1</v>
      </c>
      <c r="F549" s="171" t="s">
        <v>498</v>
      </c>
      <c r="H549" s="170" t="s">
        <v>1</v>
      </c>
      <c r="I549" s="172"/>
      <c r="L549" s="169"/>
      <c r="M549" s="173"/>
      <c r="N549" s="174"/>
      <c r="O549" s="174"/>
      <c r="P549" s="174"/>
      <c r="Q549" s="174"/>
      <c r="R549" s="174"/>
      <c r="S549" s="174"/>
      <c r="T549" s="175"/>
      <c r="AT549" s="170" t="s">
        <v>151</v>
      </c>
      <c r="AU549" s="170" t="s">
        <v>149</v>
      </c>
      <c r="AV549" s="14" t="s">
        <v>82</v>
      </c>
      <c r="AW549" s="14" t="s">
        <v>31</v>
      </c>
      <c r="AX549" s="14" t="s">
        <v>74</v>
      </c>
      <c r="AY549" s="170" t="s">
        <v>142</v>
      </c>
    </row>
    <row r="550" spans="1:65" s="13" customFormat="1" ht="10">
      <c r="B550" s="160"/>
      <c r="D550" s="161" t="s">
        <v>151</v>
      </c>
      <c r="E550" s="162" t="s">
        <v>1</v>
      </c>
      <c r="F550" s="163" t="s">
        <v>698</v>
      </c>
      <c r="H550" s="164">
        <v>12</v>
      </c>
      <c r="I550" s="165"/>
      <c r="L550" s="160"/>
      <c r="M550" s="166"/>
      <c r="N550" s="167"/>
      <c r="O550" s="167"/>
      <c r="P550" s="167"/>
      <c r="Q550" s="167"/>
      <c r="R550" s="167"/>
      <c r="S550" s="167"/>
      <c r="T550" s="168"/>
      <c r="AT550" s="162" t="s">
        <v>151</v>
      </c>
      <c r="AU550" s="162" t="s">
        <v>149</v>
      </c>
      <c r="AV550" s="13" t="s">
        <v>149</v>
      </c>
      <c r="AW550" s="13" t="s">
        <v>31</v>
      </c>
      <c r="AX550" s="13" t="s">
        <v>74</v>
      </c>
      <c r="AY550" s="162" t="s">
        <v>142</v>
      </c>
    </row>
    <row r="551" spans="1:65" s="15" customFormat="1" ht="10">
      <c r="B551" s="176"/>
      <c r="D551" s="161" t="s">
        <v>151</v>
      </c>
      <c r="E551" s="177" t="s">
        <v>1</v>
      </c>
      <c r="F551" s="178" t="s">
        <v>164</v>
      </c>
      <c r="H551" s="179">
        <v>28</v>
      </c>
      <c r="I551" s="180"/>
      <c r="L551" s="176"/>
      <c r="M551" s="181"/>
      <c r="N551" s="182"/>
      <c r="O551" s="182"/>
      <c r="P551" s="182"/>
      <c r="Q551" s="182"/>
      <c r="R551" s="182"/>
      <c r="S551" s="182"/>
      <c r="T551" s="183"/>
      <c r="AT551" s="177" t="s">
        <v>151</v>
      </c>
      <c r="AU551" s="177" t="s">
        <v>149</v>
      </c>
      <c r="AV551" s="15" t="s">
        <v>148</v>
      </c>
      <c r="AW551" s="15" t="s">
        <v>31</v>
      </c>
      <c r="AX551" s="15" t="s">
        <v>82</v>
      </c>
      <c r="AY551" s="177" t="s">
        <v>142</v>
      </c>
    </row>
    <row r="552" spans="1:65" s="2" customFormat="1" ht="33" customHeight="1">
      <c r="A552" s="33"/>
      <c r="B552" s="145"/>
      <c r="C552" s="146" t="s">
        <v>699</v>
      </c>
      <c r="D552" s="146" t="s">
        <v>144</v>
      </c>
      <c r="E552" s="147" t="s">
        <v>700</v>
      </c>
      <c r="F552" s="148" t="s">
        <v>701</v>
      </c>
      <c r="G552" s="149" t="s">
        <v>314</v>
      </c>
      <c r="H552" s="150">
        <v>1227.7619999999999</v>
      </c>
      <c r="I552" s="151"/>
      <c r="J552" s="152">
        <f>ROUND(I552*H552,2)</f>
        <v>0</v>
      </c>
      <c r="K552" s="153"/>
      <c r="L552" s="34"/>
      <c r="M552" s="154" t="s">
        <v>1</v>
      </c>
      <c r="N552" s="155" t="s">
        <v>40</v>
      </c>
      <c r="O552" s="59"/>
      <c r="P552" s="156">
        <f>O552*H552</f>
        <v>0</v>
      </c>
      <c r="Q552" s="156">
        <v>0.11069</v>
      </c>
      <c r="R552" s="156">
        <f>Q552*H552</f>
        <v>135.90097577999998</v>
      </c>
      <c r="S552" s="156">
        <v>0</v>
      </c>
      <c r="T552" s="157">
        <f>S552*H552</f>
        <v>0</v>
      </c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R552" s="158" t="s">
        <v>148</v>
      </c>
      <c r="AT552" s="158" t="s">
        <v>144</v>
      </c>
      <c r="AU552" s="158" t="s">
        <v>149</v>
      </c>
      <c r="AY552" s="18" t="s">
        <v>142</v>
      </c>
      <c r="BE552" s="159">
        <f>IF(N552="základná",J552,0)</f>
        <v>0</v>
      </c>
      <c r="BF552" s="159">
        <f>IF(N552="znížená",J552,0)</f>
        <v>0</v>
      </c>
      <c r="BG552" s="159">
        <f>IF(N552="zákl. prenesená",J552,0)</f>
        <v>0</v>
      </c>
      <c r="BH552" s="159">
        <f>IF(N552="zníž. prenesená",J552,0)</f>
        <v>0</v>
      </c>
      <c r="BI552" s="159">
        <f>IF(N552="nulová",J552,0)</f>
        <v>0</v>
      </c>
      <c r="BJ552" s="18" t="s">
        <v>149</v>
      </c>
      <c r="BK552" s="159">
        <f>ROUND(I552*H552,2)</f>
        <v>0</v>
      </c>
      <c r="BL552" s="18" t="s">
        <v>148</v>
      </c>
      <c r="BM552" s="158" t="s">
        <v>702</v>
      </c>
    </row>
    <row r="553" spans="1:65" s="14" customFormat="1" ht="10">
      <c r="B553" s="169"/>
      <c r="D553" s="161" t="s">
        <v>151</v>
      </c>
      <c r="E553" s="170" t="s">
        <v>1</v>
      </c>
      <c r="F553" s="171" t="s">
        <v>703</v>
      </c>
      <c r="H553" s="170" t="s">
        <v>1</v>
      </c>
      <c r="I553" s="172"/>
      <c r="L553" s="169"/>
      <c r="M553" s="173"/>
      <c r="N553" s="174"/>
      <c r="O553" s="174"/>
      <c r="P553" s="174"/>
      <c r="Q553" s="174"/>
      <c r="R553" s="174"/>
      <c r="S553" s="174"/>
      <c r="T553" s="175"/>
      <c r="AT553" s="170" t="s">
        <v>151</v>
      </c>
      <c r="AU553" s="170" t="s">
        <v>149</v>
      </c>
      <c r="AV553" s="14" t="s">
        <v>82</v>
      </c>
      <c r="AW553" s="14" t="s">
        <v>31</v>
      </c>
      <c r="AX553" s="14" t="s">
        <v>74</v>
      </c>
      <c r="AY553" s="170" t="s">
        <v>142</v>
      </c>
    </row>
    <row r="554" spans="1:65" s="13" customFormat="1" ht="10">
      <c r="B554" s="160"/>
      <c r="D554" s="161" t="s">
        <v>151</v>
      </c>
      <c r="E554" s="162" t="s">
        <v>1</v>
      </c>
      <c r="F554" s="163" t="s">
        <v>704</v>
      </c>
      <c r="H554" s="164">
        <v>41.31</v>
      </c>
      <c r="I554" s="165"/>
      <c r="L554" s="160"/>
      <c r="M554" s="166"/>
      <c r="N554" s="167"/>
      <c r="O554" s="167"/>
      <c r="P554" s="167"/>
      <c r="Q554" s="167"/>
      <c r="R554" s="167"/>
      <c r="S554" s="167"/>
      <c r="T554" s="168"/>
      <c r="AT554" s="162" t="s">
        <v>151</v>
      </c>
      <c r="AU554" s="162" t="s">
        <v>149</v>
      </c>
      <c r="AV554" s="13" t="s">
        <v>149</v>
      </c>
      <c r="AW554" s="13" t="s">
        <v>31</v>
      </c>
      <c r="AX554" s="13" t="s">
        <v>74</v>
      </c>
      <c r="AY554" s="162" t="s">
        <v>142</v>
      </c>
    </row>
    <row r="555" spans="1:65" s="13" customFormat="1" ht="10">
      <c r="B555" s="160"/>
      <c r="D555" s="161" t="s">
        <v>151</v>
      </c>
      <c r="E555" s="162" t="s">
        <v>1</v>
      </c>
      <c r="F555" s="163" t="s">
        <v>705</v>
      </c>
      <c r="H555" s="164">
        <v>-8.8000000000000007</v>
      </c>
      <c r="I555" s="165"/>
      <c r="L555" s="160"/>
      <c r="M555" s="166"/>
      <c r="N555" s="167"/>
      <c r="O555" s="167"/>
      <c r="P555" s="167"/>
      <c r="Q555" s="167"/>
      <c r="R555" s="167"/>
      <c r="S555" s="167"/>
      <c r="T555" s="168"/>
      <c r="AT555" s="162" t="s">
        <v>151</v>
      </c>
      <c r="AU555" s="162" t="s">
        <v>149</v>
      </c>
      <c r="AV555" s="13" t="s">
        <v>149</v>
      </c>
      <c r="AW555" s="13" t="s">
        <v>31</v>
      </c>
      <c r="AX555" s="13" t="s">
        <v>74</v>
      </c>
      <c r="AY555" s="162" t="s">
        <v>142</v>
      </c>
    </row>
    <row r="556" spans="1:65" s="14" customFormat="1" ht="10">
      <c r="B556" s="169"/>
      <c r="D556" s="161" t="s">
        <v>151</v>
      </c>
      <c r="E556" s="170" t="s">
        <v>1</v>
      </c>
      <c r="F556" s="171" t="s">
        <v>488</v>
      </c>
      <c r="H556" s="170" t="s">
        <v>1</v>
      </c>
      <c r="I556" s="172"/>
      <c r="L556" s="169"/>
      <c r="M556" s="173"/>
      <c r="N556" s="174"/>
      <c r="O556" s="174"/>
      <c r="P556" s="174"/>
      <c r="Q556" s="174"/>
      <c r="R556" s="174"/>
      <c r="S556" s="174"/>
      <c r="T556" s="175"/>
      <c r="AT556" s="170" t="s">
        <v>151</v>
      </c>
      <c r="AU556" s="170" t="s">
        <v>149</v>
      </c>
      <c r="AV556" s="14" t="s">
        <v>82</v>
      </c>
      <c r="AW556" s="14" t="s">
        <v>31</v>
      </c>
      <c r="AX556" s="14" t="s">
        <v>74</v>
      </c>
      <c r="AY556" s="170" t="s">
        <v>142</v>
      </c>
    </row>
    <row r="557" spans="1:65" s="13" customFormat="1" ht="10">
      <c r="B557" s="160"/>
      <c r="D557" s="161" t="s">
        <v>151</v>
      </c>
      <c r="E557" s="162" t="s">
        <v>1</v>
      </c>
      <c r="F557" s="163" t="s">
        <v>706</v>
      </c>
      <c r="H557" s="164">
        <v>131.035</v>
      </c>
      <c r="I557" s="165"/>
      <c r="L557" s="160"/>
      <c r="M557" s="166"/>
      <c r="N557" s="167"/>
      <c r="O557" s="167"/>
      <c r="P557" s="167"/>
      <c r="Q557" s="167"/>
      <c r="R557" s="167"/>
      <c r="S557" s="167"/>
      <c r="T557" s="168"/>
      <c r="AT557" s="162" t="s">
        <v>151</v>
      </c>
      <c r="AU557" s="162" t="s">
        <v>149</v>
      </c>
      <c r="AV557" s="13" t="s">
        <v>149</v>
      </c>
      <c r="AW557" s="13" t="s">
        <v>31</v>
      </c>
      <c r="AX557" s="13" t="s">
        <v>74</v>
      </c>
      <c r="AY557" s="162" t="s">
        <v>142</v>
      </c>
    </row>
    <row r="558" spans="1:65" s="13" customFormat="1" ht="10">
      <c r="B558" s="160"/>
      <c r="D558" s="161" t="s">
        <v>151</v>
      </c>
      <c r="E558" s="162" t="s">
        <v>1</v>
      </c>
      <c r="F558" s="163" t="s">
        <v>707</v>
      </c>
      <c r="H558" s="164">
        <v>38.143000000000001</v>
      </c>
      <c r="I558" s="165"/>
      <c r="L558" s="160"/>
      <c r="M558" s="166"/>
      <c r="N558" s="167"/>
      <c r="O558" s="167"/>
      <c r="P558" s="167"/>
      <c r="Q558" s="167"/>
      <c r="R558" s="167"/>
      <c r="S558" s="167"/>
      <c r="T558" s="168"/>
      <c r="AT558" s="162" t="s">
        <v>151</v>
      </c>
      <c r="AU558" s="162" t="s">
        <v>149</v>
      </c>
      <c r="AV558" s="13" t="s">
        <v>149</v>
      </c>
      <c r="AW558" s="13" t="s">
        <v>31</v>
      </c>
      <c r="AX558" s="13" t="s">
        <v>74</v>
      </c>
      <c r="AY558" s="162" t="s">
        <v>142</v>
      </c>
    </row>
    <row r="559" spans="1:65" s="13" customFormat="1" ht="10">
      <c r="B559" s="160"/>
      <c r="D559" s="161" t="s">
        <v>151</v>
      </c>
      <c r="E559" s="162" t="s">
        <v>1</v>
      </c>
      <c r="F559" s="163" t="s">
        <v>708</v>
      </c>
      <c r="H559" s="164">
        <v>11.863</v>
      </c>
      <c r="I559" s="165"/>
      <c r="L559" s="160"/>
      <c r="M559" s="166"/>
      <c r="N559" s="167"/>
      <c r="O559" s="167"/>
      <c r="P559" s="167"/>
      <c r="Q559" s="167"/>
      <c r="R559" s="167"/>
      <c r="S559" s="167"/>
      <c r="T559" s="168"/>
      <c r="AT559" s="162" t="s">
        <v>151</v>
      </c>
      <c r="AU559" s="162" t="s">
        <v>149</v>
      </c>
      <c r="AV559" s="13" t="s">
        <v>149</v>
      </c>
      <c r="AW559" s="13" t="s">
        <v>31</v>
      </c>
      <c r="AX559" s="13" t="s">
        <v>74</v>
      </c>
      <c r="AY559" s="162" t="s">
        <v>142</v>
      </c>
    </row>
    <row r="560" spans="1:65" s="13" customFormat="1" ht="10">
      <c r="B560" s="160"/>
      <c r="D560" s="161" t="s">
        <v>151</v>
      </c>
      <c r="E560" s="162" t="s">
        <v>1</v>
      </c>
      <c r="F560" s="163" t="s">
        <v>709</v>
      </c>
      <c r="H560" s="164">
        <v>-17.8</v>
      </c>
      <c r="I560" s="165"/>
      <c r="L560" s="160"/>
      <c r="M560" s="166"/>
      <c r="N560" s="167"/>
      <c r="O560" s="167"/>
      <c r="P560" s="167"/>
      <c r="Q560" s="167"/>
      <c r="R560" s="167"/>
      <c r="S560" s="167"/>
      <c r="T560" s="168"/>
      <c r="AT560" s="162" t="s">
        <v>151</v>
      </c>
      <c r="AU560" s="162" t="s">
        <v>149</v>
      </c>
      <c r="AV560" s="13" t="s">
        <v>149</v>
      </c>
      <c r="AW560" s="13" t="s">
        <v>31</v>
      </c>
      <c r="AX560" s="13" t="s">
        <v>74</v>
      </c>
      <c r="AY560" s="162" t="s">
        <v>142</v>
      </c>
    </row>
    <row r="561" spans="2:51" s="13" customFormat="1" ht="10">
      <c r="B561" s="160"/>
      <c r="D561" s="161" t="s">
        <v>151</v>
      </c>
      <c r="E561" s="162" t="s">
        <v>1</v>
      </c>
      <c r="F561" s="163" t="s">
        <v>710</v>
      </c>
      <c r="H561" s="164">
        <v>94.638000000000005</v>
      </c>
      <c r="I561" s="165"/>
      <c r="L561" s="160"/>
      <c r="M561" s="166"/>
      <c r="N561" s="167"/>
      <c r="O561" s="167"/>
      <c r="P561" s="167"/>
      <c r="Q561" s="167"/>
      <c r="R561" s="167"/>
      <c r="S561" s="167"/>
      <c r="T561" s="168"/>
      <c r="AT561" s="162" t="s">
        <v>151</v>
      </c>
      <c r="AU561" s="162" t="s">
        <v>149</v>
      </c>
      <c r="AV561" s="13" t="s">
        <v>149</v>
      </c>
      <c r="AW561" s="13" t="s">
        <v>31</v>
      </c>
      <c r="AX561" s="13" t="s">
        <v>74</v>
      </c>
      <c r="AY561" s="162" t="s">
        <v>142</v>
      </c>
    </row>
    <row r="562" spans="2:51" s="13" customFormat="1" ht="10">
      <c r="B562" s="160"/>
      <c r="D562" s="161" t="s">
        <v>151</v>
      </c>
      <c r="E562" s="162" t="s">
        <v>1</v>
      </c>
      <c r="F562" s="163" t="s">
        <v>711</v>
      </c>
      <c r="H562" s="164">
        <v>72.025000000000006</v>
      </c>
      <c r="I562" s="165"/>
      <c r="L562" s="160"/>
      <c r="M562" s="166"/>
      <c r="N562" s="167"/>
      <c r="O562" s="167"/>
      <c r="P562" s="167"/>
      <c r="Q562" s="167"/>
      <c r="R562" s="167"/>
      <c r="S562" s="167"/>
      <c r="T562" s="168"/>
      <c r="AT562" s="162" t="s">
        <v>151</v>
      </c>
      <c r="AU562" s="162" t="s">
        <v>149</v>
      </c>
      <c r="AV562" s="13" t="s">
        <v>149</v>
      </c>
      <c r="AW562" s="13" t="s">
        <v>31</v>
      </c>
      <c r="AX562" s="13" t="s">
        <v>74</v>
      </c>
      <c r="AY562" s="162" t="s">
        <v>142</v>
      </c>
    </row>
    <row r="563" spans="2:51" s="13" customFormat="1" ht="10">
      <c r="B563" s="160"/>
      <c r="D563" s="161" t="s">
        <v>151</v>
      </c>
      <c r="E563" s="162" t="s">
        <v>1</v>
      </c>
      <c r="F563" s="163" t="s">
        <v>712</v>
      </c>
      <c r="H563" s="164">
        <v>67.334999999999994</v>
      </c>
      <c r="I563" s="165"/>
      <c r="L563" s="160"/>
      <c r="M563" s="166"/>
      <c r="N563" s="167"/>
      <c r="O563" s="167"/>
      <c r="P563" s="167"/>
      <c r="Q563" s="167"/>
      <c r="R563" s="167"/>
      <c r="S563" s="167"/>
      <c r="T563" s="168"/>
      <c r="AT563" s="162" t="s">
        <v>151</v>
      </c>
      <c r="AU563" s="162" t="s">
        <v>149</v>
      </c>
      <c r="AV563" s="13" t="s">
        <v>149</v>
      </c>
      <c r="AW563" s="13" t="s">
        <v>31</v>
      </c>
      <c r="AX563" s="13" t="s">
        <v>74</v>
      </c>
      <c r="AY563" s="162" t="s">
        <v>142</v>
      </c>
    </row>
    <row r="564" spans="2:51" s="13" customFormat="1" ht="10">
      <c r="B564" s="160"/>
      <c r="D564" s="161" t="s">
        <v>151</v>
      </c>
      <c r="E564" s="162" t="s">
        <v>1</v>
      </c>
      <c r="F564" s="163" t="s">
        <v>713</v>
      </c>
      <c r="H564" s="164">
        <v>74.034999999999997</v>
      </c>
      <c r="I564" s="165"/>
      <c r="L564" s="160"/>
      <c r="M564" s="166"/>
      <c r="N564" s="167"/>
      <c r="O564" s="167"/>
      <c r="P564" s="167"/>
      <c r="Q564" s="167"/>
      <c r="R564" s="167"/>
      <c r="S564" s="167"/>
      <c r="T564" s="168"/>
      <c r="AT564" s="162" t="s">
        <v>151</v>
      </c>
      <c r="AU564" s="162" t="s">
        <v>149</v>
      </c>
      <c r="AV564" s="13" t="s">
        <v>149</v>
      </c>
      <c r="AW564" s="13" t="s">
        <v>31</v>
      </c>
      <c r="AX564" s="13" t="s">
        <v>74</v>
      </c>
      <c r="AY564" s="162" t="s">
        <v>142</v>
      </c>
    </row>
    <row r="565" spans="2:51" s="13" customFormat="1" ht="10">
      <c r="B565" s="160"/>
      <c r="D565" s="161" t="s">
        <v>151</v>
      </c>
      <c r="E565" s="162" t="s">
        <v>1</v>
      </c>
      <c r="F565" s="163" t="s">
        <v>714</v>
      </c>
      <c r="H565" s="164">
        <v>25.795000000000002</v>
      </c>
      <c r="I565" s="165"/>
      <c r="L565" s="160"/>
      <c r="M565" s="166"/>
      <c r="N565" s="167"/>
      <c r="O565" s="167"/>
      <c r="P565" s="167"/>
      <c r="Q565" s="167"/>
      <c r="R565" s="167"/>
      <c r="S565" s="167"/>
      <c r="T565" s="168"/>
      <c r="AT565" s="162" t="s">
        <v>151</v>
      </c>
      <c r="AU565" s="162" t="s">
        <v>149</v>
      </c>
      <c r="AV565" s="13" t="s">
        <v>149</v>
      </c>
      <c r="AW565" s="13" t="s">
        <v>31</v>
      </c>
      <c r="AX565" s="13" t="s">
        <v>74</v>
      </c>
      <c r="AY565" s="162" t="s">
        <v>142</v>
      </c>
    </row>
    <row r="566" spans="2:51" s="13" customFormat="1" ht="10">
      <c r="B566" s="160"/>
      <c r="D566" s="161" t="s">
        <v>151</v>
      </c>
      <c r="E566" s="162" t="s">
        <v>1</v>
      </c>
      <c r="F566" s="163" t="s">
        <v>715</v>
      </c>
      <c r="H566" s="164">
        <v>-29.4</v>
      </c>
      <c r="I566" s="165"/>
      <c r="L566" s="160"/>
      <c r="M566" s="166"/>
      <c r="N566" s="167"/>
      <c r="O566" s="167"/>
      <c r="P566" s="167"/>
      <c r="Q566" s="167"/>
      <c r="R566" s="167"/>
      <c r="S566" s="167"/>
      <c r="T566" s="168"/>
      <c r="AT566" s="162" t="s">
        <v>151</v>
      </c>
      <c r="AU566" s="162" t="s">
        <v>149</v>
      </c>
      <c r="AV566" s="13" t="s">
        <v>149</v>
      </c>
      <c r="AW566" s="13" t="s">
        <v>31</v>
      </c>
      <c r="AX566" s="13" t="s">
        <v>74</v>
      </c>
      <c r="AY566" s="162" t="s">
        <v>142</v>
      </c>
    </row>
    <row r="567" spans="2:51" s="14" customFormat="1" ht="10">
      <c r="B567" s="169"/>
      <c r="D567" s="161" t="s">
        <v>151</v>
      </c>
      <c r="E567" s="170" t="s">
        <v>1</v>
      </c>
      <c r="F567" s="171" t="s">
        <v>494</v>
      </c>
      <c r="H567" s="170" t="s">
        <v>1</v>
      </c>
      <c r="I567" s="172"/>
      <c r="L567" s="169"/>
      <c r="M567" s="173"/>
      <c r="N567" s="174"/>
      <c r="O567" s="174"/>
      <c r="P567" s="174"/>
      <c r="Q567" s="174"/>
      <c r="R567" s="174"/>
      <c r="S567" s="174"/>
      <c r="T567" s="175"/>
      <c r="AT567" s="170" t="s">
        <v>151</v>
      </c>
      <c r="AU567" s="170" t="s">
        <v>149</v>
      </c>
      <c r="AV567" s="14" t="s">
        <v>82</v>
      </c>
      <c r="AW567" s="14" t="s">
        <v>31</v>
      </c>
      <c r="AX567" s="14" t="s">
        <v>74</v>
      </c>
      <c r="AY567" s="170" t="s">
        <v>142</v>
      </c>
    </row>
    <row r="568" spans="2:51" s="13" customFormat="1" ht="10">
      <c r="B568" s="160"/>
      <c r="D568" s="161" t="s">
        <v>151</v>
      </c>
      <c r="E568" s="162" t="s">
        <v>1</v>
      </c>
      <c r="F568" s="163" t="s">
        <v>716</v>
      </c>
      <c r="H568" s="164">
        <v>208.62</v>
      </c>
      <c r="I568" s="165"/>
      <c r="L568" s="160"/>
      <c r="M568" s="166"/>
      <c r="N568" s="167"/>
      <c r="O568" s="167"/>
      <c r="P568" s="167"/>
      <c r="Q568" s="167"/>
      <c r="R568" s="167"/>
      <c r="S568" s="167"/>
      <c r="T568" s="168"/>
      <c r="AT568" s="162" t="s">
        <v>151</v>
      </c>
      <c r="AU568" s="162" t="s">
        <v>149</v>
      </c>
      <c r="AV568" s="13" t="s">
        <v>149</v>
      </c>
      <c r="AW568" s="13" t="s">
        <v>31</v>
      </c>
      <c r="AX568" s="13" t="s">
        <v>74</v>
      </c>
      <c r="AY568" s="162" t="s">
        <v>142</v>
      </c>
    </row>
    <row r="569" spans="2:51" s="13" customFormat="1" ht="10">
      <c r="B569" s="160"/>
      <c r="D569" s="161" t="s">
        <v>151</v>
      </c>
      <c r="E569" s="162" t="s">
        <v>1</v>
      </c>
      <c r="F569" s="163" t="s">
        <v>717</v>
      </c>
      <c r="H569" s="164">
        <v>98.82</v>
      </c>
      <c r="I569" s="165"/>
      <c r="L569" s="160"/>
      <c r="M569" s="166"/>
      <c r="N569" s="167"/>
      <c r="O569" s="167"/>
      <c r="P569" s="167"/>
      <c r="Q569" s="167"/>
      <c r="R569" s="167"/>
      <c r="S569" s="167"/>
      <c r="T569" s="168"/>
      <c r="AT569" s="162" t="s">
        <v>151</v>
      </c>
      <c r="AU569" s="162" t="s">
        <v>149</v>
      </c>
      <c r="AV569" s="13" t="s">
        <v>149</v>
      </c>
      <c r="AW569" s="13" t="s">
        <v>31</v>
      </c>
      <c r="AX569" s="13" t="s">
        <v>74</v>
      </c>
      <c r="AY569" s="162" t="s">
        <v>142</v>
      </c>
    </row>
    <row r="570" spans="2:51" s="13" customFormat="1" ht="10">
      <c r="B570" s="160"/>
      <c r="D570" s="161" t="s">
        <v>151</v>
      </c>
      <c r="E570" s="162" t="s">
        <v>1</v>
      </c>
      <c r="F570" s="163" t="s">
        <v>718</v>
      </c>
      <c r="H570" s="164">
        <v>102.785</v>
      </c>
      <c r="I570" s="165"/>
      <c r="L570" s="160"/>
      <c r="M570" s="166"/>
      <c r="N570" s="167"/>
      <c r="O570" s="167"/>
      <c r="P570" s="167"/>
      <c r="Q570" s="167"/>
      <c r="R570" s="167"/>
      <c r="S570" s="167"/>
      <c r="T570" s="168"/>
      <c r="AT570" s="162" t="s">
        <v>151</v>
      </c>
      <c r="AU570" s="162" t="s">
        <v>149</v>
      </c>
      <c r="AV570" s="13" t="s">
        <v>149</v>
      </c>
      <c r="AW570" s="13" t="s">
        <v>31</v>
      </c>
      <c r="AX570" s="13" t="s">
        <v>74</v>
      </c>
      <c r="AY570" s="162" t="s">
        <v>142</v>
      </c>
    </row>
    <row r="571" spans="2:51" s="13" customFormat="1" ht="10">
      <c r="B571" s="160"/>
      <c r="D571" s="161" t="s">
        <v>151</v>
      </c>
      <c r="E571" s="162" t="s">
        <v>1</v>
      </c>
      <c r="F571" s="163" t="s">
        <v>719</v>
      </c>
      <c r="H571" s="164">
        <v>-38.31</v>
      </c>
      <c r="I571" s="165"/>
      <c r="L571" s="160"/>
      <c r="M571" s="166"/>
      <c r="N571" s="167"/>
      <c r="O571" s="167"/>
      <c r="P571" s="167"/>
      <c r="Q571" s="167"/>
      <c r="R571" s="167"/>
      <c r="S571" s="167"/>
      <c r="T571" s="168"/>
      <c r="AT571" s="162" t="s">
        <v>151</v>
      </c>
      <c r="AU571" s="162" t="s">
        <v>149</v>
      </c>
      <c r="AV571" s="13" t="s">
        <v>149</v>
      </c>
      <c r="AW571" s="13" t="s">
        <v>31</v>
      </c>
      <c r="AX571" s="13" t="s">
        <v>74</v>
      </c>
      <c r="AY571" s="162" t="s">
        <v>142</v>
      </c>
    </row>
    <row r="572" spans="2:51" s="13" customFormat="1" ht="10">
      <c r="B572" s="160"/>
      <c r="D572" s="161" t="s">
        <v>151</v>
      </c>
      <c r="E572" s="162" t="s">
        <v>1</v>
      </c>
      <c r="F572" s="163" t="s">
        <v>720</v>
      </c>
      <c r="H572" s="164">
        <v>-7.61</v>
      </c>
      <c r="I572" s="165"/>
      <c r="L572" s="160"/>
      <c r="M572" s="166"/>
      <c r="N572" s="167"/>
      <c r="O572" s="167"/>
      <c r="P572" s="167"/>
      <c r="Q572" s="167"/>
      <c r="R572" s="167"/>
      <c r="S572" s="167"/>
      <c r="T572" s="168"/>
      <c r="AT572" s="162" t="s">
        <v>151</v>
      </c>
      <c r="AU572" s="162" t="s">
        <v>149</v>
      </c>
      <c r="AV572" s="13" t="s">
        <v>149</v>
      </c>
      <c r="AW572" s="13" t="s">
        <v>31</v>
      </c>
      <c r="AX572" s="13" t="s">
        <v>74</v>
      </c>
      <c r="AY572" s="162" t="s">
        <v>142</v>
      </c>
    </row>
    <row r="573" spans="2:51" s="14" customFormat="1" ht="10">
      <c r="B573" s="169"/>
      <c r="D573" s="161" t="s">
        <v>151</v>
      </c>
      <c r="E573" s="170" t="s">
        <v>1</v>
      </c>
      <c r="F573" s="171" t="s">
        <v>498</v>
      </c>
      <c r="H573" s="170" t="s">
        <v>1</v>
      </c>
      <c r="I573" s="172"/>
      <c r="L573" s="169"/>
      <c r="M573" s="173"/>
      <c r="N573" s="174"/>
      <c r="O573" s="174"/>
      <c r="P573" s="174"/>
      <c r="Q573" s="174"/>
      <c r="R573" s="174"/>
      <c r="S573" s="174"/>
      <c r="T573" s="175"/>
      <c r="AT573" s="170" t="s">
        <v>151</v>
      </c>
      <c r="AU573" s="170" t="s">
        <v>149</v>
      </c>
      <c r="AV573" s="14" t="s">
        <v>82</v>
      </c>
      <c r="AW573" s="14" t="s">
        <v>31</v>
      </c>
      <c r="AX573" s="14" t="s">
        <v>74</v>
      </c>
      <c r="AY573" s="170" t="s">
        <v>142</v>
      </c>
    </row>
    <row r="574" spans="2:51" s="13" customFormat="1" ht="10">
      <c r="B574" s="160"/>
      <c r="D574" s="161" t="s">
        <v>151</v>
      </c>
      <c r="E574" s="162" t="s">
        <v>1</v>
      </c>
      <c r="F574" s="163" t="s">
        <v>721</v>
      </c>
      <c r="H574" s="164">
        <v>286.02</v>
      </c>
      <c r="I574" s="165"/>
      <c r="L574" s="160"/>
      <c r="M574" s="166"/>
      <c r="N574" s="167"/>
      <c r="O574" s="167"/>
      <c r="P574" s="167"/>
      <c r="Q574" s="167"/>
      <c r="R574" s="167"/>
      <c r="S574" s="167"/>
      <c r="T574" s="168"/>
      <c r="AT574" s="162" t="s">
        <v>151</v>
      </c>
      <c r="AU574" s="162" t="s">
        <v>149</v>
      </c>
      <c r="AV574" s="13" t="s">
        <v>149</v>
      </c>
      <c r="AW574" s="13" t="s">
        <v>31</v>
      </c>
      <c r="AX574" s="13" t="s">
        <v>74</v>
      </c>
      <c r="AY574" s="162" t="s">
        <v>142</v>
      </c>
    </row>
    <row r="575" spans="2:51" s="13" customFormat="1" ht="10">
      <c r="B575" s="160"/>
      <c r="D575" s="161" t="s">
        <v>151</v>
      </c>
      <c r="E575" s="162" t="s">
        <v>1</v>
      </c>
      <c r="F575" s="163" t="s">
        <v>722</v>
      </c>
      <c r="H575" s="164">
        <v>125.843</v>
      </c>
      <c r="I575" s="165"/>
      <c r="L575" s="160"/>
      <c r="M575" s="166"/>
      <c r="N575" s="167"/>
      <c r="O575" s="167"/>
      <c r="P575" s="167"/>
      <c r="Q575" s="167"/>
      <c r="R575" s="167"/>
      <c r="S575" s="167"/>
      <c r="T575" s="168"/>
      <c r="AT575" s="162" t="s">
        <v>151</v>
      </c>
      <c r="AU575" s="162" t="s">
        <v>149</v>
      </c>
      <c r="AV575" s="13" t="s">
        <v>149</v>
      </c>
      <c r="AW575" s="13" t="s">
        <v>31</v>
      </c>
      <c r="AX575" s="13" t="s">
        <v>74</v>
      </c>
      <c r="AY575" s="162" t="s">
        <v>142</v>
      </c>
    </row>
    <row r="576" spans="2:51" s="13" customFormat="1" ht="10">
      <c r="B576" s="160"/>
      <c r="D576" s="161" t="s">
        <v>151</v>
      </c>
      <c r="E576" s="162" t="s">
        <v>1</v>
      </c>
      <c r="F576" s="163" t="s">
        <v>723</v>
      </c>
      <c r="H576" s="164">
        <v>-35.82</v>
      </c>
      <c r="I576" s="165"/>
      <c r="L576" s="160"/>
      <c r="M576" s="166"/>
      <c r="N576" s="167"/>
      <c r="O576" s="167"/>
      <c r="P576" s="167"/>
      <c r="Q576" s="167"/>
      <c r="R576" s="167"/>
      <c r="S576" s="167"/>
      <c r="T576" s="168"/>
      <c r="AT576" s="162" t="s">
        <v>151</v>
      </c>
      <c r="AU576" s="162" t="s">
        <v>149</v>
      </c>
      <c r="AV576" s="13" t="s">
        <v>149</v>
      </c>
      <c r="AW576" s="13" t="s">
        <v>31</v>
      </c>
      <c r="AX576" s="13" t="s">
        <v>74</v>
      </c>
      <c r="AY576" s="162" t="s">
        <v>142</v>
      </c>
    </row>
    <row r="577" spans="1:65" s="13" customFormat="1" ht="10">
      <c r="B577" s="160"/>
      <c r="D577" s="161" t="s">
        <v>151</v>
      </c>
      <c r="E577" s="162" t="s">
        <v>1</v>
      </c>
      <c r="F577" s="163" t="s">
        <v>724</v>
      </c>
      <c r="H577" s="164">
        <v>-12.765000000000001</v>
      </c>
      <c r="I577" s="165"/>
      <c r="L577" s="160"/>
      <c r="M577" s="166"/>
      <c r="N577" s="167"/>
      <c r="O577" s="167"/>
      <c r="P577" s="167"/>
      <c r="Q577" s="167"/>
      <c r="R577" s="167"/>
      <c r="S577" s="167"/>
      <c r="T577" s="168"/>
      <c r="AT577" s="162" t="s">
        <v>151</v>
      </c>
      <c r="AU577" s="162" t="s">
        <v>149</v>
      </c>
      <c r="AV577" s="13" t="s">
        <v>149</v>
      </c>
      <c r="AW577" s="13" t="s">
        <v>31</v>
      </c>
      <c r="AX577" s="13" t="s">
        <v>74</v>
      </c>
      <c r="AY577" s="162" t="s">
        <v>142</v>
      </c>
    </row>
    <row r="578" spans="1:65" s="15" customFormat="1" ht="10">
      <c r="B578" s="176"/>
      <c r="D578" s="161" t="s">
        <v>151</v>
      </c>
      <c r="E578" s="177" t="s">
        <v>1</v>
      </c>
      <c r="F578" s="178" t="s">
        <v>164</v>
      </c>
      <c r="H578" s="179">
        <v>1227.7619999999999</v>
      </c>
      <c r="I578" s="180"/>
      <c r="L578" s="176"/>
      <c r="M578" s="181"/>
      <c r="N578" s="182"/>
      <c r="O578" s="182"/>
      <c r="P578" s="182"/>
      <c r="Q578" s="182"/>
      <c r="R578" s="182"/>
      <c r="S578" s="182"/>
      <c r="T578" s="183"/>
      <c r="AT578" s="177" t="s">
        <v>151</v>
      </c>
      <c r="AU578" s="177" t="s">
        <v>149</v>
      </c>
      <c r="AV578" s="15" t="s">
        <v>148</v>
      </c>
      <c r="AW578" s="15" t="s">
        <v>31</v>
      </c>
      <c r="AX578" s="15" t="s">
        <v>82</v>
      </c>
      <c r="AY578" s="177" t="s">
        <v>142</v>
      </c>
    </row>
    <row r="579" spans="1:65" s="2" customFormat="1" ht="21.75" customHeight="1">
      <c r="A579" s="33"/>
      <c r="B579" s="145"/>
      <c r="C579" s="146" t="s">
        <v>725</v>
      </c>
      <c r="D579" s="146" t="s">
        <v>144</v>
      </c>
      <c r="E579" s="147" t="s">
        <v>726</v>
      </c>
      <c r="F579" s="148" t="s">
        <v>727</v>
      </c>
      <c r="G579" s="149" t="s">
        <v>314</v>
      </c>
      <c r="H579" s="150">
        <v>79.290000000000006</v>
      </c>
      <c r="I579" s="151"/>
      <c r="J579" s="152">
        <f>ROUND(I579*H579,2)</f>
        <v>0</v>
      </c>
      <c r="K579" s="153"/>
      <c r="L579" s="34"/>
      <c r="M579" s="154" t="s">
        <v>1</v>
      </c>
      <c r="N579" s="155" t="s">
        <v>40</v>
      </c>
      <c r="O579" s="59"/>
      <c r="P579" s="156">
        <f>O579*H579</f>
        <v>0</v>
      </c>
      <c r="Q579" s="156">
        <v>0.29215000000000002</v>
      </c>
      <c r="R579" s="156">
        <f>Q579*H579</f>
        <v>23.164573500000003</v>
      </c>
      <c r="S579" s="156">
        <v>0</v>
      </c>
      <c r="T579" s="157">
        <f>S579*H579</f>
        <v>0</v>
      </c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R579" s="158" t="s">
        <v>148</v>
      </c>
      <c r="AT579" s="158" t="s">
        <v>144</v>
      </c>
      <c r="AU579" s="158" t="s">
        <v>149</v>
      </c>
      <c r="AY579" s="18" t="s">
        <v>142</v>
      </c>
      <c r="BE579" s="159">
        <f>IF(N579="základná",J579,0)</f>
        <v>0</v>
      </c>
      <c r="BF579" s="159">
        <f>IF(N579="znížená",J579,0)</f>
        <v>0</v>
      </c>
      <c r="BG579" s="159">
        <f>IF(N579="zákl. prenesená",J579,0)</f>
        <v>0</v>
      </c>
      <c r="BH579" s="159">
        <f>IF(N579="zníž. prenesená",J579,0)</f>
        <v>0</v>
      </c>
      <c r="BI579" s="159">
        <f>IF(N579="nulová",J579,0)</f>
        <v>0</v>
      </c>
      <c r="BJ579" s="18" t="s">
        <v>149</v>
      </c>
      <c r="BK579" s="159">
        <f>ROUND(I579*H579,2)</f>
        <v>0</v>
      </c>
      <c r="BL579" s="18" t="s">
        <v>148</v>
      </c>
      <c r="BM579" s="158" t="s">
        <v>728</v>
      </c>
    </row>
    <row r="580" spans="1:65" s="14" customFormat="1" ht="10">
      <c r="B580" s="169"/>
      <c r="D580" s="161" t="s">
        <v>151</v>
      </c>
      <c r="E580" s="170" t="s">
        <v>1</v>
      </c>
      <c r="F580" s="171" t="s">
        <v>494</v>
      </c>
      <c r="H580" s="170" t="s">
        <v>1</v>
      </c>
      <c r="I580" s="172"/>
      <c r="L580" s="169"/>
      <c r="M580" s="173"/>
      <c r="N580" s="174"/>
      <c r="O580" s="174"/>
      <c r="P580" s="174"/>
      <c r="Q580" s="174"/>
      <c r="R580" s="174"/>
      <c r="S580" s="174"/>
      <c r="T580" s="175"/>
      <c r="AT580" s="170" t="s">
        <v>151</v>
      </c>
      <c r="AU580" s="170" t="s">
        <v>149</v>
      </c>
      <c r="AV580" s="14" t="s">
        <v>82</v>
      </c>
      <c r="AW580" s="14" t="s">
        <v>31</v>
      </c>
      <c r="AX580" s="14" t="s">
        <v>74</v>
      </c>
      <c r="AY580" s="170" t="s">
        <v>142</v>
      </c>
    </row>
    <row r="581" spans="1:65" s="13" customFormat="1" ht="10">
      <c r="B581" s="160"/>
      <c r="D581" s="161" t="s">
        <v>151</v>
      </c>
      <c r="E581" s="162" t="s">
        <v>1</v>
      </c>
      <c r="F581" s="163" t="s">
        <v>729</v>
      </c>
      <c r="H581" s="164">
        <v>43.86</v>
      </c>
      <c r="I581" s="165"/>
      <c r="L581" s="160"/>
      <c r="M581" s="166"/>
      <c r="N581" s="167"/>
      <c r="O581" s="167"/>
      <c r="P581" s="167"/>
      <c r="Q581" s="167"/>
      <c r="R581" s="167"/>
      <c r="S581" s="167"/>
      <c r="T581" s="168"/>
      <c r="AT581" s="162" t="s">
        <v>151</v>
      </c>
      <c r="AU581" s="162" t="s">
        <v>149</v>
      </c>
      <c r="AV581" s="13" t="s">
        <v>149</v>
      </c>
      <c r="AW581" s="13" t="s">
        <v>31</v>
      </c>
      <c r="AX581" s="13" t="s">
        <v>74</v>
      </c>
      <c r="AY581" s="162" t="s">
        <v>142</v>
      </c>
    </row>
    <row r="582" spans="1:65" s="14" customFormat="1" ht="10">
      <c r="B582" s="169"/>
      <c r="D582" s="161" t="s">
        <v>151</v>
      </c>
      <c r="E582" s="170" t="s">
        <v>1</v>
      </c>
      <c r="F582" s="171" t="s">
        <v>498</v>
      </c>
      <c r="H582" s="170" t="s">
        <v>1</v>
      </c>
      <c r="I582" s="172"/>
      <c r="L582" s="169"/>
      <c r="M582" s="173"/>
      <c r="N582" s="174"/>
      <c r="O582" s="174"/>
      <c r="P582" s="174"/>
      <c r="Q582" s="174"/>
      <c r="R582" s="174"/>
      <c r="S582" s="174"/>
      <c r="T582" s="175"/>
      <c r="AT582" s="170" t="s">
        <v>151</v>
      </c>
      <c r="AU582" s="170" t="s">
        <v>149</v>
      </c>
      <c r="AV582" s="14" t="s">
        <v>82</v>
      </c>
      <c r="AW582" s="14" t="s">
        <v>31</v>
      </c>
      <c r="AX582" s="14" t="s">
        <v>74</v>
      </c>
      <c r="AY582" s="170" t="s">
        <v>142</v>
      </c>
    </row>
    <row r="583" spans="1:65" s="13" customFormat="1" ht="10">
      <c r="B583" s="160"/>
      <c r="D583" s="161" t="s">
        <v>151</v>
      </c>
      <c r="E583" s="162" t="s">
        <v>1</v>
      </c>
      <c r="F583" s="163" t="s">
        <v>730</v>
      </c>
      <c r="H583" s="164">
        <v>35.43</v>
      </c>
      <c r="I583" s="165"/>
      <c r="L583" s="160"/>
      <c r="M583" s="166"/>
      <c r="N583" s="167"/>
      <c r="O583" s="167"/>
      <c r="P583" s="167"/>
      <c r="Q583" s="167"/>
      <c r="R583" s="167"/>
      <c r="S583" s="167"/>
      <c r="T583" s="168"/>
      <c r="AT583" s="162" t="s">
        <v>151</v>
      </c>
      <c r="AU583" s="162" t="s">
        <v>149</v>
      </c>
      <c r="AV583" s="13" t="s">
        <v>149</v>
      </c>
      <c r="AW583" s="13" t="s">
        <v>31</v>
      </c>
      <c r="AX583" s="13" t="s">
        <v>74</v>
      </c>
      <c r="AY583" s="162" t="s">
        <v>142</v>
      </c>
    </row>
    <row r="584" spans="1:65" s="15" customFormat="1" ht="10">
      <c r="B584" s="176"/>
      <c r="D584" s="161" t="s">
        <v>151</v>
      </c>
      <c r="E584" s="177" t="s">
        <v>1</v>
      </c>
      <c r="F584" s="178" t="s">
        <v>164</v>
      </c>
      <c r="H584" s="179">
        <v>79.290000000000006</v>
      </c>
      <c r="I584" s="180"/>
      <c r="L584" s="176"/>
      <c r="M584" s="181"/>
      <c r="N584" s="182"/>
      <c r="O584" s="182"/>
      <c r="P584" s="182"/>
      <c r="Q584" s="182"/>
      <c r="R584" s="182"/>
      <c r="S584" s="182"/>
      <c r="T584" s="183"/>
      <c r="AT584" s="177" t="s">
        <v>151</v>
      </c>
      <c r="AU584" s="177" t="s">
        <v>149</v>
      </c>
      <c r="AV584" s="15" t="s">
        <v>148</v>
      </c>
      <c r="AW584" s="15" t="s">
        <v>31</v>
      </c>
      <c r="AX584" s="15" t="s">
        <v>82</v>
      </c>
      <c r="AY584" s="177" t="s">
        <v>142</v>
      </c>
    </row>
    <row r="585" spans="1:65" s="2" customFormat="1" ht="16.5" customHeight="1">
      <c r="A585" s="33"/>
      <c r="B585" s="145"/>
      <c r="C585" s="146" t="s">
        <v>731</v>
      </c>
      <c r="D585" s="146" t="s">
        <v>144</v>
      </c>
      <c r="E585" s="147" t="s">
        <v>732</v>
      </c>
      <c r="F585" s="148" t="s">
        <v>733</v>
      </c>
      <c r="G585" s="149" t="s">
        <v>314</v>
      </c>
      <c r="H585" s="150">
        <v>21.78</v>
      </c>
      <c r="I585" s="151"/>
      <c r="J585" s="152">
        <f>ROUND(I585*H585,2)</f>
        <v>0</v>
      </c>
      <c r="K585" s="153"/>
      <c r="L585" s="34"/>
      <c r="M585" s="154" t="s">
        <v>1</v>
      </c>
      <c r="N585" s="155" t="s">
        <v>40</v>
      </c>
      <c r="O585" s="59"/>
      <c r="P585" s="156">
        <f>O585*H585</f>
        <v>0</v>
      </c>
      <c r="Q585" s="156">
        <v>0</v>
      </c>
      <c r="R585" s="156">
        <f>Q585*H585</f>
        <v>0</v>
      </c>
      <c r="S585" s="156">
        <v>0</v>
      </c>
      <c r="T585" s="157">
        <f>S585*H585</f>
        <v>0</v>
      </c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33"/>
      <c r="AR585" s="158" t="s">
        <v>148</v>
      </c>
      <c r="AT585" s="158" t="s">
        <v>144</v>
      </c>
      <c r="AU585" s="158" t="s">
        <v>149</v>
      </c>
      <c r="AY585" s="18" t="s">
        <v>142</v>
      </c>
      <c r="BE585" s="159">
        <f>IF(N585="základná",J585,0)</f>
        <v>0</v>
      </c>
      <c r="BF585" s="159">
        <f>IF(N585="znížená",J585,0)</f>
        <v>0</v>
      </c>
      <c r="BG585" s="159">
        <f>IF(N585="zákl. prenesená",J585,0)</f>
        <v>0</v>
      </c>
      <c r="BH585" s="159">
        <f>IF(N585="zníž. prenesená",J585,0)</f>
        <v>0</v>
      </c>
      <c r="BI585" s="159">
        <f>IF(N585="nulová",J585,0)</f>
        <v>0</v>
      </c>
      <c r="BJ585" s="18" t="s">
        <v>149</v>
      </c>
      <c r="BK585" s="159">
        <f>ROUND(I585*H585,2)</f>
        <v>0</v>
      </c>
      <c r="BL585" s="18" t="s">
        <v>148</v>
      </c>
      <c r="BM585" s="158" t="s">
        <v>734</v>
      </c>
    </row>
    <row r="586" spans="1:65" s="2" customFormat="1" ht="16.5" customHeight="1">
      <c r="A586" s="33"/>
      <c r="B586" s="145"/>
      <c r="C586" s="146" t="s">
        <v>735</v>
      </c>
      <c r="D586" s="146" t="s">
        <v>144</v>
      </c>
      <c r="E586" s="147" t="s">
        <v>736</v>
      </c>
      <c r="F586" s="148" t="s">
        <v>737</v>
      </c>
      <c r="G586" s="149" t="s">
        <v>314</v>
      </c>
      <c r="H586" s="150">
        <v>66</v>
      </c>
      <c r="I586" s="151"/>
      <c r="J586" s="152">
        <f>ROUND(I586*H586,2)</f>
        <v>0</v>
      </c>
      <c r="K586" s="153"/>
      <c r="L586" s="34"/>
      <c r="M586" s="154" t="s">
        <v>1</v>
      </c>
      <c r="N586" s="155" t="s">
        <v>40</v>
      </c>
      <c r="O586" s="59"/>
      <c r="P586" s="156">
        <f>O586*H586</f>
        <v>0</v>
      </c>
      <c r="Q586" s="156">
        <v>0</v>
      </c>
      <c r="R586" s="156">
        <f>Q586*H586</f>
        <v>0</v>
      </c>
      <c r="S586" s="156">
        <v>0</v>
      </c>
      <c r="T586" s="157">
        <f>S586*H586</f>
        <v>0</v>
      </c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R586" s="158" t="s">
        <v>148</v>
      </c>
      <c r="AT586" s="158" t="s">
        <v>144</v>
      </c>
      <c r="AU586" s="158" t="s">
        <v>149</v>
      </c>
      <c r="AY586" s="18" t="s">
        <v>142</v>
      </c>
      <c r="BE586" s="159">
        <f>IF(N586="základná",J586,0)</f>
        <v>0</v>
      </c>
      <c r="BF586" s="159">
        <f>IF(N586="znížená",J586,0)</f>
        <v>0</v>
      </c>
      <c r="BG586" s="159">
        <f>IF(N586="zákl. prenesená",J586,0)</f>
        <v>0</v>
      </c>
      <c r="BH586" s="159">
        <f>IF(N586="zníž. prenesená",J586,0)</f>
        <v>0</v>
      </c>
      <c r="BI586" s="159">
        <f>IF(N586="nulová",J586,0)</f>
        <v>0</v>
      </c>
      <c r="BJ586" s="18" t="s">
        <v>149</v>
      </c>
      <c r="BK586" s="159">
        <f>ROUND(I586*H586,2)</f>
        <v>0</v>
      </c>
      <c r="BL586" s="18" t="s">
        <v>148</v>
      </c>
      <c r="BM586" s="158" t="s">
        <v>738</v>
      </c>
    </row>
    <row r="587" spans="1:65" s="13" customFormat="1" ht="10">
      <c r="B587" s="160"/>
      <c r="D587" s="161" t="s">
        <v>151</v>
      </c>
      <c r="E587" s="162" t="s">
        <v>1</v>
      </c>
      <c r="F587" s="163" t="s">
        <v>739</v>
      </c>
      <c r="H587" s="164">
        <v>66</v>
      </c>
      <c r="I587" s="165"/>
      <c r="L587" s="160"/>
      <c r="M587" s="166"/>
      <c r="N587" s="167"/>
      <c r="O587" s="167"/>
      <c r="P587" s="167"/>
      <c r="Q587" s="167"/>
      <c r="R587" s="167"/>
      <c r="S587" s="167"/>
      <c r="T587" s="168"/>
      <c r="AT587" s="162" t="s">
        <v>151</v>
      </c>
      <c r="AU587" s="162" t="s">
        <v>149</v>
      </c>
      <c r="AV587" s="13" t="s">
        <v>149</v>
      </c>
      <c r="AW587" s="13" t="s">
        <v>31</v>
      </c>
      <c r="AX587" s="13" t="s">
        <v>82</v>
      </c>
      <c r="AY587" s="162" t="s">
        <v>142</v>
      </c>
    </row>
    <row r="588" spans="1:65" s="12" customFormat="1" ht="22.75" customHeight="1">
      <c r="B588" s="132"/>
      <c r="D588" s="133" t="s">
        <v>73</v>
      </c>
      <c r="E588" s="143" t="s">
        <v>148</v>
      </c>
      <c r="F588" s="143" t="s">
        <v>740</v>
      </c>
      <c r="I588" s="135"/>
      <c r="J588" s="144">
        <f>BK588</f>
        <v>0</v>
      </c>
      <c r="L588" s="132"/>
      <c r="M588" s="137"/>
      <c r="N588" s="138"/>
      <c r="O588" s="138"/>
      <c r="P588" s="139">
        <f>SUM(P589:P776)</f>
        <v>0</v>
      </c>
      <c r="Q588" s="138"/>
      <c r="R588" s="139">
        <f>SUM(R589:R776)</f>
        <v>591.64421344000004</v>
      </c>
      <c r="S588" s="138"/>
      <c r="T588" s="140">
        <f>SUM(T589:T776)</f>
        <v>0</v>
      </c>
      <c r="AR588" s="133" t="s">
        <v>82</v>
      </c>
      <c r="AT588" s="141" t="s">
        <v>73</v>
      </c>
      <c r="AU588" s="141" t="s">
        <v>82</v>
      </c>
      <c r="AY588" s="133" t="s">
        <v>142</v>
      </c>
      <c r="BK588" s="142">
        <f>SUM(BK589:BK776)</f>
        <v>0</v>
      </c>
    </row>
    <row r="589" spans="1:65" s="2" customFormat="1" ht="21.75" customHeight="1">
      <c r="A589" s="33"/>
      <c r="B589" s="145"/>
      <c r="C589" s="146" t="s">
        <v>741</v>
      </c>
      <c r="D589" s="146" t="s">
        <v>144</v>
      </c>
      <c r="E589" s="147" t="s">
        <v>742</v>
      </c>
      <c r="F589" s="148" t="s">
        <v>743</v>
      </c>
      <c r="G589" s="149" t="s">
        <v>147</v>
      </c>
      <c r="H589" s="150">
        <v>199.39099999999999</v>
      </c>
      <c r="I589" s="151"/>
      <c r="J589" s="152">
        <f>ROUND(I589*H589,2)</f>
        <v>0</v>
      </c>
      <c r="K589" s="153"/>
      <c r="L589" s="34"/>
      <c r="M589" s="154" t="s">
        <v>1</v>
      </c>
      <c r="N589" s="155" t="s">
        <v>40</v>
      </c>
      <c r="O589" s="59"/>
      <c r="P589" s="156">
        <f>O589*H589</f>
        <v>0</v>
      </c>
      <c r="Q589" s="156">
        <v>2.3141699999999998</v>
      </c>
      <c r="R589" s="156">
        <f>Q589*H589</f>
        <v>461.42467046999997</v>
      </c>
      <c r="S589" s="156">
        <v>0</v>
      </c>
      <c r="T589" s="157">
        <f>S589*H589</f>
        <v>0</v>
      </c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R589" s="158" t="s">
        <v>148</v>
      </c>
      <c r="AT589" s="158" t="s">
        <v>144</v>
      </c>
      <c r="AU589" s="158" t="s">
        <v>149</v>
      </c>
      <c r="AY589" s="18" t="s">
        <v>142</v>
      </c>
      <c r="BE589" s="159">
        <f>IF(N589="základná",J589,0)</f>
        <v>0</v>
      </c>
      <c r="BF589" s="159">
        <f>IF(N589="znížená",J589,0)</f>
        <v>0</v>
      </c>
      <c r="BG589" s="159">
        <f>IF(N589="zákl. prenesená",J589,0)</f>
        <v>0</v>
      </c>
      <c r="BH589" s="159">
        <f>IF(N589="zníž. prenesená",J589,0)</f>
        <v>0</v>
      </c>
      <c r="BI589" s="159">
        <f>IF(N589="nulová",J589,0)</f>
        <v>0</v>
      </c>
      <c r="BJ589" s="18" t="s">
        <v>149</v>
      </c>
      <c r="BK589" s="159">
        <f>ROUND(I589*H589,2)</f>
        <v>0</v>
      </c>
      <c r="BL589" s="18" t="s">
        <v>148</v>
      </c>
      <c r="BM589" s="158" t="s">
        <v>744</v>
      </c>
    </row>
    <row r="590" spans="1:65" s="14" customFormat="1" ht="10">
      <c r="B590" s="169"/>
      <c r="D590" s="161" t="s">
        <v>151</v>
      </c>
      <c r="E590" s="170" t="s">
        <v>1</v>
      </c>
      <c r="F590" s="171" t="s">
        <v>745</v>
      </c>
      <c r="H590" s="170" t="s">
        <v>1</v>
      </c>
      <c r="I590" s="172"/>
      <c r="L590" s="169"/>
      <c r="M590" s="173"/>
      <c r="N590" s="174"/>
      <c r="O590" s="174"/>
      <c r="P590" s="174"/>
      <c r="Q590" s="174"/>
      <c r="R590" s="174"/>
      <c r="S590" s="174"/>
      <c r="T590" s="175"/>
      <c r="AT590" s="170" t="s">
        <v>151</v>
      </c>
      <c r="AU590" s="170" t="s">
        <v>149</v>
      </c>
      <c r="AV590" s="14" t="s">
        <v>82</v>
      </c>
      <c r="AW590" s="14" t="s">
        <v>31</v>
      </c>
      <c r="AX590" s="14" t="s">
        <v>74</v>
      </c>
      <c r="AY590" s="170" t="s">
        <v>142</v>
      </c>
    </row>
    <row r="591" spans="1:65" s="13" customFormat="1" ht="10">
      <c r="B591" s="160"/>
      <c r="D591" s="161" t="s">
        <v>151</v>
      </c>
      <c r="E591" s="162" t="s">
        <v>1</v>
      </c>
      <c r="F591" s="163" t="s">
        <v>746</v>
      </c>
      <c r="H591" s="164">
        <v>47.84</v>
      </c>
      <c r="I591" s="165"/>
      <c r="L591" s="160"/>
      <c r="M591" s="166"/>
      <c r="N591" s="167"/>
      <c r="O591" s="167"/>
      <c r="P591" s="167"/>
      <c r="Q591" s="167"/>
      <c r="R591" s="167"/>
      <c r="S591" s="167"/>
      <c r="T591" s="168"/>
      <c r="AT591" s="162" t="s">
        <v>151</v>
      </c>
      <c r="AU591" s="162" t="s">
        <v>149</v>
      </c>
      <c r="AV591" s="13" t="s">
        <v>149</v>
      </c>
      <c r="AW591" s="13" t="s">
        <v>31</v>
      </c>
      <c r="AX591" s="13" t="s">
        <v>74</v>
      </c>
      <c r="AY591" s="162" t="s">
        <v>142</v>
      </c>
    </row>
    <row r="592" spans="1:65" s="13" customFormat="1" ht="10">
      <c r="B592" s="160"/>
      <c r="D592" s="161" t="s">
        <v>151</v>
      </c>
      <c r="E592" s="162" t="s">
        <v>1</v>
      </c>
      <c r="F592" s="163" t="s">
        <v>747</v>
      </c>
      <c r="H592" s="164">
        <v>1.536</v>
      </c>
      <c r="I592" s="165"/>
      <c r="L592" s="160"/>
      <c r="M592" s="166"/>
      <c r="N592" s="167"/>
      <c r="O592" s="167"/>
      <c r="P592" s="167"/>
      <c r="Q592" s="167"/>
      <c r="R592" s="167"/>
      <c r="S592" s="167"/>
      <c r="T592" s="168"/>
      <c r="AT592" s="162" t="s">
        <v>151</v>
      </c>
      <c r="AU592" s="162" t="s">
        <v>149</v>
      </c>
      <c r="AV592" s="13" t="s">
        <v>149</v>
      </c>
      <c r="AW592" s="13" t="s">
        <v>31</v>
      </c>
      <c r="AX592" s="13" t="s">
        <v>74</v>
      </c>
      <c r="AY592" s="162" t="s">
        <v>142</v>
      </c>
    </row>
    <row r="593" spans="2:51" s="13" customFormat="1" ht="10">
      <c r="B593" s="160"/>
      <c r="D593" s="161" t="s">
        <v>151</v>
      </c>
      <c r="E593" s="162" t="s">
        <v>1</v>
      </c>
      <c r="F593" s="163" t="s">
        <v>748</v>
      </c>
      <c r="H593" s="164">
        <v>1.3049999999999999</v>
      </c>
      <c r="I593" s="165"/>
      <c r="L593" s="160"/>
      <c r="M593" s="166"/>
      <c r="N593" s="167"/>
      <c r="O593" s="167"/>
      <c r="P593" s="167"/>
      <c r="Q593" s="167"/>
      <c r="R593" s="167"/>
      <c r="S593" s="167"/>
      <c r="T593" s="168"/>
      <c r="AT593" s="162" t="s">
        <v>151</v>
      </c>
      <c r="AU593" s="162" t="s">
        <v>149</v>
      </c>
      <c r="AV593" s="13" t="s">
        <v>149</v>
      </c>
      <c r="AW593" s="13" t="s">
        <v>31</v>
      </c>
      <c r="AX593" s="13" t="s">
        <v>74</v>
      </c>
      <c r="AY593" s="162" t="s">
        <v>142</v>
      </c>
    </row>
    <row r="594" spans="2:51" s="13" customFormat="1" ht="10">
      <c r="B594" s="160"/>
      <c r="D594" s="161" t="s">
        <v>151</v>
      </c>
      <c r="E594" s="162" t="s">
        <v>1</v>
      </c>
      <c r="F594" s="163" t="s">
        <v>749</v>
      </c>
      <c r="H594" s="164">
        <v>7.1920000000000002</v>
      </c>
      <c r="I594" s="165"/>
      <c r="L594" s="160"/>
      <c r="M594" s="166"/>
      <c r="N594" s="167"/>
      <c r="O594" s="167"/>
      <c r="P594" s="167"/>
      <c r="Q594" s="167"/>
      <c r="R594" s="167"/>
      <c r="S594" s="167"/>
      <c r="T594" s="168"/>
      <c r="AT594" s="162" t="s">
        <v>151</v>
      </c>
      <c r="AU594" s="162" t="s">
        <v>149</v>
      </c>
      <c r="AV594" s="13" t="s">
        <v>149</v>
      </c>
      <c r="AW594" s="13" t="s">
        <v>31</v>
      </c>
      <c r="AX594" s="13" t="s">
        <v>74</v>
      </c>
      <c r="AY594" s="162" t="s">
        <v>142</v>
      </c>
    </row>
    <row r="595" spans="2:51" s="13" customFormat="1" ht="10">
      <c r="B595" s="160"/>
      <c r="D595" s="161" t="s">
        <v>151</v>
      </c>
      <c r="E595" s="162" t="s">
        <v>1</v>
      </c>
      <c r="F595" s="163" t="s">
        <v>750</v>
      </c>
      <c r="H595" s="164">
        <v>0.94899999999999995</v>
      </c>
      <c r="I595" s="165"/>
      <c r="L595" s="160"/>
      <c r="M595" s="166"/>
      <c r="N595" s="167"/>
      <c r="O595" s="167"/>
      <c r="P595" s="167"/>
      <c r="Q595" s="167"/>
      <c r="R595" s="167"/>
      <c r="S595" s="167"/>
      <c r="T595" s="168"/>
      <c r="AT595" s="162" t="s">
        <v>151</v>
      </c>
      <c r="AU595" s="162" t="s">
        <v>149</v>
      </c>
      <c r="AV595" s="13" t="s">
        <v>149</v>
      </c>
      <c r="AW595" s="13" t="s">
        <v>31</v>
      </c>
      <c r="AX595" s="13" t="s">
        <v>74</v>
      </c>
      <c r="AY595" s="162" t="s">
        <v>142</v>
      </c>
    </row>
    <row r="596" spans="2:51" s="14" customFormat="1" ht="10">
      <c r="B596" s="169"/>
      <c r="D596" s="161" t="s">
        <v>151</v>
      </c>
      <c r="E596" s="170" t="s">
        <v>1</v>
      </c>
      <c r="F596" s="171" t="s">
        <v>751</v>
      </c>
      <c r="H596" s="170" t="s">
        <v>1</v>
      </c>
      <c r="I596" s="172"/>
      <c r="L596" s="169"/>
      <c r="M596" s="173"/>
      <c r="N596" s="174"/>
      <c r="O596" s="174"/>
      <c r="P596" s="174"/>
      <c r="Q596" s="174"/>
      <c r="R596" s="174"/>
      <c r="S596" s="174"/>
      <c r="T596" s="175"/>
      <c r="AT596" s="170" t="s">
        <v>151</v>
      </c>
      <c r="AU596" s="170" t="s">
        <v>149</v>
      </c>
      <c r="AV596" s="14" t="s">
        <v>82</v>
      </c>
      <c r="AW596" s="14" t="s">
        <v>31</v>
      </c>
      <c r="AX596" s="14" t="s">
        <v>74</v>
      </c>
      <c r="AY596" s="170" t="s">
        <v>142</v>
      </c>
    </row>
    <row r="597" spans="2:51" s="13" customFormat="1" ht="10">
      <c r="B597" s="160"/>
      <c r="D597" s="161" t="s">
        <v>151</v>
      </c>
      <c r="E597" s="162" t="s">
        <v>1</v>
      </c>
      <c r="F597" s="163" t="s">
        <v>752</v>
      </c>
      <c r="H597" s="164">
        <v>12.808</v>
      </c>
      <c r="I597" s="165"/>
      <c r="L597" s="160"/>
      <c r="M597" s="166"/>
      <c r="N597" s="167"/>
      <c r="O597" s="167"/>
      <c r="P597" s="167"/>
      <c r="Q597" s="167"/>
      <c r="R597" s="167"/>
      <c r="S597" s="167"/>
      <c r="T597" s="168"/>
      <c r="AT597" s="162" t="s">
        <v>151</v>
      </c>
      <c r="AU597" s="162" t="s">
        <v>149</v>
      </c>
      <c r="AV597" s="13" t="s">
        <v>149</v>
      </c>
      <c r="AW597" s="13" t="s">
        <v>31</v>
      </c>
      <c r="AX597" s="13" t="s">
        <v>74</v>
      </c>
      <c r="AY597" s="162" t="s">
        <v>142</v>
      </c>
    </row>
    <row r="598" spans="2:51" s="16" customFormat="1" ht="10">
      <c r="B598" s="195"/>
      <c r="D598" s="161" t="s">
        <v>151</v>
      </c>
      <c r="E598" s="196" t="s">
        <v>1</v>
      </c>
      <c r="F598" s="197" t="s">
        <v>753</v>
      </c>
      <c r="H598" s="198">
        <v>71.63</v>
      </c>
      <c r="I598" s="199"/>
      <c r="L598" s="195"/>
      <c r="M598" s="200"/>
      <c r="N598" s="201"/>
      <c r="O598" s="201"/>
      <c r="P598" s="201"/>
      <c r="Q598" s="201"/>
      <c r="R598" s="201"/>
      <c r="S598" s="201"/>
      <c r="T598" s="202"/>
      <c r="AT598" s="196" t="s">
        <v>151</v>
      </c>
      <c r="AU598" s="196" t="s">
        <v>149</v>
      </c>
      <c r="AV598" s="16" t="s">
        <v>165</v>
      </c>
      <c r="AW598" s="16" t="s">
        <v>31</v>
      </c>
      <c r="AX598" s="16" t="s">
        <v>74</v>
      </c>
      <c r="AY598" s="196" t="s">
        <v>142</v>
      </c>
    </row>
    <row r="599" spans="2:51" s="14" customFormat="1" ht="10">
      <c r="B599" s="169"/>
      <c r="D599" s="161" t="s">
        <v>151</v>
      </c>
      <c r="E599" s="170" t="s">
        <v>1</v>
      </c>
      <c r="F599" s="171" t="s">
        <v>754</v>
      </c>
      <c r="H599" s="170" t="s">
        <v>1</v>
      </c>
      <c r="I599" s="172"/>
      <c r="L599" s="169"/>
      <c r="M599" s="173"/>
      <c r="N599" s="174"/>
      <c r="O599" s="174"/>
      <c r="P599" s="174"/>
      <c r="Q599" s="174"/>
      <c r="R599" s="174"/>
      <c r="S599" s="174"/>
      <c r="T599" s="175"/>
      <c r="AT599" s="170" t="s">
        <v>151</v>
      </c>
      <c r="AU599" s="170" t="s">
        <v>149</v>
      </c>
      <c r="AV599" s="14" t="s">
        <v>82</v>
      </c>
      <c r="AW599" s="14" t="s">
        <v>31</v>
      </c>
      <c r="AX599" s="14" t="s">
        <v>74</v>
      </c>
      <c r="AY599" s="170" t="s">
        <v>142</v>
      </c>
    </row>
    <row r="600" spans="2:51" s="13" customFormat="1" ht="10">
      <c r="B600" s="160"/>
      <c r="D600" s="161" t="s">
        <v>151</v>
      </c>
      <c r="E600" s="162" t="s">
        <v>1</v>
      </c>
      <c r="F600" s="163" t="s">
        <v>746</v>
      </c>
      <c r="H600" s="164">
        <v>47.84</v>
      </c>
      <c r="I600" s="165"/>
      <c r="L600" s="160"/>
      <c r="M600" s="166"/>
      <c r="N600" s="167"/>
      <c r="O600" s="167"/>
      <c r="P600" s="167"/>
      <c r="Q600" s="167"/>
      <c r="R600" s="167"/>
      <c r="S600" s="167"/>
      <c r="T600" s="168"/>
      <c r="AT600" s="162" t="s">
        <v>151</v>
      </c>
      <c r="AU600" s="162" t="s">
        <v>149</v>
      </c>
      <c r="AV600" s="13" t="s">
        <v>149</v>
      </c>
      <c r="AW600" s="13" t="s">
        <v>31</v>
      </c>
      <c r="AX600" s="13" t="s">
        <v>74</v>
      </c>
      <c r="AY600" s="162" t="s">
        <v>142</v>
      </c>
    </row>
    <row r="601" spans="2:51" s="13" customFormat="1" ht="10">
      <c r="B601" s="160"/>
      <c r="D601" s="161" t="s">
        <v>151</v>
      </c>
      <c r="E601" s="162" t="s">
        <v>1</v>
      </c>
      <c r="F601" s="163" t="s">
        <v>755</v>
      </c>
      <c r="H601" s="164">
        <v>6.2720000000000002</v>
      </c>
      <c r="I601" s="165"/>
      <c r="L601" s="160"/>
      <c r="M601" s="166"/>
      <c r="N601" s="167"/>
      <c r="O601" s="167"/>
      <c r="P601" s="167"/>
      <c r="Q601" s="167"/>
      <c r="R601" s="167"/>
      <c r="S601" s="167"/>
      <c r="T601" s="168"/>
      <c r="AT601" s="162" t="s">
        <v>151</v>
      </c>
      <c r="AU601" s="162" t="s">
        <v>149</v>
      </c>
      <c r="AV601" s="13" t="s">
        <v>149</v>
      </c>
      <c r="AW601" s="13" t="s">
        <v>31</v>
      </c>
      <c r="AX601" s="13" t="s">
        <v>74</v>
      </c>
      <c r="AY601" s="162" t="s">
        <v>142</v>
      </c>
    </row>
    <row r="602" spans="2:51" s="13" customFormat="1" ht="10">
      <c r="B602" s="160"/>
      <c r="D602" s="161" t="s">
        <v>151</v>
      </c>
      <c r="E602" s="162" t="s">
        <v>1</v>
      </c>
      <c r="F602" s="163" t="s">
        <v>748</v>
      </c>
      <c r="H602" s="164">
        <v>1.3049999999999999</v>
      </c>
      <c r="I602" s="165"/>
      <c r="L602" s="160"/>
      <c r="M602" s="166"/>
      <c r="N602" s="167"/>
      <c r="O602" s="167"/>
      <c r="P602" s="167"/>
      <c r="Q602" s="167"/>
      <c r="R602" s="167"/>
      <c r="S602" s="167"/>
      <c r="T602" s="168"/>
      <c r="AT602" s="162" t="s">
        <v>151</v>
      </c>
      <c r="AU602" s="162" t="s">
        <v>149</v>
      </c>
      <c r="AV602" s="13" t="s">
        <v>149</v>
      </c>
      <c r="AW602" s="13" t="s">
        <v>31</v>
      </c>
      <c r="AX602" s="13" t="s">
        <v>74</v>
      </c>
      <c r="AY602" s="162" t="s">
        <v>142</v>
      </c>
    </row>
    <row r="603" spans="2:51" s="13" customFormat="1" ht="10">
      <c r="B603" s="160"/>
      <c r="D603" s="161" t="s">
        <v>151</v>
      </c>
      <c r="E603" s="162" t="s">
        <v>1</v>
      </c>
      <c r="F603" s="163" t="s">
        <v>756</v>
      </c>
      <c r="H603" s="164">
        <v>8.06</v>
      </c>
      <c r="I603" s="165"/>
      <c r="L603" s="160"/>
      <c r="M603" s="166"/>
      <c r="N603" s="167"/>
      <c r="O603" s="167"/>
      <c r="P603" s="167"/>
      <c r="Q603" s="167"/>
      <c r="R603" s="167"/>
      <c r="S603" s="167"/>
      <c r="T603" s="168"/>
      <c r="AT603" s="162" t="s">
        <v>151</v>
      </c>
      <c r="AU603" s="162" t="s">
        <v>149</v>
      </c>
      <c r="AV603" s="13" t="s">
        <v>149</v>
      </c>
      <c r="AW603" s="13" t="s">
        <v>31</v>
      </c>
      <c r="AX603" s="13" t="s">
        <v>74</v>
      </c>
      <c r="AY603" s="162" t="s">
        <v>142</v>
      </c>
    </row>
    <row r="604" spans="2:51" s="13" customFormat="1" ht="10">
      <c r="B604" s="160"/>
      <c r="D604" s="161" t="s">
        <v>151</v>
      </c>
      <c r="E604" s="162" t="s">
        <v>1</v>
      </c>
      <c r="F604" s="163" t="s">
        <v>750</v>
      </c>
      <c r="H604" s="164">
        <v>0.94899999999999995</v>
      </c>
      <c r="I604" s="165"/>
      <c r="L604" s="160"/>
      <c r="M604" s="166"/>
      <c r="N604" s="167"/>
      <c r="O604" s="167"/>
      <c r="P604" s="167"/>
      <c r="Q604" s="167"/>
      <c r="R604" s="167"/>
      <c r="S604" s="167"/>
      <c r="T604" s="168"/>
      <c r="AT604" s="162" t="s">
        <v>151</v>
      </c>
      <c r="AU604" s="162" t="s">
        <v>149</v>
      </c>
      <c r="AV604" s="13" t="s">
        <v>149</v>
      </c>
      <c r="AW604" s="13" t="s">
        <v>31</v>
      </c>
      <c r="AX604" s="13" t="s">
        <v>74</v>
      </c>
      <c r="AY604" s="162" t="s">
        <v>142</v>
      </c>
    </row>
    <row r="605" spans="2:51" s="16" customFormat="1" ht="10">
      <c r="B605" s="195"/>
      <c r="D605" s="161" t="s">
        <v>151</v>
      </c>
      <c r="E605" s="196" t="s">
        <v>1</v>
      </c>
      <c r="F605" s="197" t="s">
        <v>753</v>
      </c>
      <c r="H605" s="198">
        <v>64.426000000000002</v>
      </c>
      <c r="I605" s="199"/>
      <c r="L605" s="195"/>
      <c r="M605" s="200"/>
      <c r="N605" s="201"/>
      <c r="O605" s="201"/>
      <c r="P605" s="201"/>
      <c r="Q605" s="201"/>
      <c r="R605" s="201"/>
      <c r="S605" s="201"/>
      <c r="T605" s="202"/>
      <c r="AT605" s="196" t="s">
        <v>151</v>
      </c>
      <c r="AU605" s="196" t="s">
        <v>149</v>
      </c>
      <c r="AV605" s="16" t="s">
        <v>165</v>
      </c>
      <c r="AW605" s="16" t="s">
        <v>31</v>
      </c>
      <c r="AX605" s="16" t="s">
        <v>74</v>
      </c>
      <c r="AY605" s="196" t="s">
        <v>142</v>
      </c>
    </row>
    <row r="606" spans="2:51" s="14" customFormat="1" ht="10">
      <c r="B606" s="169"/>
      <c r="D606" s="161" t="s">
        <v>151</v>
      </c>
      <c r="E606" s="170" t="s">
        <v>1</v>
      </c>
      <c r="F606" s="171" t="s">
        <v>757</v>
      </c>
      <c r="H606" s="170" t="s">
        <v>1</v>
      </c>
      <c r="I606" s="172"/>
      <c r="L606" s="169"/>
      <c r="M606" s="173"/>
      <c r="N606" s="174"/>
      <c r="O606" s="174"/>
      <c r="P606" s="174"/>
      <c r="Q606" s="174"/>
      <c r="R606" s="174"/>
      <c r="S606" s="174"/>
      <c r="T606" s="175"/>
      <c r="AT606" s="170" t="s">
        <v>151</v>
      </c>
      <c r="AU606" s="170" t="s">
        <v>149</v>
      </c>
      <c r="AV606" s="14" t="s">
        <v>82</v>
      </c>
      <c r="AW606" s="14" t="s">
        <v>31</v>
      </c>
      <c r="AX606" s="14" t="s">
        <v>74</v>
      </c>
      <c r="AY606" s="170" t="s">
        <v>142</v>
      </c>
    </row>
    <row r="607" spans="2:51" s="13" customFormat="1" ht="10">
      <c r="B607" s="160"/>
      <c r="D607" s="161" t="s">
        <v>151</v>
      </c>
      <c r="E607" s="162" t="s">
        <v>1</v>
      </c>
      <c r="F607" s="163" t="s">
        <v>746</v>
      </c>
      <c r="H607" s="164">
        <v>47.84</v>
      </c>
      <c r="I607" s="165"/>
      <c r="L607" s="160"/>
      <c r="M607" s="166"/>
      <c r="N607" s="167"/>
      <c r="O607" s="167"/>
      <c r="P607" s="167"/>
      <c r="Q607" s="167"/>
      <c r="R607" s="167"/>
      <c r="S607" s="167"/>
      <c r="T607" s="168"/>
      <c r="AT607" s="162" t="s">
        <v>151</v>
      </c>
      <c r="AU607" s="162" t="s">
        <v>149</v>
      </c>
      <c r="AV607" s="13" t="s">
        <v>149</v>
      </c>
      <c r="AW607" s="13" t="s">
        <v>31</v>
      </c>
      <c r="AX607" s="13" t="s">
        <v>74</v>
      </c>
      <c r="AY607" s="162" t="s">
        <v>142</v>
      </c>
    </row>
    <row r="608" spans="2:51" s="13" customFormat="1" ht="10">
      <c r="B608" s="160"/>
      <c r="D608" s="161" t="s">
        <v>151</v>
      </c>
      <c r="E608" s="162" t="s">
        <v>1</v>
      </c>
      <c r="F608" s="163" t="s">
        <v>748</v>
      </c>
      <c r="H608" s="164">
        <v>1.3049999999999999</v>
      </c>
      <c r="I608" s="165"/>
      <c r="L608" s="160"/>
      <c r="M608" s="166"/>
      <c r="N608" s="167"/>
      <c r="O608" s="167"/>
      <c r="P608" s="167"/>
      <c r="Q608" s="167"/>
      <c r="R608" s="167"/>
      <c r="S608" s="167"/>
      <c r="T608" s="168"/>
      <c r="AT608" s="162" t="s">
        <v>151</v>
      </c>
      <c r="AU608" s="162" t="s">
        <v>149</v>
      </c>
      <c r="AV608" s="13" t="s">
        <v>149</v>
      </c>
      <c r="AW608" s="13" t="s">
        <v>31</v>
      </c>
      <c r="AX608" s="13" t="s">
        <v>74</v>
      </c>
      <c r="AY608" s="162" t="s">
        <v>142</v>
      </c>
    </row>
    <row r="609" spans="1:65" s="13" customFormat="1" ht="10">
      <c r="B609" s="160"/>
      <c r="D609" s="161" t="s">
        <v>151</v>
      </c>
      <c r="E609" s="162" t="s">
        <v>1</v>
      </c>
      <c r="F609" s="163" t="s">
        <v>758</v>
      </c>
      <c r="H609" s="164">
        <v>2.976</v>
      </c>
      <c r="I609" s="165"/>
      <c r="L609" s="160"/>
      <c r="M609" s="166"/>
      <c r="N609" s="167"/>
      <c r="O609" s="167"/>
      <c r="P609" s="167"/>
      <c r="Q609" s="167"/>
      <c r="R609" s="167"/>
      <c r="S609" s="167"/>
      <c r="T609" s="168"/>
      <c r="AT609" s="162" t="s">
        <v>151</v>
      </c>
      <c r="AU609" s="162" t="s">
        <v>149</v>
      </c>
      <c r="AV609" s="13" t="s">
        <v>149</v>
      </c>
      <c r="AW609" s="13" t="s">
        <v>31</v>
      </c>
      <c r="AX609" s="13" t="s">
        <v>74</v>
      </c>
      <c r="AY609" s="162" t="s">
        <v>142</v>
      </c>
    </row>
    <row r="610" spans="1:65" s="13" customFormat="1" ht="10">
      <c r="B610" s="160"/>
      <c r="D610" s="161" t="s">
        <v>151</v>
      </c>
      <c r="E610" s="162" t="s">
        <v>1</v>
      </c>
      <c r="F610" s="163" t="s">
        <v>759</v>
      </c>
      <c r="H610" s="164">
        <v>3.2240000000000002</v>
      </c>
      <c r="I610" s="165"/>
      <c r="L610" s="160"/>
      <c r="M610" s="166"/>
      <c r="N610" s="167"/>
      <c r="O610" s="167"/>
      <c r="P610" s="167"/>
      <c r="Q610" s="167"/>
      <c r="R610" s="167"/>
      <c r="S610" s="167"/>
      <c r="T610" s="168"/>
      <c r="AT610" s="162" t="s">
        <v>151</v>
      </c>
      <c r="AU610" s="162" t="s">
        <v>149</v>
      </c>
      <c r="AV610" s="13" t="s">
        <v>149</v>
      </c>
      <c r="AW610" s="13" t="s">
        <v>31</v>
      </c>
      <c r="AX610" s="13" t="s">
        <v>74</v>
      </c>
      <c r="AY610" s="162" t="s">
        <v>142</v>
      </c>
    </row>
    <row r="611" spans="1:65" s="13" customFormat="1" ht="10">
      <c r="B611" s="160"/>
      <c r="D611" s="161" t="s">
        <v>151</v>
      </c>
      <c r="E611" s="162" t="s">
        <v>1</v>
      </c>
      <c r="F611" s="163" t="s">
        <v>760</v>
      </c>
      <c r="H611" s="164">
        <v>1.04</v>
      </c>
      <c r="I611" s="165"/>
      <c r="L611" s="160"/>
      <c r="M611" s="166"/>
      <c r="N611" s="167"/>
      <c r="O611" s="167"/>
      <c r="P611" s="167"/>
      <c r="Q611" s="167"/>
      <c r="R611" s="167"/>
      <c r="S611" s="167"/>
      <c r="T611" s="168"/>
      <c r="AT611" s="162" t="s">
        <v>151</v>
      </c>
      <c r="AU611" s="162" t="s">
        <v>149</v>
      </c>
      <c r="AV611" s="13" t="s">
        <v>149</v>
      </c>
      <c r="AW611" s="13" t="s">
        <v>31</v>
      </c>
      <c r="AX611" s="13" t="s">
        <v>74</v>
      </c>
      <c r="AY611" s="162" t="s">
        <v>142</v>
      </c>
    </row>
    <row r="612" spans="1:65" s="13" customFormat="1" ht="10">
      <c r="B612" s="160"/>
      <c r="D612" s="161" t="s">
        <v>151</v>
      </c>
      <c r="E612" s="162" t="s">
        <v>1</v>
      </c>
      <c r="F612" s="163" t="s">
        <v>761</v>
      </c>
      <c r="H612" s="164">
        <v>0.124</v>
      </c>
      <c r="I612" s="165"/>
      <c r="L612" s="160"/>
      <c r="M612" s="166"/>
      <c r="N612" s="167"/>
      <c r="O612" s="167"/>
      <c r="P612" s="167"/>
      <c r="Q612" s="167"/>
      <c r="R612" s="167"/>
      <c r="S612" s="167"/>
      <c r="T612" s="168"/>
      <c r="AT612" s="162" t="s">
        <v>151</v>
      </c>
      <c r="AU612" s="162" t="s">
        <v>149</v>
      </c>
      <c r="AV612" s="13" t="s">
        <v>149</v>
      </c>
      <c r="AW612" s="13" t="s">
        <v>31</v>
      </c>
      <c r="AX612" s="13" t="s">
        <v>74</v>
      </c>
      <c r="AY612" s="162" t="s">
        <v>142</v>
      </c>
    </row>
    <row r="613" spans="1:65" s="13" customFormat="1" ht="10">
      <c r="B613" s="160"/>
      <c r="D613" s="161" t="s">
        <v>151</v>
      </c>
      <c r="E613" s="162" t="s">
        <v>1</v>
      </c>
      <c r="F613" s="163" t="s">
        <v>762</v>
      </c>
      <c r="H613" s="164">
        <v>0.7</v>
      </c>
      <c r="I613" s="165"/>
      <c r="L613" s="160"/>
      <c r="M613" s="166"/>
      <c r="N613" s="167"/>
      <c r="O613" s="167"/>
      <c r="P613" s="167"/>
      <c r="Q613" s="167"/>
      <c r="R613" s="167"/>
      <c r="S613" s="167"/>
      <c r="T613" s="168"/>
      <c r="AT613" s="162" t="s">
        <v>151</v>
      </c>
      <c r="AU613" s="162" t="s">
        <v>149</v>
      </c>
      <c r="AV613" s="13" t="s">
        <v>149</v>
      </c>
      <c r="AW613" s="13" t="s">
        <v>31</v>
      </c>
      <c r="AX613" s="13" t="s">
        <v>74</v>
      </c>
      <c r="AY613" s="162" t="s">
        <v>142</v>
      </c>
    </row>
    <row r="614" spans="1:65" s="13" customFormat="1" ht="10">
      <c r="B614" s="160"/>
      <c r="D614" s="161" t="s">
        <v>151</v>
      </c>
      <c r="E614" s="162" t="s">
        <v>1</v>
      </c>
      <c r="F614" s="163" t="s">
        <v>763</v>
      </c>
      <c r="H614" s="164">
        <v>3.85</v>
      </c>
      <c r="I614" s="165"/>
      <c r="L614" s="160"/>
      <c r="M614" s="166"/>
      <c r="N614" s="167"/>
      <c r="O614" s="167"/>
      <c r="P614" s="167"/>
      <c r="Q614" s="167"/>
      <c r="R614" s="167"/>
      <c r="S614" s="167"/>
      <c r="T614" s="168"/>
      <c r="AT614" s="162" t="s">
        <v>151</v>
      </c>
      <c r="AU614" s="162" t="s">
        <v>149</v>
      </c>
      <c r="AV614" s="13" t="s">
        <v>149</v>
      </c>
      <c r="AW614" s="13" t="s">
        <v>31</v>
      </c>
      <c r="AX614" s="13" t="s">
        <v>74</v>
      </c>
      <c r="AY614" s="162" t="s">
        <v>142</v>
      </c>
    </row>
    <row r="615" spans="1:65" s="13" customFormat="1" ht="10">
      <c r="B615" s="160"/>
      <c r="D615" s="161" t="s">
        <v>151</v>
      </c>
      <c r="E615" s="162" t="s">
        <v>1</v>
      </c>
      <c r="F615" s="163" t="s">
        <v>764</v>
      </c>
      <c r="H615" s="164">
        <v>1.7</v>
      </c>
      <c r="I615" s="165"/>
      <c r="L615" s="160"/>
      <c r="M615" s="166"/>
      <c r="N615" s="167"/>
      <c r="O615" s="167"/>
      <c r="P615" s="167"/>
      <c r="Q615" s="167"/>
      <c r="R615" s="167"/>
      <c r="S615" s="167"/>
      <c r="T615" s="168"/>
      <c r="AT615" s="162" t="s">
        <v>151</v>
      </c>
      <c r="AU615" s="162" t="s">
        <v>149</v>
      </c>
      <c r="AV615" s="13" t="s">
        <v>149</v>
      </c>
      <c r="AW615" s="13" t="s">
        <v>31</v>
      </c>
      <c r="AX615" s="13" t="s">
        <v>74</v>
      </c>
      <c r="AY615" s="162" t="s">
        <v>142</v>
      </c>
    </row>
    <row r="616" spans="1:65" s="13" customFormat="1" ht="10">
      <c r="B616" s="160"/>
      <c r="D616" s="161" t="s">
        <v>151</v>
      </c>
      <c r="E616" s="162" t="s">
        <v>1</v>
      </c>
      <c r="F616" s="163" t="s">
        <v>765</v>
      </c>
      <c r="H616" s="164">
        <v>0.57599999999999996</v>
      </c>
      <c r="I616" s="165"/>
      <c r="L616" s="160"/>
      <c r="M616" s="166"/>
      <c r="N616" s="167"/>
      <c r="O616" s="167"/>
      <c r="P616" s="167"/>
      <c r="Q616" s="167"/>
      <c r="R616" s="167"/>
      <c r="S616" s="167"/>
      <c r="T616" s="168"/>
      <c r="AT616" s="162" t="s">
        <v>151</v>
      </c>
      <c r="AU616" s="162" t="s">
        <v>149</v>
      </c>
      <c r="AV616" s="13" t="s">
        <v>149</v>
      </c>
      <c r="AW616" s="13" t="s">
        <v>31</v>
      </c>
      <c r="AX616" s="13" t="s">
        <v>74</v>
      </c>
      <c r="AY616" s="162" t="s">
        <v>142</v>
      </c>
    </row>
    <row r="617" spans="1:65" s="16" customFormat="1" ht="10">
      <c r="B617" s="195"/>
      <c r="D617" s="161" t="s">
        <v>151</v>
      </c>
      <c r="E617" s="196" t="s">
        <v>1</v>
      </c>
      <c r="F617" s="197" t="s">
        <v>753</v>
      </c>
      <c r="H617" s="198">
        <v>63.335000000000001</v>
      </c>
      <c r="I617" s="199"/>
      <c r="L617" s="195"/>
      <c r="M617" s="200"/>
      <c r="N617" s="201"/>
      <c r="O617" s="201"/>
      <c r="P617" s="201"/>
      <c r="Q617" s="201"/>
      <c r="R617" s="201"/>
      <c r="S617" s="201"/>
      <c r="T617" s="202"/>
      <c r="AT617" s="196" t="s">
        <v>151</v>
      </c>
      <c r="AU617" s="196" t="s">
        <v>149</v>
      </c>
      <c r="AV617" s="16" t="s">
        <v>165</v>
      </c>
      <c r="AW617" s="16" t="s">
        <v>31</v>
      </c>
      <c r="AX617" s="16" t="s">
        <v>74</v>
      </c>
      <c r="AY617" s="196" t="s">
        <v>142</v>
      </c>
    </row>
    <row r="618" spans="1:65" s="15" customFormat="1" ht="10">
      <c r="B618" s="176"/>
      <c r="D618" s="161" t="s">
        <v>151</v>
      </c>
      <c r="E618" s="177" t="s">
        <v>1</v>
      </c>
      <c r="F618" s="178" t="s">
        <v>164</v>
      </c>
      <c r="H618" s="179">
        <v>199.39099999999999</v>
      </c>
      <c r="I618" s="180"/>
      <c r="L618" s="176"/>
      <c r="M618" s="181"/>
      <c r="N618" s="182"/>
      <c r="O618" s="182"/>
      <c r="P618" s="182"/>
      <c r="Q618" s="182"/>
      <c r="R618" s="182"/>
      <c r="S618" s="182"/>
      <c r="T618" s="183"/>
      <c r="AT618" s="177" t="s">
        <v>151</v>
      </c>
      <c r="AU618" s="177" t="s">
        <v>149</v>
      </c>
      <c r="AV618" s="15" t="s">
        <v>148</v>
      </c>
      <c r="AW618" s="15" t="s">
        <v>31</v>
      </c>
      <c r="AX618" s="15" t="s">
        <v>82</v>
      </c>
      <c r="AY618" s="177" t="s">
        <v>142</v>
      </c>
    </row>
    <row r="619" spans="1:65" s="2" customFormat="1" ht="16.5" customHeight="1">
      <c r="A619" s="33"/>
      <c r="B619" s="145"/>
      <c r="C619" s="146" t="s">
        <v>766</v>
      </c>
      <c r="D619" s="146" t="s">
        <v>144</v>
      </c>
      <c r="E619" s="147" t="s">
        <v>767</v>
      </c>
      <c r="F619" s="148" t="s">
        <v>768</v>
      </c>
      <c r="G619" s="149" t="s">
        <v>314</v>
      </c>
      <c r="H619" s="150">
        <v>993.90499999999997</v>
      </c>
      <c r="I619" s="151"/>
      <c r="J619" s="152">
        <f>ROUND(I619*H619,2)</f>
        <v>0</v>
      </c>
      <c r="K619" s="153"/>
      <c r="L619" s="34"/>
      <c r="M619" s="154" t="s">
        <v>1</v>
      </c>
      <c r="N619" s="155" t="s">
        <v>40</v>
      </c>
      <c r="O619" s="59"/>
      <c r="P619" s="156">
        <f>O619*H619</f>
        <v>0</v>
      </c>
      <c r="Q619" s="156">
        <v>1.1299999999999999E-3</v>
      </c>
      <c r="R619" s="156">
        <f>Q619*H619</f>
        <v>1.1231126499999999</v>
      </c>
      <c r="S619" s="156">
        <v>0</v>
      </c>
      <c r="T619" s="157">
        <f>S619*H619</f>
        <v>0</v>
      </c>
      <c r="U619" s="33"/>
      <c r="V619" s="33"/>
      <c r="W619" s="33"/>
      <c r="X619" s="33"/>
      <c r="Y619" s="33"/>
      <c r="Z619" s="33"/>
      <c r="AA619" s="33"/>
      <c r="AB619" s="33"/>
      <c r="AC619" s="33"/>
      <c r="AD619" s="33"/>
      <c r="AE619" s="33"/>
      <c r="AR619" s="158" t="s">
        <v>148</v>
      </c>
      <c r="AT619" s="158" t="s">
        <v>144</v>
      </c>
      <c r="AU619" s="158" t="s">
        <v>149</v>
      </c>
      <c r="AY619" s="18" t="s">
        <v>142</v>
      </c>
      <c r="BE619" s="159">
        <f>IF(N619="základná",J619,0)</f>
        <v>0</v>
      </c>
      <c r="BF619" s="159">
        <f>IF(N619="znížená",J619,0)</f>
        <v>0</v>
      </c>
      <c r="BG619" s="159">
        <f>IF(N619="zákl. prenesená",J619,0)</f>
        <v>0</v>
      </c>
      <c r="BH619" s="159">
        <f>IF(N619="zníž. prenesená",J619,0)</f>
        <v>0</v>
      </c>
      <c r="BI619" s="159">
        <f>IF(N619="nulová",J619,0)</f>
        <v>0</v>
      </c>
      <c r="BJ619" s="18" t="s">
        <v>149</v>
      </c>
      <c r="BK619" s="159">
        <f>ROUND(I619*H619,2)</f>
        <v>0</v>
      </c>
      <c r="BL619" s="18" t="s">
        <v>148</v>
      </c>
      <c r="BM619" s="158" t="s">
        <v>769</v>
      </c>
    </row>
    <row r="620" spans="1:65" s="14" customFormat="1" ht="10">
      <c r="B620" s="169"/>
      <c r="D620" s="161" t="s">
        <v>151</v>
      </c>
      <c r="E620" s="170" t="s">
        <v>1</v>
      </c>
      <c r="F620" s="171" t="s">
        <v>745</v>
      </c>
      <c r="H620" s="170" t="s">
        <v>1</v>
      </c>
      <c r="I620" s="172"/>
      <c r="L620" s="169"/>
      <c r="M620" s="173"/>
      <c r="N620" s="174"/>
      <c r="O620" s="174"/>
      <c r="P620" s="174"/>
      <c r="Q620" s="174"/>
      <c r="R620" s="174"/>
      <c r="S620" s="174"/>
      <c r="T620" s="175"/>
      <c r="AT620" s="170" t="s">
        <v>151</v>
      </c>
      <c r="AU620" s="170" t="s">
        <v>149</v>
      </c>
      <c r="AV620" s="14" t="s">
        <v>82</v>
      </c>
      <c r="AW620" s="14" t="s">
        <v>31</v>
      </c>
      <c r="AX620" s="14" t="s">
        <v>74</v>
      </c>
      <c r="AY620" s="170" t="s">
        <v>142</v>
      </c>
    </row>
    <row r="621" spans="1:65" s="13" customFormat="1" ht="10">
      <c r="B621" s="160"/>
      <c r="D621" s="161" t="s">
        <v>151</v>
      </c>
      <c r="E621" s="162" t="s">
        <v>1</v>
      </c>
      <c r="F621" s="163" t="s">
        <v>770</v>
      </c>
      <c r="H621" s="164">
        <v>239.2</v>
      </c>
      <c r="I621" s="165"/>
      <c r="L621" s="160"/>
      <c r="M621" s="166"/>
      <c r="N621" s="167"/>
      <c r="O621" s="167"/>
      <c r="P621" s="167"/>
      <c r="Q621" s="167"/>
      <c r="R621" s="167"/>
      <c r="S621" s="167"/>
      <c r="T621" s="168"/>
      <c r="AT621" s="162" t="s">
        <v>151</v>
      </c>
      <c r="AU621" s="162" t="s">
        <v>149</v>
      </c>
      <c r="AV621" s="13" t="s">
        <v>149</v>
      </c>
      <c r="AW621" s="13" t="s">
        <v>31</v>
      </c>
      <c r="AX621" s="13" t="s">
        <v>74</v>
      </c>
      <c r="AY621" s="162" t="s">
        <v>142</v>
      </c>
    </row>
    <row r="622" spans="1:65" s="13" customFormat="1" ht="10">
      <c r="B622" s="160"/>
      <c r="D622" s="161" t="s">
        <v>151</v>
      </c>
      <c r="E622" s="162" t="s">
        <v>1</v>
      </c>
      <c r="F622" s="163" t="s">
        <v>771</v>
      </c>
      <c r="H622" s="164">
        <v>7.68</v>
      </c>
      <c r="I622" s="165"/>
      <c r="L622" s="160"/>
      <c r="M622" s="166"/>
      <c r="N622" s="167"/>
      <c r="O622" s="167"/>
      <c r="P622" s="167"/>
      <c r="Q622" s="167"/>
      <c r="R622" s="167"/>
      <c r="S622" s="167"/>
      <c r="T622" s="168"/>
      <c r="AT622" s="162" t="s">
        <v>151</v>
      </c>
      <c r="AU622" s="162" t="s">
        <v>149</v>
      </c>
      <c r="AV622" s="13" t="s">
        <v>149</v>
      </c>
      <c r="AW622" s="13" t="s">
        <v>31</v>
      </c>
      <c r="AX622" s="13" t="s">
        <v>74</v>
      </c>
      <c r="AY622" s="162" t="s">
        <v>142</v>
      </c>
    </row>
    <row r="623" spans="1:65" s="13" customFormat="1" ht="10">
      <c r="B623" s="160"/>
      <c r="D623" s="161" t="s">
        <v>151</v>
      </c>
      <c r="E623" s="162" t="s">
        <v>1</v>
      </c>
      <c r="F623" s="163" t="s">
        <v>772</v>
      </c>
      <c r="H623" s="164">
        <v>6.5250000000000004</v>
      </c>
      <c r="I623" s="165"/>
      <c r="L623" s="160"/>
      <c r="M623" s="166"/>
      <c r="N623" s="167"/>
      <c r="O623" s="167"/>
      <c r="P623" s="167"/>
      <c r="Q623" s="167"/>
      <c r="R623" s="167"/>
      <c r="S623" s="167"/>
      <c r="T623" s="168"/>
      <c r="AT623" s="162" t="s">
        <v>151</v>
      </c>
      <c r="AU623" s="162" t="s">
        <v>149</v>
      </c>
      <c r="AV623" s="13" t="s">
        <v>149</v>
      </c>
      <c r="AW623" s="13" t="s">
        <v>31</v>
      </c>
      <c r="AX623" s="13" t="s">
        <v>74</v>
      </c>
      <c r="AY623" s="162" t="s">
        <v>142</v>
      </c>
    </row>
    <row r="624" spans="1:65" s="13" customFormat="1" ht="10">
      <c r="B624" s="160"/>
      <c r="D624" s="161" t="s">
        <v>151</v>
      </c>
      <c r="E624" s="162" t="s">
        <v>1</v>
      </c>
      <c r="F624" s="163" t="s">
        <v>773</v>
      </c>
      <c r="H624" s="164">
        <v>35.96</v>
      </c>
      <c r="I624" s="165"/>
      <c r="L624" s="160"/>
      <c r="M624" s="166"/>
      <c r="N624" s="167"/>
      <c r="O624" s="167"/>
      <c r="P624" s="167"/>
      <c r="Q624" s="167"/>
      <c r="R624" s="167"/>
      <c r="S624" s="167"/>
      <c r="T624" s="168"/>
      <c r="AT624" s="162" t="s">
        <v>151</v>
      </c>
      <c r="AU624" s="162" t="s">
        <v>149</v>
      </c>
      <c r="AV624" s="13" t="s">
        <v>149</v>
      </c>
      <c r="AW624" s="13" t="s">
        <v>31</v>
      </c>
      <c r="AX624" s="13" t="s">
        <v>74</v>
      </c>
      <c r="AY624" s="162" t="s">
        <v>142</v>
      </c>
    </row>
    <row r="625" spans="2:51" s="13" customFormat="1" ht="10">
      <c r="B625" s="160"/>
      <c r="D625" s="161" t="s">
        <v>151</v>
      </c>
      <c r="E625" s="162" t="s">
        <v>1</v>
      </c>
      <c r="F625" s="163" t="s">
        <v>774</v>
      </c>
      <c r="H625" s="164">
        <v>4.7450000000000001</v>
      </c>
      <c r="I625" s="165"/>
      <c r="L625" s="160"/>
      <c r="M625" s="166"/>
      <c r="N625" s="167"/>
      <c r="O625" s="167"/>
      <c r="P625" s="167"/>
      <c r="Q625" s="167"/>
      <c r="R625" s="167"/>
      <c r="S625" s="167"/>
      <c r="T625" s="168"/>
      <c r="AT625" s="162" t="s">
        <v>151</v>
      </c>
      <c r="AU625" s="162" t="s">
        <v>149</v>
      </c>
      <c r="AV625" s="13" t="s">
        <v>149</v>
      </c>
      <c r="AW625" s="13" t="s">
        <v>31</v>
      </c>
      <c r="AX625" s="13" t="s">
        <v>74</v>
      </c>
      <c r="AY625" s="162" t="s">
        <v>142</v>
      </c>
    </row>
    <row r="626" spans="2:51" s="14" customFormat="1" ht="10">
      <c r="B626" s="169"/>
      <c r="D626" s="161" t="s">
        <v>151</v>
      </c>
      <c r="E626" s="170" t="s">
        <v>1</v>
      </c>
      <c r="F626" s="171" t="s">
        <v>751</v>
      </c>
      <c r="H626" s="170" t="s">
        <v>1</v>
      </c>
      <c r="I626" s="172"/>
      <c r="L626" s="169"/>
      <c r="M626" s="173"/>
      <c r="N626" s="174"/>
      <c r="O626" s="174"/>
      <c r="P626" s="174"/>
      <c r="Q626" s="174"/>
      <c r="R626" s="174"/>
      <c r="S626" s="174"/>
      <c r="T626" s="175"/>
      <c r="AT626" s="170" t="s">
        <v>151</v>
      </c>
      <c r="AU626" s="170" t="s">
        <v>149</v>
      </c>
      <c r="AV626" s="14" t="s">
        <v>82</v>
      </c>
      <c r="AW626" s="14" t="s">
        <v>31</v>
      </c>
      <c r="AX626" s="14" t="s">
        <v>74</v>
      </c>
      <c r="AY626" s="170" t="s">
        <v>142</v>
      </c>
    </row>
    <row r="627" spans="2:51" s="13" customFormat="1" ht="10">
      <c r="B627" s="160"/>
      <c r="D627" s="161" t="s">
        <v>151</v>
      </c>
      <c r="E627" s="162" t="s">
        <v>1</v>
      </c>
      <c r="F627" s="163" t="s">
        <v>775</v>
      </c>
      <c r="H627" s="164">
        <v>60.99</v>
      </c>
      <c r="I627" s="165"/>
      <c r="L627" s="160"/>
      <c r="M627" s="166"/>
      <c r="N627" s="167"/>
      <c r="O627" s="167"/>
      <c r="P627" s="167"/>
      <c r="Q627" s="167"/>
      <c r="R627" s="167"/>
      <c r="S627" s="167"/>
      <c r="T627" s="168"/>
      <c r="AT627" s="162" t="s">
        <v>151</v>
      </c>
      <c r="AU627" s="162" t="s">
        <v>149</v>
      </c>
      <c r="AV627" s="13" t="s">
        <v>149</v>
      </c>
      <c r="AW627" s="13" t="s">
        <v>31</v>
      </c>
      <c r="AX627" s="13" t="s">
        <v>74</v>
      </c>
      <c r="AY627" s="162" t="s">
        <v>142</v>
      </c>
    </row>
    <row r="628" spans="2:51" s="16" customFormat="1" ht="10">
      <c r="B628" s="195"/>
      <c r="D628" s="161" t="s">
        <v>151</v>
      </c>
      <c r="E628" s="196" t="s">
        <v>1</v>
      </c>
      <c r="F628" s="197" t="s">
        <v>753</v>
      </c>
      <c r="H628" s="198">
        <v>355.1</v>
      </c>
      <c r="I628" s="199"/>
      <c r="L628" s="195"/>
      <c r="M628" s="200"/>
      <c r="N628" s="201"/>
      <c r="O628" s="201"/>
      <c r="P628" s="201"/>
      <c r="Q628" s="201"/>
      <c r="R628" s="201"/>
      <c r="S628" s="201"/>
      <c r="T628" s="202"/>
      <c r="AT628" s="196" t="s">
        <v>151</v>
      </c>
      <c r="AU628" s="196" t="s">
        <v>149</v>
      </c>
      <c r="AV628" s="16" t="s">
        <v>165</v>
      </c>
      <c r="AW628" s="16" t="s">
        <v>31</v>
      </c>
      <c r="AX628" s="16" t="s">
        <v>74</v>
      </c>
      <c r="AY628" s="196" t="s">
        <v>142</v>
      </c>
    </row>
    <row r="629" spans="2:51" s="14" customFormat="1" ht="10">
      <c r="B629" s="169"/>
      <c r="D629" s="161" t="s">
        <v>151</v>
      </c>
      <c r="E629" s="170" t="s">
        <v>1</v>
      </c>
      <c r="F629" s="171" t="s">
        <v>754</v>
      </c>
      <c r="H629" s="170" t="s">
        <v>1</v>
      </c>
      <c r="I629" s="172"/>
      <c r="L629" s="169"/>
      <c r="M629" s="173"/>
      <c r="N629" s="174"/>
      <c r="O629" s="174"/>
      <c r="P629" s="174"/>
      <c r="Q629" s="174"/>
      <c r="R629" s="174"/>
      <c r="S629" s="174"/>
      <c r="T629" s="175"/>
      <c r="AT629" s="170" t="s">
        <v>151</v>
      </c>
      <c r="AU629" s="170" t="s">
        <v>149</v>
      </c>
      <c r="AV629" s="14" t="s">
        <v>82</v>
      </c>
      <c r="AW629" s="14" t="s">
        <v>31</v>
      </c>
      <c r="AX629" s="14" t="s">
        <v>74</v>
      </c>
      <c r="AY629" s="170" t="s">
        <v>142</v>
      </c>
    </row>
    <row r="630" spans="2:51" s="13" customFormat="1" ht="10">
      <c r="B630" s="160"/>
      <c r="D630" s="161" t="s">
        <v>151</v>
      </c>
      <c r="E630" s="162" t="s">
        <v>1</v>
      </c>
      <c r="F630" s="163" t="s">
        <v>770</v>
      </c>
      <c r="H630" s="164">
        <v>239.2</v>
      </c>
      <c r="I630" s="165"/>
      <c r="L630" s="160"/>
      <c r="M630" s="166"/>
      <c r="N630" s="167"/>
      <c r="O630" s="167"/>
      <c r="P630" s="167"/>
      <c r="Q630" s="167"/>
      <c r="R630" s="167"/>
      <c r="S630" s="167"/>
      <c r="T630" s="168"/>
      <c r="AT630" s="162" t="s">
        <v>151</v>
      </c>
      <c r="AU630" s="162" t="s">
        <v>149</v>
      </c>
      <c r="AV630" s="13" t="s">
        <v>149</v>
      </c>
      <c r="AW630" s="13" t="s">
        <v>31</v>
      </c>
      <c r="AX630" s="13" t="s">
        <v>74</v>
      </c>
      <c r="AY630" s="162" t="s">
        <v>142</v>
      </c>
    </row>
    <row r="631" spans="2:51" s="13" customFormat="1" ht="10">
      <c r="B631" s="160"/>
      <c r="D631" s="161" t="s">
        <v>151</v>
      </c>
      <c r="E631" s="162" t="s">
        <v>1</v>
      </c>
      <c r="F631" s="163" t="s">
        <v>776</v>
      </c>
      <c r="H631" s="164">
        <v>31.36</v>
      </c>
      <c r="I631" s="165"/>
      <c r="L631" s="160"/>
      <c r="M631" s="166"/>
      <c r="N631" s="167"/>
      <c r="O631" s="167"/>
      <c r="P631" s="167"/>
      <c r="Q631" s="167"/>
      <c r="R631" s="167"/>
      <c r="S631" s="167"/>
      <c r="T631" s="168"/>
      <c r="AT631" s="162" t="s">
        <v>151</v>
      </c>
      <c r="AU631" s="162" t="s">
        <v>149</v>
      </c>
      <c r="AV631" s="13" t="s">
        <v>149</v>
      </c>
      <c r="AW631" s="13" t="s">
        <v>31</v>
      </c>
      <c r="AX631" s="13" t="s">
        <v>74</v>
      </c>
      <c r="AY631" s="162" t="s">
        <v>142</v>
      </c>
    </row>
    <row r="632" spans="2:51" s="13" customFormat="1" ht="10">
      <c r="B632" s="160"/>
      <c r="D632" s="161" t="s">
        <v>151</v>
      </c>
      <c r="E632" s="162" t="s">
        <v>1</v>
      </c>
      <c r="F632" s="163" t="s">
        <v>772</v>
      </c>
      <c r="H632" s="164">
        <v>6.5250000000000004</v>
      </c>
      <c r="I632" s="165"/>
      <c r="L632" s="160"/>
      <c r="M632" s="166"/>
      <c r="N632" s="167"/>
      <c r="O632" s="167"/>
      <c r="P632" s="167"/>
      <c r="Q632" s="167"/>
      <c r="R632" s="167"/>
      <c r="S632" s="167"/>
      <c r="T632" s="168"/>
      <c r="AT632" s="162" t="s">
        <v>151</v>
      </c>
      <c r="AU632" s="162" t="s">
        <v>149</v>
      </c>
      <c r="AV632" s="13" t="s">
        <v>149</v>
      </c>
      <c r="AW632" s="13" t="s">
        <v>31</v>
      </c>
      <c r="AX632" s="13" t="s">
        <v>74</v>
      </c>
      <c r="AY632" s="162" t="s">
        <v>142</v>
      </c>
    </row>
    <row r="633" spans="2:51" s="13" customFormat="1" ht="10">
      <c r="B633" s="160"/>
      <c r="D633" s="161" t="s">
        <v>151</v>
      </c>
      <c r="E633" s="162" t="s">
        <v>1</v>
      </c>
      <c r="F633" s="163" t="s">
        <v>777</v>
      </c>
      <c r="H633" s="164">
        <v>40.299999999999997</v>
      </c>
      <c r="I633" s="165"/>
      <c r="L633" s="160"/>
      <c r="M633" s="166"/>
      <c r="N633" s="167"/>
      <c r="O633" s="167"/>
      <c r="P633" s="167"/>
      <c r="Q633" s="167"/>
      <c r="R633" s="167"/>
      <c r="S633" s="167"/>
      <c r="T633" s="168"/>
      <c r="AT633" s="162" t="s">
        <v>151</v>
      </c>
      <c r="AU633" s="162" t="s">
        <v>149</v>
      </c>
      <c r="AV633" s="13" t="s">
        <v>149</v>
      </c>
      <c r="AW633" s="13" t="s">
        <v>31</v>
      </c>
      <c r="AX633" s="13" t="s">
        <v>74</v>
      </c>
      <c r="AY633" s="162" t="s">
        <v>142</v>
      </c>
    </row>
    <row r="634" spans="2:51" s="13" customFormat="1" ht="10">
      <c r="B634" s="160"/>
      <c r="D634" s="161" t="s">
        <v>151</v>
      </c>
      <c r="E634" s="162" t="s">
        <v>1</v>
      </c>
      <c r="F634" s="163" t="s">
        <v>774</v>
      </c>
      <c r="H634" s="164">
        <v>4.7450000000000001</v>
      </c>
      <c r="I634" s="165"/>
      <c r="L634" s="160"/>
      <c r="M634" s="166"/>
      <c r="N634" s="167"/>
      <c r="O634" s="167"/>
      <c r="P634" s="167"/>
      <c r="Q634" s="167"/>
      <c r="R634" s="167"/>
      <c r="S634" s="167"/>
      <c r="T634" s="168"/>
      <c r="AT634" s="162" t="s">
        <v>151</v>
      </c>
      <c r="AU634" s="162" t="s">
        <v>149</v>
      </c>
      <c r="AV634" s="13" t="s">
        <v>149</v>
      </c>
      <c r="AW634" s="13" t="s">
        <v>31</v>
      </c>
      <c r="AX634" s="13" t="s">
        <v>74</v>
      </c>
      <c r="AY634" s="162" t="s">
        <v>142</v>
      </c>
    </row>
    <row r="635" spans="2:51" s="16" customFormat="1" ht="10">
      <c r="B635" s="195"/>
      <c r="D635" s="161" t="s">
        <v>151</v>
      </c>
      <c r="E635" s="196" t="s">
        <v>1</v>
      </c>
      <c r="F635" s="197" t="s">
        <v>753</v>
      </c>
      <c r="H635" s="198">
        <v>322.13</v>
      </c>
      <c r="I635" s="199"/>
      <c r="L635" s="195"/>
      <c r="M635" s="200"/>
      <c r="N635" s="201"/>
      <c r="O635" s="201"/>
      <c r="P635" s="201"/>
      <c r="Q635" s="201"/>
      <c r="R635" s="201"/>
      <c r="S635" s="201"/>
      <c r="T635" s="202"/>
      <c r="AT635" s="196" t="s">
        <v>151</v>
      </c>
      <c r="AU635" s="196" t="s">
        <v>149</v>
      </c>
      <c r="AV635" s="16" t="s">
        <v>165</v>
      </c>
      <c r="AW635" s="16" t="s">
        <v>31</v>
      </c>
      <c r="AX635" s="16" t="s">
        <v>74</v>
      </c>
      <c r="AY635" s="196" t="s">
        <v>142</v>
      </c>
    </row>
    <row r="636" spans="2:51" s="14" customFormat="1" ht="10">
      <c r="B636" s="169"/>
      <c r="D636" s="161" t="s">
        <v>151</v>
      </c>
      <c r="E636" s="170" t="s">
        <v>1</v>
      </c>
      <c r="F636" s="171" t="s">
        <v>778</v>
      </c>
      <c r="H636" s="170" t="s">
        <v>1</v>
      </c>
      <c r="I636" s="172"/>
      <c r="L636" s="169"/>
      <c r="M636" s="173"/>
      <c r="N636" s="174"/>
      <c r="O636" s="174"/>
      <c r="P636" s="174"/>
      <c r="Q636" s="174"/>
      <c r="R636" s="174"/>
      <c r="S636" s="174"/>
      <c r="T636" s="175"/>
      <c r="AT636" s="170" t="s">
        <v>151</v>
      </c>
      <c r="AU636" s="170" t="s">
        <v>149</v>
      </c>
      <c r="AV636" s="14" t="s">
        <v>82</v>
      </c>
      <c r="AW636" s="14" t="s">
        <v>31</v>
      </c>
      <c r="AX636" s="14" t="s">
        <v>74</v>
      </c>
      <c r="AY636" s="170" t="s">
        <v>142</v>
      </c>
    </row>
    <row r="637" spans="2:51" s="13" customFormat="1" ht="10">
      <c r="B637" s="160"/>
      <c r="D637" s="161" t="s">
        <v>151</v>
      </c>
      <c r="E637" s="162" t="s">
        <v>1</v>
      </c>
      <c r="F637" s="163" t="s">
        <v>770</v>
      </c>
      <c r="H637" s="164">
        <v>239.2</v>
      </c>
      <c r="I637" s="165"/>
      <c r="L637" s="160"/>
      <c r="M637" s="166"/>
      <c r="N637" s="167"/>
      <c r="O637" s="167"/>
      <c r="P637" s="167"/>
      <c r="Q637" s="167"/>
      <c r="R637" s="167"/>
      <c r="S637" s="167"/>
      <c r="T637" s="168"/>
      <c r="AT637" s="162" t="s">
        <v>151</v>
      </c>
      <c r="AU637" s="162" t="s">
        <v>149</v>
      </c>
      <c r="AV637" s="13" t="s">
        <v>149</v>
      </c>
      <c r="AW637" s="13" t="s">
        <v>31</v>
      </c>
      <c r="AX637" s="13" t="s">
        <v>74</v>
      </c>
      <c r="AY637" s="162" t="s">
        <v>142</v>
      </c>
    </row>
    <row r="638" spans="2:51" s="13" customFormat="1" ht="10">
      <c r="B638" s="160"/>
      <c r="D638" s="161" t="s">
        <v>151</v>
      </c>
      <c r="E638" s="162" t="s">
        <v>1</v>
      </c>
      <c r="F638" s="163" t="s">
        <v>772</v>
      </c>
      <c r="H638" s="164">
        <v>6.5250000000000004</v>
      </c>
      <c r="I638" s="165"/>
      <c r="L638" s="160"/>
      <c r="M638" s="166"/>
      <c r="N638" s="167"/>
      <c r="O638" s="167"/>
      <c r="P638" s="167"/>
      <c r="Q638" s="167"/>
      <c r="R638" s="167"/>
      <c r="S638" s="167"/>
      <c r="T638" s="168"/>
      <c r="AT638" s="162" t="s">
        <v>151</v>
      </c>
      <c r="AU638" s="162" t="s">
        <v>149</v>
      </c>
      <c r="AV638" s="13" t="s">
        <v>149</v>
      </c>
      <c r="AW638" s="13" t="s">
        <v>31</v>
      </c>
      <c r="AX638" s="13" t="s">
        <v>74</v>
      </c>
      <c r="AY638" s="162" t="s">
        <v>142</v>
      </c>
    </row>
    <row r="639" spans="2:51" s="13" customFormat="1" ht="10">
      <c r="B639" s="160"/>
      <c r="D639" s="161" t="s">
        <v>151</v>
      </c>
      <c r="E639" s="162" t="s">
        <v>1</v>
      </c>
      <c r="F639" s="163" t="s">
        <v>779</v>
      </c>
      <c r="H639" s="164">
        <v>14.88</v>
      </c>
      <c r="I639" s="165"/>
      <c r="L639" s="160"/>
      <c r="M639" s="166"/>
      <c r="N639" s="167"/>
      <c r="O639" s="167"/>
      <c r="P639" s="167"/>
      <c r="Q639" s="167"/>
      <c r="R639" s="167"/>
      <c r="S639" s="167"/>
      <c r="T639" s="168"/>
      <c r="AT639" s="162" t="s">
        <v>151</v>
      </c>
      <c r="AU639" s="162" t="s">
        <v>149</v>
      </c>
      <c r="AV639" s="13" t="s">
        <v>149</v>
      </c>
      <c r="AW639" s="13" t="s">
        <v>31</v>
      </c>
      <c r="AX639" s="13" t="s">
        <v>74</v>
      </c>
      <c r="AY639" s="162" t="s">
        <v>142</v>
      </c>
    </row>
    <row r="640" spans="2:51" s="13" customFormat="1" ht="10">
      <c r="B640" s="160"/>
      <c r="D640" s="161" t="s">
        <v>151</v>
      </c>
      <c r="E640" s="162" t="s">
        <v>1</v>
      </c>
      <c r="F640" s="163" t="s">
        <v>780</v>
      </c>
      <c r="H640" s="164">
        <v>16.12</v>
      </c>
      <c r="I640" s="165"/>
      <c r="L640" s="160"/>
      <c r="M640" s="166"/>
      <c r="N640" s="167"/>
      <c r="O640" s="167"/>
      <c r="P640" s="167"/>
      <c r="Q640" s="167"/>
      <c r="R640" s="167"/>
      <c r="S640" s="167"/>
      <c r="T640" s="168"/>
      <c r="AT640" s="162" t="s">
        <v>151</v>
      </c>
      <c r="AU640" s="162" t="s">
        <v>149</v>
      </c>
      <c r="AV640" s="13" t="s">
        <v>149</v>
      </c>
      <c r="AW640" s="13" t="s">
        <v>31</v>
      </c>
      <c r="AX640" s="13" t="s">
        <v>74</v>
      </c>
      <c r="AY640" s="162" t="s">
        <v>142</v>
      </c>
    </row>
    <row r="641" spans="1:65" s="13" customFormat="1" ht="10">
      <c r="B641" s="160"/>
      <c r="D641" s="161" t="s">
        <v>151</v>
      </c>
      <c r="E641" s="162" t="s">
        <v>1</v>
      </c>
      <c r="F641" s="163" t="s">
        <v>781</v>
      </c>
      <c r="H641" s="164">
        <v>5.2</v>
      </c>
      <c r="I641" s="165"/>
      <c r="L641" s="160"/>
      <c r="M641" s="166"/>
      <c r="N641" s="167"/>
      <c r="O641" s="167"/>
      <c r="P641" s="167"/>
      <c r="Q641" s="167"/>
      <c r="R641" s="167"/>
      <c r="S641" s="167"/>
      <c r="T641" s="168"/>
      <c r="AT641" s="162" t="s">
        <v>151</v>
      </c>
      <c r="AU641" s="162" t="s">
        <v>149</v>
      </c>
      <c r="AV641" s="13" t="s">
        <v>149</v>
      </c>
      <c r="AW641" s="13" t="s">
        <v>31</v>
      </c>
      <c r="AX641" s="13" t="s">
        <v>74</v>
      </c>
      <c r="AY641" s="162" t="s">
        <v>142</v>
      </c>
    </row>
    <row r="642" spans="1:65" s="13" customFormat="1" ht="10">
      <c r="B642" s="160"/>
      <c r="D642" s="161" t="s">
        <v>151</v>
      </c>
      <c r="E642" s="162" t="s">
        <v>1</v>
      </c>
      <c r="F642" s="163" t="s">
        <v>782</v>
      </c>
      <c r="H642" s="164">
        <v>0.62</v>
      </c>
      <c r="I642" s="165"/>
      <c r="L642" s="160"/>
      <c r="M642" s="166"/>
      <c r="N642" s="167"/>
      <c r="O642" s="167"/>
      <c r="P642" s="167"/>
      <c r="Q642" s="167"/>
      <c r="R642" s="167"/>
      <c r="S642" s="167"/>
      <c r="T642" s="168"/>
      <c r="AT642" s="162" t="s">
        <v>151</v>
      </c>
      <c r="AU642" s="162" t="s">
        <v>149</v>
      </c>
      <c r="AV642" s="13" t="s">
        <v>149</v>
      </c>
      <c r="AW642" s="13" t="s">
        <v>31</v>
      </c>
      <c r="AX642" s="13" t="s">
        <v>74</v>
      </c>
      <c r="AY642" s="162" t="s">
        <v>142</v>
      </c>
    </row>
    <row r="643" spans="1:65" s="13" customFormat="1" ht="10">
      <c r="B643" s="160"/>
      <c r="D643" s="161" t="s">
        <v>151</v>
      </c>
      <c r="E643" s="162" t="s">
        <v>1</v>
      </c>
      <c r="F643" s="163" t="s">
        <v>783</v>
      </c>
      <c r="H643" s="164">
        <v>3.5</v>
      </c>
      <c r="I643" s="165"/>
      <c r="L643" s="160"/>
      <c r="M643" s="166"/>
      <c r="N643" s="167"/>
      <c r="O643" s="167"/>
      <c r="P643" s="167"/>
      <c r="Q643" s="167"/>
      <c r="R643" s="167"/>
      <c r="S643" s="167"/>
      <c r="T643" s="168"/>
      <c r="AT643" s="162" t="s">
        <v>151</v>
      </c>
      <c r="AU643" s="162" t="s">
        <v>149</v>
      </c>
      <c r="AV643" s="13" t="s">
        <v>149</v>
      </c>
      <c r="AW643" s="13" t="s">
        <v>31</v>
      </c>
      <c r="AX643" s="13" t="s">
        <v>74</v>
      </c>
      <c r="AY643" s="162" t="s">
        <v>142</v>
      </c>
    </row>
    <row r="644" spans="1:65" s="13" customFormat="1" ht="10">
      <c r="B644" s="160"/>
      <c r="D644" s="161" t="s">
        <v>151</v>
      </c>
      <c r="E644" s="162" t="s">
        <v>1</v>
      </c>
      <c r="F644" s="163" t="s">
        <v>784</v>
      </c>
      <c r="H644" s="164">
        <v>19.25</v>
      </c>
      <c r="I644" s="165"/>
      <c r="L644" s="160"/>
      <c r="M644" s="166"/>
      <c r="N644" s="167"/>
      <c r="O644" s="167"/>
      <c r="P644" s="167"/>
      <c r="Q644" s="167"/>
      <c r="R644" s="167"/>
      <c r="S644" s="167"/>
      <c r="T644" s="168"/>
      <c r="AT644" s="162" t="s">
        <v>151</v>
      </c>
      <c r="AU644" s="162" t="s">
        <v>149</v>
      </c>
      <c r="AV644" s="13" t="s">
        <v>149</v>
      </c>
      <c r="AW644" s="13" t="s">
        <v>31</v>
      </c>
      <c r="AX644" s="13" t="s">
        <v>74</v>
      </c>
      <c r="AY644" s="162" t="s">
        <v>142</v>
      </c>
    </row>
    <row r="645" spans="1:65" s="13" customFormat="1" ht="10">
      <c r="B645" s="160"/>
      <c r="D645" s="161" t="s">
        <v>151</v>
      </c>
      <c r="E645" s="162" t="s">
        <v>1</v>
      </c>
      <c r="F645" s="163" t="s">
        <v>785</v>
      </c>
      <c r="H645" s="164">
        <v>8.5</v>
      </c>
      <c r="I645" s="165"/>
      <c r="L645" s="160"/>
      <c r="M645" s="166"/>
      <c r="N645" s="167"/>
      <c r="O645" s="167"/>
      <c r="P645" s="167"/>
      <c r="Q645" s="167"/>
      <c r="R645" s="167"/>
      <c r="S645" s="167"/>
      <c r="T645" s="168"/>
      <c r="AT645" s="162" t="s">
        <v>151</v>
      </c>
      <c r="AU645" s="162" t="s">
        <v>149</v>
      </c>
      <c r="AV645" s="13" t="s">
        <v>149</v>
      </c>
      <c r="AW645" s="13" t="s">
        <v>31</v>
      </c>
      <c r="AX645" s="13" t="s">
        <v>74</v>
      </c>
      <c r="AY645" s="162" t="s">
        <v>142</v>
      </c>
    </row>
    <row r="646" spans="1:65" s="13" customFormat="1" ht="10">
      <c r="B646" s="160"/>
      <c r="D646" s="161" t="s">
        <v>151</v>
      </c>
      <c r="E646" s="162" t="s">
        <v>1</v>
      </c>
      <c r="F646" s="163" t="s">
        <v>786</v>
      </c>
      <c r="H646" s="164">
        <v>2.88</v>
      </c>
      <c r="I646" s="165"/>
      <c r="L646" s="160"/>
      <c r="M646" s="166"/>
      <c r="N646" s="167"/>
      <c r="O646" s="167"/>
      <c r="P646" s="167"/>
      <c r="Q646" s="167"/>
      <c r="R646" s="167"/>
      <c r="S646" s="167"/>
      <c r="T646" s="168"/>
      <c r="AT646" s="162" t="s">
        <v>151</v>
      </c>
      <c r="AU646" s="162" t="s">
        <v>149</v>
      </c>
      <c r="AV646" s="13" t="s">
        <v>149</v>
      </c>
      <c r="AW646" s="13" t="s">
        <v>31</v>
      </c>
      <c r="AX646" s="13" t="s">
        <v>74</v>
      </c>
      <c r="AY646" s="162" t="s">
        <v>142</v>
      </c>
    </row>
    <row r="647" spans="1:65" s="16" customFormat="1" ht="10">
      <c r="B647" s="195"/>
      <c r="D647" s="161" t="s">
        <v>151</v>
      </c>
      <c r="E647" s="196" t="s">
        <v>1</v>
      </c>
      <c r="F647" s="197" t="s">
        <v>753</v>
      </c>
      <c r="H647" s="198">
        <v>316.67500000000001</v>
      </c>
      <c r="I647" s="199"/>
      <c r="L647" s="195"/>
      <c r="M647" s="200"/>
      <c r="N647" s="201"/>
      <c r="O647" s="201"/>
      <c r="P647" s="201"/>
      <c r="Q647" s="201"/>
      <c r="R647" s="201"/>
      <c r="S647" s="201"/>
      <c r="T647" s="202"/>
      <c r="AT647" s="196" t="s">
        <v>151</v>
      </c>
      <c r="AU647" s="196" t="s">
        <v>149</v>
      </c>
      <c r="AV647" s="16" t="s">
        <v>165</v>
      </c>
      <c r="AW647" s="16" t="s">
        <v>31</v>
      </c>
      <c r="AX647" s="16" t="s">
        <v>74</v>
      </c>
      <c r="AY647" s="196" t="s">
        <v>142</v>
      </c>
    </row>
    <row r="648" spans="1:65" s="15" customFormat="1" ht="10">
      <c r="B648" s="176"/>
      <c r="D648" s="161" t="s">
        <v>151</v>
      </c>
      <c r="E648" s="177" t="s">
        <v>1</v>
      </c>
      <c r="F648" s="178" t="s">
        <v>164</v>
      </c>
      <c r="H648" s="179">
        <v>993.90499999999997</v>
      </c>
      <c r="I648" s="180"/>
      <c r="L648" s="176"/>
      <c r="M648" s="181"/>
      <c r="N648" s="182"/>
      <c r="O648" s="182"/>
      <c r="P648" s="182"/>
      <c r="Q648" s="182"/>
      <c r="R648" s="182"/>
      <c r="S648" s="182"/>
      <c r="T648" s="183"/>
      <c r="AT648" s="177" t="s">
        <v>151</v>
      </c>
      <c r="AU648" s="177" t="s">
        <v>149</v>
      </c>
      <c r="AV648" s="15" t="s">
        <v>148</v>
      </c>
      <c r="AW648" s="15" t="s">
        <v>31</v>
      </c>
      <c r="AX648" s="15" t="s">
        <v>82</v>
      </c>
      <c r="AY648" s="177" t="s">
        <v>142</v>
      </c>
    </row>
    <row r="649" spans="1:65" s="2" customFormat="1" ht="16.5" customHeight="1">
      <c r="A649" s="33"/>
      <c r="B649" s="145"/>
      <c r="C649" s="146" t="s">
        <v>787</v>
      </c>
      <c r="D649" s="146" t="s">
        <v>144</v>
      </c>
      <c r="E649" s="147" t="s">
        <v>788</v>
      </c>
      <c r="F649" s="148" t="s">
        <v>789</v>
      </c>
      <c r="G649" s="149" t="s">
        <v>314</v>
      </c>
      <c r="H649" s="150">
        <v>993.90499999999997</v>
      </c>
      <c r="I649" s="151"/>
      <c r="J649" s="152">
        <f>ROUND(I649*H649,2)</f>
        <v>0</v>
      </c>
      <c r="K649" s="153"/>
      <c r="L649" s="34"/>
      <c r="M649" s="154" t="s">
        <v>1</v>
      </c>
      <c r="N649" s="155" t="s">
        <v>40</v>
      </c>
      <c r="O649" s="59"/>
      <c r="P649" s="156">
        <f>O649*H649</f>
        <v>0</v>
      </c>
      <c r="Q649" s="156">
        <v>0</v>
      </c>
      <c r="R649" s="156">
        <f>Q649*H649</f>
        <v>0</v>
      </c>
      <c r="S649" s="156">
        <v>0</v>
      </c>
      <c r="T649" s="157">
        <f>S649*H649</f>
        <v>0</v>
      </c>
      <c r="U649" s="33"/>
      <c r="V649" s="33"/>
      <c r="W649" s="33"/>
      <c r="X649" s="33"/>
      <c r="Y649" s="33"/>
      <c r="Z649" s="33"/>
      <c r="AA649" s="33"/>
      <c r="AB649" s="33"/>
      <c r="AC649" s="33"/>
      <c r="AD649" s="33"/>
      <c r="AE649" s="33"/>
      <c r="AR649" s="158" t="s">
        <v>148</v>
      </c>
      <c r="AT649" s="158" t="s">
        <v>144</v>
      </c>
      <c r="AU649" s="158" t="s">
        <v>149</v>
      </c>
      <c r="AY649" s="18" t="s">
        <v>142</v>
      </c>
      <c r="BE649" s="159">
        <f>IF(N649="základná",J649,0)</f>
        <v>0</v>
      </c>
      <c r="BF649" s="159">
        <f>IF(N649="znížená",J649,0)</f>
        <v>0</v>
      </c>
      <c r="BG649" s="159">
        <f>IF(N649="zákl. prenesená",J649,0)</f>
        <v>0</v>
      </c>
      <c r="BH649" s="159">
        <f>IF(N649="zníž. prenesená",J649,0)</f>
        <v>0</v>
      </c>
      <c r="BI649" s="159">
        <f>IF(N649="nulová",J649,0)</f>
        <v>0</v>
      </c>
      <c r="BJ649" s="18" t="s">
        <v>149</v>
      </c>
      <c r="BK649" s="159">
        <f>ROUND(I649*H649,2)</f>
        <v>0</v>
      </c>
      <c r="BL649" s="18" t="s">
        <v>148</v>
      </c>
      <c r="BM649" s="158" t="s">
        <v>790</v>
      </c>
    </row>
    <row r="650" spans="1:65" s="2" customFormat="1" ht="21.75" customHeight="1">
      <c r="A650" s="33"/>
      <c r="B650" s="145"/>
      <c r="C650" s="146" t="s">
        <v>791</v>
      </c>
      <c r="D650" s="146" t="s">
        <v>144</v>
      </c>
      <c r="E650" s="147" t="s">
        <v>792</v>
      </c>
      <c r="F650" s="148" t="s">
        <v>793</v>
      </c>
      <c r="G650" s="149" t="s">
        <v>314</v>
      </c>
      <c r="H650" s="150">
        <v>993.90499999999997</v>
      </c>
      <c r="I650" s="151"/>
      <c r="J650" s="152">
        <f>ROUND(I650*H650,2)</f>
        <v>0</v>
      </c>
      <c r="K650" s="153"/>
      <c r="L650" s="34"/>
      <c r="M650" s="154" t="s">
        <v>1</v>
      </c>
      <c r="N650" s="155" t="s">
        <v>40</v>
      </c>
      <c r="O650" s="59"/>
      <c r="P650" s="156">
        <f>O650*H650</f>
        <v>0</v>
      </c>
      <c r="Q650" s="156">
        <v>3.8700000000000002E-3</v>
      </c>
      <c r="R650" s="156">
        <f>Q650*H650</f>
        <v>3.84641235</v>
      </c>
      <c r="S650" s="156">
        <v>0</v>
      </c>
      <c r="T650" s="157">
        <f>S650*H650</f>
        <v>0</v>
      </c>
      <c r="U650" s="33"/>
      <c r="V650" s="33"/>
      <c r="W650" s="33"/>
      <c r="X650" s="33"/>
      <c r="Y650" s="33"/>
      <c r="Z650" s="33"/>
      <c r="AA650" s="33"/>
      <c r="AB650" s="33"/>
      <c r="AC650" s="33"/>
      <c r="AD650" s="33"/>
      <c r="AE650" s="33"/>
      <c r="AR650" s="158" t="s">
        <v>148</v>
      </c>
      <c r="AT650" s="158" t="s">
        <v>144</v>
      </c>
      <c r="AU650" s="158" t="s">
        <v>149</v>
      </c>
      <c r="AY650" s="18" t="s">
        <v>142</v>
      </c>
      <c r="BE650" s="159">
        <f>IF(N650="základná",J650,0)</f>
        <v>0</v>
      </c>
      <c r="BF650" s="159">
        <f>IF(N650="znížená",J650,0)</f>
        <v>0</v>
      </c>
      <c r="BG650" s="159">
        <f>IF(N650="zákl. prenesená",J650,0)</f>
        <v>0</v>
      </c>
      <c r="BH650" s="159">
        <f>IF(N650="zníž. prenesená",J650,0)</f>
        <v>0</v>
      </c>
      <c r="BI650" s="159">
        <f>IF(N650="nulová",J650,0)</f>
        <v>0</v>
      </c>
      <c r="BJ650" s="18" t="s">
        <v>149</v>
      </c>
      <c r="BK650" s="159">
        <f>ROUND(I650*H650,2)</f>
        <v>0</v>
      </c>
      <c r="BL650" s="18" t="s">
        <v>148</v>
      </c>
      <c r="BM650" s="158" t="s">
        <v>794</v>
      </c>
    </row>
    <row r="651" spans="1:65" s="2" customFormat="1" ht="21.75" customHeight="1">
      <c r="A651" s="33"/>
      <c r="B651" s="145"/>
      <c r="C651" s="146" t="s">
        <v>795</v>
      </c>
      <c r="D651" s="146" t="s">
        <v>144</v>
      </c>
      <c r="E651" s="147" t="s">
        <v>796</v>
      </c>
      <c r="F651" s="148" t="s">
        <v>797</v>
      </c>
      <c r="G651" s="149" t="s">
        <v>314</v>
      </c>
      <c r="H651" s="150">
        <v>993.90499999999997</v>
      </c>
      <c r="I651" s="151"/>
      <c r="J651" s="152">
        <f>ROUND(I651*H651,2)</f>
        <v>0</v>
      </c>
      <c r="K651" s="153"/>
      <c r="L651" s="34"/>
      <c r="M651" s="154" t="s">
        <v>1</v>
      </c>
      <c r="N651" s="155" t="s">
        <v>40</v>
      </c>
      <c r="O651" s="59"/>
      <c r="P651" s="156">
        <f>O651*H651</f>
        <v>0</v>
      </c>
      <c r="Q651" s="156">
        <v>0</v>
      </c>
      <c r="R651" s="156">
        <f>Q651*H651</f>
        <v>0</v>
      </c>
      <c r="S651" s="156">
        <v>0</v>
      </c>
      <c r="T651" s="157">
        <f>S651*H651</f>
        <v>0</v>
      </c>
      <c r="U651" s="33"/>
      <c r="V651" s="33"/>
      <c r="W651" s="33"/>
      <c r="X651" s="33"/>
      <c r="Y651" s="33"/>
      <c r="Z651" s="33"/>
      <c r="AA651" s="33"/>
      <c r="AB651" s="33"/>
      <c r="AC651" s="33"/>
      <c r="AD651" s="33"/>
      <c r="AE651" s="33"/>
      <c r="AR651" s="158" t="s">
        <v>148</v>
      </c>
      <c r="AT651" s="158" t="s">
        <v>144</v>
      </c>
      <c r="AU651" s="158" t="s">
        <v>149</v>
      </c>
      <c r="AY651" s="18" t="s">
        <v>142</v>
      </c>
      <c r="BE651" s="159">
        <f>IF(N651="základná",J651,0)</f>
        <v>0</v>
      </c>
      <c r="BF651" s="159">
        <f>IF(N651="znížená",J651,0)</f>
        <v>0</v>
      </c>
      <c r="BG651" s="159">
        <f>IF(N651="zákl. prenesená",J651,0)</f>
        <v>0</v>
      </c>
      <c r="BH651" s="159">
        <f>IF(N651="zníž. prenesená",J651,0)</f>
        <v>0</v>
      </c>
      <c r="BI651" s="159">
        <f>IF(N651="nulová",J651,0)</f>
        <v>0</v>
      </c>
      <c r="BJ651" s="18" t="s">
        <v>149</v>
      </c>
      <c r="BK651" s="159">
        <f>ROUND(I651*H651,2)</f>
        <v>0</v>
      </c>
      <c r="BL651" s="18" t="s">
        <v>148</v>
      </c>
      <c r="BM651" s="158" t="s">
        <v>798</v>
      </c>
    </row>
    <row r="652" spans="1:65" s="2" customFormat="1" ht="33" customHeight="1">
      <c r="A652" s="33"/>
      <c r="B652" s="145"/>
      <c r="C652" s="146" t="s">
        <v>799</v>
      </c>
      <c r="D652" s="146" t="s">
        <v>144</v>
      </c>
      <c r="E652" s="147" t="s">
        <v>800</v>
      </c>
      <c r="F652" s="148" t="s">
        <v>801</v>
      </c>
      <c r="G652" s="149" t="s">
        <v>287</v>
      </c>
      <c r="H652" s="150">
        <v>9.0470000000000006</v>
      </c>
      <c r="I652" s="151"/>
      <c r="J652" s="152">
        <f>ROUND(I652*H652,2)</f>
        <v>0</v>
      </c>
      <c r="K652" s="153"/>
      <c r="L652" s="34"/>
      <c r="M652" s="154" t="s">
        <v>1</v>
      </c>
      <c r="N652" s="155" t="s">
        <v>40</v>
      </c>
      <c r="O652" s="59"/>
      <c r="P652" s="156">
        <f>O652*H652</f>
        <v>0</v>
      </c>
      <c r="Q652" s="156">
        <v>1.0162899999999999</v>
      </c>
      <c r="R652" s="156">
        <f>Q652*H652</f>
        <v>9.1943756299999997</v>
      </c>
      <c r="S652" s="156">
        <v>0</v>
      </c>
      <c r="T652" s="157">
        <f>S652*H652</f>
        <v>0</v>
      </c>
      <c r="U652" s="33"/>
      <c r="V652" s="33"/>
      <c r="W652" s="33"/>
      <c r="X652" s="33"/>
      <c r="Y652" s="33"/>
      <c r="Z652" s="33"/>
      <c r="AA652" s="33"/>
      <c r="AB652" s="33"/>
      <c r="AC652" s="33"/>
      <c r="AD652" s="33"/>
      <c r="AE652" s="33"/>
      <c r="AR652" s="158" t="s">
        <v>148</v>
      </c>
      <c r="AT652" s="158" t="s">
        <v>144</v>
      </c>
      <c r="AU652" s="158" t="s">
        <v>149</v>
      </c>
      <c r="AY652" s="18" t="s">
        <v>142</v>
      </c>
      <c r="BE652" s="159">
        <f>IF(N652="základná",J652,0)</f>
        <v>0</v>
      </c>
      <c r="BF652" s="159">
        <f>IF(N652="znížená",J652,0)</f>
        <v>0</v>
      </c>
      <c r="BG652" s="159">
        <f>IF(N652="zákl. prenesená",J652,0)</f>
        <v>0</v>
      </c>
      <c r="BH652" s="159">
        <f>IF(N652="zníž. prenesená",J652,0)</f>
        <v>0</v>
      </c>
      <c r="BI652" s="159">
        <f>IF(N652="nulová",J652,0)</f>
        <v>0</v>
      </c>
      <c r="BJ652" s="18" t="s">
        <v>149</v>
      </c>
      <c r="BK652" s="159">
        <f>ROUND(I652*H652,2)</f>
        <v>0</v>
      </c>
      <c r="BL652" s="18" t="s">
        <v>148</v>
      </c>
      <c r="BM652" s="158" t="s">
        <v>802</v>
      </c>
    </row>
    <row r="653" spans="1:65" s="13" customFormat="1" ht="20">
      <c r="B653" s="160"/>
      <c r="D653" s="161" t="s">
        <v>151</v>
      </c>
      <c r="E653" s="162" t="s">
        <v>1</v>
      </c>
      <c r="F653" s="163" t="s">
        <v>803</v>
      </c>
      <c r="H653" s="164">
        <v>9.0470000000000006</v>
      </c>
      <c r="I653" s="165"/>
      <c r="L653" s="160"/>
      <c r="M653" s="166"/>
      <c r="N653" s="167"/>
      <c r="O653" s="167"/>
      <c r="P653" s="167"/>
      <c r="Q653" s="167"/>
      <c r="R653" s="167"/>
      <c r="S653" s="167"/>
      <c r="T653" s="168"/>
      <c r="AT653" s="162" t="s">
        <v>151</v>
      </c>
      <c r="AU653" s="162" t="s">
        <v>149</v>
      </c>
      <c r="AV653" s="13" t="s">
        <v>149</v>
      </c>
      <c r="AW653" s="13" t="s">
        <v>31</v>
      </c>
      <c r="AX653" s="13" t="s">
        <v>82</v>
      </c>
      <c r="AY653" s="162" t="s">
        <v>142</v>
      </c>
    </row>
    <row r="654" spans="1:65" s="2" customFormat="1" ht="33" customHeight="1">
      <c r="A654" s="33"/>
      <c r="B654" s="145"/>
      <c r="C654" s="146" t="s">
        <v>804</v>
      </c>
      <c r="D654" s="146" t="s">
        <v>144</v>
      </c>
      <c r="E654" s="147" t="s">
        <v>805</v>
      </c>
      <c r="F654" s="148" t="s">
        <v>806</v>
      </c>
      <c r="G654" s="149" t="s">
        <v>287</v>
      </c>
      <c r="H654" s="150">
        <v>1.1850000000000001</v>
      </c>
      <c r="I654" s="151"/>
      <c r="J654" s="152">
        <f>ROUND(I654*H654,2)</f>
        <v>0</v>
      </c>
      <c r="K654" s="153"/>
      <c r="L654" s="34"/>
      <c r="M654" s="154" t="s">
        <v>1</v>
      </c>
      <c r="N654" s="155" t="s">
        <v>40</v>
      </c>
      <c r="O654" s="59"/>
      <c r="P654" s="156">
        <f>O654*H654</f>
        <v>0</v>
      </c>
      <c r="Q654" s="156">
        <v>1.20296</v>
      </c>
      <c r="R654" s="156">
        <f>Q654*H654</f>
        <v>1.4255076000000002</v>
      </c>
      <c r="S654" s="156">
        <v>0</v>
      </c>
      <c r="T654" s="157">
        <f>S654*H654</f>
        <v>0</v>
      </c>
      <c r="U654" s="33"/>
      <c r="V654" s="33"/>
      <c r="W654" s="33"/>
      <c r="X654" s="33"/>
      <c r="Y654" s="33"/>
      <c r="Z654" s="33"/>
      <c r="AA654" s="33"/>
      <c r="AB654" s="33"/>
      <c r="AC654" s="33"/>
      <c r="AD654" s="33"/>
      <c r="AE654" s="33"/>
      <c r="AR654" s="158" t="s">
        <v>148</v>
      </c>
      <c r="AT654" s="158" t="s">
        <v>144</v>
      </c>
      <c r="AU654" s="158" t="s">
        <v>149</v>
      </c>
      <c r="AY654" s="18" t="s">
        <v>142</v>
      </c>
      <c r="BE654" s="159">
        <f>IF(N654="základná",J654,0)</f>
        <v>0</v>
      </c>
      <c r="BF654" s="159">
        <f>IF(N654="znížená",J654,0)</f>
        <v>0</v>
      </c>
      <c r="BG654" s="159">
        <f>IF(N654="zákl. prenesená",J654,0)</f>
        <v>0</v>
      </c>
      <c r="BH654" s="159">
        <f>IF(N654="zníž. prenesená",J654,0)</f>
        <v>0</v>
      </c>
      <c r="BI654" s="159">
        <f>IF(N654="nulová",J654,0)</f>
        <v>0</v>
      </c>
      <c r="BJ654" s="18" t="s">
        <v>149</v>
      </c>
      <c r="BK654" s="159">
        <f>ROUND(I654*H654,2)</f>
        <v>0</v>
      </c>
      <c r="BL654" s="18" t="s">
        <v>148</v>
      </c>
      <c r="BM654" s="158" t="s">
        <v>807</v>
      </c>
    </row>
    <row r="655" spans="1:65" s="13" customFormat="1" ht="10">
      <c r="B655" s="160"/>
      <c r="D655" s="161" t="s">
        <v>151</v>
      </c>
      <c r="E655" s="162" t="s">
        <v>1</v>
      </c>
      <c r="F655" s="163" t="s">
        <v>808</v>
      </c>
      <c r="H655" s="164">
        <v>1.1850000000000001</v>
      </c>
      <c r="I655" s="165"/>
      <c r="L655" s="160"/>
      <c r="M655" s="166"/>
      <c r="N655" s="167"/>
      <c r="O655" s="167"/>
      <c r="P655" s="167"/>
      <c r="Q655" s="167"/>
      <c r="R655" s="167"/>
      <c r="S655" s="167"/>
      <c r="T655" s="168"/>
      <c r="AT655" s="162" t="s">
        <v>151</v>
      </c>
      <c r="AU655" s="162" t="s">
        <v>149</v>
      </c>
      <c r="AV655" s="13" t="s">
        <v>149</v>
      </c>
      <c r="AW655" s="13" t="s">
        <v>31</v>
      </c>
      <c r="AX655" s="13" t="s">
        <v>82</v>
      </c>
      <c r="AY655" s="162" t="s">
        <v>142</v>
      </c>
    </row>
    <row r="656" spans="1:65" s="2" customFormat="1" ht="16.5" customHeight="1">
      <c r="A656" s="33"/>
      <c r="B656" s="145"/>
      <c r="C656" s="146" t="s">
        <v>809</v>
      </c>
      <c r="D656" s="146" t="s">
        <v>144</v>
      </c>
      <c r="E656" s="147" t="s">
        <v>810</v>
      </c>
      <c r="F656" s="148" t="s">
        <v>811</v>
      </c>
      <c r="G656" s="149" t="s">
        <v>147</v>
      </c>
      <c r="H656" s="150">
        <v>12.115</v>
      </c>
      <c r="I656" s="151"/>
      <c r="J656" s="152">
        <f>ROUND(I656*H656,2)</f>
        <v>0</v>
      </c>
      <c r="K656" s="153"/>
      <c r="L656" s="34"/>
      <c r="M656" s="154" t="s">
        <v>1</v>
      </c>
      <c r="N656" s="155" t="s">
        <v>40</v>
      </c>
      <c r="O656" s="59"/>
      <c r="P656" s="156">
        <f>O656*H656</f>
        <v>0</v>
      </c>
      <c r="Q656" s="156">
        <v>2.3141699999999998</v>
      </c>
      <c r="R656" s="156">
        <f>Q656*H656</f>
        <v>28.036169549999997</v>
      </c>
      <c r="S656" s="156">
        <v>0</v>
      </c>
      <c r="T656" s="157">
        <f>S656*H656</f>
        <v>0</v>
      </c>
      <c r="U656" s="33"/>
      <c r="V656" s="33"/>
      <c r="W656" s="33"/>
      <c r="X656" s="33"/>
      <c r="Y656" s="33"/>
      <c r="Z656" s="33"/>
      <c r="AA656" s="33"/>
      <c r="AB656" s="33"/>
      <c r="AC656" s="33"/>
      <c r="AD656" s="33"/>
      <c r="AE656" s="33"/>
      <c r="AR656" s="158" t="s">
        <v>148</v>
      </c>
      <c r="AT656" s="158" t="s">
        <v>144</v>
      </c>
      <c r="AU656" s="158" t="s">
        <v>149</v>
      </c>
      <c r="AY656" s="18" t="s">
        <v>142</v>
      </c>
      <c r="BE656" s="159">
        <f>IF(N656="základná",J656,0)</f>
        <v>0</v>
      </c>
      <c r="BF656" s="159">
        <f>IF(N656="znížená",J656,0)</f>
        <v>0</v>
      </c>
      <c r="BG656" s="159">
        <f>IF(N656="zákl. prenesená",J656,0)</f>
        <v>0</v>
      </c>
      <c r="BH656" s="159">
        <f>IF(N656="zníž. prenesená",J656,0)</f>
        <v>0</v>
      </c>
      <c r="BI656" s="159">
        <f>IF(N656="nulová",J656,0)</f>
        <v>0</v>
      </c>
      <c r="BJ656" s="18" t="s">
        <v>149</v>
      </c>
      <c r="BK656" s="159">
        <f>ROUND(I656*H656,2)</f>
        <v>0</v>
      </c>
      <c r="BL656" s="18" t="s">
        <v>148</v>
      </c>
      <c r="BM656" s="158" t="s">
        <v>812</v>
      </c>
    </row>
    <row r="657" spans="1:65" s="14" customFormat="1" ht="10">
      <c r="B657" s="169"/>
      <c r="D657" s="161" t="s">
        <v>151</v>
      </c>
      <c r="E657" s="170" t="s">
        <v>1</v>
      </c>
      <c r="F657" s="171" t="s">
        <v>813</v>
      </c>
      <c r="H657" s="170" t="s">
        <v>1</v>
      </c>
      <c r="I657" s="172"/>
      <c r="L657" s="169"/>
      <c r="M657" s="173"/>
      <c r="N657" s="174"/>
      <c r="O657" s="174"/>
      <c r="P657" s="174"/>
      <c r="Q657" s="174"/>
      <c r="R657" s="174"/>
      <c r="S657" s="174"/>
      <c r="T657" s="175"/>
      <c r="AT657" s="170" t="s">
        <v>151</v>
      </c>
      <c r="AU657" s="170" t="s">
        <v>149</v>
      </c>
      <c r="AV657" s="14" t="s">
        <v>82</v>
      </c>
      <c r="AW657" s="14" t="s">
        <v>31</v>
      </c>
      <c r="AX657" s="14" t="s">
        <v>74</v>
      </c>
      <c r="AY657" s="170" t="s">
        <v>142</v>
      </c>
    </row>
    <row r="658" spans="1:65" s="13" customFormat="1" ht="10">
      <c r="B658" s="160"/>
      <c r="D658" s="161" t="s">
        <v>151</v>
      </c>
      <c r="E658" s="162" t="s">
        <v>1</v>
      </c>
      <c r="F658" s="163" t="s">
        <v>814</v>
      </c>
      <c r="H658" s="164">
        <v>8.984</v>
      </c>
      <c r="I658" s="165"/>
      <c r="L658" s="160"/>
      <c r="M658" s="166"/>
      <c r="N658" s="167"/>
      <c r="O658" s="167"/>
      <c r="P658" s="167"/>
      <c r="Q658" s="167"/>
      <c r="R658" s="167"/>
      <c r="S658" s="167"/>
      <c r="T658" s="168"/>
      <c r="AT658" s="162" t="s">
        <v>151</v>
      </c>
      <c r="AU658" s="162" t="s">
        <v>149</v>
      </c>
      <c r="AV658" s="13" t="s">
        <v>149</v>
      </c>
      <c r="AW658" s="13" t="s">
        <v>31</v>
      </c>
      <c r="AX658" s="13" t="s">
        <v>74</v>
      </c>
      <c r="AY658" s="162" t="s">
        <v>142</v>
      </c>
    </row>
    <row r="659" spans="1:65" s="14" customFormat="1" ht="10">
      <c r="B659" s="169"/>
      <c r="D659" s="161" t="s">
        <v>151</v>
      </c>
      <c r="E659" s="170" t="s">
        <v>1</v>
      </c>
      <c r="F659" s="171" t="s">
        <v>815</v>
      </c>
      <c r="H659" s="170" t="s">
        <v>1</v>
      </c>
      <c r="I659" s="172"/>
      <c r="L659" s="169"/>
      <c r="M659" s="173"/>
      <c r="N659" s="174"/>
      <c r="O659" s="174"/>
      <c r="P659" s="174"/>
      <c r="Q659" s="174"/>
      <c r="R659" s="174"/>
      <c r="S659" s="174"/>
      <c r="T659" s="175"/>
      <c r="AT659" s="170" t="s">
        <v>151</v>
      </c>
      <c r="AU659" s="170" t="s">
        <v>149</v>
      </c>
      <c r="AV659" s="14" t="s">
        <v>82</v>
      </c>
      <c r="AW659" s="14" t="s">
        <v>31</v>
      </c>
      <c r="AX659" s="14" t="s">
        <v>74</v>
      </c>
      <c r="AY659" s="170" t="s">
        <v>142</v>
      </c>
    </row>
    <row r="660" spans="1:65" s="13" customFormat="1" ht="10">
      <c r="B660" s="160"/>
      <c r="D660" s="161" t="s">
        <v>151</v>
      </c>
      <c r="E660" s="162" t="s">
        <v>1</v>
      </c>
      <c r="F660" s="163" t="s">
        <v>816</v>
      </c>
      <c r="H660" s="164">
        <v>2.2770000000000001</v>
      </c>
      <c r="I660" s="165"/>
      <c r="L660" s="160"/>
      <c r="M660" s="166"/>
      <c r="N660" s="167"/>
      <c r="O660" s="167"/>
      <c r="P660" s="167"/>
      <c r="Q660" s="167"/>
      <c r="R660" s="167"/>
      <c r="S660" s="167"/>
      <c r="T660" s="168"/>
      <c r="AT660" s="162" t="s">
        <v>151</v>
      </c>
      <c r="AU660" s="162" t="s">
        <v>149</v>
      </c>
      <c r="AV660" s="13" t="s">
        <v>149</v>
      </c>
      <c r="AW660" s="13" t="s">
        <v>31</v>
      </c>
      <c r="AX660" s="13" t="s">
        <v>74</v>
      </c>
      <c r="AY660" s="162" t="s">
        <v>142</v>
      </c>
    </row>
    <row r="661" spans="1:65" s="13" customFormat="1" ht="10">
      <c r="B661" s="160"/>
      <c r="D661" s="161" t="s">
        <v>151</v>
      </c>
      <c r="E661" s="162" t="s">
        <v>1</v>
      </c>
      <c r="F661" s="163" t="s">
        <v>817</v>
      </c>
      <c r="H661" s="164">
        <v>0.42699999999999999</v>
      </c>
      <c r="I661" s="165"/>
      <c r="L661" s="160"/>
      <c r="M661" s="166"/>
      <c r="N661" s="167"/>
      <c r="O661" s="167"/>
      <c r="P661" s="167"/>
      <c r="Q661" s="167"/>
      <c r="R661" s="167"/>
      <c r="S661" s="167"/>
      <c r="T661" s="168"/>
      <c r="AT661" s="162" t="s">
        <v>151</v>
      </c>
      <c r="AU661" s="162" t="s">
        <v>149</v>
      </c>
      <c r="AV661" s="13" t="s">
        <v>149</v>
      </c>
      <c r="AW661" s="13" t="s">
        <v>31</v>
      </c>
      <c r="AX661" s="13" t="s">
        <v>74</v>
      </c>
      <c r="AY661" s="162" t="s">
        <v>142</v>
      </c>
    </row>
    <row r="662" spans="1:65" s="14" customFormat="1" ht="10">
      <c r="B662" s="169"/>
      <c r="D662" s="161" t="s">
        <v>151</v>
      </c>
      <c r="E662" s="170" t="s">
        <v>1</v>
      </c>
      <c r="F662" s="171" t="s">
        <v>818</v>
      </c>
      <c r="H662" s="170" t="s">
        <v>1</v>
      </c>
      <c r="I662" s="172"/>
      <c r="L662" s="169"/>
      <c r="M662" s="173"/>
      <c r="N662" s="174"/>
      <c r="O662" s="174"/>
      <c r="P662" s="174"/>
      <c r="Q662" s="174"/>
      <c r="R662" s="174"/>
      <c r="S662" s="174"/>
      <c r="T662" s="175"/>
      <c r="AT662" s="170" t="s">
        <v>151</v>
      </c>
      <c r="AU662" s="170" t="s">
        <v>149</v>
      </c>
      <c r="AV662" s="14" t="s">
        <v>82</v>
      </c>
      <c r="AW662" s="14" t="s">
        <v>31</v>
      </c>
      <c r="AX662" s="14" t="s">
        <v>74</v>
      </c>
      <c r="AY662" s="170" t="s">
        <v>142</v>
      </c>
    </row>
    <row r="663" spans="1:65" s="13" customFormat="1" ht="10">
      <c r="B663" s="160"/>
      <c r="D663" s="161" t="s">
        <v>151</v>
      </c>
      <c r="E663" s="162" t="s">
        <v>1</v>
      </c>
      <c r="F663" s="163" t="s">
        <v>817</v>
      </c>
      <c r="H663" s="164">
        <v>0.42699999999999999</v>
      </c>
      <c r="I663" s="165"/>
      <c r="L663" s="160"/>
      <c r="M663" s="166"/>
      <c r="N663" s="167"/>
      <c r="O663" s="167"/>
      <c r="P663" s="167"/>
      <c r="Q663" s="167"/>
      <c r="R663" s="167"/>
      <c r="S663" s="167"/>
      <c r="T663" s="168"/>
      <c r="AT663" s="162" t="s">
        <v>151</v>
      </c>
      <c r="AU663" s="162" t="s">
        <v>149</v>
      </c>
      <c r="AV663" s="13" t="s">
        <v>149</v>
      </c>
      <c r="AW663" s="13" t="s">
        <v>31</v>
      </c>
      <c r="AX663" s="13" t="s">
        <v>74</v>
      </c>
      <c r="AY663" s="162" t="s">
        <v>142</v>
      </c>
    </row>
    <row r="664" spans="1:65" s="15" customFormat="1" ht="10">
      <c r="B664" s="176"/>
      <c r="D664" s="161" t="s">
        <v>151</v>
      </c>
      <c r="E664" s="177" t="s">
        <v>1</v>
      </c>
      <c r="F664" s="178" t="s">
        <v>164</v>
      </c>
      <c r="H664" s="179">
        <v>12.115</v>
      </c>
      <c r="I664" s="180"/>
      <c r="L664" s="176"/>
      <c r="M664" s="181"/>
      <c r="N664" s="182"/>
      <c r="O664" s="182"/>
      <c r="P664" s="182"/>
      <c r="Q664" s="182"/>
      <c r="R664" s="182"/>
      <c r="S664" s="182"/>
      <c r="T664" s="183"/>
      <c r="AT664" s="177" t="s">
        <v>151</v>
      </c>
      <c r="AU664" s="177" t="s">
        <v>149</v>
      </c>
      <c r="AV664" s="15" t="s">
        <v>148</v>
      </c>
      <c r="AW664" s="15" t="s">
        <v>31</v>
      </c>
      <c r="AX664" s="15" t="s">
        <v>82</v>
      </c>
      <c r="AY664" s="177" t="s">
        <v>142</v>
      </c>
    </row>
    <row r="665" spans="1:65" s="2" customFormat="1" ht="16.5" customHeight="1">
      <c r="A665" s="33"/>
      <c r="B665" s="145"/>
      <c r="C665" s="146" t="s">
        <v>819</v>
      </c>
      <c r="D665" s="146" t="s">
        <v>144</v>
      </c>
      <c r="E665" s="147" t="s">
        <v>820</v>
      </c>
      <c r="F665" s="148" t="s">
        <v>821</v>
      </c>
      <c r="G665" s="149" t="s">
        <v>314</v>
      </c>
      <c r="H665" s="150">
        <v>114.889</v>
      </c>
      <c r="I665" s="151"/>
      <c r="J665" s="152">
        <f>ROUND(I665*H665,2)</f>
        <v>0</v>
      </c>
      <c r="K665" s="153"/>
      <c r="L665" s="34"/>
      <c r="M665" s="154" t="s">
        <v>1</v>
      </c>
      <c r="N665" s="155" t="s">
        <v>40</v>
      </c>
      <c r="O665" s="59"/>
      <c r="P665" s="156">
        <f>O665*H665</f>
        <v>0</v>
      </c>
      <c r="Q665" s="156">
        <v>2.7999999999999998E-4</v>
      </c>
      <c r="R665" s="156">
        <f>Q665*H665</f>
        <v>3.2168919999999997E-2</v>
      </c>
      <c r="S665" s="156">
        <v>0</v>
      </c>
      <c r="T665" s="157">
        <f>S665*H665</f>
        <v>0</v>
      </c>
      <c r="U665" s="33"/>
      <c r="V665" s="33"/>
      <c r="W665" s="33"/>
      <c r="X665" s="33"/>
      <c r="Y665" s="33"/>
      <c r="Z665" s="33"/>
      <c r="AA665" s="33"/>
      <c r="AB665" s="33"/>
      <c r="AC665" s="33"/>
      <c r="AD665" s="33"/>
      <c r="AE665" s="33"/>
      <c r="AR665" s="158" t="s">
        <v>148</v>
      </c>
      <c r="AT665" s="158" t="s">
        <v>144</v>
      </c>
      <c r="AU665" s="158" t="s">
        <v>149</v>
      </c>
      <c r="AY665" s="18" t="s">
        <v>142</v>
      </c>
      <c r="BE665" s="159">
        <f>IF(N665="základná",J665,0)</f>
        <v>0</v>
      </c>
      <c r="BF665" s="159">
        <f>IF(N665="znížená",J665,0)</f>
        <v>0</v>
      </c>
      <c r="BG665" s="159">
        <f>IF(N665="zákl. prenesená",J665,0)</f>
        <v>0</v>
      </c>
      <c r="BH665" s="159">
        <f>IF(N665="zníž. prenesená",J665,0)</f>
        <v>0</v>
      </c>
      <c r="BI665" s="159">
        <f>IF(N665="nulová",J665,0)</f>
        <v>0</v>
      </c>
      <c r="BJ665" s="18" t="s">
        <v>149</v>
      </c>
      <c r="BK665" s="159">
        <f>ROUND(I665*H665,2)</f>
        <v>0</v>
      </c>
      <c r="BL665" s="18" t="s">
        <v>148</v>
      </c>
      <c r="BM665" s="158" t="s">
        <v>822</v>
      </c>
    </row>
    <row r="666" spans="1:65" s="14" customFormat="1" ht="10">
      <c r="B666" s="169"/>
      <c r="D666" s="161" t="s">
        <v>151</v>
      </c>
      <c r="E666" s="170" t="s">
        <v>1</v>
      </c>
      <c r="F666" s="171" t="s">
        <v>823</v>
      </c>
      <c r="H666" s="170" t="s">
        <v>1</v>
      </c>
      <c r="I666" s="172"/>
      <c r="L666" s="169"/>
      <c r="M666" s="173"/>
      <c r="N666" s="174"/>
      <c r="O666" s="174"/>
      <c r="P666" s="174"/>
      <c r="Q666" s="174"/>
      <c r="R666" s="174"/>
      <c r="S666" s="174"/>
      <c r="T666" s="175"/>
      <c r="AT666" s="170" t="s">
        <v>151</v>
      </c>
      <c r="AU666" s="170" t="s">
        <v>149</v>
      </c>
      <c r="AV666" s="14" t="s">
        <v>82</v>
      </c>
      <c r="AW666" s="14" t="s">
        <v>31</v>
      </c>
      <c r="AX666" s="14" t="s">
        <v>74</v>
      </c>
      <c r="AY666" s="170" t="s">
        <v>142</v>
      </c>
    </row>
    <row r="667" spans="1:65" s="13" customFormat="1" ht="10">
      <c r="B667" s="160"/>
      <c r="D667" s="161" t="s">
        <v>151</v>
      </c>
      <c r="E667" s="162" t="s">
        <v>1</v>
      </c>
      <c r="F667" s="163" t="s">
        <v>824</v>
      </c>
      <c r="H667" s="164">
        <v>85.486999999999995</v>
      </c>
      <c r="I667" s="165"/>
      <c r="L667" s="160"/>
      <c r="M667" s="166"/>
      <c r="N667" s="167"/>
      <c r="O667" s="167"/>
      <c r="P667" s="167"/>
      <c r="Q667" s="167"/>
      <c r="R667" s="167"/>
      <c r="S667" s="167"/>
      <c r="T667" s="168"/>
      <c r="AT667" s="162" t="s">
        <v>151</v>
      </c>
      <c r="AU667" s="162" t="s">
        <v>149</v>
      </c>
      <c r="AV667" s="13" t="s">
        <v>149</v>
      </c>
      <c r="AW667" s="13" t="s">
        <v>31</v>
      </c>
      <c r="AX667" s="13" t="s">
        <v>74</v>
      </c>
      <c r="AY667" s="162" t="s">
        <v>142</v>
      </c>
    </row>
    <row r="668" spans="1:65" s="14" customFormat="1" ht="10">
      <c r="B668" s="169"/>
      <c r="D668" s="161" t="s">
        <v>151</v>
      </c>
      <c r="E668" s="170" t="s">
        <v>1</v>
      </c>
      <c r="F668" s="171" t="s">
        <v>825</v>
      </c>
      <c r="H668" s="170" t="s">
        <v>1</v>
      </c>
      <c r="I668" s="172"/>
      <c r="L668" s="169"/>
      <c r="M668" s="173"/>
      <c r="N668" s="174"/>
      <c r="O668" s="174"/>
      <c r="P668" s="174"/>
      <c r="Q668" s="174"/>
      <c r="R668" s="174"/>
      <c r="S668" s="174"/>
      <c r="T668" s="175"/>
      <c r="AT668" s="170" t="s">
        <v>151</v>
      </c>
      <c r="AU668" s="170" t="s">
        <v>149</v>
      </c>
      <c r="AV668" s="14" t="s">
        <v>82</v>
      </c>
      <c r="AW668" s="14" t="s">
        <v>31</v>
      </c>
      <c r="AX668" s="14" t="s">
        <v>74</v>
      </c>
      <c r="AY668" s="170" t="s">
        <v>142</v>
      </c>
    </row>
    <row r="669" spans="1:65" s="13" customFormat="1" ht="10">
      <c r="B669" s="160"/>
      <c r="D669" s="161" t="s">
        <v>151</v>
      </c>
      <c r="E669" s="162" t="s">
        <v>1</v>
      </c>
      <c r="F669" s="163" t="s">
        <v>826</v>
      </c>
      <c r="H669" s="164">
        <v>21.666</v>
      </c>
      <c r="I669" s="165"/>
      <c r="L669" s="160"/>
      <c r="M669" s="166"/>
      <c r="N669" s="167"/>
      <c r="O669" s="167"/>
      <c r="P669" s="167"/>
      <c r="Q669" s="167"/>
      <c r="R669" s="167"/>
      <c r="S669" s="167"/>
      <c r="T669" s="168"/>
      <c r="AT669" s="162" t="s">
        <v>151</v>
      </c>
      <c r="AU669" s="162" t="s">
        <v>149</v>
      </c>
      <c r="AV669" s="13" t="s">
        <v>149</v>
      </c>
      <c r="AW669" s="13" t="s">
        <v>31</v>
      </c>
      <c r="AX669" s="13" t="s">
        <v>74</v>
      </c>
      <c r="AY669" s="162" t="s">
        <v>142</v>
      </c>
    </row>
    <row r="670" spans="1:65" s="13" customFormat="1" ht="10">
      <c r="B670" s="160"/>
      <c r="D670" s="161" t="s">
        <v>151</v>
      </c>
      <c r="E670" s="162" t="s">
        <v>1</v>
      </c>
      <c r="F670" s="163" t="s">
        <v>827</v>
      </c>
      <c r="H670" s="164">
        <v>3.8679999999999999</v>
      </c>
      <c r="I670" s="165"/>
      <c r="L670" s="160"/>
      <c r="M670" s="166"/>
      <c r="N670" s="167"/>
      <c r="O670" s="167"/>
      <c r="P670" s="167"/>
      <c r="Q670" s="167"/>
      <c r="R670" s="167"/>
      <c r="S670" s="167"/>
      <c r="T670" s="168"/>
      <c r="AT670" s="162" t="s">
        <v>151</v>
      </c>
      <c r="AU670" s="162" t="s">
        <v>149</v>
      </c>
      <c r="AV670" s="13" t="s">
        <v>149</v>
      </c>
      <c r="AW670" s="13" t="s">
        <v>31</v>
      </c>
      <c r="AX670" s="13" t="s">
        <v>74</v>
      </c>
      <c r="AY670" s="162" t="s">
        <v>142</v>
      </c>
    </row>
    <row r="671" spans="1:65" s="14" customFormat="1" ht="10">
      <c r="B671" s="169"/>
      <c r="D671" s="161" t="s">
        <v>151</v>
      </c>
      <c r="E671" s="170" t="s">
        <v>1</v>
      </c>
      <c r="F671" s="171" t="s">
        <v>818</v>
      </c>
      <c r="H671" s="170" t="s">
        <v>1</v>
      </c>
      <c r="I671" s="172"/>
      <c r="L671" s="169"/>
      <c r="M671" s="173"/>
      <c r="N671" s="174"/>
      <c r="O671" s="174"/>
      <c r="P671" s="174"/>
      <c r="Q671" s="174"/>
      <c r="R671" s="174"/>
      <c r="S671" s="174"/>
      <c r="T671" s="175"/>
      <c r="AT671" s="170" t="s">
        <v>151</v>
      </c>
      <c r="AU671" s="170" t="s">
        <v>149</v>
      </c>
      <c r="AV671" s="14" t="s">
        <v>82</v>
      </c>
      <c r="AW671" s="14" t="s">
        <v>31</v>
      </c>
      <c r="AX671" s="14" t="s">
        <v>74</v>
      </c>
      <c r="AY671" s="170" t="s">
        <v>142</v>
      </c>
    </row>
    <row r="672" spans="1:65" s="13" customFormat="1" ht="10">
      <c r="B672" s="160"/>
      <c r="D672" s="161" t="s">
        <v>151</v>
      </c>
      <c r="E672" s="162" t="s">
        <v>1</v>
      </c>
      <c r="F672" s="163" t="s">
        <v>827</v>
      </c>
      <c r="H672" s="164">
        <v>3.8679999999999999</v>
      </c>
      <c r="I672" s="165"/>
      <c r="L672" s="160"/>
      <c r="M672" s="166"/>
      <c r="N672" s="167"/>
      <c r="O672" s="167"/>
      <c r="P672" s="167"/>
      <c r="Q672" s="167"/>
      <c r="R672" s="167"/>
      <c r="S672" s="167"/>
      <c r="T672" s="168"/>
      <c r="AT672" s="162" t="s">
        <v>151</v>
      </c>
      <c r="AU672" s="162" t="s">
        <v>149</v>
      </c>
      <c r="AV672" s="13" t="s">
        <v>149</v>
      </c>
      <c r="AW672" s="13" t="s">
        <v>31</v>
      </c>
      <c r="AX672" s="13" t="s">
        <v>74</v>
      </c>
      <c r="AY672" s="162" t="s">
        <v>142</v>
      </c>
    </row>
    <row r="673" spans="1:65" s="15" customFormat="1" ht="10">
      <c r="B673" s="176"/>
      <c r="D673" s="161" t="s">
        <v>151</v>
      </c>
      <c r="E673" s="177" t="s">
        <v>1</v>
      </c>
      <c r="F673" s="178" t="s">
        <v>164</v>
      </c>
      <c r="H673" s="179">
        <v>114.889</v>
      </c>
      <c r="I673" s="180"/>
      <c r="L673" s="176"/>
      <c r="M673" s="181"/>
      <c r="N673" s="182"/>
      <c r="O673" s="182"/>
      <c r="P673" s="182"/>
      <c r="Q673" s="182"/>
      <c r="R673" s="182"/>
      <c r="S673" s="182"/>
      <c r="T673" s="183"/>
      <c r="AT673" s="177" t="s">
        <v>151</v>
      </c>
      <c r="AU673" s="177" t="s">
        <v>149</v>
      </c>
      <c r="AV673" s="15" t="s">
        <v>148</v>
      </c>
      <c r="AW673" s="15" t="s">
        <v>31</v>
      </c>
      <c r="AX673" s="15" t="s">
        <v>82</v>
      </c>
      <c r="AY673" s="177" t="s">
        <v>142</v>
      </c>
    </row>
    <row r="674" spans="1:65" s="2" customFormat="1" ht="16.5" customHeight="1">
      <c r="A674" s="33"/>
      <c r="B674" s="145"/>
      <c r="C674" s="146" t="s">
        <v>828</v>
      </c>
      <c r="D674" s="146" t="s">
        <v>144</v>
      </c>
      <c r="E674" s="147" t="s">
        <v>829</v>
      </c>
      <c r="F674" s="148" t="s">
        <v>830</v>
      </c>
      <c r="G674" s="149" t="s">
        <v>314</v>
      </c>
      <c r="H674" s="150">
        <v>114.889</v>
      </c>
      <c r="I674" s="151"/>
      <c r="J674" s="152">
        <f>ROUND(I674*H674,2)</f>
        <v>0</v>
      </c>
      <c r="K674" s="153"/>
      <c r="L674" s="34"/>
      <c r="M674" s="154" t="s">
        <v>1</v>
      </c>
      <c r="N674" s="155" t="s">
        <v>40</v>
      </c>
      <c r="O674" s="59"/>
      <c r="P674" s="156">
        <f>O674*H674</f>
        <v>0</v>
      </c>
      <c r="Q674" s="156">
        <v>0</v>
      </c>
      <c r="R674" s="156">
        <f>Q674*H674</f>
        <v>0</v>
      </c>
      <c r="S674" s="156">
        <v>0</v>
      </c>
      <c r="T674" s="157">
        <f>S674*H674</f>
        <v>0</v>
      </c>
      <c r="U674" s="33"/>
      <c r="V674" s="33"/>
      <c r="W674" s="33"/>
      <c r="X674" s="33"/>
      <c r="Y674" s="33"/>
      <c r="Z674" s="33"/>
      <c r="AA674" s="33"/>
      <c r="AB674" s="33"/>
      <c r="AC674" s="33"/>
      <c r="AD674" s="33"/>
      <c r="AE674" s="33"/>
      <c r="AR674" s="158" t="s">
        <v>148</v>
      </c>
      <c r="AT674" s="158" t="s">
        <v>144</v>
      </c>
      <c r="AU674" s="158" t="s">
        <v>149</v>
      </c>
      <c r="AY674" s="18" t="s">
        <v>142</v>
      </c>
      <c r="BE674" s="159">
        <f>IF(N674="základná",J674,0)</f>
        <v>0</v>
      </c>
      <c r="BF674" s="159">
        <f>IF(N674="znížená",J674,0)</f>
        <v>0</v>
      </c>
      <c r="BG674" s="159">
        <f>IF(N674="zákl. prenesená",J674,0)</f>
        <v>0</v>
      </c>
      <c r="BH674" s="159">
        <f>IF(N674="zníž. prenesená",J674,0)</f>
        <v>0</v>
      </c>
      <c r="BI674" s="159">
        <f>IF(N674="nulová",J674,0)</f>
        <v>0</v>
      </c>
      <c r="BJ674" s="18" t="s">
        <v>149</v>
      </c>
      <c r="BK674" s="159">
        <f>ROUND(I674*H674,2)</f>
        <v>0</v>
      </c>
      <c r="BL674" s="18" t="s">
        <v>148</v>
      </c>
      <c r="BM674" s="158" t="s">
        <v>831</v>
      </c>
    </row>
    <row r="675" spans="1:65" s="2" customFormat="1" ht="21.75" customHeight="1">
      <c r="A675" s="33"/>
      <c r="B675" s="145"/>
      <c r="C675" s="146" t="s">
        <v>832</v>
      </c>
      <c r="D675" s="146" t="s">
        <v>144</v>
      </c>
      <c r="E675" s="147" t="s">
        <v>833</v>
      </c>
      <c r="F675" s="148" t="s">
        <v>834</v>
      </c>
      <c r="G675" s="149" t="s">
        <v>314</v>
      </c>
      <c r="H675" s="150">
        <v>17.062999999999999</v>
      </c>
      <c r="I675" s="151"/>
      <c r="J675" s="152">
        <f>ROUND(I675*H675,2)</f>
        <v>0</v>
      </c>
      <c r="K675" s="153"/>
      <c r="L675" s="34"/>
      <c r="M675" s="154" t="s">
        <v>1</v>
      </c>
      <c r="N675" s="155" t="s">
        <v>40</v>
      </c>
      <c r="O675" s="59"/>
      <c r="P675" s="156">
        <f>O675*H675</f>
        <v>0</v>
      </c>
      <c r="Q675" s="156">
        <v>8.6E-3</v>
      </c>
      <c r="R675" s="156">
        <f>Q675*H675</f>
        <v>0.14674179999999998</v>
      </c>
      <c r="S675" s="156">
        <v>0</v>
      </c>
      <c r="T675" s="157">
        <f>S675*H675</f>
        <v>0</v>
      </c>
      <c r="U675" s="33"/>
      <c r="V675" s="33"/>
      <c r="W675" s="33"/>
      <c r="X675" s="33"/>
      <c r="Y675" s="33"/>
      <c r="Z675" s="33"/>
      <c r="AA675" s="33"/>
      <c r="AB675" s="33"/>
      <c r="AC675" s="33"/>
      <c r="AD675" s="33"/>
      <c r="AE675" s="33"/>
      <c r="AR675" s="158" t="s">
        <v>148</v>
      </c>
      <c r="AT675" s="158" t="s">
        <v>144</v>
      </c>
      <c r="AU675" s="158" t="s">
        <v>149</v>
      </c>
      <c r="AY675" s="18" t="s">
        <v>142</v>
      </c>
      <c r="BE675" s="159">
        <f>IF(N675="základná",J675,0)</f>
        <v>0</v>
      </c>
      <c r="BF675" s="159">
        <f>IF(N675="znížená",J675,0)</f>
        <v>0</v>
      </c>
      <c r="BG675" s="159">
        <f>IF(N675="zákl. prenesená",J675,0)</f>
        <v>0</v>
      </c>
      <c r="BH675" s="159">
        <f>IF(N675="zníž. prenesená",J675,0)</f>
        <v>0</v>
      </c>
      <c r="BI675" s="159">
        <f>IF(N675="nulová",J675,0)</f>
        <v>0</v>
      </c>
      <c r="BJ675" s="18" t="s">
        <v>149</v>
      </c>
      <c r="BK675" s="159">
        <f>ROUND(I675*H675,2)</f>
        <v>0</v>
      </c>
      <c r="BL675" s="18" t="s">
        <v>148</v>
      </c>
      <c r="BM675" s="158" t="s">
        <v>835</v>
      </c>
    </row>
    <row r="676" spans="1:65" s="14" customFormat="1" ht="10">
      <c r="B676" s="169"/>
      <c r="D676" s="161" t="s">
        <v>151</v>
      </c>
      <c r="E676" s="170" t="s">
        <v>1</v>
      </c>
      <c r="F676" s="171" t="s">
        <v>823</v>
      </c>
      <c r="H676" s="170" t="s">
        <v>1</v>
      </c>
      <c r="I676" s="172"/>
      <c r="L676" s="169"/>
      <c r="M676" s="173"/>
      <c r="N676" s="174"/>
      <c r="O676" s="174"/>
      <c r="P676" s="174"/>
      <c r="Q676" s="174"/>
      <c r="R676" s="174"/>
      <c r="S676" s="174"/>
      <c r="T676" s="175"/>
      <c r="AT676" s="170" t="s">
        <v>151</v>
      </c>
      <c r="AU676" s="170" t="s">
        <v>149</v>
      </c>
      <c r="AV676" s="14" t="s">
        <v>82</v>
      </c>
      <c r="AW676" s="14" t="s">
        <v>31</v>
      </c>
      <c r="AX676" s="14" t="s">
        <v>74</v>
      </c>
      <c r="AY676" s="170" t="s">
        <v>142</v>
      </c>
    </row>
    <row r="677" spans="1:65" s="13" customFormat="1" ht="10">
      <c r="B677" s="160"/>
      <c r="D677" s="161" t="s">
        <v>151</v>
      </c>
      <c r="E677" s="162" t="s">
        <v>1</v>
      </c>
      <c r="F677" s="163" t="s">
        <v>836</v>
      </c>
      <c r="H677" s="164">
        <v>13.613</v>
      </c>
      <c r="I677" s="165"/>
      <c r="L677" s="160"/>
      <c r="M677" s="166"/>
      <c r="N677" s="167"/>
      <c r="O677" s="167"/>
      <c r="P677" s="167"/>
      <c r="Q677" s="167"/>
      <c r="R677" s="167"/>
      <c r="S677" s="167"/>
      <c r="T677" s="168"/>
      <c r="AT677" s="162" t="s">
        <v>151</v>
      </c>
      <c r="AU677" s="162" t="s">
        <v>149</v>
      </c>
      <c r="AV677" s="13" t="s">
        <v>149</v>
      </c>
      <c r="AW677" s="13" t="s">
        <v>31</v>
      </c>
      <c r="AX677" s="13" t="s">
        <v>74</v>
      </c>
      <c r="AY677" s="162" t="s">
        <v>142</v>
      </c>
    </row>
    <row r="678" spans="1:65" s="14" customFormat="1" ht="10">
      <c r="B678" s="169"/>
      <c r="D678" s="161" t="s">
        <v>151</v>
      </c>
      <c r="E678" s="170" t="s">
        <v>1</v>
      </c>
      <c r="F678" s="171" t="s">
        <v>837</v>
      </c>
      <c r="H678" s="170" t="s">
        <v>1</v>
      </c>
      <c r="I678" s="172"/>
      <c r="L678" s="169"/>
      <c r="M678" s="173"/>
      <c r="N678" s="174"/>
      <c r="O678" s="174"/>
      <c r="P678" s="174"/>
      <c r="Q678" s="174"/>
      <c r="R678" s="174"/>
      <c r="S678" s="174"/>
      <c r="T678" s="175"/>
      <c r="AT678" s="170" t="s">
        <v>151</v>
      </c>
      <c r="AU678" s="170" t="s">
        <v>149</v>
      </c>
      <c r="AV678" s="14" t="s">
        <v>82</v>
      </c>
      <c r="AW678" s="14" t="s">
        <v>31</v>
      </c>
      <c r="AX678" s="14" t="s">
        <v>74</v>
      </c>
      <c r="AY678" s="170" t="s">
        <v>142</v>
      </c>
    </row>
    <row r="679" spans="1:65" s="13" customFormat="1" ht="10">
      <c r="B679" s="160"/>
      <c r="D679" s="161" t="s">
        <v>151</v>
      </c>
      <c r="E679" s="162" t="s">
        <v>1</v>
      </c>
      <c r="F679" s="163" t="s">
        <v>838</v>
      </c>
      <c r="H679" s="164">
        <v>3.45</v>
      </c>
      <c r="I679" s="165"/>
      <c r="L679" s="160"/>
      <c r="M679" s="166"/>
      <c r="N679" s="167"/>
      <c r="O679" s="167"/>
      <c r="P679" s="167"/>
      <c r="Q679" s="167"/>
      <c r="R679" s="167"/>
      <c r="S679" s="167"/>
      <c r="T679" s="168"/>
      <c r="AT679" s="162" t="s">
        <v>151</v>
      </c>
      <c r="AU679" s="162" t="s">
        <v>149</v>
      </c>
      <c r="AV679" s="13" t="s">
        <v>149</v>
      </c>
      <c r="AW679" s="13" t="s">
        <v>31</v>
      </c>
      <c r="AX679" s="13" t="s">
        <v>74</v>
      </c>
      <c r="AY679" s="162" t="s">
        <v>142</v>
      </c>
    </row>
    <row r="680" spans="1:65" s="15" customFormat="1" ht="10">
      <c r="B680" s="176"/>
      <c r="D680" s="161" t="s">
        <v>151</v>
      </c>
      <c r="E680" s="177" t="s">
        <v>1</v>
      </c>
      <c r="F680" s="178" t="s">
        <v>164</v>
      </c>
      <c r="H680" s="179">
        <v>17.062999999999999</v>
      </c>
      <c r="I680" s="180"/>
      <c r="L680" s="176"/>
      <c r="M680" s="181"/>
      <c r="N680" s="182"/>
      <c r="O680" s="182"/>
      <c r="P680" s="182"/>
      <c r="Q680" s="182"/>
      <c r="R680" s="182"/>
      <c r="S680" s="182"/>
      <c r="T680" s="183"/>
      <c r="AT680" s="177" t="s">
        <v>151</v>
      </c>
      <c r="AU680" s="177" t="s">
        <v>149</v>
      </c>
      <c r="AV680" s="15" t="s">
        <v>148</v>
      </c>
      <c r="AW680" s="15" t="s">
        <v>31</v>
      </c>
      <c r="AX680" s="15" t="s">
        <v>82</v>
      </c>
      <c r="AY680" s="177" t="s">
        <v>142</v>
      </c>
    </row>
    <row r="681" spans="1:65" s="2" customFormat="1" ht="21.75" customHeight="1">
      <c r="A681" s="33"/>
      <c r="B681" s="145"/>
      <c r="C681" s="146" t="s">
        <v>839</v>
      </c>
      <c r="D681" s="146" t="s">
        <v>144</v>
      </c>
      <c r="E681" s="147" t="s">
        <v>840</v>
      </c>
      <c r="F681" s="148" t="s">
        <v>841</v>
      </c>
      <c r="G681" s="149" t="s">
        <v>314</v>
      </c>
      <c r="H681" s="150">
        <v>17.062999999999999</v>
      </c>
      <c r="I681" s="151"/>
      <c r="J681" s="152">
        <f>ROUND(I681*H681,2)</f>
        <v>0</v>
      </c>
      <c r="K681" s="153"/>
      <c r="L681" s="34"/>
      <c r="M681" s="154" t="s">
        <v>1</v>
      </c>
      <c r="N681" s="155" t="s">
        <v>40</v>
      </c>
      <c r="O681" s="59"/>
      <c r="P681" s="156">
        <f>O681*H681</f>
        <v>0</v>
      </c>
      <c r="Q681" s="156">
        <v>0</v>
      </c>
      <c r="R681" s="156">
        <f>Q681*H681</f>
        <v>0</v>
      </c>
      <c r="S681" s="156">
        <v>0</v>
      </c>
      <c r="T681" s="157">
        <f>S681*H681</f>
        <v>0</v>
      </c>
      <c r="U681" s="33"/>
      <c r="V681" s="33"/>
      <c r="W681" s="33"/>
      <c r="X681" s="33"/>
      <c r="Y681" s="33"/>
      <c r="Z681" s="33"/>
      <c r="AA681" s="33"/>
      <c r="AB681" s="33"/>
      <c r="AC681" s="33"/>
      <c r="AD681" s="33"/>
      <c r="AE681" s="33"/>
      <c r="AR681" s="158" t="s">
        <v>148</v>
      </c>
      <c r="AT681" s="158" t="s">
        <v>144</v>
      </c>
      <c r="AU681" s="158" t="s">
        <v>149</v>
      </c>
      <c r="AY681" s="18" t="s">
        <v>142</v>
      </c>
      <c r="BE681" s="159">
        <f>IF(N681="základná",J681,0)</f>
        <v>0</v>
      </c>
      <c r="BF681" s="159">
        <f>IF(N681="znížená",J681,0)</f>
        <v>0</v>
      </c>
      <c r="BG681" s="159">
        <f>IF(N681="zákl. prenesená",J681,0)</f>
        <v>0</v>
      </c>
      <c r="BH681" s="159">
        <f>IF(N681="zníž. prenesená",J681,0)</f>
        <v>0</v>
      </c>
      <c r="BI681" s="159">
        <f>IF(N681="nulová",J681,0)</f>
        <v>0</v>
      </c>
      <c r="BJ681" s="18" t="s">
        <v>149</v>
      </c>
      <c r="BK681" s="159">
        <f>ROUND(I681*H681,2)</f>
        <v>0</v>
      </c>
      <c r="BL681" s="18" t="s">
        <v>148</v>
      </c>
      <c r="BM681" s="158" t="s">
        <v>842</v>
      </c>
    </row>
    <row r="682" spans="1:65" s="2" customFormat="1" ht="21.75" customHeight="1">
      <c r="A682" s="33"/>
      <c r="B682" s="145"/>
      <c r="C682" s="146" t="s">
        <v>843</v>
      </c>
      <c r="D682" s="146" t="s">
        <v>144</v>
      </c>
      <c r="E682" s="147" t="s">
        <v>844</v>
      </c>
      <c r="F682" s="148" t="s">
        <v>845</v>
      </c>
      <c r="G682" s="149" t="s">
        <v>287</v>
      </c>
      <c r="H682" s="150">
        <v>2.1269999999999998</v>
      </c>
      <c r="I682" s="151"/>
      <c r="J682" s="152">
        <f>ROUND(I682*H682,2)</f>
        <v>0</v>
      </c>
      <c r="K682" s="153"/>
      <c r="L682" s="34"/>
      <c r="M682" s="154" t="s">
        <v>1</v>
      </c>
      <c r="N682" s="155" t="s">
        <v>40</v>
      </c>
      <c r="O682" s="59"/>
      <c r="P682" s="156">
        <f>O682*H682</f>
        <v>0</v>
      </c>
      <c r="Q682" s="156">
        <v>1.0162899999999999</v>
      </c>
      <c r="R682" s="156">
        <f>Q682*H682</f>
        <v>2.1616488299999994</v>
      </c>
      <c r="S682" s="156">
        <v>0</v>
      </c>
      <c r="T682" s="157">
        <f>S682*H682</f>
        <v>0</v>
      </c>
      <c r="U682" s="33"/>
      <c r="V682" s="33"/>
      <c r="W682" s="33"/>
      <c r="X682" s="33"/>
      <c r="Y682" s="33"/>
      <c r="Z682" s="33"/>
      <c r="AA682" s="33"/>
      <c r="AB682" s="33"/>
      <c r="AC682" s="33"/>
      <c r="AD682" s="33"/>
      <c r="AE682" s="33"/>
      <c r="AR682" s="158" t="s">
        <v>148</v>
      </c>
      <c r="AT682" s="158" t="s">
        <v>144</v>
      </c>
      <c r="AU682" s="158" t="s">
        <v>149</v>
      </c>
      <c r="AY682" s="18" t="s">
        <v>142</v>
      </c>
      <c r="BE682" s="159">
        <f>IF(N682="základná",J682,0)</f>
        <v>0</v>
      </c>
      <c r="BF682" s="159">
        <f>IF(N682="znížená",J682,0)</f>
        <v>0</v>
      </c>
      <c r="BG682" s="159">
        <f>IF(N682="zákl. prenesená",J682,0)</f>
        <v>0</v>
      </c>
      <c r="BH682" s="159">
        <f>IF(N682="zníž. prenesená",J682,0)</f>
        <v>0</v>
      </c>
      <c r="BI682" s="159">
        <f>IF(N682="nulová",J682,0)</f>
        <v>0</v>
      </c>
      <c r="BJ682" s="18" t="s">
        <v>149</v>
      </c>
      <c r="BK682" s="159">
        <f>ROUND(I682*H682,2)</f>
        <v>0</v>
      </c>
      <c r="BL682" s="18" t="s">
        <v>148</v>
      </c>
      <c r="BM682" s="158" t="s">
        <v>846</v>
      </c>
    </row>
    <row r="683" spans="1:65" s="14" customFormat="1" ht="10">
      <c r="B683" s="169"/>
      <c r="D683" s="161" t="s">
        <v>151</v>
      </c>
      <c r="E683" s="170" t="s">
        <v>1</v>
      </c>
      <c r="F683" s="171" t="s">
        <v>847</v>
      </c>
      <c r="H683" s="170" t="s">
        <v>1</v>
      </c>
      <c r="I683" s="172"/>
      <c r="L683" s="169"/>
      <c r="M683" s="173"/>
      <c r="N683" s="174"/>
      <c r="O683" s="174"/>
      <c r="P683" s="174"/>
      <c r="Q683" s="174"/>
      <c r="R683" s="174"/>
      <c r="S683" s="174"/>
      <c r="T683" s="175"/>
      <c r="AT683" s="170" t="s">
        <v>151</v>
      </c>
      <c r="AU683" s="170" t="s">
        <v>149</v>
      </c>
      <c r="AV683" s="14" t="s">
        <v>82</v>
      </c>
      <c r="AW683" s="14" t="s">
        <v>31</v>
      </c>
      <c r="AX683" s="14" t="s">
        <v>74</v>
      </c>
      <c r="AY683" s="170" t="s">
        <v>142</v>
      </c>
    </row>
    <row r="684" spans="1:65" s="13" customFormat="1" ht="10">
      <c r="B684" s="160"/>
      <c r="D684" s="161" t="s">
        <v>151</v>
      </c>
      <c r="E684" s="162" t="s">
        <v>1</v>
      </c>
      <c r="F684" s="163" t="s">
        <v>848</v>
      </c>
      <c r="H684" s="164">
        <v>2.1269999999999998</v>
      </c>
      <c r="I684" s="165"/>
      <c r="L684" s="160"/>
      <c r="M684" s="166"/>
      <c r="N684" s="167"/>
      <c r="O684" s="167"/>
      <c r="P684" s="167"/>
      <c r="Q684" s="167"/>
      <c r="R684" s="167"/>
      <c r="S684" s="167"/>
      <c r="T684" s="168"/>
      <c r="AT684" s="162" t="s">
        <v>151</v>
      </c>
      <c r="AU684" s="162" t="s">
        <v>149</v>
      </c>
      <c r="AV684" s="13" t="s">
        <v>149</v>
      </c>
      <c r="AW684" s="13" t="s">
        <v>31</v>
      </c>
      <c r="AX684" s="13" t="s">
        <v>82</v>
      </c>
      <c r="AY684" s="162" t="s">
        <v>142</v>
      </c>
    </row>
    <row r="685" spans="1:65" s="2" customFormat="1" ht="21.75" customHeight="1">
      <c r="A685" s="33"/>
      <c r="B685" s="145"/>
      <c r="C685" s="146" t="s">
        <v>849</v>
      </c>
      <c r="D685" s="146" t="s">
        <v>144</v>
      </c>
      <c r="E685" s="147" t="s">
        <v>850</v>
      </c>
      <c r="F685" s="148" t="s">
        <v>851</v>
      </c>
      <c r="G685" s="149" t="s">
        <v>147</v>
      </c>
      <c r="H685" s="150">
        <v>25.331</v>
      </c>
      <c r="I685" s="151"/>
      <c r="J685" s="152">
        <f>ROUND(I685*H685,2)</f>
        <v>0</v>
      </c>
      <c r="K685" s="153"/>
      <c r="L685" s="34"/>
      <c r="M685" s="154" t="s">
        <v>1</v>
      </c>
      <c r="N685" s="155" t="s">
        <v>40</v>
      </c>
      <c r="O685" s="59"/>
      <c r="P685" s="156">
        <f>O685*H685</f>
        <v>0</v>
      </c>
      <c r="Q685" s="156">
        <v>2.31413</v>
      </c>
      <c r="R685" s="156">
        <f>Q685*H685</f>
        <v>58.619227029999998</v>
      </c>
      <c r="S685" s="156">
        <v>0</v>
      </c>
      <c r="T685" s="157">
        <f>S685*H685</f>
        <v>0</v>
      </c>
      <c r="U685" s="33"/>
      <c r="V685" s="33"/>
      <c r="W685" s="33"/>
      <c r="X685" s="33"/>
      <c r="Y685" s="33"/>
      <c r="Z685" s="33"/>
      <c r="AA685" s="33"/>
      <c r="AB685" s="33"/>
      <c r="AC685" s="33"/>
      <c r="AD685" s="33"/>
      <c r="AE685" s="33"/>
      <c r="AR685" s="158" t="s">
        <v>148</v>
      </c>
      <c r="AT685" s="158" t="s">
        <v>144</v>
      </c>
      <c r="AU685" s="158" t="s">
        <v>149</v>
      </c>
      <c r="AY685" s="18" t="s">
        <v>142</v>
      </c>
      <c r="BE685" s="159">
        <f>IF(N685="základná",J685,0)</f>
        <v>0</v>
      </c>
      <c r="BF685" s="159">
        <f>IF(N685="znížená",J685,0)</f>
        <v>0</v>
      </c>
      <c r="BG685" s="159">
        <f>IF(N685="zákl. prenesená",J685,0)</f>
        <v>0</v>
      </c>
      <c r="BH685" s="159">
        <f>IF(N685="zníž. prenesená",J685,0)</f>
        <v>0</v>
      </c>
      <c r="BI685" s="159">
        <f>IF(N685="nulová",J685,0)</f>
        <v>0</v>
      </c>
      <c r="BJ685" s="18" t="s">
        <v>149</v>
      </c>
      <c r="BK685" s="159">
        <f>ROUND(I685*H685,2)</f>
        <v>0</v>
      </c>
      <c r="BL685" s="18" t="s">
        <v>148</v>
      </c>
      <c r="BM685" s="158" t="s">
        <v>852</v>
      </c>
    </row>
    <row r="686" spans="1:65" s="14" customFormat="1" ht="10">
      <c r="B686" s="169"/>
      <c r="D686" s="161" t="s">
        <v>151</v>
      </c>
      <c r="E686" s="170" t="s">
        <v>1</v>
      </c>
      <c r="F686" s="171" t="s">
        <v>488</v>
      </c>
      <c r="H686" s="170" t="s">
        <v>1</v>
      </c>
      <c r="I686" s="172"/>
      <c r="L686" s="169"/>
      <c r="M686" s="173"/>
      <c r="N686" s="174"/>
      <c r="O686" s="174"/>
      <c r="P686" s="174"/>
      <c r="Q686" s="174"/>
      <c r="R686" s="174"/>
      <c r="S686" s="174"/>
      <c r="T686" s="175"/>
      <c r="AT686" s="170" t="s">
        <v>151</v>
      </c>
      <c r="AU686" s="170" t="s">
        <v>149</v>
      </c>
      <c r="AV686" s="14" t="s">
        <v>82</v>
      </c>
      <c r="AW686" s="14" t="s">
        <v>31</v>
      </c>
      <c r="AX686" s="14" t="s">
        <v>74</v>
      </c>
      <c r="AY686" s="170" t="s">
        <v>142</v>
      </c>
    </row>
    <row r="687" spans="1:65" s="14" customFormat="1" ht="10">
      <c r="B687" s="169"/>
      <c r="D687" s="161" t="s">
        <v>151</v>
      </c>
      <c r="E687" s="170" t="s">
        <v>1</v>
      </c>
      <c r="F687" s="171" t="s">
        <v>853</v>
      </c>
      <c r="H687" s="170" t="s">
        <v>1</v>
      </c>
      <c r="I687" s="172"/>
      <c r="L687" s="169"/>
      <c r="M687" s="173"/>
      <c r="N687" s="174"/>
      <c r="O687" s="174"/>
      <c r="P687" s="174"/>
      <c r="Q687" s="174"/>
      <c r="R687" s="174"/>
      <c r="S687" s="174"/>
      <c r="T687" s="175"/>
      <c r="AT687" s="170" t="s">
        <v>151</v>
      </c>
      <c r="AU687" s="170" t="s">
        <v>149</v>
      </c>
      <c r="AV687" s="14" t="s">
        <v>82</v>
      </c>
      <c r="AW687" s="14" t="s">
        <v>31</v>
      </c>
      <c r="AX687" s="14" t="s">
        <v>74</v>
      </c>
      <c r="AY687" s="170" t="s">
        <v>142</v>
      </c>
    </row>
    <row r="688" spans="1:65" s="13" customFormat="1" ht="10">
      <c r="B688" s="160"/>
      <c r="D688" s="161" t="s">
        <v>151</v>
      </c>
      <c r="E688" s="162" t="s">
        <v>1</v>
      </c>
      <c r="F688" s="163" t="s">
        <v>854</v>
      </c>
      <c r="H688" s="164">
        <v>2.6739999999999999</v>
      </c>
      <c r="I688" s="165"/>
      <c r="L688" s="160"/>
      <c r="M688" s="166"/>
      <c r="N688" s="167"/>
      <c r="O688" s="167"/>
      <c r="P688" s="167"/>
      <c r="Q688" s="167"/>
      <c r="R688" s="167"/>
      <c r="S688" s="167"/>
      <c r="T688" s="168"/>
      <c r="AT688" s="162" t="s">
        <v>151</v>
      </c>
      <c r="AU688" s="162" t="s">
        <v>149</v>
      </c>
      <c r="AV688" s="13" t="s">
        <v>149</v>
      </c>
      <c r="AW688" s="13" t="s">
        <v>31</v>
      </c>
      <c r="AX688" s="13" t="s">
        <v>74</v>
      </c>
      <c r="AY688" s="162" t="s">
        <v>142</v>
      </c>
    </row>
    <row r="689" spans="2:51" s="13" customFormat="1" ht="10">
      <c r="B689" s="160"/>
      <c r="D689" s="161" t="s">
        <v>151</v>
      </c>
      <c r="E689" s="162" t="s">
        <v>1</v>
      </c>
      <c r="F689" s="163" t="s">
        <v>855</v>
      </c>
      <c r="H689" s="164">
        <v>0.2</v>
      </c>
      <c r="I689" s="165"/>
      <c r="L689" s="160"/>
      <c r="M689" s="166"/>
      <c r="N689" s="167"/>
      <c r="O689" s="167"/>
      <c r="P689" s="167"/>
      <c r="Q689" s="167"/>
      <c r="R689" s="167"/>
      <c r="S689" s="167"/>
      <c r="T689" s="168"/>
      <c r="AT689" s="162" t="s">
        <v>151</v>
      </c>
      <c r="AU689" s="162" t="s">
        <v>149</v>
      </c>
      <c r="AV689" s="13" t="s">
        <v>149</v>
      </c>
      <c r="AW689" s="13" t="s">
        <v>31</v>
      </c>
      <c r="AX689" s="13" t="s">
        <v>74</v>
      </c>
      <c r="AY689" s="162" t="s">
        <v>142</v>
      </c>
    </row>
    <row r="690" spans="2:51" s="13" customFormat="1" ht="10">
      <c r="B690" s="160"/>
      <c r="D690" s="161" t="s">
        <v>151</v>
      </c>
      <c r="E690" s="162" t="s">
        <v>1</v>
      </c>
      <c r="F690" s="163" t="s">
        <v>856</v>
      </c>
      <c r="H690" s="164">
        <v>0.23899999999999999</v>
      </c>
      <c r="I690" s="165"/>
      <c r="L690" s="160"/>
      <c r="M690" s="166"/>
      <c r="N690" s="167"/>
      <c r="O690" s="167"/>
      <c r="P690" s="167"/>
      <c r="Q690" s="167"/>
      <c r="R690" s="167"/>
      <c r="S690" s="167"/>
      <c r="T690" s="168"/>
      <c r="AT690" s="162" t="s">
        <v>151</v>
      </c>
      <c r="AU690" s="162" t="s">
        <v>149</v>
      </c>
      <c r="AV690" s="13" t="s">
        <v>149</v>
      </c>
      <c r="AW690" s="13" t="s">
        <v>31</v>
      </c>
      <c r="AX690" s="13" t="s">
        <v>74</v>
      </c>
      <c r="AY690" s="162" t="s">
        <v>142</v>
      </c>
    </row>
    <row r="691" spans="2:51" s="14" customFormat="1" ht="10">
      <c r="B691" s="169"/>
      <c r="D691" s="161" t="s">
        <v>151</v>
      </c>
      <c r="E691" s="170" t="s">
        <v>1</v>
      </c>
      <c r="F691" s="171" t="s">
        <v>857</v>
      </c>
      <c r="H691" s="170" t="s">
        <v>1</v>
      </c>
      <c r="I691" s="172"/>
      <c r="L691" s="169"/>
      <c r="M691" s="173"/>
      <c r="N691" s="174"/>
      <c r="O691" s="174"/>
      <c r="P691" s="174"/>
      <c r="Q691" s="174"/>
      <c r="R691" s="174"/>
      <c r="S691" s="174"/>
      <c r="T691" s="175"/>
      <c r="AT691" s="170" t="s">
        <v>151</v>
      </c>
      <c r="AU691" s="170" t="s">
        <v>149</v>
      </c>
      <c r="AV691" s="14" t="s">
        <v>82</v>
      </c>
      <c r="AW691" s="14" t="s">
        <v>31</v>
      </c>
      <c r="AX691" s="14" t="s">
        <v>74</v>
      </c>
      <c r="AY691" s="170" t="s">
        <v>142</v>
      </c>
    </row>
    <row r="692" spans="2:51" s="13" customFormat="1" ht="10">
      <c r="B692" s="160"/>
      <c r="D692" s="161" t="s">
        <v>151</v>
      </c>
      <c r="E692" s="162" t="s">
        <v>1</v>
      </c>
      <c r="F692" s="163" t="s">
        <v>858</v>
      </c>
      <c r="H692" s="164">
        <v>0.64100000000000001</v>
      </c>
      <c r="I692" s="165"/>
      <c r="L692" s="160"/>
      <c r="M692" s="166"/>
      <c r="N692" s="167"/>
      <c r="O692" s="167"/>
      <c r="P692" s="167"/>
      <c r="Q692" s="167"/>
      <c r="R692" s="167"/>
      <c r="S692" s="167"/>
      <c r="T692" s="168"/>
      <c r="AT692" s="162" t="s">
        <v>151</v>
      </c>
      <c r="AU692" s="162" t="s">
        <v>149</v>
      </c>
      <c r="AV692" s="13" t="s">
        <v>149</v>
      </c>
      <c r="AW692" s="13" t="s">
        <v>31</v>
      </c>
      <c r="AX692" s="13" t="s">
        <v>74</v>
      </c>
      <c r="AY692" s="162" t="s">
        <v>142</v>
      </c>
    </row>
    <row r="693" spans="2:51" s="14" customFormat="1" ht="10">
      <c r="B693" s="169"/>
      <c r="D693" s="161" t="s">
        <v>151</v>
      </c>
      <c r="E693" s="170" t="s">
        <v>1</v>
      </c>
      <c r="F693" s="171" t="s">
        <v>859</v>
      </c>
      <c r="H693" s="170" t="s">
        <v>1</v>
      </c>
      <c r="I693" s="172"/>
      <c r="L693" s="169"/>
      <c r="M693" s="173"/>
      <c r="N693" s="174"/>
      <c r="O693" s="174"/>
      <c r="P693" s="174"/>
      <c r="Q693" s="174"/>
      <c r="R693" s="174"/>
      <c r="S693" s="174"/>
      <c r="T693" s="175"/>
      <c r="AT693" s="170" t="s">
        <v>151</v>
      </c>
      <c r="AU693" s="170" t="s">
        <v>149</v>
      </c>
      <c r="AV693" s="14" t="s">
        <v>82</v>
      </c>
      <c r="AW693" s="14" t="s">
        <v>31</v>
      </c>
      <c r="AX693" s="14" t="s">
        <v>74</v>
      </c>
      <c r="AY693" s="170" t="s">
        <v>142</v>
      </c>
    </row>
    <row r="694" spans="2:51" s="13" customFormat="1" ht="10">
      <c r="B694" s="160"/>
      <c r="D694" s="161" t="s">
        <v>151</v>
      </c>
      <c r="E694" s="162" t="s">
        <v>1</v>
      </c>
      <c r="F694" s="163" t="s">
        <v>860</v>
      </c>
      <c r="H694" s="164">
        <v>0.56799999999999995</v>
      </c>
      <c r="I694" s="165"/>
      <c r="L694" s="160"/>
      <c r="M694" s="166"/>
      <c r="N694" s="167"/>
      <c r="O694" s="167"/>
      <c r="P694" s="167"/>
      <c r="Q694" s="167"/>
      <c r="R694" s="167"/>
      <c r="S694" s="167"/>
      <c r="T694" s="168"/>
      <c r="AT694" s="162" t="s">
        <v>151</v>
      </c>
      <c r="AU694" s="162" t="s">
        <v>149</v>
      </c>
      <c r="AV694" s="13" t="s">
        <v>149</v>
      </c>
      <c r="AW694" s="13" t="s">
        <v>31</v>
      </c>
      <c r="AX694" s="13" t="s">
        <v>74</v>
      </c>
      <c r="AY694" s="162" t="s">
        <v>142</v>
      </c>
    </row>
    <row r="695" spans="2:51" s="14" customFormat="1" ht="10">
      <c r="B695" s="169"/>
      <c r="D695" s="161" t="s">
        <v>151</v>
      </c>
      <c r="E695" s="170" t="s">
        <v>1</v>
      </c>
      <c r="F695" s="171" t="s">
        <v>494</v>
      </c>
      <c r="H695" s="170" t="s">
        <v>1</v>
      </c>
      <c r="I695" s="172"/>
      <c r="L695" s="169"/>
      <c r="M695" s="173"/>
      <c r="N695" s="174"/>
      <c r="O695" s="174"/>
      <c r="P695" s="174"/>
      <c r="Q695" s="174"/>
      <c r="R695" s="174"/>
      <c r="S695" s="174"/>
      <c r="T695" s="175"/>
      <c r="AT695" s="170" t="s">
        <v>151</v>
      </c>
      <c r="AU695" s="170" t="s">
        <v>149</v>
      </c>
      <c r="AV695" s="14" t="s">
        <v>82</v>
      </c>
      <c r="AW695" s="14" t="s">
        <v>31</v>
      </c>
      <c r="AX695" s="14" t="s">
        <v>74</v>
      </c>
      <c r="AY695" s="170" t="s">
        <v>142</v>
      </c>
    </row>
    <row r="696" spans="2:51" s="14" customFormat="1" ht="10">
      <c r="B696" s="169"/>
      <c r="D696" s="161" t="s">
        <v>151</v>
      </c>
      <c r="E696" s="170" t="s">
        <v>1</v>
      </c>
      <c r="F696" s="171" t="s">
        <v>861</v>
      </c>
      <c r="H696" s="170" t="s">
        <v>1</v>
      </c>
      <c r="I696" s="172"/>
      <c r="L696" s="169"/>
      <c r="M696" s="173"/>
      <c r="N696" s="174"/>
      <c r="O696" s="174"/>
      <c r="P696" s="174"/>
      <c r="Q696" s="174"/>
      <c r="R696" s="174"/>
      <c r="S696" s="174"/>
      <c r="T696" s="175"/>
      <c r="AT696" s="170" t="s">
        <v>151</v>
      </c>
      <c r="AU696" s="170" t="s">
        <v>149</v>
      </c>
      <c r="AV696" s="14" t="s">
        <v>82</v>
      </c>
      <c r="AW696" s="14" t="s">
        <v>31</v>
      </c>
      <c r="AX696" s="14" t="s">
        <v>74</v>
      </c>
      <c r="AY696" s="170" t="s">
        <v>142</v>
      </c>
    </row>
    <row r="697" spans="2:51" s="13" customFormat="1" ht="10">
      <c r="B697" s="160"/>
      <c r="D697" s="161" t="s">
        <v>151</v>
      </c>
      <c r="E697" s="162" t="s">
        <v>1</v>
      </c>
      <c r="F697" s="163" t="s">
        <v>862</v>
      </c>
      <c r="H697" s="164">
        <v>1.7529999999999999</v>
      </c>
      <c r="I697" s="165"/>
      <c r="L697" s="160"/>
      <c r="M697" s="166"/>
      <c r="N697" s="167"/>
      <c r="O697" s="167"/>
      <c r="P697" s="167"/>
      <c r="Q697" s="167"/>
      <c r="R697" s="167"/>
      <c r="S697" s="167"/>
      <c r="T697" s="168"/>
      <c r="AT697" s="162" t="s">
        <v>151</v>
      </c>
      <c r="AU697" s="162" t="s">
        <v>149</v>
      </c>
      <c r="AV697" s="13" t="s">
        <v>149</v>
      </c>
      <c r="AW697" s="13" t="s">
        <v>31</v>
      </c>
      <c r="AX697" s="13" t="s">
        <v>74</v>
      </c>
      <c r="AY697" s="162" t="s">
        <v>142</v>
      </c>
    </row>
    <row r="698" spans="2:51" s="13" customFormat="1" ht="10">
      <c r="B698" s="160"/>
      <c r="D698" s="161" t="s">
        <v>151</v>
      </c>
      <c r="E698" s="162" t="s">
        <v>1</v>
      </c>
      <c r="F698" s="163" t="s">
        <v>863</v>
      </c>
      <c r="H698" s="164">
        <v>1.1719999999999999</v>
      </c>
      <c r="I698" s="165"/>
      <c r="L698" s="160"/>
      <c r="M698" s="166"/>
      <c r="N698" s="167"/>
      <c r="O698" s="167"/>
      <c r="P698" s="167"/>
      <c r="Q698" s="167"/>
      <c r="R698" s="167"/>
      <c r="S698" s="167"/>
      <c r="T698" s="168"/>
      <c r="AT698" s="162" t="s">
        <v>151</v>
      </c>
      <c r="AU698" s="162" t="s">
        <v>149</v>
      </c>
      <c r="AV698" s="13" t="s">
        <v>149</v>
      </c>
      <c r="AW698" s="13" t="s">
        <v>31</v>
      </c>
      <c r="AX698" s="13" t="s">
        <v>74</v>
      </c>
      <c r="AY698" s="162" t="s">
        <v>142</v>
      </c>
    </row>
    <row r="699" spans="2:51" s="14" customFormat="1" ht="10">
      <c r="B699" s="169"/>
      <c r="D699" s="161" t="s">
        <v>151</v>
      </c>
      <c r="E699" s="170" t="s">
        <v>1</v>
      </c>
      <c r="F699" s="171" t="s">
        <v>498</v>
      </c>
      <c r="H699" s="170" t="s">
        <v>1</v>
      </c>
      <c r="I699" s="172"/>
      <c r="L699" s="169"/>
      <c r="M699" s="173"/>
      <c r="N699" s="174"/>
      <c r="O699" s="174"/>
      <c r="P699" s="174"/>
      <c r="Q699" s="174"/>
      <c r="R699" s="174"/>
      <c r="S699" s="174"/>
      <c r="T699" s="175"/>
      <c r="AT699" s="170" t="s">
        <v>151</v>
      </c>
      <c r="AU699" s="170" t="s">
        <v>149</v>
      </c>
      <c r="AV699" s="14" t="s">
        <v>82</v>
      </c>
      <c r="AW699" s="14" t="s">
        <v>31</v>
      </c>
      <c r="AX699" s="14" t="s">
        <v>74</v>
      </c>
      <c r="AY699" s="170" t="s">
        <v>142</v>
      </c>
    </row>
    <row r="700" spans="2:51" s="14" customFormat="1" ht="10">
      <c r="B700" s="169"/>
      <c r="D700" s="161" t="s">
        <v>151</v>
      </c>
      <c r="E700" s="170" t="s">
        <v>1</v>
      </c>
      <c r="F700" s="171" t="s">
        <v>864</v>
      </c>
      <c r="H700" s="170" t="s">
        <v>1</v>
      </c>
      <c r="I700" s="172"/>
      <c r="L700" s="169"/>
      <c r="M700" s="173"/>
      <c r="N700" s="174"/>
      <c r="O700" s="174"/>
      <c r="P700" s="174"/>
      <c r="Q700" s="174"/>
      <c r="R700" s="174"/>
      <c r="S700" s="174"/>
      <c r="T700" s="175"/>
      <c r="AT700" s="170" t="s">
        <v>151</v>
      </c>
      <c r="AU700" s="170" t="s">
        <v>149</v>
      </c>
      <c r="AV700" s="14" t="s">
        <v>82</v>
      </c>
      <c r="AW700" s="14" t="s">
        <v>31</v>
      </c>
      <c r="AX700" s="14" t="s">
        <v>74</v>
      </c>
      <c r="AY700" s="170" t="s">
        <v>142</v>
      </c>
    </row>
    <row r="701" spans="2:51" s="13" customFormat="1" ht="10">
      <c r="B701" s="160"/>
      <c r="D701" s="161" t="s">
        <v>151</v>
      </c>
      <c r="E701" s="162" t="s">
        <v>1</v>
      </c>
      <c r="F701" s="163" t="s">
        <v>865</v>
      </c>
      <c r="H701" s="164">
        <v>5.7469999999999999</v>
      </c>
      <c r="I701" s="165"/>
      <c r="L701" s="160"/>
      <c r="M701" s="166"/>
      <c r="N701" s="167"/>
      <c r="O701" s="167"/>
      <c r="P701" s="167"/>
      <c r="Q701" s="167"/>
      <c r="R701" s="167"/>
      <c r="S701" s="167"/>
      <c r="T701" s="168"/>
      <c r="AT701" s="162" t="s">
        <v>151</v>
      </c>
      <c r="AU701" s="162" t="s">
        <v>149</v>
      </c>
      <c r="AV701" s="13" t="s">
        <v>149</v>
      </c>
      <c r="AW701" s="13" t="s">
        <v>31</v>
      </c>
      <c r="AX701" s="13" t="s">
        <v>74</v>
      </c>
      <c r="AY701" s="162" t="s">
        <v>142</v>
      </c>
    </row>
    <row r="702" spans="2:51" s="14" customFormat="1" ht="10">
      <c r="B702" s="169"/>
      <c r="D702" s="161" t="s">
        <v>151</v>
      </c>
      <c r="E702" s="170" t="s">
        <v>1</v>
      </c>
      <c r="F702" s="171" t="s">
        <v>866</v>
      </c>
      <c r="H702" s="170" t="s">
        <v>1</v>
      </c>
      <c r="I702" s="172"/>
      <c r="L702" s="169"/>
      <c r="M702" s="173"/>
      <c r="N702" s="174"/>
      <c r="O702" s="174"/>
      <c r="P702" s="174"/>
      <c r="Q702" s="174"/>
      <c r="R702" s="174"/>
      <c r="S702" s="174"/>
      <c r="T702" s="175"/>
      <c r="AT702" s="170" t="s">
        <v>151</v>
      </c>
      <c r="AU702" s="170" t="s">
        <v>149</v>
      </c>
      <c r="AV702" s="14" t="s">
        <v>82</v>
      </c>
      <c r="AW702" s="14" t="s">
        <v>31</v>
      </c>
      <c r="AX702" s="14" t="s">
        <v>74</v>
      </c>
      <c r="AY702" s="170" t="s">
        <v>142</v>
      </c>
    </row>
    <row r="703" spans="2:51" s="13" customFormat="1" ht="10">
      <c r="B703" s="160"/>
      <c r="D703" s="161" t="s">
        <v>151</v>
      </c>
      <c r="E703" s="162" t="s">
        <v>1</v>
      </c>
      <c r="F703" s="163" t="s">
        <v>867</v>
      </c>
      <c r="H703" s="164">
        <v>6.6879999999999997</v>
      </c>
      <c r="I703" s="165"/>
      <c r="L703" s="160"/>
      <c r="M703" s="166"/>
      <c r="N703" s="167"/>
      <c r="O703" s="167"/>
      <c r="P703" s="167"/>
      <c r="Q703" s="167"/>
      <c r="R703" s="167"/>
      <c r="S703" s="167"/>
      <c r="T703" s="168"/>
      <c r="AT703" s="162" t="s">
        <v>151</v>
      </c>
      <c r="AU703" s="162" t="s">
        <v>149</v>
      </c>
      <c r="AV703" s="13" t="s">
        <v>149</v>
      </c>
      <c r="AW703" s="13" t="s">
        <v>31</v>
      </c>
      <c r="AX703" s="13" t="s">
        <v>74</v>
      </c>
      <c r="AY703" s="162" t="s">
        <v>142</v>
      </c>
    </row>
    <row r="704" spans="2:51" s="14" customFormat="1" ht="10">
      <c r="B704" s="169"/>
      <c r="D704" s="161" t="s">
        <v>151</v>
      </c>
      <c r="E704" s="170" t="s">
        <v>1</v>
      </c>
      <c r="F704" s="171" t="s">
        <v>868</v>
      </c>
      <c r="H704" s="170" t="s">
        <v>1</v>
      </c>
      <c r="I704" s="172"/>
      <c r="L704" s="169"/>
      <c r="M704" s="173"/>
      <c r="N704" s="174"/>
      <c r="O704" s="174"/>
      <c r="P704" s="174"/>
      <c r="Q704" s="174"/>
      <c r="R704" s="174"/>
      <c r="S704" s="174"/>
      <c r="T704" s="175"/>
      <c r="AT704" s="170" t="s">
        <v>151</v>
      </c>
      <c r="AU704" s="170" t="s">
        <v>149</v>
      </c>
      <c r="AV704" s="14" t="s">
        <v>82</v>
      </c>
      <c r="AW704" s="14" t="s">
        <v>31</v>
      </c>
      <c r="AX704" s="14" t="s">
        <v>74</v>
      </c>
      <c r="AY704" s="170" t="s">
        <v>142</v>
      </c>
    </row>
    <row r="705" spans="1:65" s="13" customFormat="1" ht="10">
      <c r="B705" s="160"/>
      <c r="D705" s="161" t="s">
        <v>151</v>
      </c>
      <c r="E705" s="162" t="s">
        <v>1</v>
      </c>
      <c r="F705" s="163" t="s">
        <v>869</v>
      </c>
      <c r="H705" s="164">
        <v>5.649</v>
      </c>
      <c r="I705" s="165"/>
      <c r="L705" s="160"/>
      <c r="M705" s="166"/>
      <c r="N705" s="167"/>
      <c r="O705" s="167"/>
      <c r="P705" s="167"/>
      <c r="Q705" s="167"/>
      <c r="R705" s="167"/>
      <c r="S705" s="167"/>
      <c r="T705" s="168"/>
      <c r="AT705" s="162" t="s">
        <v>151</v>
      </c>
      <c r="AU705" s="162" t="s">
        <v>149</v>
      </c>
      <c r="AV705" s="13" t="s">
        <v>149</v>
      </c>
      <c r="AW705" s="13" t="s">
        <v>31</v>
      </c>
      <c r="AX705" s="13" t="s">
        <v>74</v>
      </c>
      <c r="AY705" s="162" t="s">
        <v>142</v>
      </c>
    </row>
    <row r="706" spans="1:65" s="15" customFormat="1" ht="10">
      <c r="B706" s="176"/>
      <c r="D706" s="161" t="s">
        <v>151</v>
      </c>
      <c r="E706" s="177" t="s">
        <v>1</v>
      </c>
      <c r="F706" s="178" t="s">
        <v>164</v>
      </c>
      <c r="H706" s="179">
        <v>25.331</v>
      </c>
      <c r="I706" s="180"/>
      <c r="L706" s="176"/>
      <c r="M706" s="181"/>
      <c r="N706" s="182"/>
      <c r="O706" s="182"/>
      <c r="P706" s="182"/>
      <c r="Q706" s="182"/>
      <c r="R706" s="182"/>
      <c r="S706" s="182"/>
      <c r="T706" s="183"/>
      <c r="AT706" s="177" t="s">
        <v>151</v>
      </c>
      <c r="AU706" s="177" t="s">
        <v>149</v>
      </c>
      <c r="AV706" s="15" t="s">
        <v>148</v>
      </c>
      <c r="AW706" s="15" t="s">
        <v>31</v>
      </c>
      <c r="AX706" s="15" t="s">
        <v>82</v>
      </c>
      <c r="AY706" s="177" t="s">
        <v>142</v>
      </c>
    </row>
    <row r="707" spans="1:65" s="2" customFormat="1" ht="21.75" customHeight="1">
      <c r="A707" s="33"/>
      <c r="B707" s="145"/>
      <c r="C707" s="146" t="s">
        <v>870</v>
      </c>
      <c r="D707" s="146" t="s">
        <v>144</v>
      </c>
      <c r="E707" s="147" t="s">
        <v>871</v>
      </c>
      <c r="F707" s="148" t="s">
        <v>872</v>
      </c>
      <c r="G707" s="149" t="s">
        <v>314</v>
      </c>
      <c r="H707" s="150">
        <v>196.34899999999999</v>
      </c>
      <c r="I707" s="151"/>
      <c r="J707" s="152">
        <f>ROUND(I707*H707,2)</f>
        <v>0</v>
      </c>
      <c r="K707" s="153"/>
      <c r="L707" s="34"/>
      <c r="M707" s="154" t="s">
        <v>1</v>
      </c>
      <c r="N707" s="155" t="s">
        <v>40</v>
      </c>
      <c r="O707" s="59"/>
      <c r="P707" s="156">
        <f>O707*H707</f>
        <v>0</v>
      </c>
      <c r="Q707" s="156">
        <v>3.4099999999999998E-3</v>
      </c>
      <c r="R707" s="156">
        <f>Q707*H707</f>
        <v>0.66955008999999999</v>
      </c>
      <c r="S707" s="156">
        <v>0</v>
      </c>
      <c r="T707" s="157">
        <f>S707*H707</f>
        <v>0</v>
      </c>
      <c r="U707" s="33"/>
      <c r="V707" s="33"/>
      <c r="W707" s="33"/>
      <c r="X707" s="33"/>
      <c r="Y707" s="33"/>
      <c r="Z707" s="33"/>
      <c r="AA707" s="33"/>
      <c r="AB707" s="33"/>
      <c r="AC707" s="33"/>
      <c r="AD707" s="33"/>
      <c r="AE707" s="33"/>
      <c r="AR707" s="158" t="s">
        <v>148</v>
      </c>
      <c r="AT707" s="158" t="s">
        <v>144</v>
      </c>
      <c r="AU707" s="158" t="s">
        <v>149</v>
      </c>
      <c r="AY707" s="18" t="s">
        <v>142</v>
      </c>
      <c r="BE707" s="159">
        <f>IF(N707="základná",J707,0)</f>
        <v>0</v>
      </c>
      <c r="BF707" s="159">
        <f>IF(N707="znížená",J707,0)</f>
        <v>0</v>
      </c>
      <c r="BG707" s="159">
        <f>IF(N707="zákl. prenesená",J707,0)</f>
        <v>0</v>
      </c>
      <c r="BH707" s="159">
        <f>IF(N707="zníž. prenesená",J707,0)</f>
        <v>0</v>
      </c>
      <c r="BI707" s="159">
        <f>IF(N707="nulová",J707,0)</f>
        <v>0</v>
      </c>
      <c r="BJ707" s="18" t="s">
        <v>149</v>
      </c>
      <c r="BK707" s="159">
        <f>ROUND(I707*H707,2)</f>
        <v>0</v>
      </c>
      <c r="BL707" s="18" t="s">
        <v>148</v>
      </c>
      <c r="BM707" s="158" t="s">
        <v>873</v>
      </c>
    </row>
    <row r="708" spans="1:65" s="14" customFormat="1" ht="10">
      <c r="B708" s="169"/>
      <c r="D708" s="161" t="s">
        <v>151</v>
      </c>
      <c r="E708" s="170" t="s">
        <v>1</v>
      </c>
      <c r="F708" s="171" t="s">
        <v>488</v>
      </c>
      <c r="H708" s="170" t="s">
        <v>1</v>
      </c>
      <c r="I708" s="172"/>
      <c r="L708" s="169"/>
      <c r="M708" s="173"/>
      <c r="N708" s="174"/>
      <c r="O708" s="174"/>
      <c r="P708" s="174"/>
      <c r="Q708" s="174"/>
      <c r="R708" s="174"/>
      <c r="S708" s="174"/>
      <c r="T708" s="175"/>
      <c r="AT708" s="170" t="s">
        <v>151</v>
      </c>
      <c r="AU708" s="170" t="s">
        <v>149</v>
      </c>
      <c r="AV708" s="14" t="s">
        <v>82</v>
      </c>
      <c r="AW708" s="14" t="s">
        <v>31</v>
      </c>
      <c r="AX708" s="14" t="s">
        <v>74</v>
      </c>
      <c r="AY708" s="170" t="s">
        <v>142</v>
      </c>
    </row>
    <row r="709" spans="1:65" s="14" customFormat="1" ht="10">
      <c r="B709" s="169"/>
      <c r="D709" s="161" t="s">
        <v>151</v>
      </c>
      <c r="E709" s="170" t="s">
        <v>1</v>
      </c>
      <c r="F709" s="171" t="s">
        <v>853</v>
      </c>
      <c r="H709" s="170" t="s">
        <v>1</v>
      </c>
      <c r="I709" s="172"/>
      <c r="L709" s="169"/>
      <c r="M709" s="173"/>
      <c r="N709" s="174"/>
      <c r="O709" s="174"/>
      <c r="P709" s="174"/>
      <c r="Q709" s="174"/>
      <c r="R709" s="174"/>
      <c r="S709" s="174"/>
      <c r="T709" s="175"/>
      <c r="AT709" s="170" t="s">
        <v>151</v>
      </c>
      <c r="AU709" s="170" t="s">
        <v>149</v>
      </c>
      <c r="AV709" s="14" t="s">
        <v>82</v>
      </c>
      <c r="AW709" s="14" t="s">
        <v>31</v>
      </c>
      <c r="AX709" s="14" t="s">
        <v>74</v>
      </c>
      <c r="AY709" s="170" t="s">
        <v>142</v>
      </c>
    </row>
    <row r="710" spans="1:65" s="13" customFormat="1" ht="10">
      <c r="B710" s="160"/>
      <c r="D710" s="161" t="s">
        <v>151</v>
      </c>
      <c r="E710" s="162" t="s">
        <v>1</v>
      </c>
      <c r="F710" s="163" t="s">
        <v>874</v>
      </c>
      <c r="H710" s="164">
        <v>17.824999999999999</v>
      </c>
      <c r="I710" s="165"/>
      <c r="L710" s="160"/>
      <c r="M710" s="166"/>
      <c r="N710" s="167"/>
      <c r="O710" s="167"/>
      <c r="P710" s="167"/>
      <c r="Q710" s="167"/>
      <c r="R710" s="167"/>
      <c r="S710" s="167"/>
      <c r="T710" s="168"/>
      <c r="AT710" s="162" t="s">
        <v>151</v>
      </c>
      <c r="AU710" s="162" t="s">
        <v>149</v>
      </c>
      <c r="AV710" s="13" t="s">
        <v>149</v>
      </c>
      <c r="AW710" s="13" t="s">
        <v>31</v>
      </c>
      <c r="AX710" s="13" t="s">
        <v>74</v>
      </c>
      <c r="AY710" s="162" t="s">
        <v>142</v>
      </c>
    </row>
    <row r="711" spans="1:65" s="13" customFormat="1" ht="10">
      <c r="B711" s="160"/>
      <c r="D711" s="161" t="s">
        <v>151</v>
      </c>
      <c r="E711" s="162" t="s">
        <v>1</v>
      </c>
      <c r="F711" s="163" t="s">
        <v>875</v>
      </c>
      <c r="H711" s="164">
        <v>3.1920000000000002</v>
      </c>
      <c r="I711" s="165"/>
      <c r="L711" s="160"/>
      <c r="M711" s="166"/>
      <c r="N711" s="167"/>
      <c r="O711" s="167"/>
      <c r="P711" s="167"/>
      <c r="Q711" s="167"/>
      <c r="R711" s="167"/>
      <c r="S711" s="167"/>
      <c r="T711" s="168"/>
      <c r="AT711" s="162" t="s">
        <v>151</v>
      </c>
      <c r="AU711" s="162" t="s">
        <v>149</v>
      </c>
      <c r="AV711" s="13" t="s">
        <v>149</v>
      </c>
      <c r="AW711" s="13" t="s">
        <v>31</v>
      </c>
      <c r="AX711" s="13" t="s">
        <v>74</v>
      </c>
      <c r="AY711" s="162" t="s">
        <v>142</v>
      </c>
    </row>
    <row r="712" spans="1:65" s="14" customFormat="1" ht="10">
      <c r="B712" s="169"/>
      <c r="D712" s="161" t="s">
        <v>151</v>
      </c>
      <c r="E712" s="170" t="s">
        <v>1</v>
      </c>
      <c r="F712" s="171" t="s">
        <v>857</v>
      </c>
      <c r="H712" s="170" t="s">
        <v>1</v>
      </c>
      <c r="I712" s="172"/>
      <c r="L712" s="169"/>
      <c r="M712" s="173"/>
      <c r="N712" s="174"/>
      <c r="O712" s="174"/>
      <c r="P712" s="174"/>
      <c r="Q712" s="174"/>
      <c r="R712" s="174"/>
      <c r="S712" s="174"/>
      <c r="T712" s="175"/>
      <c r="AT712" s="170" t="s">
        <v>151</v>
      </c>
      <c r="AU712" s="170" t="s">
        <v>149</v>
      </c>
      <c r="AV712" s="14" t="s">
        <v>82</v>
      </c>
      <c r="AW712" s="14" t="s">
        <v>31</v>
      </c>
      <c r="AX712" s="14" t="s">
        <v>74</v>
      </c>
      <c r="AY712" s="170" t="s">
        <v>142</v>
      </c>
    </row>
    <row r="713" spans="1:65" s="13" customFormat="1" ht="10">
      <c r="B713" s="160"/>
      <c r="D713" s="161" t="s">
        <v>151</v>
      </c>
      <c r="E713" s="162" t="s">
        <v>1</v>
      </c>
      <c r="F713" s="163" t="s">
        <v>876</v>
      </c>
      <c r="H713" s="164">
        <v>5.1239999999999997</v>
      </c>
      <c r="I713" s="165"/>
      <c r="L713" s="160"/>
      <c r="M713" s="166"/>
      <c r="N713" s="167"/>
      <c r="O713" s="167"/>
      <c r="P713" s="167"/>
      <c r="Q713" s="167"/>
      <c r="R713" s="167"/>
      <c r="S713" s="167"/>
      <c r="T713" s="168"/>
      <c r="AT713" s="162" t="s">
        <v>151</v>
      </c>
      <c r="AU713" s="162" t="s">
        <v>149</v>
      </c>
      <c r="AV713" s="13" t="s">
        <v>149</v>
      </c>
      <c r="AW713" s="13" t="s">
        <v>31</v>
      </c>
      <c r="AX713" s="13" t="s">
        <v>74</v>
      </c>
      <c r="AY713" s="162" t="s">
        <v>142</v>
      </c>
    </row>
    <row r="714" spans="1:65" s="14" customFormat="1" ht="10">
      <c r="B714" s="169"/>
      <c r="D714" s="161" t="s">
        <v>151</v>
      </c>
      <c r="E714" s="170" t="s">
        <v>1</v>
      </c>
      <c r="F714" s="171" t="s">
        <v>859</v>
      </c>
      <c r="H714" s="170" t="s">
        <v>1</v>
      </c>
      <c r="I714" s="172"/>
      <c r="L714" s="169"/>
      <c r="M714" s="173"/>
      <c r="N714" s="174"/>
      <c r="O714" s="174"/>
      <c r="P714" s="174"/>
      <c r="Q714" s="174"/>
      <c r="R714" s="174"/>
      <c r="S714" s="174"/>
      <c r="T714" s="175"/>
      <c r="AT714" s="170" t="s">
        <v>151</v>
      </c>
      <c r="AU714" s="170" t="s">
        <v>149</v>
      </c>
      <c r="AV714" s="14" t="s">
        <v>82</v>
      </c>
      <c r="AW714" s="14" t="s">
        <v>31</v>
      </c>
      <c r="AX714" s="14" t="s">
        <v>74</v>
      </c>
      <c r="AY714" s="170" t="s">
        <v>142</v>
      </c>
    </row>
    <row r="715" spans="1:65" s="13" customFormat="1" ht="10">
      <c r="B715" s="160"/>
      <c r="D715" s="161" t="s">
        <v>151</v>
      </c>
      <c r="E715" s="162" t="s">
        <v>1</v>
      </c>
      <c r="F715" s="163" t="s">
        <v>877</v>
      </c>
      <c r="H715" s="164">
        <v>2.1419999999999999</v>
      </c>
      <c r="I715" s="165"/>
      <c r="L715" s="160"/>
      <c r="M715" s="166"/>
      <c r="N715" s="167"/>
      <c r="O715" s="167"/>
      <c r="P715" s="167"/>
      <c r="Q715" s="167"/>
      <c r="R715" s="167"/>
      <c r="S715" s="167"/>
      <c r="T715" s="168"/>
      <c r="AT715" s="162" t="s">
        <v>151</v>
      </c>
      <c r="AU715" s="162" t="s">
        <v>149</v>
      </c>
      <c r="AV715" s="13" t="s">
        <v>149</v>
      </c>
      <c r="AW715" s="13" t="s">
        <v>31</v>
      </c>
      <c r="AX715" s="13" t="s">
        <v>74</v>
      </c>
      <c r="AY715" s="162" t="s">
        <v>142</v>
      </c>
    </row>
    <row r="716" spans="1:65" s="14" customFormat="1" ht="10">
      <c r="B716" s="169"/>
      <c r="D716" s="161" t="s">
        <v>151</v>
      </c>
      <c r="E716" s="170" t="s">
        <v>1</v>
      </c>
      <c r="F716" s="171" t="s">
        <v>494</v>
      </c>
      <c r="H716" s="170" t="s">
        <v>1</v>
      </c>
      <c r="I716" s="172"/>
      <c r="L716" s="169"/>
      <c r="M716" s="173"/>
      <c r="N716" s="174"/>
      <c r="O716" s="174"/>
      <c r="P716" s="174"/>
      <c r="Q716" s="174"/>
      <c r="R716" s="174"/>
      <c r="S716" s="174"/>
      <c r="T716" s="175"/>
      <c r="AT716" s="170" t="s">
        <v>151</v>
      </c>
      <c r="AU716" s="170" t="s">
        <v>149</v>
      </c>
      <c r="AV716" s="14" t="s">
        <v>82</v>
      </c>
      <c r="AW716" s="14" t="s">
        <v>31</v>
      </c>
      <c r="AX716" s="14" t="s">
        <v>74</v>
      </c>
      <c r="AY716" s="170" t="s">
        <v>142</v>
      </c>
    </row>
    <row r="717" spans="1:65" s="14" customFormat="1" ht="10">
      <c r="B717" s="169"/>
      <c r="D717" s="161" t="s">
        <v>151</v>
      </c>
      <c r="E717" s="170" t="s">
        <v>1</v>
      </c>
      <c r="F717" s="171" t="s">
        <v>861</v>
      </c>
      <c r="H717" s="170" t="s">
        <v>1</v>
      </c>
      <c r="I717" s="172"/>
      <c r="L717" s="169"/>
      <c r="M717" s="173"/>
      <c r="N717" s="174"/>
      <c r="O717" s="174"/>
      <c r="P717" s="174"/>
      <c r="Q717" s="174"/>
      <c r="R717" s="174"/>
      <c r="S717" s="174"/>
      <c r="T717" s="175"/>
      <c r="AT717" s="170" t="s">
        <v>151</v>
      </c>
      <c r="AU717" s="170" t="s">
        <v>149</v>
      </c>
      <c r="AV717" s="14" t="s">
        <v>82</v>
      </c>
      <c r="AW717" s="14" t="s">
        <v>31</v>
      </c>
      <c r="AX717" s="14" t="s">
        <v>74</v>
      </c>
      <c r="AY717" s="170" t="s">
        <v>142</v>
      </c>
    </row>
    <row r="718" spans="1:65" s="13" customFormat="1" ht="10">
      <c r="B718" s="160"/>
      <c r="D718" s="161" t="s">
        <v>151</v>
      </c>
      <c r="E718" s="162" t="s">
        <v>1</v>
      </c>
      <c r="F718" s="163" t="s">
        <v>878</v>
      </c>
      <c r="H718" s="164">
        <v>14.025</v>
      </c>
      <c r="I718" s="165"/>
      <c r="L718" s="160"/>
      <c r="M718" s="166"/>
      <c r="N718" s="167"/>
      <c r="O718" s="167"/>
      <c r="P718" s="167"/>
      <c r="Q718" s="167"/>
      <c r="R718" s="167"/>
      <c r="S718" s="167"/>
      <c r="T718" s="168"/>
      <c r="AT718" s="162" t="s">
        <v>151</v>
      </c>
      <c r="AU718" s="162" t="s">
        <v>149</v>
      </c>
      <c r="AV718" s="13" t="s">
        <v>149</v>
      </c>
      <c r="AW718" s="13" t="s">
        <v>31</v>
      </c>
      <c r="AX718" s="13" t="s">
        <v>74</v>
      </c>
      <c r="AY718" s="162" t="s">
        <v>142</v>
      </c>
    </row>
    <row r="719" spans="1:65" s="13" customFormat="1" ht="10">
      <c r="B719" s="160"/>
      <c r="D719" s="161" t="s">
        <v>151</v>
      </c>
      <c r="E719" s="162" t="s">
        <v>1</v>
      </c>
      <c r="F719" s="163" t="s">
        <v>879</v>
      </c>
      <c r="H719" s="164">
        <v>9.375</v>
      </c>
      <c r="I719" s="165"/>
      <c r="L719" s="160"/>
      <c r="M719" s="166"/>
      <c r="N719" s="167"/>
      <c r="O719" s="167"/>
      <c r="P719" s="167"/>
      <c r="Q719" s="167"/>
      <c r="R719" s="167"/>
      <c r="S719" s="167"/>
      <c r="T719" s="168"/>
      <c r="AT719" s="162" t="s">
        <v>151</v>
      </c>
      <c r="AU719" s="162" t="s">
        <v>149</v>
      </c>
      <c r="AV719" s="13" t="s">
        <v>149</v>
      </c>
      <c r="AW719" s="13" t="s">
        <v>31</v>
      </c>
      <c r="AX719" s="13" t="s">
        <v>74</v>
      </c>
      <c r="AY719" s="162" t="s">
        <v>142</v>
      </c>
    </row>
    <row r="720" spans="1:65" s="14" customFormat="1" ht="10">
      <c r="B720" s="169"/>
      <c r="D720" s="161" t="s">
        <v>151</v>
      </c>
      <c r="E720" s="170" t="s">
        <v>1</v>
      </c>
      <c r="F720" s="171" t="s">
        <v>498</v>
      </c>
      <c r="H720" s="170" t="s">
        <v>1</v>
      </c>
      <c r="I720" s="172"/>
      <c r="L720" s="169"/>
      <c r="M720" s="173"/>
      <c r="N720" s="174"/>
      <c r="O720" s="174"/>
      <c r="P720" s="174"/>
      <c r="Q720" s="174"/>
      <c r="R720" s="174"/>
      <c r="S720" s="174"/>
      <c r="T720" s="175"/>
      <c r="AT720" s="170" t="s">
        <v>151</v>
      </c>
      <c r="AU720" s="170" t="s">
        <v>149</v>
      </c>
      <c r="AV720" s="14" t="s">
        <v>82</v>
      </c>
      <c r="AW720" s="14" t="s">
        <v>31</v>
      </c>
      <c r="AX720" s="14" t="s">
        <v>74</v>
      </c>
      <c r="AY720" s="170" t="s">
        <v>142</v>
      </c>
    </row>
    <row r="721" spans="1:65" s="14" customFormat="1" ht="10">
      <c r="B721" s="169"/>
      <c r="D721" s="161" t="s">
        <v>151</v>
      </c>
      <c r="E721" s="170" t="s">
        <v>1</v>
      </c>
      <c r="F721" s="171" t="s">
        <v>864</v>
      </c>
      <c r="H721" s="170" t="s">
        <v>1</v>
      </c>
      <c r="I721" s="172"/>
      <c r="L721" s="169"/>
      <c r="M721" s="173"/>
      <c r="N721" s="174"/>
      <c r="O721" s="174"/>
      <c r="P721" s="174"/>
      <c r="Q721" s="174"/>
      <c r="R721" s="174"/>
      <c r="S721" s="174"/>
      <c r="T721" s="175"/>
      <c r="AT721" s="170" t="s">
        <v>151</v>
      </c>
      <c r="AU721" s="170" t="s">
        <v>149</v>
      </c>
      <c r="AV721" s="14" t="s">
        <v>82</v>
      </c>
      <c r="AW721" s="14" t="s">
        <v>31</v>
      </c>
      <c r="AX721" s="14" t="s">
        <v>74</v>
      </c>
      <c r="AY721" s="170" t="s">
        <v>142</v>
      </c>
    </row>
    <row r="722" spans="1:65" s="13" customFormat="1" ht="10">
      <c r="B722" s="160"/>
      <c r="D722" s="161" t="s">
        <v>151</v>
      </c>
      <c r="E722" s="162" t="s">
        <v>1</v>
      </c>
      <c r="F722" s="163" t="s">
        <v>880</v>
      </c>
      <c r="H722" s="164">
        <v>45.972999999999999</v>
      </c>
      <c r="I722" s="165"/>
      <c r="L722" s="160"/>
      <c r="M722" s="166"/>
      <c r="N722" s="167"/>
      <c r="O722" s="167"/>
      <c r="P722" s="167"/>
      <c r="Q722" s="167"/>
      <c r="R722" s="167"/>
      <c r="S722" s="167"/>
      <c r="T722" s="168"/>
      <c r="AT722" s="162" t="s">
        <v>151</v>
      </c>
      <c r="AU722" s="162" t="s">
        <v>149</v>
      </c>
      <c r="AV722" s="13" t="s">
        <v>149</v>
      </c>
      <c r="AW722" s="13" t="s">
        <v>31</v>
      </c>
      <c r="AX722" s="13" t="s">
        <v>74</v>
      </c>
      <c r="AY722" s="162" t="s">
        <v>142</v>
      </c>
    </row>
    <row r="723" spans="1:65" s="14" customFormat="1" ht="10">
      <c r="B723" s="169"/>
      <c r="D723" s="161" t="s">
        <v>151</v>
      </c>
      <c r="E723" s="170" t="s">
        <v>1</v>
      </c>
      <c r="F723" s="171" t="s">
        <v>866</v>
      </c>
      <c r="H723" s="170" t="s">
        <v>1</v>
      </c>
      <c r="I723" s="172"/>
      <c r="L723" s="169"/>
      <c r="M723" s="173"/>
      <c r="N723" s="174"/>
      <c r="O723" s="174"/>
      <c r="P723" s="174"/>
      <c r="Q723" s="174"/>
      <c r="R723" s="174"/>
      <c r="S723" s="174"/>
      <c r="T723" s="175"/>
      <c r="AT723" s="170" t="s">
        <v>151</v>
      </c>
      <c r="AU723" s="170" t="s">
        <v>149</v>
      </c>
      <c r="AV723" s="14" t="s">
        <v>82</v>
      </c>
      <c r="AW723" s="14" t="s">
        <v>31</v>
      </c>
      <c r="AX723" s="14" t="s">
        <v>74</v>
      </c>
      <c r="AY723" s="170" t="s">
        <v>142</v>
      </c>
    </row>
    <row r="724" spans="1:65" s="13" customFormat="1" ht="10">
      <c r="B724" s="160"/>
      <c r="D724" s="161" t="s">
        <v>151</v>
      </c>
      <c r="E724" s="162" t="s">
        <v>1</v>
      </c>
      <c r="F724" s="163" t="s">
        <v>881</v>
      </c>
      <c r="H724" s="164">
        <v>53.503999999999998</v>
      </c>
      <c r="I724" s="165"/>
      <c r="L724" s="160"/>
      <c r="M724" s="166"/>
      <c r="N724" s="167"/>
      <c r="O724" s="167"/>
      <c r="P724" s="167"/>
      <c r="Q724" s="167"/>
      <c r="R724" s="167"/>
      <c r="S724" s="167"/>
      <c r="T724" s="168"/>
      <c r="AT724" s="162" t="s">
        <v>151</v>
      </c>
      <c r="AU724" s="162" t="s">
        <v>149</v>
      </c>
      <c r="AV724" s="13" t="s">
        <v>149</v>
      </c>
      <c r="AW724" s="13" t="s">
        <v>31</v>
      </c>
      <c r="AX724" s="13" t="s">
        <v>74</v>
      </c>
      <c r="AY724" s="162" t="s">
        <v>142</v>
      </c>
    </row>
    <row r="725" spans="1:65" s="14" customFormat="1" ht="10">
      <c r="B725" s="169"/>
      <c r="D725" s="161" t="s">
        <v>151</v>
      </c>
      <c r="E725" s="170" t="s">
        <v>1</v>
      </c>
      <c r="F725" s="171" t="s">
        <v>868</v>
      </c>
      <c r="H725" s="170" t="s">
        <v>1</v>
      </c>
      <c r="I725" s="172"/>
      <c r="L725" s="169"/>
      <c r="M725" s="173"/>
      <c r="N725" s="174"/>
      <c r="O725" s="174"/>
      <c r="P725" s="174"/>
      <c r="Q725" s="174"/>
      <c r="R725" s="174"/>
      <c r="S725" s="174"/>
      <c r="T725" s="175"/>
      <c r="AT725" s="170" t="s">
        <v>151</v>
      </c>
      <c r="AU725" s="170" t="s">
        <v>149</v>
      </c>
      <c r="AV725" s="14" t="s">
        <v>82</v>
      </c>
      <c r="AW725" s="14" t="s">
        <v>31</v>
      </c>
      <c r="AX725" s="14" t="s">
        <v>74</v>
      </c>
      <c r="AY725" s="170" t="s">
        <v>142</v>
      </c>
    </row>
    <row r="726" spans="1:65" s="13" customFormat="1" ht="10">
      <c r="B726" s="160"/>
      <c r="D726" s="161" t="s">
        <v>151</v>
      </c>
      <c r="E726" s="162" t="s">
        <v>1</v>
      </c>
      <c r="F726" s="163" t="s">
        <v>882</v>
      </c>
      <c r="H726" s="164">
        <v>45.189</v>
      </c>
      <c r="I726" s="165"/>
      <c r="L726" s="160"/>
      <c r="M726" s="166"/>
      <c r="N726" s="167"/>
      <c r="O726" s="167"/>
      <c r="P726" s="167"/>
      <c r="Q726" s="167"/>
      <c r="R726" s="167"/>
      <c r="S726" s="167"/>
      <c r="T726" s="168"/>
      <c r="AT726" s="162" t="s">
        <v>151</v>
      </c>
      <c r="AU726" s="162" t="s">
        <v>149</v>
      </c>
      <c r="AV726" s="13" t="s">
        <v>149</v>
      </c>
      <c r="AW726" s="13" t="s">
        <v>31</v>
      </c>
      <c r="AX726" s="13" t="s">
        <v>74</v>
      </c>
      <c r="AY726" s="162" t="s">
        <v>142</v>
      </c>
    </row>
    <row r="727" spans="1:65" s="15" customFormat="1" ht="10">
      <c r="B727" s="176"/>
      <c r="D727" s="161" t="s">
        <v>151</v>
      </c>
      <c r="E727" s="177" t="s">
        <v>1</v>
      </c>
      <c r="F727" s="178" t="s">
        <v>164</v>
      </c>
      <c r="H727" s="179">
        <v>196.34899999999999</v>
      </c>
      <c r="I727" s="180"/>
      <c r="L727" s="176"/>
      <c r="M727" s="181"/>
      <c r="N727" s="182"/>
      <c r="O727" s="182"/>
      <c r="P727" s="182"/>
      <c r="Q727" s="182"/>
      <c r="R727" s="182"/>
      <c r="S727" s="182"/>
      <c r="T727" s="183"/>
      <c r="AT727" s="177" t="s">
        <v>151</v>
      </c>
      <c r="AU727" s="177" t="s">
        <v>149</v>
      </c>
      <c r="AV727" s="15" t="s">
        <v>148</v>
      </c>
      <c r="AW727" s="15" t="s">
        <v>31</v>
      </c>
      <c r="AX727" s="15" t="s">
        <v>82</v>
      </c>
      <c r="AY727" s="177" t="s">
        <v>142</v>
      </c>
    </row>
    <row r="728" spans="1:65" s="2" customFormat="1" ht="21.75" customHeight="1">
      <c r="A728" s="33"/>
      <c r="B728" s="145"/>
      <c r="C728" s="146" t="s">
        <v>883</v>
      </c>
      <c r="D728" s="146" t="s">
        <v>144</v>
      </c>
      <c r="E728" s="147" t="s">
        <v>884</v>
      </c>
      <c r="F728" s="148" t="s">
        <v>885</v>
      </c>
      <c r="G728" s="149" t="s">
        <v>314</v>
      </c>
      <c r="H728" s="150">
        <v>196.34899999999999</v>
      </c>
      <c r="I728" s="151"/>
      <c r="J728" s="152">
        <f>ROUND(I728*H728,2)</f>
        <v>0</v>
      </c>
      <c r="K728" s="153"/>
      <c r="L728" s="34"/>
      <c r="M728" s="154" t="s">
        <v>1</v>
      </c>
      <c r="N728" s="155" t="s">
        <v>40</v>
      </c>
      <c r="O728" s="59"/>
      <c r="P728" s="156">
        <f>O728*H728</f>
        <v>0</v>
      </c>
      <c r="Q728" s="156">
        <v>0</v>
      </c>
      <c r="R728" s="156">
        <f>Q728*H728</f>
        <v>0</v>
      </c>
      <c r="S728" s="156">
        <v>0</v>
      </c>
      <c r="T728" s="157">
        <f>S728*H728</f>
        <v>0</v>
      </c>
      <c r="U728" s="33"/>
      <c r="V728" s="33"/>
      <c r="W728" s="33"/>
      <c r="X728" s="33"/>
      <c r="Y728" s="33"/>
      <c r="Z728" s="33"/>
      <c r="AA728" s="33"/>
      <c r="AB728" s="33"/>
      <c r="AC728" s="33"/>
      <c r="AD728" s="33"/>
      <c r="AE728" s="33"/>
      <c r="AR728" s="158" t="s">
        <v>148</v>
      </c>
      <c r="AT728" s="158" t="s">
        <v>144</v>
      </c>
      <c r="AU728" s="158" t="s">
        <v>149</v>
      </c>
      <c r="AY728" s="18" t="s">
        <v>142</v>
      </c>
      <c r="BE728" s="159">
        <f>IF(N728="základná",J728,0)</f>
        <v>0</v>
      </c>
      <c r="BF728" s="159">
        <f>IF(N728="znížená",J728,0)</f>
        <v>0</v>
      </c>
      <c r="BG728" s="159">
        <f>IF(N728="zákl. prenesená",J728,0)</f>
        <v>0</v>
      </c>
      <c r="BH728" s="159">
        <f>IF(N728="zníž. prenesená",J728,0)</f>
        <v>0</v>
      </c>
      <c r="BI728" s="159">
        <f>IF(N728="nulová",J728,0)</f>
        <v>0</v>
      </c>
      <c r="BJ728" s="18" t="s">
        <v>149</v>
      </c>
      <c r="BK728" s="159">
        <f>ROUND(I728*H728,2)</f>
        <v>0</v>
      </c>
      <c r="BL728" s="18" t="s">
        <v>148</v>
      </c>
      <c r="BM728" s="158" t="s">
        <v>886</v>
      </c>
    </row>
    <row r="729" spans="1:65" s="2" customFormat="1" ht="21.75" customHeight="1">
      <c r="A729" s="33"/>
      <c r="B729" s="145"/>
      <c r="C729" s="146" t="s">
        <v>887</v>
      </c>
      <c r="D729" s="146" t="s">
        <v>144</v>
      </c>
      <c r="E729" s="147" t="s">
        <v>888</v>
      </c>
      <c r="F729" s="148" t="s">
        <v>889</v>
      </c>
      <c r="G729" s="149" t="s">
        <v>287</v>
      </c>
      <c r="H729" s="150">
        <v>2.7669999999999999</v>
      </c>
      <c r="I729" s="151"/>
      <c r="J729" s="152">
        <f>ROUND(I729*H729,2)</f>
        <v>0</v>
      </c>
      <c r="K729" s="153"/>
      <c r="L729" s="34"/>
      <c r="M729" s="154" t="s">
        <v>1</v>
      </c>
      <c r="N729" s="155" t="s">
        <v>40</v>
      </c>
      <c r="O729" s="59"/>
      <c r="P729" s="156">
        <f>O729*H729</f>
        <v>0</v>
      </c>
      <c r="Q729" s="156">
        <v>1.0165999999999999</v>
      </c>
      <c r="R729" s="156">
        <f>Q729*H729</f>
        <v>2.8129321999999997</v>
      </c>
      <c r="S729" s="156">
        <v>0</v>
      </c>
      <c r="T729" s="157">
        <f>S729*H729</f>
        <v>0</v>
      </c>
      <c r="U729" s="33"/>
      <c r="V729" s="33"/>
      <c r="W729" s="33"/>
      <c r="X729" s="33"/>
      <c r="Y729" s="33"/>
      <c r="Z729" s="33"/>
      <c r="AA729" s="33"/>
      <c r="AB729" s="33"/>
      <c r="AC729" s="33"/>
      <c r="AD729" s="33"/>
      <c r="AE729" s="33"/>
      <c r="AR729" s="158" t="s">
        <v>148</v>
      </c>
      <c r="AT729" s="158" t="s">
        <v>144</v>
      </c>
      <c r="AU729" s="158" t="s">
        <v>149</v>
      </c>
      <c r="AY729" s="18" t="s">
        <v>142</v>
      </c>
      <c r="BE729" s="159">
        <f>IF(N729="základná",J729,0)</f>
        <v>0</v>
      </c>
      <c r="BF729" s="159">
        <f>IF(N729="znížená",J729,0)</f>
        <v>0</v>
      </c>
      <c r="BG729" s="159">
        <f>IF(N729="zákl. prenesená",J729,0)</f>
        <v>0</v>
      </c>
      <c r="BH729" s="159">
        <f>IF(N729="zníž. prenesená",J729,0)</f>
        <v>0</v>
      </c>
      <c r="BI729" s="159">
        <f>IF(N729="nulová",J729,0)</f>
        <v>0</v>
      </c>
      <c r="BJ729" s="18" t="s">
        <v>149</v>
      </c>
      <c r="BK729" s="159">
        <f>ROUND(I729*H729,2)</f>
        <v>0</v>
      </c>
      <c r="BL729" s="18" t="s">
        <v>148</v>
      </c>
      <c r="BM729" s="158" t="s">
        <v>890</v>
      </c>
    </row>
    <row r="730" spans="1:65" s="14" customFormat="1" ht="10">
      <c r="B730" s="169"/>
      <c r="D730" s="161" t="s">
        <v>151</v>
      </c>
      <c r="E730" s="170" t="s">
        <v>1</v>
      </c>
      <c r="F730" s="171" t="s">
        <v>891</v>
      </c>
      <c r="H730" s="170" t="s">
        <v>1</v>
      </c>
      <c r="I730" s="172"/>
      <c r="L730" s="169"/>
      <c r="M730" s="173"/>
      <c r="N730" s="174"/>
      <c r="O730" s="174"/>
      <c r="P730" s="174"/>
      <c r="Q730" s="174"/>
      <c r="R730" s="174"/>
      <c r="S730" s="174"/>
      <c r="T730" s="175"/>
      <c r="AT730" s="170" t="s">
        <v>151</v>
      </c>
      <c r="AU730" s="170" t="s">
        <v>149</v>
      </c>
      <c r="AV730" s="14" t="s">
        <v>82</v>
      </c>
      <c r="AW730" s="14" t="s">
        <v>31</v>
      </c>
      <c r="AX730" s="14" t="s">
        <v>74</v>
      </c>
      <c r="AY730" s="170" t="s">
        <v>142</v>
      </c>
    </row>
    <row r="731" spans="1:65" s="13" customFormat="1" ht="10">
      <c r="B731" s="160"/>
      <c r="D731" s="161" t="s">
        <v>151</v>
      </c>
      <c r="E731" s="162" t="s">
        <v>1</v>
      </c>
      <c r="F731" s="163" t="s">
        <v>892</v>
      </c>
      <c r="H731" s="164">
        <v>2.7669999999999999</v>
      </c>
      <c r="I731" s="165"/>
      <c r="L731" s="160"/>
      <c r="M731" s="166"/>
      <c r="N731" s="167"/>
      <c r="O731" s="167"/>
      <c r="P731" s="167"/>
      <c r="Q731" s="167"/>
      <c r="R731" s="167"/>
      <c r="S731" s="167"/>
      <c r="T731" s="168"/>
      <c r="AT731" s="162" t="s">
        <v>151</v>
      </c>
      <c r="AU731" s="162" t="s">
        <v>149</v>
      </c>
      <c r="AV731" s="13" t="s">
        <v>149</v>
      </c>
      <c r="AW731" s="13" t="s">
        <v>31</v>
      </c>
      <c r="AX731" s="13" t="s">
        <v>82</v>
      </c>
      <c r="AY731" s="162" t="s">
        <v>142</v>
      </c>
    </row>
    <row r="732" spans="1:65" s="2" customFormat="1" ht="33" customHeight="1">
      <c r="A732" s="33"/>
      <c r="B732" s="145"/>
      <c r="C732" s="146" t="s">
        <v>893</v>
      </c>
      <c r="D732" s="146" t="s">
        <v>144</v>
      </c>
      <c r="E732" s="147" t="s">
        <v>894</v>
      </c>
      <c r="F732" s="148" t="s">
        <v>895</v>
      </c>
      <c r="G732" s="149" t="s">
        <v>314</v>
      </c>
      <c r="H732" s="150">
        <v>108.577</v>
      </c>
      <c r="I732" s="151"/>
      <c r="J732" s="152">
        <f>ROUND(I732*H732,2)</f>
        <v>0</v>
      </c>
      <c r="K732" s="153"/>
      <c r="L732" s="34"/>
      <c r="M732" s="154" t="s">
        <v>1</v>
      </c>
      <c r="N732" s="155" t="s">
        <v>40</v>
      </c>
      <c r="O732" s="59"/>
      <c r="P732" s="156">
        <f>O732*H732</f>
        <v>0</v>
      </c>
      <c r="Q732" s="156">
        <v>1.4999999999999999E-4</v>
      </c>
      <c r="R732" s="156">
        <f>Q732*H732</f>
        <v>1.6286549999999997E-2</v>
      </c>
      <c r="S732" s="156">
        <v>0</v>
      </c>
      <c r="T732" s="157">
        <f>S732*H732</f>
        <v>0</v>
      </c>
      <c r="U732" s="33"/>
      <c r="V732" s="33"/>
      <c r="W732" s="33"/>
      <c r="X732" s="33"/>
      <c r="Y732" s="33"/>
      <c r="Z732" s="33"/>
      <c r="AA732" s="33"/>
      <c r="AB732" s="33"/>
      <c r="AC732" s="33"/>
      <c r="AD732" s="33"/>
      <c r="AE732" s="33"/>
      <c r="AR732" s="158" t="s">
        <v>148</v>
      </c>
      <c r="AT732" s="158" t="s">
        <v>144</v>
      </c>
      <c r="AU732" s="158" t="s">
        <v>149</v>
      </c>
      <c r="AY732" s="18" t="s">
        <v>142</v>
      </c>
      <c r="BE732" s="159">
        <f>IF(N732="základná",J732,0)</f>
        <v>0</v>
      </c>
      <c r="BF732" s="159">
        <f>IF(N732="znížená",J732,0)</f>
        <v>0</v>
      </c>
      <c r="BG732" s="159">
        <f>IF(N732="zákl. prenesená",J732,0)</f>
        <v>0</v>
      </c>
      <c r="BH732" s="159">
        <f>IF(N732="zníž. prenesená",J732,0)</f>
        <v>0</v>
      </c>
      <c r="BI732" s="159">
        <f>IF(N732="nulová",J732,0)</f>
        <v>0</v>
      </c>
      <c r="BJ732" s="18" t="s">
        <v>149</v>
      </c>
      <c r="BK732" s="159">
        <f>ROUND(I732*H732,2)</f>
        <v>0</v>
      </c>
      <c r="BL732" s="18" t="s">
        <v>148</v>
      </c>
      <c r="BM732" s="158" t="s">
        <v>896</v>
      </c>
    </row>
    <row r="733" spans="1:65" s="14" customFormat="1" ht="10">
      <c r="B733" s="169"/>
      <c r="D733" s="161" t="s">
        <v>151</v>
      </c>
      <c r="E733" s="170" t="s">
        <v>1</v>
      </c>
      <c r="F733" s="171" t="s">
        <v>897</v>
      </c>
      <c r="H733" s="170" t="s">
        <v>1</v>
      </c>
      <c r="I733" s="172"/>
      <c r="L733" s="169"/>
      <c r="M733" s="173"/>
      <c r="N733" s="174"/>
      <c r="O733" s="174"/>
      <c r="P733" s="174"/>
      <c r="Q733" s="174"/>
      <c r="R733" s="174"/>
      <c r="S733" s="174"/>
      <c r="T733" s="175"/>
      <c r="AT733" s="170" t="s">
        <v>151</v>
      </c>
      <c r="AU733" s="170" t="s">
        <v>149</v>
      </c>
      <c r="AV733" s="14" t="s">
        <v>82</v>
      </c>
      <c r="AW733" s="14" t="s">
        <v>31</v>
      </c>
      <c r="AX733" s="14" t="s">
        <v>74</v>
      </c>
      <c r="AY733" s="170" t="s">
        <v>142</v>
      </c>
    </row>
    <row r="734" spans="1:65" s="14" customFormat="1" ht="10">
      <c r="B734" s="169"/>
      <c r="D734" s="161" t="s">
        <v>151</v>
      </c>
      <c r="E734" s="170" t="s">
        <v>1</v>
      </c>
      <c r="F734" s="171" t="s">
        <v>898</v>
      </c>
      <c r="H734" s="170" t="s">
        <v>1</v>
      </c>
      <c r="I734" s="172"/>
      <c r="L734" s="169"/>
      <c r="M734" s="173"/>
      <c r="N734" s="174"/>
      <c r="O734" s="174"/>
      <c r="P734" s="174"/>
      <c r="Q734" s="174"/>
      <c r="R734" s="174"/>
      <c r="S734" s="174"/>
      <c r="T734" s="175"/>
      <c r="AT734" s="170" t="s">
        <v>151</v>
      </c>
      <c r="AU734" s="170" t="s">
        <v>149</v>
      </c>
      <c r="AV734" s="14" t="s">
        <v>82</v>
      </c>
      <c r="AW734" s="14" t="s">
        <v>31</v>
      </c>
      <c r="AX734" s="14" t="s">
        <v>74</v>
      </c>
      <c r="AY734" s="170" t="s">
        <v>142</v>
      </c>
    </row>
    <row r="735" spans="1:65" s="13" customFormat="1" ht="10">
      <c r="B735" s="160"/>
      <c r="D735" s="161" t="s">
        <v>151</v>
      </c>
      <c r="E735" s="162" t="s">
        <v>1</v>
      </c>
      <c r="F735" s="163" t="s">
        <v>899</v>
      </c>
      <c r="H735" s="164">
        <v>1.74</v>
      </c>
      <c r="I735" s="165"/>
      <c r="L735" s="160"/>
      <c r="M735" s="166"/>
      <c r="N735" s="167"/>
      <c r="O735" s="167"/>
      <c r="P735" s="167"/>
      <c r="Q735" s="167"/>
      <c r="R735" s="167"/>
      <c r="S735" s="167"/>
      <c r="T735" s="168"/>
      <c r="AT735" s="162" t="s">
        <v>151</v>
      </c>
      <c r="AU735" s="162" t="s">
        <v>149</v>
      </c>
      <c r="AV735" s="13" t="s">
        <v>149</v>
      </c>
      <c r="AW735" s="13" t="s">
        <v>31</v>
      </c>
      <c r="AX735" s="13" t="s">
        <v>74</v>
      </c>
      <c r="AY735" s="162" t="s">
        <v>142</v>
      </c>
    </row>
    <row r="736" spans="1:65" s="13" customFormat="1" ht="10">
      <c r="B736" s="160"/>
      <c r="D736" s="161" t="s">
        <v>151</v>
      </c>
      <c r="E736" s="162" t="s">
        <v>1</v>
      </c>
      <c r="F736" s="163" t="s">
        <v>900</v>
      </c>
      <c r="H736" s="164">
        <v>3.5</v>
      </c>
      <c r="I736" s="165"/>
      <c r="L736" s="160"/>
      <c r="M736" s="166"/>
      <c r="N736" s="167"/>
      <c r="O736" s="167"/>
      <c r="P736" s="167"/>
      <c r="Q736" s="167"/>
      <c r="R736" s="167"/>
      <c r="S736" s="167"/>
      <c r="T736" s="168"/>
      <c r="AT736" s="162" t="s">
        <v>151</v>
      </c>
      <c r="AU736" s="162" t="s">
        <v>149</v>
      </c>
      <c r="AV736" s="13" t="s">
        <v>149</v>
      </c>
      <c r="AW736" s="13" t="s">
        <v>31</v>
      </c>
      <c r="AX736" s="13" t="s">
        <v>74</v>
      </c>
      <c r="AY736" s="162" t="s">
        <v>142</v>
      </c>
    </row>
    <row r="737" spans="1:65" s="13" customFormat="1" ht="10">
      <c r="B737" s="160"/>
      <c r="D737" s="161" t="s">
        <v>151</v>
      </c>
      <c r="E737" s="162" t="s">
        <v>1</v>
      </c>
      <c r="F737" s="163" t="s">
        <v>901</v>
      </c>
      <c r="H737" s="164">
        <v>15.497999999999999</v>
      </c>
      <c r="I737" s="165"/>
      <c r="L737" s="160"/>
      <c r="M737" s="166"/>
      <c r="N737" s="167"/>
      <c r="O737" s="167"/>
      <c r="P737" s="167"/>
      <c r="Q737" s="167"/>
      <c r="R737" s="167"/>
      <c r="S737" s="167"/>
      <c r="T737" s="168"/>
      <c r="AT737" s="162" t="s">
        <v>151</v>
      </c>
      <c r="AU737" s="162" t="s">
        <v>149</v>
      </c>
      <c r="AV737" s="13" t="s">
        <v>149</v>
      </c>
      <c r="AW737" s="13" t="s">
        <v>31</v>
      </c>
      <c r="AX737" s="13" t="s">
        <v>74</v>
      </c>
      <c r="AY737" s="162" t="s">
        <v>142</v>
      </c>
    </row>
    <row r="738" spans="1:65" s="13" customFormat="1" ht="10">
      <c r="B738" s="160"/>
      <c r="D738" s="161" t="s">
        <v>151</v>
      </c>
      <c r="E738" s="162" t="s">
        <v>1</v>
      </c>
      <c r="F738" s="163" t="s">
        <v>902</v>
      </c>
      <c r="H738" s="164">
        <v>11.286</v>
      </c>
      <c r="I738" s="165"/>
      <c r="L738" s="160"/>
      <c r="M738" s="166"/>
      <c r="N738" s="167"/>
      <c r="O738" s="167"/>
      <c r="P738" s="167"/>
      <c r="Q738" s="167"/>
      <c r="R738" s="167"/>
      <c r="S738" s="167"/>
      <c r="T738" s="168"/>
      <c r="AT738" s="162" t="s">
        <v>151</v>
      </c>
      <c r="AU738" s="162" t="s">
        <v>149</v>
      </c>
      <c r="AV738" s="13" t="s">
        <v>149</v>
      </c>
      <c r="AW738" s="13" t="s">
        <v>31</v>
      </c>
      <c r="AX738" s="13" t="s">
        <v>74</v>
      </c>
      <c r="AY738" s="162" t="s">
        <v>142</v>
      </c>
    </row>
    <row r="739" spans="1:65" s="13" customFormat="1" ht="10">
      <c r="B739" s="160"/>
      <c r="D739" s="161" t="s">
        <v>151</v>
      </c>
      <c r="E739" s="162" t="s">
        <v>1</v>
      </c>
      <c r="F739" s="163" t="s">
        <v>903</v>
      </c>
      <c r="H739" s="164">
        <v>0.72499999999999998</v>
      </c>
      <c r="I739" s="165"/>
      <c r="L739" s="160"/>
      <c r="M739" s="166"/>
      <c r="N739" s="167"/>
      <c r="O739" s="167"/>
      <c r="P739" s="167"/>
      <c r="Q739" s="167"/>
      <c r="R739" s="167"/>
      <c r="S739" s="167"/>
      <c r="T739" s="168"/>
      <c r="AT739" s="162" t="s">
        <v>151</v>
      </c>
      <c r="AU739" s="162" t="s">
        <v>149</v>
      </c>
      <c r="AV739" s="13" t="s">
        <v>149</v>
      </c>
      <c r="AW739" s="13" t="s">
        <v>31</v>
      </c>
      <c r="AX739" s="13" t="s">
        <v>74</v>
      </c>
      <c r="AY739" s="162" t="s">
        <v>142</v>
      </c>
    </row>
    <row r="740" spans="1:65" s="14" customFormat="1" ht="10">
      <c r="B740" s="169"/>
      <c r="D740" s="161" t="s">
        <v>151</v>
      </c>
      <c r="E740" s="170" t="s">
        <v>1</v>
      </c>
      <c r="F740" s="171" t="s">
        <v>494</v>
      </c>
      <c r="H740" s="170" t="s">
        <v>1</v>
      </c>
      <c r="I740" s="172"/>
      <c r="L740" s="169"/>
      <c r="M740" s="173"/>
      <c r="N740" s="174"/>
      <c r="O740" s="174"/>
      <c r="P740" s="174"/>
      <c r="Q740" s="174"/>
      <c r="R740" s="174"/>
      <c r="S740" s="174"/>
      <c r="T740" s="175"/>
      <c r="AT740" s="170" t="s">
        <v>151</v>
      </c>
      <c r="AU740" s="170" t="s">
        <v>149</v>
      </c>
      <c r="AV740" s="14" t="s">
        <v>82</v>
      </c>
      <c r="AW740" s="14" t="s">
        <v>31</v>
      </c>
      <c r="AX740" s="14" t="s">
        <v>74</v>
      </c>
      <c r="AY740" s="170" t="s">
        <v>142</v>
      </c>
    </row>
    <row r="741" spans="1:65" s="13" customFormat="1" ht="10">
      <c r="B741" s="160"/>
      <c r="D741" s="161" t="s">
        <v>151</v>
      </c>
      <c r="E741" s="162" t="s">
        <v>1</v>
      </c>
      <c r="F741" s="163" t="s">
        <v>904</v>
      </c>
      <c r="H741" s="164">
        <v>17.562999999999999</v>
      </c>
      <c r="I741" s="165"/>
      <c r="L741" s="160"/>
      <c r="M741" s="166"/>
      <c r="N741" s="167"/>
      <c r="O741" s="167"/>
      <c r="P741" s="167"/>
      <c r="Q741" s="167"/>
      <c r="R741" s="167"/>
      <c r="S741" s="167"/>
      <c r="T741" s="168"/>
      <c r="AT741" s="162" t="s">
        <v>151</v>
      </c>
      <c r="AU741" s="162" t="s">
        <v>149</v>
      </c>
      <c r="AV741" s="13" t="s">
        <v>149</v>
      </c>
      <c r="AW741" s="13" t="s">
        <v>31</v>
      </c>
      <c r="AX741" s="13" t="s">
        <v>74</v>
      </c>
      <c r="AY741" s="162" t="s">
        <v>142</v>
      </c>
    </row>
    <row r="742" spans="1:65" s="14" customFormat="1" ht="10">
      <c r="B742" s="169"/>
      <c r="D742" s="161" t="s">
        <v>151</v>
      </c>
      <c r="E742" s="170" t="s">
        <v>1</v>
      </c>
      <c r="F742" s="171" t="s">
        <v>498</v>
      </c>
      <c r="H742" s="170" t="s">
        <v>1</v>
      </c>
      <c r="I742" s="172"/>
      <c r="L742" s="169"/>
      <c r="M742" s="173"/>
      <c r="N742" s="174"/>
      <c r="O742" s="174"/>
      <c r="P742" s="174"/>
      <c r="Q742" s="174"/>
      <c r="R742" s="174"/>
      <c r="S742" s="174"/>
      <c r="T742" s="175"/>
      <c r="AT742" s="170" t="s">
        <v>151</v>
      </c>
      <c r="AU742" s="170" t="s">
        <v>149</v>
      </c>
      <c r="AV742" s="14" t="s">
        <v>82</v>
      </c>
      <c r="AW742" s="14" t="s">
        <v>31</v>
      </c>
      <c r="AX742" s="14" t="s">
        <v>74</v>
      </c>
      <c r="AY742" s="170" t="s">
        <v>142</v>
      </c>
    </row>
    <row r="743" spans="1:65" s="13" customFormat="1" ht="10">
      <c r="B743" s="160"/>
      <c r="D743" s="161" t="s">
        <v>151</v>
      </c>
      <c r="E743" s="162" t="s">
        <v>1</v>
      </c>
      <c r="F743" s="163" t="s">
        <v>905</v>
      </c>
      <c r="H743" s="164">
        <v>36.159999999999997</v>
      </c>
      <c r="I743" s="165"/>
      <c r="L743" s="160"/>
      <c r="M743" s="166"/>
      <c r="N743" s="167"/>
      <c r="O743" s="167"/>
      <c r="P743" s="167"/>
      <c r="Q743" s="167"/>
      <c r="R743" s="167"/>
      <c r="S743" s="167"/>
      <c r="T743" s="168"/>
      <c r="AT743" s="162" t="s">
        <v>151</v>
      </c>
      <c r="AU743" s="162" t="s">
        <v>149</v>
      </c>
      <c r="AV743" s="13" t="s">
        <v>149</v>
      </c>
      <c r="AW743" s="13" t="s">
        <v>31</v>
      </c>
      <c r="AX743" s="13" t="s">
        <v>74</v>
      </c>
      <c r="AY743" s="162" t="s">
        <v>142</v>
      </c>
    </row>
    <row r="744" spans="1:65" s="13" customFormat="1" ht="10">
      <c r="B744" s="160"/>
      <c r="D744" s="161" t="s">
        <v>151</v>
      </c>
      <c r="E744" s="162" t="s">
        <v>1</v>
      </c>
      <c r="F744" s="163" t="s">
        <v>906</v>
      </c>
      <c r="H744" s="164">
        <v>21.28</v>
      </c>
      <c r="I744" s="165"/>
      <c r="L744" s="160"/>
      <c r="M744" s="166"/>
      <c r="N744" s="167"/>
      <c r="O744" s="167"/>
      <c r="P744" s="167"/>
      <c r="Q744" s="167"/>
      <c r="R744" s="167"/>
      <c r="S744" s="167"/>
      <c r="T744" s="168"/>
      <c r="AT744" s="162" t="s">
        <v>151</v>
      </c>
      <c r="AU744" s="162" t="s">
        <v>149</v>
      </c>
      <c r="AV744" s="13" t="s">
        <v>149</v>
      </c>
      <c r="AW744" s="13" t="s">
        <v>31</v>
      </c>
      <c r="AX744" s="13" t="s">
        <v>74</v>
      </c>
      <c r="AY744" s="162" t="s">
        <v>142</v>
      </c>
    </row>
    <row r="745" spans="1:65" s="13" customFormat="1" ht="10">
      <c r="B745" s="160"/>
      <c r="D745" s="161" t="s">
        <v>151</v>
      </c>
      <c r="E745" s="162" t="s">
        <v>1</v>
      </c>
      <c r="F745" s="163" t="s">
        <v>907</v>
      </c>
      <c r="H745" s="164">
        <v>0.82499999999999996</v>
      </c>
      <c r="I745" s="165"/>
      <c r="L745" s="160"/>
      <c r="M745" s="166"/>
      <c r="N745" s="167"/>
      <c r="O745" s="167"/>
      <c r="P745" s="167"/>
      <c r="Q745" s="167"/>
      <c r="R745" s="167"/>
      <c r="S745" s="167"/>
      <c r="T745" s="168"/>
      <c r="AT745" s="162" t="s">
        <v>151</v>
      </c>
      <c r="AU745" s="162" t="s">
        <v>149</v>
      </c>
      <c r="AV745" s="13" t="s">
        <v>149</v>
      </c>
      <c r="AW745" s="13" t="s">
        <v>31</v>
      </c>
      <c r="AX745" s="13" t="s">
        <v>74</v>
      </c>
      <c r="AY745" s="162" t="s">
        <v>142</v>
      </c>
    </row>
    <row r="746" spans="1:65" s="15" customFormat="1" ht="10">
      <c r="B746" s="176"/>
      <c r="D746" s="161" t="s">
        <v>151</v>
      </c>
      <c r="E746" s="177" t="s">
        <v>1</v>
      </c>
      <c r="F746" s="178" t="s">
        <v>164</v>
      </c>
      <c r="H746" s="179">
        <v>108.577</v>
      </c>
      <c r="I746" s="180"/>
      <c r="L746" s="176"/>
      <c r="M746" s="181"/>
      <c r="N746" s="182"/>
      <c r="O746" s="182"/>
      <c r="P746" s="182"/>
      <c r="Q746" s="182"/>
      <c r="R746" s="182"/>
      <c r="S746" s="182"/>
      <c r="T746" s="183"/>
      <c r="AT746" s="177" t="s">
        <v>151</v>
      </c>
      <c r="AU746" s="177" t="s">
        <v>149</v>
      </c>
      <c r="AV746" s="15" t="s">
        <v>148</v>
      </c>
      <c r="AW746" s="15" t="s">
        <v>31</v>
      </c>
      <c r="AX746" s="15" t="s">
        <v>82</v>
      </c>
      <c r="AY746" s="177" t="s">
        <v>142</v>
      </c>
    </row>
    <row r="747" spans="1:65" s="2" customFormat="1" ht="21.75" customHeight="1">
      <c r="A747" s="33"/>
      <c r="B747" s="145"/>
      <c r="C747" s="184" t="s">
        <v>908</v>
      </c>
      <c r="D747" s="184" t="s">
        <v>301</v>
      </c>
      <c r="E747" s="185" t="s">
        <v>909</v>
      </c>
      <c r="F747" s="186" t="s">
        <v>910</v>
      </c>
      <c r="G747" s="187" t="s">
        <v>314</v>
      </c>
      <c r="H747" s="188">
        <v>114.006</v>
      </c>
      <c r="I747" s="189"/>
      <c r="J747" s="190">
        <f>ROUND(I747*H747,2)</f>
        <v>0</v>
      </c>
      <c r="K747" s="191"/>
      <c r="L747" s="192"/>
      <c r="M747" s="193" t="s">
        <v>1</v>
      </c>
      <c r="N747" s="194" t="s">
        <v>40</v>
      </c>
      <c r="O747" s="59"/>
      <c r="P747" s="156">
        <f>O747*H747</f>
        <v>0</v>
      </c>
      <c r="Q747" s="156">
        <v>1.5E-3</v>
      </c>
      <c r="R747" s="156">
        <f>Q747*H747</f>
        <v>0.17100899999999999</v>
      </c>
      <c r="S747" s="156">
        <v>0</v>
      </c>
      <c r="T747" s="157">
        <f>S747*H747</f>
        <v>0</v>
      </c>
      <c r="U747" s="33"/>
      <c r="V747" s="33"/>
      <c r="W747" s="33"/>
      <c r="X747" s="33"/>
      <c r="Y747" s="33"/>
      <c r="Z747" s="33"/>
      <c r="AA747" s="33"/>
      <c r="AB747" s="33"/>
      <c r="AC747" s="33"/>
      <c r="AD747" s="33"/>
      <c r="AE747" s="33"/>
      <c r="AR747" s="158" t="s">
        <v>211</v>
      </c>
      <c r="AT747" s="158" t="s">
        <v>301</v>
      </c>
      <c r="AU747" s="158" t="s">
        <v>149</v>
      </c>
      <c r="AY747" s="18" t="s">
        <v>142</v>
      </c>
      <c r="BE747" s="159">
        <f>IF(N747="základná",J747,0)</f>
        <v>0</v>
      </c>
      <c r="BF747" s="159">
        <f>IF(N747="znížená",J747,0)</f>
        <v>0</v>
      </c>
      <c r="BG747" s="159">
        <f>IF(N747="zákl. prenesená",J747,0)</f>
        <v>0</v>
      </c>
      <c r="BH747" s="159">
        <f>IF(N747="zníž. prenesená",J747,0)</f>
        <v>0</v>
      </c>
      <c r="BI747" s="159">
        <f>IF(N747="nulová",J747,0)</f>
        <v>0</v>
      </c>
      <c r="BJ747" s="18" t="s">
        <v>149</v>
      </c>
      <c r="BK747" s="159">
        <f>ROUND(I747*H747,2)</f>
        <v>0</v>
      </c>
      <c r="BL747" s="18" t="s">
        <v>148</v>
      </c>
      <c r="BM747" s="158" t="s">
        <v>911</v>
      </c>
    </row>
    <row r="748" spans="1:65" s="13" customFormat="1" ht="10">
      <c r="B748" s="160"/>
      <c r="D748" s="161" t="s">
        <v>151</v>
      </c>
      <c r="F748" s="163" t="s">
        <v>912</v>
      </c>
      <c r="H748" s="164">
        <v>114.006</v>
      </c>
      <c r="I748" s="165"/>
      <c r="L748" s="160"/>
      <c r="M748" s="166"/>
      <c r="N748" s="167"/>
      <c r="O748" s="167"/>
      <c r="P748" s="167"/>
      <c r="Q748" s="167"/>
      <c r="R748" s="167"/>
      <c r="S748" s="167"/>
      <c r="T748" s="168"/>
      <c r="AT748" s="162" t="s">
        <v>151</v>
      </c>
      <c r="AU748" s="162" t="s">
        <v>149</v>
      </c>
      <c r="AV748" s="13" t="s">
        <v>149</v>
      </c>
      <c r="AW748" s="13" t="s">
        <v>3</v>
      </c>
      <c r="AX748" s="13" t="s">
        <v>82</v>
      </c>
      <c r="AY748" s="162" t="s">
        <v>142</v>
      </c>
    </row>
    <row r="749" spans="1:65" s="2" customFormat="1" ht="21.75" customHeight="1">
      <c r="A749" s="33"/>
      <c r="B749" s="145"/>
      <c r="C749" s="146" t="s">
        <v>913</v>
      </c>
      <c r="D749" s="146" t="s">
        <v>144</v>
      </c>
      <c r="E749" s="147" t="s">
        <v>914</v>
      </c>
      <c r="F749" s="148" t="s">
        <v>915</v>
      </c>
      <c r="G749" s="149" t="s">
        <v>147</v>
      </c>
      <c r="H749" s="150">
        <v>8.9280000000000008</v>
      </c>
      <c r="I749" s="151"/>
      <c r="J749" s="152">
        <f>ROUND(I749*H749,2)</f>
        <v>0</v>
      </c>
      <c r="K749" s="153"/>
      <c r="L749" s="34"/>
      <c r="M749" s="154" t="s">
        <v>1</v>
      </c>
      <c r="N749" s="155" t="s">
        <v>40</v>
      </c>
      <c r="O749" s="59"/>
      <c r="P749" s="156">
        <f>O749*H749</f>
        <v>0</v>
      </c>
      <c r="Q749" s="156">
        <v>2.3255499999999998</v>
      </c>
      <c r="R749" s="156">
        <f>Q749*H749</f>
        <v>20.7625104</v>
      </c>
      <c r="S749" s="156">
        <v>0</v>
      </c>
      <c r="T749" s="157">
        <f>S749*H749</f>
        <v>0</v>
      </c>
      <c r="U749" s="33"/>
      <c r="V749" s="33"/>
      <c r="W749" s="33"/>
      <c r="X749" s="33"/>
      <c r="Y749" s="33"/>
      <c r="Z749" s="33"/>
      <c r="AA749" s="33"/>
      <c r="AB749" s="33"/>
      <c r="AC749" s="33"/>
      <c r="AD749" s="33"/>
      <c r="AE749" s="33"/>
      <c r="AR749" s="158" t="s">
        <v>148</v>
      </c>
      <c r="AT749" s="158" t="s">
        <v>144</v>
      </c>
      <c r="AU749" s="158" t="s">
        <v>149</v>
      </c>
      <c r="AY749" s="18" t="s">
        <v>142</v>
      </c>
      <c r="BE749" s="159">
        <f>IF(N749="základná",J749,0)</f>
        <v>0</v>
      </c>
      <c r="BF749" s="159">
        <f>IF(N749="znížená",J749,0)</f>
        <v>0</v>
      </c>
      <c r="BG749" s="159">
        <f>IF(N749="zákl. prenesená",J749,0)</f>
        <v>0</v>
      </c>
      <c r="BH749" s="159">
        <f>IF(N749="zníž. prenesená",J749,0)</f>
        <v>0</v>
      </c>
      <c r="BI749" s="159">
        <f>IF(N749="nulová",J749,0)</f>
        <v>0</v>
      </c>
      <c r="BJ749" s="18" t="s">
        <v>149</v>
      </c>
      <c r="BK749" s="159">
        <f>ROUND(I749*H749,2)</f>
        <v>0</v>
      </c>
      <c r="BL749" s="18" t="s">
        <v>148</v>
      </c>
      <c r="BM749" s="158" t="s">
        <v>916</v>
      </c>
    </row>
    <row r="750" spans="1:65" s="14" customFormat="1" ht="10">
      <c r="B750" s="169"/>
      <c r="D750" s="161" t="s">
        <v>151</v>
      </c>
      <c r="E750" s="170" t="s">
        <v>1</v>
      </c>
      <c r="F750" s="171" t="s">
        <v>917</v>
      </c>
      <c r="H750" s="170" t="s">
        <v>1</v>
      </c>
      <c r="I750" s="172"/>
      <c r="L750" s="169"/>
      <c r="M750" s="173"/>
      <c r="N750" s="174"/>
      <c r="O750" s="174"/>
      <c r="P750" s="174"/>
      <c r="Q750" s="174"/>
      <c r="R750" s="174"/>
      <c r="S750" s="174"/>
      <c r="T750" s="175"/>
      <c r="AT750" s="170" t="s">
        <v>151</v>
      </c>
      <c r="AU750" s="170" t="s">
        <v>149</v>
      </c>
      <c r="AV750" s="14" t="s">
        <v>82</v>
      </c>
      <c r="AW750" s="14" t="s">
        <v>31</v>
      </c>
      <c r="AX750" s="14" t="s">
        <v>74</v>
      </c>
      <c r="AY750" s="170" t="s">
        <v>142</v>
      </c>
    </row>
    <row r="751" spans="1:65" s="13" customFormat="1" ht="10">
      <c r="B751" s="160"/>
      <c r="D751" s="161" t="s">
        <v>151</v>
      </c>
      <c r="E751" s="162" t="s">
        <v>1</v>
      </c>
      <c r="F751" s="163" t="s">
        <v>918</v>
      </c>
      <c r="H751" s="164">
        <v>2.391</v>
      </c>
      <c r="I751" s="165"/>
      <c r="L751" s="160"/>
      <c r="M751" s="166"/>
      <c r="N751" s="167"/>
      <c r="O751" s="167"/>
      <c r="P751" s="167"/>
      <c r="Q751" s="167"/>
      <c r="R751" s="167"/>
      <c r="S751" s="167"/>
      <c r="T751" s="168"/>
      <c r="AT751" s="162" t="s">
        <v>151</v>
      </c>
      <c r="AU751" s="162" t="s">
        <v>149</v>
      </c>
      <c r="AV751" s="13" t="s">
        <v>149</v>
      </c>
      <c r="AW751" s="13" t="s">
        <v>31</v>
      </c>
      <c r="AX751" s="13" t="s">
        <v>74</v>
      </c>
      <c r="AY751" s="162" t="s">
        <v>142</v>
      </c>
    </row>
    <row r="752" spans="1:65" s="13" customFormat="1" ht="10">
      <c r="B752" s="160"/>
      <c r="D752" s="161" t="s">
        <v>151</v>
      </c>
      <c r="E752" s="162" t="s">
        <v>1</v>
      </c>
      <c r="F752" s="163" t="s">
        <v>919</v>
      </c>
      <c r="H752" s="164">
        <v>1.2130000000000001</v>
      </c>
      <c r="I752" s="165"/>
      <c r="L752" s="160"/>
      <c r="M752" s="166"/>
      <c r="N752" s="167"/>
      <c r="O752" s="167"/>
      <c r="P752" s="167"/>
      <c r="Q752" s="167"/>
      <c r="R752" s="167"/>
      <c r="S752" s="167"/>
      <c r="T752" s="168"/>
      <c r="AT752" s="162" t="s">
        <v>151</v>
      </c>
      <c r="AU752" s="162" t="s">
        <v>149</v>
      </c>
      <c r="AV752" s="13" t="s">
        <v>149</v>
      </c>
      <c r="AW752" s="13" t="s">
        <v>31</v>
      </c>
      <c r="AX752" s="13" t="s">
        <v>74</v>
      </c>
      <c r="AY752" s="162" t="s">
        <v>142</v>
      </c>
    </row>
    <row r="753" spans="1:65" s="13" customFormat="1" ht="10">
      <c r="B753" s="160"/>
      <c r="D753" s="161" t="s">
        <v>151</v>
      </c>
      <c r="E753" s="162" t="s">
        <v>1</v>
      </c>
      <c r="F753" s="163" t="s">
        <v>920</v>
      </c>
      <c r="H753" s="164">
        <v>0.9</v>
      </c>
      <c r="I753" s="165"/>
      <c r="L753" s="160"/>
      <c r="M753" s="166"/>
      <c r="N753" s="167"/>
      <c r="O753" s="167"/>
      <c r="P753" s="167"/>
      <c r="Q753" s="167"/>
      <c r="R753" s="167"/>
      <c r="S753" s="167"/>
      <c r="T753" s="168"/>
      <c r="AT753" s="162" t="s">
        <v>151</v>
      </c>
      <c r="AU753" s="162" t="s">
        <v>149</v>
      </c>
      <c r="AV753" s="13" t="s">
        <v>149</v>
      </c>
      <c r="AW753" s="13" t="s">
        <v>31</v>
      </c>
      <c r="AX753" s="13" t="s">
        <v>74</v>
      </c>
      <c r="AY753" s="162" t="s">
        <v>142</v>
      </c>
    </row>
    <row r="754" spans="1:65" s="14" customFormat="1" ht="10">
      <c r="B754" s="169"/>
      <c r="D754" s="161" t="s">
        <v>151</v>
      </c>
      <c r="E754" s="170" t="s">
        <v>1</v>
      </c>
      <c r="F754" s="171" t="s">
        <v>921</v>
      </c>
      <c r="H754" s="170" t="s">
        <v>1</v>
      </c>
      <c r="I754" s="172"/>
      <c r="L754" s="169"/>
      <c r="M754" s="173"/>
      <c r="N754" s="174"/>
      <c r="O754" s="174"/>
      <c r="P754" s="174"/>
      <c r="Q754" s="174"/>
      <c r="R754" s="174"/>
      <c r="S754" s="174"/>
      <c r="T754" s="175"/>
      <c r="AT754" s="170" t="s">
        <v>151</v>
      </c>
      <c r="AU754" s="170" t="s">
        <v>149</v>
      </c>
      <c r="AV754" s="14" t="s">
        <v>82</v>
      </c>
      <c r="AW754" s="14" t="s">
        <v>31</v>
      </c>
      <c r="AX754" s="14" t="s">
        <v>74</v>
      </c>
      <c r="AY754" s="170" t="s">
        <v>142</v>
      </c>
    </row>
    <row r="755" spans="1:65" s="13" customFormat="1" ht="10">
      <c r="B755" s="160"/>
      <c r="D755" s="161" t="s">
        <v>151</v>
      </c>
      <c r="E755" s="162" t="s">
        <v>1</v>
      </c>
      <c r="F755" s="163" t="s">
        <v>918</v>
      </c>
      <c r="H755" s="164">
        <v>2.391</v>
      </c>
      <c r="I755" s="165"/>
      <c r="L755" s="160"/>
      <c r="M755" s="166"/>
      <c r="N755" s="167"/>
      <c r="O755" s="167"/>
      <c r="P755" s="167"/>
      <c r="Q755" s="167"/>
      <c r="R755" s="167"/>
      <c r="S755" s="167"/>
      <c r="T755" s="168"/>
      <c r="AT755" s="162" t="s">
        <v>151</v>
      </c>
      <c r="AU755" s="162" t="s">
        <v>149</v>
      </c>
      <c r="AV755" s="13" t="s">
        <v>149</v>
      </c>
      <c r="AW755" s="13" t="s">
        <v>31</v>
      </c>
      <c r="AX755" s="13" t="s">
        <v>74</v>
      </c>
      <c r="AY755" s="162" t="s">
        <v>142</v>
      </c>
    </row>
    <row r="756" spans="1:65" s="13" customFormat="1" ht="10">
      <c r="B756" s="160"/>
      <c r="D756" s="161" t="s">
        <v>151</v>
      </c>
      <c r="E756" s="162" t="s">
        <v>1</v>
      </c>
      <c r="F756" s="163" t="s">
        <v>919</v>
      </c>
      <c r="H756" s="164">
        <v>1.2130000000000001</v>
      </c>
      <c r="I756" s="165"/>
      <c r="L756" s="160"/>
      <c r="M756" s="166"/>
      <c r="N756" s="167"/>
      <c r="O756" s="167"/>
      <c r="P756" s="167"/>
      <c r="Q756" s="167"/>
      <c r="R756" s="167"/>
      <c r="S756" s="167"/>
      <c r="T756" s="168"/>
      <c r="AT756" s="162" t="s">
        <v>151</v>
      </c>
      <c r="AU756" s="162" t="s">
        <v>149</v>
      </c>
      <c r="AV756" s="13" t="s">
        <v>149</v>
      </c>
      <c r="AW756" s="13" t="s">
        <v>31</v>
      </c>
      <c r="AX756" s="13" t="s">
        <v>74</v>
      </c>
      <c r="AY756" s="162" t="s">
        <v>142</v>
      </c>
    </row>
    <row r="757" spans="1:65" s="13" customFormat="1" ht="10">
      <c r="B757" s="160"/>
      <c r="D757" s="161" t="s">
        <v>151</v>
      </c>
      <c r="E757" s="162" t="s">
        <v>1</v>
      </c>
      <c r="F757" s="163" t="s">
        <v>922</v>
      </c>
      <c r="H757" s="164">
        <v>0.82</v>
      </c>
      <c r="I757" s="165"/>
      <c r="L757" s="160"/>
      <c r="M757" s="166"/>
      <c r="N757" s="167"/>
      <c r="O757" s="167"/>
      <c r="P757" s="167"/>
      <c r="Q757" s="167"/>
      <c r="R757" s="167"/>
      <c r="S757" s="167"/>
      <c r="T757" s="168"/>
      <c r="AT757" s="162" t="s">
        <v>151</v>
      </c>
      <c r="AU757" s="162" t="s">
        <v>149</v>
      </c>
      <c r="AV757" s="13" t="s">
        <v>149</v>
      </c>
      <c r="AW757" s="13" t="s">
        <v>31</v>
      </c>
      <c r="AX757" s="13" t="s">
        <v>74</v>
      </c>
      <c r="AY757" s="162" t="s">
        <v>142</v>
      </c>
    </row>
    <row r="758" spans="1:65" s="15" customFormat="1" ht="10">
      <c r="B758" s="176"/>
      <c r="D758" s="161" t="s">
        <v>151</v>
      </c>
      <c r="E758" s="177" t="s">
        <v>1</v>
      </c>
      <c r="F758" s="178" t="s">
        <v>164</v>
      </c>
      <c r="H758" s="179">
        <v>8.9280000000000008</v>
      </c>
      <c r="I758" s="180"/>
      <c r="L758" s="176"/>
      <c r="M758" s="181"/>
      <c r="N758" s="182"/>
      <c r="O758" s="182"/>
      <c r="P758" s="182"/>
      <c r="Q758" s="182"/>
      <c r="R758" s="182"/>
      <c r="S758" s="182"/>
      <c r="T758" s="183"/>
      <c r="AT758" s="177" t="s">
        <v>151</v>
      </c>
      <c r="AU758" s="177" t="s">
        <v>149</v>
      </c>
      <c r="AV758" s="15" t="s">
        <v>148</v>
      </c>
      <c r="AW758" s="15" t="s">
        <v>31</v>
      </c>
      <c r="AX758" s="15" t="s">
        <v>82</v>
      </c>
      <c r="AY758" s="177" t="s">
        <v>142</v>
      </c>
    </row>
    <row r="759" spans="1:65" s="2" customFormat="1" ht="21.75" customHeight="1">
      <c r="A759" s="33"/>
      <c r="B759" s="145"/>
      <c r="C759" s="146" t="s">
        <v>923</v>
      </c>
      <c r="D759" s="146" t="s">
        <v>144</v>
      </c>
      <c r="E759" s="147" t="s">
        <v>924</v>
      </c>
      <c r="F759" s="148" t="s">
        <v>925</v>
      </c>
      <c r="G759" s="149" t="s">
        <v>287</v>
      </c>
      <c r="H759" s="150">
        <v>0.71899999999999997</v>
      </c>
      <c r="I759" s="151"/>
      <c r="J759" s="152">
        <f>ROUND(I759*H759,2)</f>
        <v>0</v>
      </c>
      <c r="K759" s="153"/>
      <c r="L759" s="34"/>
      <c r="M759" s="154" t="s">
        <v>1</v>
      </c>
      <c r="N759" s="155" t="s">
        <v>40</v>
      </c>
      <c r="O759" s="59"/>
      <c r="P759" s="156">
        <f>O759*H759</f>
        <v>0</v>
      </c>
      <c r="Q759" s="156">
        <v>1.0165500000000001</v>
      </c>
      <c r="R759" s="156">
        <f>Q759*H759</f>
        <v>0.73089945000000001</v>
      </c>
      <c r="S759" s="156">
        <v>0</v>
      </c>
      <c r="T759" s="157">
        <f>S759*H759</f>
        <v>0</v>
      </c>
      <c r="U759" s="33"/>
      <c r="V759" s="33"/>
      <c r="W759" s="33"/>
      <c r="X759" s="33"/>
      <c r="Y759" s="33"/>
      <c r="Z759" s="33"/>
      <c r="AA759" s="33"/>
      <c r="AB759" s="33"/>
      <c r="AC759" s="33"/>
      <c r="AD759" s="33"/>
      <c r="AE759" s="33"/>
      <c r="AR759" s="158" t="s">
        <v>148</v>
      </c>
      <c r="AT759" s="158" t="s">
        <v>144</v>
      </c>
      <c r="AU759" s="158" t="s">
        <v>149</v>
      </c>
      <c r="AY759" s="18" t="s">
        <v>142</v>
      </c>
      <c r="BE759" s="159">
        <f>IF(N759="základná",J759,0)</f>
        <v>0</v>
      </c>
      <c r="BF759" s="159">
        <f>IF(N759="znížená",J759,0)</f>
        <v>0</v>
      </c>
      <c r="BG759" s="159">
        <f>IF(N759="zákl. prenesená",J759,0)</f>
        <v>0</v>
      </c>
      <c r="BH759" s="159">
        <f>IF(N759="zníž. prenesená",J759,0)</f>
        <v>0</v>
      </c>
      <c r="BI759" s="159">
        <f>IF(N759="nulová",J759,0)</f>
        <v>0</v>
      </c>
      <c r="BJ759" s="18" t="s">
        <v>149</v>
      </c>
      <c r="BK759" s="159">
        <f>ROUND(I759*H759,2)</f>
        <v>0</v>
      </c>
      <c r="BL759" s="18" t="s">
        <v>148</v>
      </c>
      <c r="BM759" s="158" t="s">
        <v>926</v>
      </c>
    </row>
    <row r="760" spans="1:65" s="13" customFormat="1" ht="10">
      <c r="B760" s="160"/>
      <c r="D760" s="161" t="s">
        <v>151</v>
      </c>
      <c r="E760" s="162" t="s">
        <v>1</v>
      </c>
      <c r="F760" s="163" t="s">
        <v>927</v>
      </c>
      <c r="H760" s="164">
        <v>0.71899999999999997</v>
      </c>
      <c r="I760" s="165"/>
      <c r="L760" s="160"/>
      <c r="M760" s="166"/>
      <c r="N760" s="167"/>
      <c r="O760" s="167"/>
      <c r="P760" s="167"/>
      <c r="Q760" s="167"/>
      <c r="R760" s="167"/>
      <c r="S760" s="167"/>
      <c r="T760" s="168"/>
      <c r="AT760" s="162" t="s">
        <v>151</v>
      </c>
      <c r="AU760" s="162" t="s">
        <v>149</v>
      </c>
      <c r="AV760" s="13" t="s">
        <v>149</v>
      </c>
      <c r="AW760" s="13" t="s">
        <v>31</v>
      </c>
      <c r="AX760" s="13" t="s">
        <v>82</v>
      </c>
      <c r="AY760" s="162" t="s">
        <v>142</v>
      </c>
    </row>
    <row r="761" spans="1:65" s="2" customFormat="1" ht="33" customHeight="1">
      <c r="A761" s="33"/>
      <c r="B761" s="145"/>
      <c r="C761" s="146" t="s">
        <v>928</v>
      </c>
      <c r="D761" s="146" t="s">
        <v>144</v>
      </c>
      <c r="E761" s="147" t="s">
        <v>929</v>
      </c>
      <c r="F761" s="148" t="s">
        <v>930</v>
      </c>
      <c r="G761" s="149" t="s">
        <v>314</v>
      </c>
      <c r="H761" s="150">
        <v>39.15</v>
      </c>
      <c r="I761" s="151"/>
      <c r="J761" s="152">
        <f>ROUND(I761*H761,2)</f>
        <v>0</v>
      </c>
      <c r="K761" s="153"/>
      <c r="L761" s="34"/>
      <c r="M761" s="154" t="s">
        <v>1</v>
      </c>
      <c r="N761" s="155" t="s">
        <v>40</v>
      </c>
      <c r="O761" s="59"/>
      <c r="P761" s="156">
        <f>O761*H761</f>
        <v>0</v>
      </c>
      <c r="Q761" s="156">
        <v>8.4600000000000005E-3</v>
      </c>
      <c r="R761" s="156">
        <f>Q761*H761</f>
        <v>0.33120900000000003</v>
      </c>
      <c r="S761" s="156">
        <v>0</v>
      </c>
      <c r="T761" s="157">
        <f>S761*H761</f>
        <v>0</v>
      </c>
      <c r="U761" s="33"/>
      <c r="V761" s="33"/>
      <c r="W761" s="33"/>
      <c r="X761" s="33"/>
      <c r="Y761" s="33"/>
      <c r="Z761" s="33"/>
      <c r="AA761" s="33"/>
      <c r="AB761" s="33"/>
      <c r="AC761" s="33"/>
      <c r="AD761" s="33"/>
      <c r="AE761" s="33"/>
      <c r="AR761" s="158" t="s">
        <v>148</v>
      </c>
      <c r="AT761" s="158" t="s">
        <v>144</v>
      </c>
      <c r="AU761" s="158" t="s">
        <v>149</v>
      </c>
      <c r="AY761" s="18" t="s">
        <v>142</v>
      </c>
      <c r="BE761" s="159">
        <f>IF(N761="základná",J761,0)</f>
        <v>0</v>
      </c>
      <c r="BF761" s="159">
        <f>IF(N761="znížená",J761,0)</f>
        <v>0</v>
      </c>
      <c r="BG761" s="159">
        <f>IF(N761="zákl. prenesená",J761,0)</f>
        <v>0</v>
      </c>
      <c r="BH761" s="159">
        <f>IF(N761="zníž. prenesená",J761,0)</f>
        <v>0</v>
      </c>
      <c r="BI761" s="159">
        <f>IF(N761="nulová",J761,0)</f>
        <v>0</v>
      </c>
      <c r="BJ761" s="18" t="s">
        <v>149</v>
      </c>
      <c r="BK761" s="159">
        <f>ROUND(I761*H761,2)</f>
        <v>0</v>
      </c>
      <c r="BL761" s="18" t="s">
        <v>148</v>
      </c>
      <c r="BM761" s="158" t="s">
        <v>931</v>
      </c>
    </row>
    <row r="762" spans="1:65" s="14" customFormat="1" ht="10">
      <c r="B762" s="169"/>
      <c r="D762" s="161" t="s">
        <v>151</v>
      </c>
      <c r="E762" s="170" t="s">
        <v>1</v>
      </c>
      <c r="F762" s="171" t="s">
        <v>917</v>
      </c>
      <c r="H762" s="170" t="s">
        <v>1</v>
      </c>
      <c r="I762" s="172"/>
      <c r="L762" s="169"/>
      <c r="M762" s="173"/>
      <c r="N762" s="174"/>
      <c r="O762" s="174"/>
      <c r="P762" s="174"/>
      <c r="Q762" s="174"/>
      <c r="R762" s="174"/>
      <c r="S762" s="174"/>
      <c r="T762" s="175"/>
      <c r="AT762" s="170" t="s">
        <v>151</v>
      </c>
      <c r="AU762" s="170" t="s">
        <v>149</v>
      </c>
      <c r="AV762" s="14" t="s">
        <v>82</v>
      </c>
      <c r="AW762" s="14" t="s">
        <v>31</v>
      </c>
      <c r="AX762" s="14" t="s">
        <v>74</v>
      </c>
      <c r="AY762" s="170" t="s">
        <v>142</v>
      </c>
    </row>
    <row r="763" spans="1:65" s="13" customFormat="1" ht="10">
      <c r="B763" s="160"/>
      <c r="D763" s="161" t="s">
        <v>151</v>
      </c>
      <c r="E763" s="162" t="s">
        <v>1</v>
      </c>
      <c r="F763" s="163" t="s">
        <v>932</v>
      </c>
      <c r="H763" s="164">
        <v>13.8</v>
      </c>
      <c r="I763" s="165"/>
      <c r="L763" s="160"/>
      <c r="M763" s="166"/>
      <c r="N763" s="167"/>
      <c r="O763" s="167"/>
      <c r="P763" s="167"/>
      <c r="Q763" s="167"/>
      <c r="R763" s="167"/>
      <c r="S763" s="167"/>
      <c r="T763" s="168"/>
      <c r="AT763" s="162" t="s">
        <v>151</v>
      </c>
      <c r="AU763" s="162" t="s">
        <v>149</v>
      </c>
      <c r="AV763" s="13" t="s">
        <v>149</v>
      </c>
      <c r="AW763" s="13" t="s">
        <v>31</v>
      </c>
      <c r="AX763" s="13" t="s">
        <v>74</v>
      </c>
      <c r="AY763" s="162" t="s">
        <v>142</v>
      </c>
    </row>
    <row r="764" spans="1:65" s="13" customFormat="1" ht="10">
      <c r="B764" s="160"/>
      <c r="D764" s="161" t="s">
        <v>151</v>
      </c>
      <c r="E764" s="162" t="s">
        <v>1</v>
      </c>
      <c r="F764" s="163" t="s">
        <v>933</v>
      </c>
      <c r="H764" s="164">
        <v>5.7750000000000004</v>
      </c>
      <c r="I764" s="165"/>
      <c r="L764" s="160"/>
      <c r="M764" s="166"/>
      <c r="N764" s="167"/>
      <c r="O764" s="167"/>
      <c r="P764" s="167"/>
      <c r="Q764" s="167"/>
      <c r="R764" s="167"/>
      <c r="S764" s="167"/>
      <c r="T764" s="168"/>
      <c r="AT764" s="162" t="s">
        <v>151</v>
      </c>
      <c r="AU764" s="162" t="s">
        <v>149</v>
      </c>
      <c r="AV764" s="13" t="s">
        <v>149</v>
      </c>
      <c r="AW764" s="13" t="s">
        <v>31</v>
      </c>
      <c r="AX764" s="13" t="s">
        <v>74</v>
      </c>
      <c r="AY764" s="162" t="s">
        <v>142</v>
      </c>
    </row>
    <row r="765" spans="1:65" s="14" customFormat="1" ht="10">
      <c r="B765" s="169"/>
      <c r="D765" s="161" t="s">
        <v>151</v>
      </c>
      <c r="E765" s="170" t="s">
        <v>1</v>
      </c>
      <c r="F765" s="171" t="s">
        <v>921</v>
      </c>
      <c r="H765" s="170" t="s">
        <v>1</v>
      </c>
      <c r="I765" s="172"/>
      <c r="L765" s="169"/>
      <c r="M765" s="173"/>
      <c r="N765" s="174"/>
      <c r="O765" s="174"/>
      <c r="P765" s="174"/>
      <c r="Q765" s="174"/>
      <c r="R765" s="174"/>
      <c r="S765" s="174"/>
      <c r="T765" s="175"/>
      <c r="AT765" s="170" t="s">
        <v>151</v>
      </c>
      <c r="AU765" s="170" t="s">
        <v>149</v>
      </c>
      <c r="AV765" s="14" t="s">
        <v>82</v>
      </c>
      <c r="AW765" s="14" t="s">
        <v>31</v>
      </c>
      <c r="AX765" s="14" t="s">
        <v>74</v>
      </c>
      <c r="AY765" s="170" t="s">
        <v>142</v>
      </c>
    </row>
    <row r="766" spans="1:65" s="13" customFormat="1" ht="10">
      <c r="B766" s="160"/>
      <c r="D766" s="161" t="s">
        <v>151</v>
      </c>
      <c r="E766" s="162" t="s">
        <v>1</v>
      </c>
      <c r="F766" s="163" t="s">
        <v>932</v>
      </c>
      <c r="H766" s="164">
        <v>13.8</v>
      </c>
      <c r="I766" s="165"/>
      <c r="L766" s="160"/>
      <c r="M766" s="166"/>
      <c r="N766" s="167"/>
      <c r="O766" s="167"/>
      <c r="P766" s="167"/>
      <c r="Q766" s="167"/>
      <c r="R766" s="167"/>
      <c r="S766" s="167"/>
      <c r="T766" s="168"/>
      <c r="AT766" s="162" t="s">
        <v>151</v>
      </c>
      <c r="AU766" s="162" t="s">
        <v>149</v>
      </c>
      <c r="AV766" s="13" t="s">
        <v>149</v>
      </c>
      <c r="AW766" s="13" t="s">
        <v>31</v>
      </c>
      <c r="AX766" s="13" t="s">
        <v>74</v>
      </c>
      <c r="AY766" s="162" t="s">
        <v>142</v>
      </c>
    </row>
    <row r="767" spans="1:65" s="13" customFormat="1" ht="10">
      <c r="B767" s="160"/>
      <c r="D767" s="161" t="s">
        <v>151</v>
      </c>
      <c r="E767" s="162" t="s">
        <v>1</v>
      </c>
      <c r="F767" s="163" t="s">
        <v>933</v>
      </c>
      <c r="H767" s="164">
        <v>5.7750000000000004</v>
      </c>
      <c r="I767" s="165"/>
      <c r="L767" s="160"/>
      <c r="M767" s="166"/>
      <c r="N767" s="167"/>
      <c r="O767" s="167"/>
      <c r="P767" s="167"/>
      <c r="Q767" s="167"/>
      <c r="R767" s="167"/>
      <c r="S767" s="167"/>
      <c r="T767" s="168"/>
      <c r="AT767" s="162" t="s">
        <v>151</v>
      </c>
      <c r="AU767" s="162" t="s">
        <v>149</v>
      </c>
      <c r="AV767" s="13" t="s">
        <v>149</v>
      </c>
      <c r="AW767" s="13" t="s">
        <v>31</v>
      </c>
      <c r="AX767" s="13" t="s">
        <v>74</v>
      </c>
      <c r="AY767" s="162" t="s">
        <v>142</v>
      </c>
    </row>
    <row r="768" spans="1:65" s="15" customFormat="1" ht="10">
      <c r="B768" s="176"/>
      <c r="D768" s="161" t="s">
        <v>151</v>
      </c>
      <c r="E768" s="177" t="s">
        <v>1</v>
      </c>
      <c r="F768" s="178" t="s">
        <v>164</v>
      </c>
      <c r="H768" s="179">
        <v>39.15</v>
      </c>
      <c r="I768" s="180"/>
      <c r="L768" s="176"/>
      <c r="M768" s="181"/>
      <c r="N768" s="182"/>
      <c r="O768" s="182"/>
      <c r="P768" s="182"/>
      <c r="Q768" s="182"/>
      <c r="R768" s="182"/>
      <c r="S768" s="182"/>
      <c r="T768" s="183"/>
      <c r="AT768" s="177" t="s">
        <v>151</v>
      </c>
      <c r="AU768" s="177" t="s">
        <v>149</v>
      </c>
      <c r="AV768" s="15" t="s">
        <v>148</v>
      </c>
      <c r="AW768" s="15" t="s">
        <v>31</v>
      </c>
      <c r="AX768" s="15" t="s">
        <v>82</v>
      </c>
      <c r="AY768" s="177" t="s">
        <v>142</v>
      </c>
    </row>
    <row r="769" spans="1:65" s="2" customFormat="1" ht="33" customHeight="1">
      <c r="A769" s="33"/>
      <c r="B769" s="145"/>
      <c r="C769" s="146" t="s">
        <v>934</v>
      </c>
      <c r="D769" s="146" t="s">
        <v>144</v>
      </c>
      <c r="E769" s="147" t="s">
        <v>935</v>
      </c>
      <c r="F769" s="148" t="s">
        <v>936</v>
      </c>
      <c r="G769" s="149" t="s">
        <v>314</v>
      </c>
      <c r="H769" s="150">
        <v>39.15</v>
      </c>
      <c r="I769" s="151"/>
      <c r="J769" s="152">
        <f>ROUND(I769*H769,2)</f>
        <v>0</v>
      </c>
      <c r="K769" s="153"/>
      <c r="L769" s="34"/>
      <c r="M769" s="154" t="s">
        <v>1</v>
      </c>
      <c r="N769" s="155" t="s">
        <v>40</v>
      </c>
      <c r="O769" s="59"/>
      <c r="P769" s="156">
        <f>O769*H769</f>
        <v>0</v>
      </c>
      <c r="Q769" s="156">
        <v>0</v>
      </c>
      <c r="R769" s="156">
        <f>Q769*H769</f>
        <v>0</v>
      </c>
      <c r="S769" s="156">
        <v>0</v>
      </c>
      <c r="T769" s="157">
        <f>S769*H769</f>
        <v>0</v>
      </c>
      <c r="U769" s="33"/>
      <c r="V769" s="33"/>
      <c r="W769" s="33"/>
      <c r="X769" s="33"/>
      <c r="Y769" s="33"/>
      <c r="Z769" s="33"/>
      <c r="AA769" s="33"/>
      <c r="AB769" s="33"/>
      <c r="AC769" s="33"/>
      <c r="AD769" s="33"/>
      <c r="AE769" s="33"/>
      <c r="AR769" s="158" t="s">
        <v>148</v>
      </c>
      <c r="AT769" s="158" t="s">
        <v>144</v>
      </c>
      <c r="AU769" s="158" t="s">
        <v>149</v>
      </c>
      <c r="AY769" s="18" t="s">
        <v>142</v>
      </c>
      <c r="BE769" s="159">
        <f>IF(N769="základná",J769,0)</f>
        <v>0</v>
      </c>
      <c r="BF769" s="159">
        <f>IF(N769="znížená",J769,0)</f>
        <v>0</v>
      </c>
      <c r="BG769" s="159">
        <f>IF(N769="zákl. prenesená",J769,0)</f>
        <v>0</v>
      </c>
      <c r="BH769" s="159">
        <f>IF(N769="zníž. prenesená",J769,0)</f>
        <v>0</v>
      </c>
      <c r="BI769" s="159">
        <f>IF(N769="nulová",J769,0)</f>
        <v>0</v>
      </c>
      <c r="BJ769" s="18" t="s">
        <v>149</v>
      </c>
      <c r="BK769" s="159">
        <f>ROUND(I769*H769,2)</f>
        <v>0</v>
      </c>
      <c r="BL769" s="18" t="s">
        <v>148</v>
      </c>
      <c r="BM769" s="158" t="s">
        <v>937</v>
      </c>
    </row>
    <row r="770" spans="1:65" s="2" customFormat="1" ht="21.75" customHeight="1">
      <c r="A770" s="33"/>
      <c r="B770" s="145"/>
      <c r="C770" s="146" t="s">
        <v>938</v>
      </c>
      <c r="D770" s="146" t="s">
        <v>144</v>
      </c>
      <c r="E770" s="147" t="s">
        <v>939</v>
      </c>
      <c r="F770" s="148" t="s">
        <v>940</v>
      </c>
      <c r="G770" s="149" t="s">
        <v>314</v>
      </c>
      <c r="H770" s="150">
        <v>32.432000000000002</v>
      </c>
      <c r="I770" s="151"/>
      <c r="J770" s="152">
        <f>ROUND(I770*H770,2)</f>
        <v>0</v>
      </c>
      <c r="K770" s="153"/>
      <c r="L770" s="34"/>
      <c r="M770" s="154" t="s">
        <v>1</v>
      </c>
      <c r="N770" s="155" t="s">
        <v>40</v>
      </c>
      <c r="O770" s="59"/>
      <c r="P770" s="156">
        <f>O770*H770</f>
        <v>0</v>
      </c>
      <c r="Q770" s="156">
        <v>4.3099999999999996E-3</v>
      </c>
      <c r="R770" s="156">
        <f>Q770*H770</f>
        <v>0.13978192</v>
      </c>
      <c r="S770" s="156">
        <v>0</v>
      </c>
      <c r="T770" s="157">
        <f>S770*H770</f>
        <v>0</v>
      </c>
      <c r="U770" s="33"/>
      <c r="V770" s="33"/>
      <c r="W770" s="33"/>
      <c r="X770" s="33"/>
      <c r="Y770" s="33"/>
      <c r="Z770" s="33"/>
      <c r="AA770" s="33"/>
      <c r="AB770" s="33"/>
      <c r="AC770" s="33"/>
      <c r="AD770" s="33"/>
      <c r="AE770" s="33"/>
      <c r="AR770" s="158" t="s">
        <v>148</v>
      </c>
      <c r="AT770" s="158" t="s">
        <v>144</v>
      </c>
      <c r="AU770" s="158" t="s">
        <v>149</v>
      </c>
      <c r="AY770" s="18" t="s">
        <v>142</v>
      </c>
      <c r="BE770" s="159">
        <f>IF(N770="základná",J770,0)</f>
        <v>0</v>
      </c>
      <c r="BF770" s="159">
        <f>IF(N770="znížená",J770,0)</f>
        <v>0</v>
      </c>
      <c r="BG770" s="159">
        <f>IF(N770="zákl. prenesená",J770,0)</f>
        <v>0</v>
      </c>
      <c r="BH770" s="159">
        <f>IF(N770="zníž. prenesená",J770,0)</f>
        <v>0</v>
      </c>
      <c r="BI770" s="159">
        <f>IF(N770="nulová",J770,0)</f>
        <v>0</v>
      </c>
      <c r="BJ770" s="18" t="s">
        <v>149</v>
      </c>
      <c r="BK770" s="159">
        <f>ROUND(I770*H770,2)</f>
        <v>0</v>
      </c>
      <c r="BL770" s="18" t="s">
        <v>148</v>
      </c>
      <c r="BM770" s="158" t="s">
        <v>941</v>
      </c>
    </row>
    <row r="771" spans="1:65" s="14" customFormat="1" ht="10">
      <c r="B771" s="169"/>
      <c r="D771" s="161" t="s">
        <v>151</v>
      </c>
      <c r="E771" s="170" t="s">
        <v>1</v>
      </c>
      <c r="F771" s="171" t="s">
        <v>917</v>
      </c>
      <c r="H771" s="170" t="s">
        <v>1</v>
      </c>
      <c r="I771" s="172"/>
      <c r="L771" s="169"/>
      <c r="M771" s="173"/>
      <c r="N771" s="174"/>
      <c r="O771" s="174"/>
      <c r="P771" s="174"/>
      <c r="Q771" s="174"/>
      <c r="R771" s="174"/>
      <c r="S771" s="174"/>
      <c r="T771" s="175"/>
      <c r="AT771" s="170" t="s">
        <v>151</v>
      </c>
      <c r="AU771" s="170" t="s">
        <v>149</v>
      </c>
      <c r="AV771" s="14" t="s">
        <v>82</v>
      </c>
      <c r="AW771" s="14" t="s">
        <v>31</v>
      </c>
      <c r="AX771" s="14" t="s">
        <v>74</v>
      </c>
      <c r="AY771" s="170" t="s">
        <v>142</v>
      </c>
    </row>
    <row r="772" spans="1:65" s="13" customFormat="1" ht="10">
      <c r="B772" s="160"/>
      <c r="D772" s="161" t="s">
        <v>151</v>
      </c>
      <c r="E772" s="162" t="s">
        <v>1</v>
      </c>
      <c r="F772" s="163" t="s">
        <v>942</v>
      </c>
      <c r="H772" s="164">
        <v>16.988</v>
      </c>
      <c r="I772" s="165"/>
      <c r="L772" s="160"/>
      <c r="M772" s="166"/>
      <c r="N772" s="167"/>
      <c r="O772" s="167"/>
      <c r="P772" s="167"/>
      <c r="Q772" s="167"/>
      <c r="R772" s="167"/>
      <c r="S772" s="167"/>
      <c r="T772" s="168"/>
      <c r="AT772" s="162" t="s">
        <v>151</v>
      </c>
      <c r="AU772" s="162" t="s">
        <v>149</v>
      </c>
      <c r="AV772" s="13" t="s">
        <v>149</v>
      </c>
      <c r="AW772" s="13" t="s">
        <v>31</v>
      </c>
      <c r="AX772" s="13" t="s">
        <v>74</v>
      </c>
      <c r="AY772" s="162" t="s">
        <v>142</v>
      </c>
    </row>
    <row r="773" spans="1:65" s="14" customFormat="1" ht="10">
      <c r="B773" s="169"/>
      <c r="D773" s="161" t="s">
        <v>151</v>
      </c>
      <c r="E773" s="170" t="s">
        <v>1</v>
      </c>
      <c r="F773" s="171" t="s">
        <v>921</v>
      </c>
      <c r="H773" s="170" t="s">
        <v>1</v>
      </c>
      <c r="I773" s="172"/>
      <c r="L773" s="169"/>
      <c r="M773" s="173"/>
      <c r="N773" s="174"/>
      <c r="O773" s="174"/>
      <c r="P773" s="174"/>
      <c r="Q773" s="174"/>
      <c r="R773" s="174"/>
      <c r="S773" s="174"/>
      <c r="T773" s="175"/>
      <c r="AT773" s="170" t="s">
        <v>151</v>
      </c>
      <c r="AU773" s="170" t="s">
        <v>149</v>
      </c>
      <c r="AV773" s="14" t="s">
        <v>82</v>
      </c>
      <c r="AW773" s="14" t="s">
        <v>31</v>
      </c>
      <c r="AX773" s="14" t="s">
        <v>74</v>
      </c>
      <c r="AY773" s="170" t="s">
        <v>142</v>
      </c>
    </row>
    <row r="774" spans="1:65" s="13" customFormat="1" ht="10">
      <c r="B774" s="160"/>
      <c r="D774" s="161" t="s">
        <v>151</v>
      </c>
      <c r="E774" s="162" t="s">
        <v>1</v>
      </c>
      <c r="F774" s="163" t="s">
        <v>943</v>
      </c>
      <c r="H774" s="164">
        <v>15.444000000000001</v>
      </c>
      <c r="I774" s="165"/>
      <c r="L774" s="160"/>
      <c r="M774" s="166"/>
      <c r="N774" s="167"/>
      <c r="O774" s="167"/>
      <c r="P774" s="167"/>
      <c r="Q774" s="167"/>
      <c r="R774" s="167"/>
      <c r="S774" s="167"/>
      <c r="T774" s="168"/>
      <c r="AT774" s="162" t="s">
        <v>151</v>
      </c>
      <c r="AU774" s="162" t="s">
        <v>149</v>
      </c>
      <c r="AV774" s="13" t="s">
        <v>149</v>
      </c>
      <c r="AW774" s="13" t="s">
        <v>31</v>
      </c>
      <c r="AX774" s="13" t="s">
        <v>74</v>
      </c>
      <c r="AY774" s="162" t="s">
        <v>142</v>
      </c>
    </row>
    <row r="775" spans="1:65" s="15" customFormat="1" ht="10">
      <c r="B775" s="176"/>
      <c r="D775" s="161" t="s">
        <v>151</v>
      </c>
      <c r="E775" s="177" t="s">
        <v>1</v>
      </c>
      <c r="F775" s="178" t="s">
        <v>164</v>
      </c>
      <c r="H775" s="179">
        <v>32.432000000000002</v>
      </c>
      <c r="I775" s="180"/>
      <c r="L775" s="176"/>
      <c r="M775" s="181"/>
      <c r="N775" s="182"/>
      <c r="O775" s="182"/>
      <c r="P775" s="182"/>
      <c r="Q775" s="182"/>
      <c r="R775" s="182"/>
      <c r="S775" s="182"/>
      <c r="T775" s="183"/>
      <c r="AT775" s="177" t="s">
        <v>151</v>
      </c>
      <c r="AU775" s="177" t="s">
        <v>149</v>
      </c>
      <c r="AV775" s="15" t="s">
        <v>148</v>
      </c>
      <c r="AW775" s="15" t="s">
        <v>31</v>
      </c>
      <c r="AX775" s="15" t="s">
        <v>82</v>
      </c>
      <c r="AY775" s="177" t="s">
        <v>142</v>
      </c>
    </row>
    <row r="776" spans="1:65" s="2" customFormat="1" ht="21.75" customHeight="1">
      <c r="A776" s="33"/>
      <c r="B776" s="145"/>
      <c r="C776" s="146" t="s">
        <v>944</v>
      </c>
      <c r="D776" s="146" t="s">
        <v>144</v>
      </c>
      <c r="E776" s="147" t="s">
        <v>945</v>
      </c>
      <c r="F776" s="148" t="s">
        <v>946</v>
      </c>
      <c r="G776" s="149" t="s">
        <v>314</v>
      </c>
      <c r="H776" s="150">
        <v>32.432000000000002</v>
      </c>
      <c r="I776" s="151"/>
      <c r="J776" s="152">
        <f>ROUND(I776*H776,2)</f>
        <v>0</v>
      </c>
      <c r="K776" s="153"/>
      <c r="L776" s="34"/>
      <c r="M776" s="154" t="s">
        <v>1</v>
      </c>
      <c r="N776" s="155" t="s">
        <v>40</v>
      </c>
      <c r="O776" s="59"/>
      <c r="P776" s="156">
        <f>O776*H776</f>
        <v>0</v>
      </c>
      <c r="Q776" s="156">
        <v>0</v>
      </c>
      <c r="R776" s="156">
        <f>Q776*H776</f>
        <v>0</v>
      </c>
      <c r="S776" s="156">
        <v>0</v>
      </c>
      <c r="T776" s="157">
        <f>S776*H776</f>
        <v>0</v>
      </c>
      <c r="U776" s="33"/>
      <c r="V776" s="33"/>
      <c r="W776" s="33"/>
      <c r="X776" s="33"/>
      <c r="Y776" s="33"/>
      <c r="Z776" s="33"/>
      <c r="AA776" s="33"/>
      <c r="AB776" s="33"/>
      <c r="AC776" s="33"/>
      <c r="AD776" s="33"/>
      <c r="AE776" s="33"/>
      <c r="AR776" s="158" t="s">
        <v>148</v>
      </c>
      <c r="AT776" s="158" t="s">
        <v>144</v>
      </c>
      <c r="AU776" s="158" t="s">
        <v>149</v>
      </c>
      <c r="AY776" s="18" t="s">
        <v>142</v>
      </c>
      <c r="BE776" s="159">
        <f>IF(N776="základná",J776,0)</f>
        <v>0</v>
      </c>
      <c r="BF776" s="159">
        <f>IF(N776="znížená",J776,0)</f>
        <v>0</v>
      </c>
      <c r="BG776" s="159">
        <f>IF(N776="zákl. prenesená",J776,0)</f>
        <v>0</v>
      </c>
      <c r="BH776" s="159">
        <f>IF(N776="zníž. prenesená",J776,0)</f>
        <v>0</v>
      </c>
      <c r="BI776" s="159">
        <f>IF(N776="nulová",J776,0)</f>
        <v>0</v>
      </c>
      <c r="BJ776" s="18" t="s">
        <v>149</v>
      </c>
      <c r="BK776" s="159">
        <f>ROUND(I776*H776,2)</f>
        <v>0</v>
      </c>
      <c r="BL776" s="18" t="s">
        <v>148</v>
      </c>
      <c r="BM776" s="158" t="s">
        <v>947</v>
      </c>
    </row>
    <row r="777" spans="1:65" s="12" customFormat="1" ht="22.75" customHeight="1">
      <c r="B777" s="132"/>
      <c r="D777" s="133" t="s">
        <v>73</v>
      </c>
      <c r="E777" s="143" t="s">
        <v>194</v>
      </c>
      <c r="F777" s="143" t="s">
        <v>948</v>
      </c>
      <c r="I777" s="135"/>
      <c r="J777" s="144">
        <f>BK777</f>
        <v>0</v>
      </c>
      <c r="L777" s="132"/>
      <c r="M777" s="137"/>
      <c r="N777" s="138"/>
      <c r="O777" s="138"/>
      <c r="P777" s="139">
        <f>SUM(P778:P931)</f>
        <v>0</v>
      </c>
      <c r="Q777" s="138"/>
      <c r="R777" s="139">
        <f>SUM(R778:R931)</f>
        <v>763.44176999000001</v>
      </c>
      <c r="S777" s="138"/>
      <c r="T777" s="140">
        <f>SUM(T778:T931)</f>
        <v>0</v>
      </c>
      <c r="AR777" s="133" t="s">
        <v>82</v>
      </c>
      <c r="AT777" s="141" t="s">
        <v>73</v>
      </c>
      <c r="AU777" s="141" t="s">
        <v>82</v>
      </c>
      <c r="AY777" s="133" t="s">
        <v>142</v>
      </c>
      <c r="BK777" s="142">
        <f>SUM(BK778:BK931)</f>
        <v>0</v>
      </c>
    </row>
    <row r="778" spans="1:65" s="2" customFormat="1" ht="21.75" customHeight="1">
      <c r="A778" s="33"/>
      <c r="B778" s="145"/>
      <c r="C778" s="146" t="s">
        <v>949</v>
      </c>
      <c r="D778" s="146" t="s">
        <v>144</v>
      </c>
      <c r="E778" s="147" t="s">
        <v>950</v>
      </c>
      <c r="F778" s="148" t="s">
        <v>951</v>
      </c>
      <c r="G778" s="149" t="s">
        <v>314</v>
      </c>
      <c r="H778" s="150">
        <v>191.9</v>
      </c>
      <c r="I778" s="151"/>
      <c r="J778" s="152">
        <f>ROUND(I778*H778,2)</f>
        <v>0</v>
      </c>
      <c r="K778" s="153"/>
      <c r="L778" s="34"/>
      <c r="M778" s="154" t="s">
        <v>1</v>
      </c>
      <c r="N778" s="155" t="s">
        <v>40</v>
      </c>
      <c r="O778" s="59"/>
      <c r="P778" s="156">
        <f>O778*H778</f>
        <v>0</v>
      </c>
      <c r="Q778" s="156">
        <v>2.3000000000000001E-4</v>
      </c>
      <c r="R778" s="156">
        <f>Q778*H778</f>
        <v>4.4137000000000003E-2</v>
      </c>
      <c r="S778" s="156">
        <v>0</v>
      </c>
      <c r="T778" s="157">
        <f>S778*H778</f>
        <v>0</v>
      </c>
      <c r="U778" s="33"/>
      <c r="V778" s="33"/>
      <c r="W778" s="33"/>
      <c r="X778" s="33"/>
      <c r="Y778" s="33"/>
      <c r="Z778" s="33"/>
      <c r="AA778" s="33"/>
      <c r="AB778" s="33"/>
      <c r="AC778" s="33"/>
      <c r="AD778" s="33"/>
      <c r="AE778" s="33"/>
      <c r="AR778" s="158" t="s">
        <v>148</v>
      </c>
      <c r="AT778" s="158" t="s">
        <v>144</v>
      </c>
      <c r="AU778" s="158" t="s">
        <v>149</v>
      </c>
      <c r="AY778" s="18" t="s">
        <v>142</v>
      </c>
      <c r="BE778" s="159">
        <f>IF(N778="základná",J778,0)</f>
        <v>0</v>
      </c>
      <c r="BF778" s="159">
        <f>IF(N778="znížená",J778,0)</f>
        <v>0</v>
      </c>
      <c r="BG778" s="159">
        <f>IF(N778="zákl. prenesená",J778,0)</f>
        <v>0</v>
      </c>
      <c r="BH778" s="159">
        <f>IF(N778="zníž. prenesená",J778,0)</f>
        <v>0</v>
      </c>
      <c r="BI778" s="159">
        <f>IF(N778="nulová",J778,0)</f>
        <v>0</v>
      </c>
      <c r="BJ778" s="18" t="s">
        <v>149</v>
      </c>
      <c r="BK778" s="159">
        <f>ROUND(I778*H778,2)</f>
        <v>0</v>
      </c>
      <c r="BL778" s="18" t="s">
        <v>148</v>
      </c>
      <c r="BM778" s="158" t="s">
        <v>952</v>
      </c>
    </row>
    <row r="779" spans="1:65" s="14" customFormat="1" ht="10">
      <c r="B779" s="169"/>
      <c r="D779" s="161" t="s">
        <v>151</v>
      </c>
      <c r="E779" s="170" t="s">
        <v>1</v>
      </c>
      <c r="F779" s="171" t="s">
        <v>703</v>
      </c>
      <c r="H779" s="170" t="s">
        <v>1</v>
      </c>
      <c r="I779" s="172"/>
      <c r="L779" s="169"/>
      <c r="M779" s="173"/>
      <c r="N779" s="174"/>
      <c r="O779" s="174"/>
      <c r="P779" s="174"/>
      <c r="Q779" s="174"/>
      <c r="R779" s="174"/>
      <c r="S779" s="174"/>
      <c r="T779" s="175"/>
      <c r="AT779" s="170" t="s">
        <v>151</v>
      </c>
      <c r="AU779" s="170" t="s">
        <v>149</v>
      </c>
      <c r="AV779" s="14" t="s">
        <v>82</v>
      </c>
      <c r="AW779" s="14" t="s">
        <v>31</v>
      </c>
      <c r="AX779" s="14" t="s">
        <v>74</v>
      </c>
      <c r="AY779" s="170" t="s">
        <v>142</v>
      </c>
    </row>
    <row r="780" spans="1:65" s="13" customFormat="1" ht="10">
      <c r="B780" s="160"/>
      <c r="D780" s="161" t="s">
        <v>151</v>
      </c>
      <c r="E780" s="162" t="s">
        <v>1</v>
      </c>
      <c r="F780" s="163" t="s">
        <v>953</v>
      </c>
      <c r="H780" s="164">
        <v>9.99</v>
      </c>
      <c r="I780" s="165"/>
      <c r="L780" s="160"/>
      <c r="M780" s="166"/>
      <c r="N780" s="167"/>
      <c r="O780" s="167"/>
      <c r="P780" s="167"/>
      <c r="Q780" s="167"/>
      <c r="R780" s="167"/>
      <c r="S780" s="167"/>
      <c r="T780" s="168"/>
      <c r="AT780" s="162" t="s">
        <v>151</v>
      </c>
      <c r="AU780" s="162" t="s">
        <v>149</v>
      </c>
      <c r="AV780" s="13" t="s">
        <v>149</v>
      </c>
      <c r="AW780" s="13" t="s">
        <v>31</v>
      </c>
      <c r="AX780" s="13" t="s">
        <v>74</v>
      </c>
      <c r="AY780" s="162" t="s">
        <v>142</v>
      </c>
    </row>
    <row r="781" spans="1:65" s="14" customFormat="1" ht="10">
      <c r="B781" s="169"/>
      <c r="D781" s="161" t="s">
        <v>151</v>
      </c>
      <c r="E781" s="170" t="s">
        <v>1</v>
      </c>
      <c r="F781" s="171" t="s">
        <v>488</v>
      </c>
      <c r="H781" s="170" t="s">
        <v>1</v>
      </c>
      <c r="I781" s="172"/>
      <c r="L781" s="169"/>
      <c r="M781" s="173"/>
      <c r="N781" s="174"/>
      <c r="O781" s="174"/>
      <c r="P781" s="174"/>
      <c r="Q781" s="174"/>
      <c r="R781" s="174"/>
      <c r="S781" s="174"/>
      <c r="T781" s="175"/>
      <c r="AT781" s="170" t="s">
        <v>151</v>
      </c>
      <c r="AU781" s="170" t="s">
        <v>149</v>
      </c>
      <c r="AV781" s="14" t="s">
        <v>82</v>
      </c>
      <c r="AW781" s="14" t="s">
        <v>31</v>
      </c>
      <c r="AX781" s="14" t="s">
        <v>74</v>
      </c>
      <c r="AY781" s="170" t="s">
        <v>142</v>
      </c>
    </row>
    <row r="782" spans="1:65" s="13" customFormat="1" ht="10">
      <c r="B782" s="160"/>
      <c r="D782" s="161" t="s">
        <v>151</v>
      </c>
      <c r="E782" s="162" t="s">
        <v>1</v>
      </c>
      <c r="F782" s="163" t="s">
        <v>954</v>
      </c>
      <c r="H782" s="164">
        <v>44.41</v>
      </c>
      <c r="I782" s="165"/>
      <c r="L782" s="160"/>
      <c r="M782" s="166"/>
      <c r="N782" s="167"/>
      <c r="O782" s="167"/>
      <c r="P782" s="167"/>
      <c r="Q782" s="167"/>
      <c r="R782" s="167"/>
      <c r="S782" s="167"/>
      <c r="T782" s="168"/>
      <c r="AT782" s="162" t="s">
        <v>151</v>
      </c>
      <c r="AU782" s="162" t="s">
        <v>149</v>
      </c>
      <c r="AV782" s="13" t="s">
        <v>149</v>
      </c>
      <c r="AW782" s="13" t="s">
        <v>31</v>
      </c>
      <c r="AX782" s="13" t="s">
        <v>74</v>
      </c>
      <c r="AY782" s="162" t="s">
        <v>142</v>
      </c>
    </row>
    <row r="783" spans="1:65" s="13" customFormat="1" ht="10">
      <c r="B783" s="160"/>
      <c r="D783" s="161" t="s">
        <v>151</v>
      </c>
      <c r="E783" s="162" t="s">
        <v>1</v>
      </c>
      <c r="F783" s="163" t="s">
        <v>955</v>
      </c>
      <c r="H783" s="164">
        <v>80.81</v>
      </c>
      <c r="I783" s="165"/>
      <c r="L783" s="160"/>
      <c r="M783" s="166"/>
      <c r="N783" s="167"/>
      <c r="O783" s="167"/>
      <c r="P783" s="167"/>
      <c r="Q783" s="167"/>
      <c r="R783" s="167"/>
      <c r="S783" s="167"/>
      <c r="T783" s="168"/>
      <c r="AT783" s="162" t="s">
        <v>151</v>
      </c>
      <c r="AU783" s="162" t="s">
        <v>149</v>
      </c>
      <c r="AV783" s="13" t="s">
        <v>149</v>
      </c>
      <c r="AW783" s="13" t="s">
        <v>31</v>
      </c>
      <c r="AX783" s="13" t="s">
        <v>74</v>
      </c>
      <c r="AY783" s="162" t="s">
        <v>142</v>
      </c>
    </row>
    <row r="784" spans="1:65" s="13" customFormat="1" ht="10">
      <c r="B784" s="160"/>
      <c r="D784" s="161" t="s">
        <v>151</v>
      </c>
      <c r="E784" s="162" t="s">
        <v>1</v>
      </c>
      <c r="F784" s="163" t="s">
        <v>956</v>
      </c>
      <c r="H784" s="164">
        <v>40.33</v>
      </c>
      <c r="I784" s="165"/>
      <c r="L784" s="160"/>
      <c r="M784" s="166"/>
      <c r="N784" s="167"/>
      <c r="O784" s="167"/>
      <c r="P784" s="167"/>
      <c r="Q784" s="167"/>
      <c r="R784" s="167"/>
      <c r="S784" s="167"/>
      <c r="T784" s="168"/>
      <c r="AT784" s="162" t="s">
        <v>151</v>
      </c>
      <c r="AU784" s="162" t="s">
        <v>149</v>
      </c>
      <c r="AV784" s="13" t="s">
        <v>149</v>
      </c>
      <c r="AW784" s="13" t="s">
        <v>31</v>
      </c>
      <c r="AX784" s="13" t="s">
        <v>74</v>
      </c>
      <c r="AY784" s="162" t="s">
        <v>142</v>
      </c>
    </row>
    <row r="785" spans="1:65" s="14" customFormat="1" ht="10">
      <c r="B785" s="169"/>
      <c r="D785" s="161" t="s">
        <v>151</v>
      </c>
      <c r="E785" s="170" t="s">
        <v>1</v>
      </c>
      <c r="F785" s="171" t="s">
        <v>494</v>
      </c>
      <c r="H785" s="170" t="s">
        <v>1</v>
      </c>
      <c r="I785" s="172"/>
      <c r="L785" s="169"/>
      <c r="M785" s="173"/>
      <c r="N785" s="174"/>
      <c r="O785" s="174"/>
      <c r="P785" s="174"/>
      <c r="Q785" s="174"/>
      <c r="R785" s="174"/>
      <c r="S785" s="174"/>
      <c r="T785" s="175"/>
      <c r="AT785" s="170" t="s">
        <v>151</v>
      </c>
      <c r="AU785" s="170" t="s">
        <v>149</v>
      </c>
      <c r="AV785" s="14" t="s">
        <v>82</v>
      </c>
      <c r="AW785" s="14" t="s">
        <v>31</v>
      </c>
      <c r="AX785" s="14" t="s">
        <v>74</v>
      </c>
      <c r="AY785" s="170" t="s">
        <v>142</v>
      </c>
    </row>
    <row r="786" spans="1:65" s="13" customFormat="1" ht="10">
      <c r="B786" s="160"/>
      <c r="D786" s="161" t="s">
        <v>151</v>
      </c>
      <c r="E786" s="162" t="s">
        <v>1</v>
      </c>
      <c r="F786" s="163" t="s">
        <v>957</v>
      </c>
      <c r="H786" s="164">
        <v>16.36</v>
      </c>
      <c r="I786" s="165"/>
      <c r="L786" s="160"/>
      <c r="M786" s="166"/>
      <c r="N786" s="167"/>
      <c r="O786" s="167"/>
      <c r="P786" s="167"/>
      <c r="Q786" s="167"/>
      <c r="R786" s="167"/>
      <c r="S786" s="167"/>
      <c r="T786" s="168"/>
      <c r="AT786" s="162" t="s">
        <v>151</v>
      </c>
      <c r="AU786" s="162" t="s">
        <v>149</v>
      </c>
      <c r="AV786" s="13" t="s">
        <v>149</v>
      </c>
      <c r="AW786" s="13" t="s">
        <v>31</v>
      </c>
      <c r="AX786" s="13" t="s">
        <v>74</v>
      </c>
      <c r="AY786" s="162" t="s">
        <v>142</v>
      </c>
    </row>
    <row r="787" spans="1:65" s="15" customFormat="1" ht="10">
      <c r="B787" s="176"/>
      <c r="D787" s="161" t="s">
        <v>151</v>
      </c>
      <c r="E787" s="177" t="s">
        <v>1</v>
      </c>
      <c r="F787" s="178" t="s">
        <v>164</v>
      </c>
      <c r="H787" s="179">
        <v>191.9</v>
      </c>
      <c r="I787" s="180"/>
      <c r="L787" s="176"/>
      <c r="M787" s="181"/>
      <c r="N787" s="182"/>
      <c r="O787" s="182"/>
      <c r="P787" s="182"/>
      <c r="Q787" s="182"/>
      <c r="R787" s="182"/>
      <c r="S787" s="182"/>
      <c r="T787" s="183"/>
      <c r="AT787" s="177" t="s">
        <v>151</v>
      </c>
      <c r="AU787" s="177" t="s">
        <v>149</v>
      </c>
      <c r="AV787" s="15" t="s">
        <v>148</v>
      </c>
      <c r="AW787" s="15" t="s">
        <v>31</v>
      </c>
      <c r="AX787" s="15" t="s">
        <v>82</v>
      </c>
      <c r="AY787" s="177" t="s">
        <v>142</v>
      </c>
    </row>
    <row r="788" spans="1:65" s="2" customFormat="1" ht="16.5" customHeight="1">
      <c r="A788" s="33"/>
      <c r="B788" s="145"/>
      <c r="C788" s="146" t="s">
        <v>958</v>
      </c>
      <c r="D788" s="146" t="s">
        <v>144</v>
      </c>
      <c r="E788" s="147" t="s">
        <v>959</v>
      </c>
      <c r="F788" s="148" t="s">
        <v>960</v>
      </c>
      <c r="G788" s="149" t="s">
        <v>314</v>
      </c>
      <c r="H788" s="150">
        <v>191.9</v>
      </c>
      <c r="I788" s="151"/>
      <c r="J788" s="152">
        <f>ROUND(I788*H788,2)</f>
        <v>0</v>
      </c>
      <c r="K788" s="153"/>
      <c r="L788" s="34"/>
      <c r="M788" s="154" t="s">
        <v>1</v>
      </c>
      <c r="N788" s="155" t="s">
        <v>40</v>
      </c>
      <c r="O788" s="59"/>
      <c r="P788" s="156">
        <f>O788*H788</f>
        <v>0</v>
      </c>
      <c r="Q788" s="156">
        <v>2.97E-3</v>
      </c>
      <c r="R788" s="156">
        <f>Q788*H788</f>
        <v>0.56994299999999998</v>
      </c>
      <c r="S788" s="156">
        <v>0</v>
      </c>
      <c r="T788" s="157">
        <f>S788*H788</f>
        <v>0</v>
      </c>
      <c r="U788" s="33"/>
      <c r="V788" s="33"/>
      <c r="W788" s="33"/>
      <c r="X788" s="33"/>
      <c r="Y788" s="33"/>
      <c r="Z788" s="33"/>
      <c r="AA788" s="33"/>
      <c r="AB788" s="33"/>
      <c r="AC788" s="33"/>
      <c r="AD788" s="33"/>
      <c r="AE788" s="33"/>
      <c r="AR788" s="158" t="s">
        <v>148</v>
      </c>
      <c r="AT788" s="158" t="s">
        <v>144</v>
      </c>
      <c r="AU788" s="158" t="s">
        <v>149</v>
      </c>
      <c r="AY788" s="18" t="s">
        <v>142</v>
      </c>
      <c r="BE788" s="159">
        <f>IF(N788="základná",J788,0)</f>
        <v>0</v>
      </c>
      <c r="BF788" s="159">
        <f>IF(N788="znížená",J788,0)</f>
        <v>0</v>
      </c>
      <c r="BG788" s="159">
        <f>IF(N788="zákl. prenesená",J788,0)</f>
        <v>0</v>
      </c>
      <c r="BH788" s="159">
        <f>IF(N788="zníž. prenesená",J788,0)</f>
        <v>0</v>
      </c>
      <c r="BI788" s="159">
        <f>IF(N788="nulová",J788,0)</f>
        <v>0</v>
      </c>
      <c r="BJ788" s="18" t="s">
        <v>149</v>
      </c>
      <c r="BK788" s="159">
        <f>ROUND(I788*H788,2)</f>
        <v>0</v>
      </c>
      <c r="BL788" s="18" t="s">
        <v>148</v>
      </c>
      <c r="BM788" s="158" t="s">
        <v>961</v>
      </c>
    </row>
    <row r="789" spans="1:65" s="2" customFormat="1" ht="21.75" customHeight="1">
      <c r="A789" s="33"/>
      <c r="B789" s="145"/>
      <c r="C789" s="146" t="s">
        <v>962</v>
      </c>
      <c r="D789" s="146" t="s">
        <v>144</v>
      </c>
      <c r="E789" s="147" t="s">
        <v>963</v>
      </c>
      <c r="F789" s="148" t="s">
        <v>964</v>
      </c>
      <c r="G789" s="149" t="s">
        <v>314</v>
      </c>
      <c r="H789" s="150">
        <v>4944.0749999999998</v>
      </c>
      <c r="I789" s="151"/>
      <c r="J789" s="152">
        <f>ROUND(I789*H789,2)</f>
        <v>0</v>
      </c>
      <c r="K789" s="153"/>
      <c r="L789" s="34"/>
      <c r="M789" s="154" t="s">
        <v>1</v>
      </c>
      <c r="N789" s="155" t="s">
        <v>40</v>
      </c>
      <c r="O789" s="59"/>
      <c r="P789" s="156">
        <f>O789*H789</f>
        <v>0</v>
      </c>
      <c r="Q789" s="156">
        <v>2.3000000000000001E-4</v>
      </c>
      <c r="R789" s="156">
        <f>Q789*H789</f>
        <v>1.1371372500000001</v>
      </c>
      <c r="S789" s="156">
        <v>0</v>
      </c>
      <c r="T789" s="157">
        <f>S789*H789</f>
        <v>0</v>
      </c>
      <c r="U789" s="33"/>
      <c r="V789" s="33"/>
      <c r="W789" s="33"/>
      <c r="X789" s="33"/>
      <c r="Y789" s="33"/>
      <c r="Z789" s="33"/>
      <c r="AA789" s="33"/>
      <c r="AB789" s="33"/>
      <c r="AC789" s="33"/>
      <c r="AD789" s="33"/>
      <c r="AE789" s="33"/>
      <c r="AR789" s="158" t="s">
        <v>148</v>
      </c>
      <c r="AT789" s="158" t="s">
        <v>144</v>
      </c>
      <c r="AU789" s="158" t="s">
        <v>149</v>
      </c>
      <c r="AY789" s="18" t="s">
        <v>142</v>
      </c>
      <c r="BE789" s="159">
        <f>IF(N789="základná",J789,0)</f>
        <v>0</v>
      </c>
      <c r="BF789" s="159">
        <f>IF(N789="znížená",J789,0)</f>
        <v>0</v>
      </c>
      <c r="BG789" s="159">
        <f>IF(N789="zákl. prenesená",J789,0)</f>
        <v>0</v>
      </c>
      <c r="BH789" s="159">
        <f>IF(N789="zníž. prenesená",J789,0)</f>
        <v>0</v>
      </c>
      <c r="BI789" s="159">
        <f>IF(N789="nulová",J789,0)</f>
        <v>0</v>
      </c>
      <c r="BJ789" s="18" t="s">
        <v>149</v>
      </c>
      <c r="BK789" s="159">
        <f>ROUND(I789*H789,2)</f>
        <v>0</v>
      </c>
      <c r="BL789" s="18" t="s">
        <v>148</v>
      </c>
      <c r="BM789" s="158" t="s">
        <v>965</v>
      </c>
    </row>
    <row r="790" spans="1:65" s="14" customFormat="1" ht="10">
      <c r="B790" s="169"/>
      <c r="D790" s="161" t="s">
        <v>151</v>
      </c>
      <c r="E790" s="170" t="s">
        <v>1</v>
      </c>
      <c r="F790" s="171" t="s">
        <v>966</v>
      </c>
      <c r="H790" s="170" t="s">
        <v>1</v>
      </c>
      <c r="I790" s="172"/>
      <c r="L790" s="169"/>
      <c r="M790" s="173"/>
      <c r="N790" s="174"/>
      <c r="O790" s="174"/>
      <c r="P790" s="174"/>
      <c r="Q790" s="174"/>
      <c r="R790" s="174"/>
      <c r="S790" s="174"/>
      <c r="T790" s="175"/>
      <c r="AT790" s="170" t="s">
        <v>151</v>
      </c>
      <c r="AU790" s="170" t="s">
        <v>149</v>
      </c>
      <c r="AV790" s="14" t="s">
        <v>82</v>
      </c>
      <c r="AW790" s="14" t="s">
        <v>31</v>
      </c>
      <c r="AX790" s="14" t="s">
        <v>74</v>
      </c>
      <c r="AY790" s="170" t="s">
        <v>142</v>
      </c>
    </row>
    <row r="791" spans="1:65" s="13" customFormat="1" ht="10">
      <c r="B791" s="160"/>
      <c r="D791" s="161" t="s">
        <v>151</v>
      </c>
      <c r="E791" s="162" t="s">
        <v>1</v>
      </c>
      <c r="F791" s="163" t="s">
        <v>967</v>
      </c>
      <c r="H791" s="164">
        <v>728</v>
      </c>
      <c r="I791" s="165"/>
      <c r="L791" s="160"/>
      <c r="M791" s="166"/>
      <c r="N791" s="167"/>
      <c r="O791" s="167"/>
      <c r="P791" s="167"/>
      <c r="Q791" s="167"/>
      <c r="R791" s="167"/>
      <c r="S791" s="167"/>
      <c r="T791" s="168"/>
      <c r="AT791" s="162" t="s">
        <v>151</v>
      </c>
      <c r="AU791" s="162" t="s">
        <v>149</v>
      </c>
      <c r="AV791" s="13" t="s">
        <v>149</v>
      </c>
      <c r="AW791" s="13" t="s">
        <v>31</v>
      </c>
      <c r="AX791" s="13" t="s">
        <v>74</v>
      </c>
      <c r="AY791" s="162" t="s">
        <v>142</v>
      </c>
    </row>
    <row r="792" spans="1:65" s="14" customFormat="1" ht="10">
      <c r="B792" s="169"/>
      <c r="D792" s="161" t="s">
        <v>151</v>
      </c>
      <c r="E792" s="170" t="s">
        <v>1</v>
      </c>
      <c r="F792" s="171" t="s">
        <v>968</v>
      </c>
      <c r="H792" s="170" t="s">
        <v>1</v>
      </c>
      <c r="I792" s="172"/>
      <c r="L792" s="169"/>
      <c r="M792" s="173"/>
      <c r="N792" s="174"/>
      <c r="O792" s="174"/>
      <c r="P792" s="174"/>
      <c r="Q792" s="174"/>
      <c r="R792" s="174"/>
      <c r="S792" s="174"/>
      <c r="T792" s="175"/>
      <c r="AT792" s="170" t="s">
        <v>151</v>
      </c>
      <c r="AU792" s="170" t="s">
        <v>149</v>
      </c>
      <c r="AV792" s="14" t="s">
        <v>82</v>
      </c>
      <c r="AW792" s="14" t="s">
        <v>31</v>
      </c>
      <c r="AX792" s="14" t="s">
        <v>74</v>
      </c>
      <c r="AY792" s="170" t="s">
        <v>142</v>
      </c>
    </row>
    <row r="793" spans="1:65" s="13" customFormat="1" ht="10">
      <c r="B793" s="160"/>
      <c r="D793" s="161" t="s">
        <v>151</v>
      </c>
      <c r="E793" s="162" t="s">
        <v>1</v>
      </c>
      <c r="F793" s="163" t="s">
        <v>969</v>
      </c>
      <c r="H793" s="164">
        <v>3576.7</v>
      </c>
      <c r="I793" s="165"/>
      <c r="L793" s="160"/>
      <c r="M793" s="166"/>
      <c r="N793" s="167"/>
      <c r="O793" s="167"/>
      <c r="P793" s="167"/>
      <c r="Q793" s="167"/>
      <c r="R793" s="167"/>
      <c r="S793" s="167"/>
      <c r="T793" s="168"/>
      <c r="AT793" s="162" t="s">
        <v>151</v>
      </c>
      <c r="AU793" s="162" t="s">
        <v>149</v>
      </c>
      <c r="AV793" s="13" t="s">
        <v>149</v>
      </c>
      <c r="AW793" s="13" t="s">
        <v>31</v>
      </c>
      <c r="AX793" s="13" t="s">
        <v>74</v>
      </c>
      <c r="AY793" s="162" t="s">
        <v>142</v>
      </c>
    </row>
    <row r="794" spans="1:65" s="14" customFormat="1" ht="10">
      <c r="B794" s="169"/>
      <c r="D794" s="161" t="s">
        <v>151</v>
      </c>
      <c r="E794" s="170" t="s">
        <v>1</v>
      </c>
      <c r="F794" s="171" t="s">
        <v>970</v>
      </c>
      <c r="H794" s="170" t="s">
        <v>1</v>
      </c>
      <c r="I794" s="172"/>
      <c r="L794" s="169"/>
      <c r="M794" s="173"/>
      <c r="N794" s="174"/>
      <c r="O794" s="174"/>
      <c r="P794" s="174"/>
      <c r="Q794" s="174"/>
      <c r="R794" s="174"/>
      <c r="S794" s="174"/>
      <c r="T794" s="175"/>
      <c r="AT794" s="170" t="s">
        <v>151</v>
      </c>
      <c r="AU794" s="170" t="s">
        <v>149</v>
      </c>
      <c r="AV794" s="14" t="s">
        <v>82</v>
      </c>
      <c r="AW794" s="14" t="s">
        <v>31</v>
      </c>
      <c r="AX794" s="14" t="s">
        <v>74</v>
      </c>
      <c r="AY794" s="170" t="s">
        <v>142</v>
      </c>
    </row>
    <row r="795" spans="1:65" s="13" customFormat="1" ht="10">
      <c r="B795" s="160"/>
      <c r="D795" s="161" t="s">
        <v>151</v>
      </c>
      <c r="E795" s="162" t="s">
        <v>1</v>
      </c>
      <c r="F795" s="163" t="s">
        <v>971</v>
      </c>
      <c r="H795" s="164">
        <v>639.375</v>
      </c>
      <c r="I795" s="165"/>
      <c r="L795" s="160"/>
      <c r="M795" s="166"/>
      <c r="N795" s="167"/>
      <c r="O795" s="167"/>
      <c r="P795" s="167"/>
      <c r="Q795" s="167"/>
      <c r="R795" s="167"/>
      <c r="S795" s="167"/>
      <c r="T795" s="168"/>
      <c r="AT795" s="162" t="s">
        <v>151</v>
      </c>
      <c r="AU795" s="162" t="s">
        <v>149</v>
      </c>
      <c r="AV795" s="13" t="s">
        <v>149</v>
      </c>
      <c r="AW795" s="13" t="s">
        <v>31</v>
      </c>
      <c r="AX795" s="13" t="s">
        <v>74</v>
      </c>
      <c r="AY795" s="162" t="s">
        <v>142</v>
      </c>
    </row>
    <row r="796" spans="1:65" s="15" customFormat="1" ht="10">
      <c r="B796" s="176"/>
      <c r="D796" s="161" t="s">
        <v>151</v>
      </c>
      <c r="E796" s="177" t="s">
        <v>1</v>
      </c>
      <c r="F796" s="178" t="s">
        <v>164</v>
      </c>
      <c r="H796" s="179">
        <v>4944.0749999999998</v>
      </c>
      <c r="I796" s="180"/>
      <c r="L796" s="176"/>
      <c r="M796" s="181"/>
      <c r="N796" s="182"/>
      <c r="O796" s="182"/>
      <c r="P796" s="182"/>
      <c r="Q796" s="182"/>
      <c r="R796" s="182"/>
      <c r="S796" s="182"/>
      <c r="T796" s="183"/>
      <c r="AT796" s="177" t="s">
        <v>151</v>
      </c>
      <c r="AU796" s="177" t="s">
        <v>149</v>
      </c>
      <c r="AV796" s="15" t="s">
        <v>148</v>
      </c>
      <c r="AW796" s="15" t="s">
        <v>31</v>
      </c>
      <c r="AX796" s="15" t="s">
        <v>82</v>
      </c>
      <c r="AY796" s="177" t="s">
        <v>142</v>
      </c>
    </row>
    <row r="797" spans="1:65" s="2" customFormat="1" ht="21.75" customHeight="1">
      <c r="A797" s="33"/>
      <c r="B797" s="145"/>
      <c r="C797" s="146" t="s">
        <v>650</v>
      </c>
      <c r="D797" s="146" t="s">
        <v>144</v>
      </c>
      <c r="E797" s="147" t="s">
        <v>972</v>
      </c>
      <c r="F797" s="148" t="s">
        <v>973</v>
      </c>
      <c r="G797" s="149" t="s">
        <v>314</v>
      </c>
      <c r="H797" s="150">
        <v>3598.9549999999999</v>
      </c>
      <c r="I797" s="151"/>
      <c r="J797" s="152">
        <f>ROUND(I797*H797,2)</f>
        <v>0</v>
      </c>
      <c r="K797" s="153"/>
      <c r="L797" s="34"/>
      <c r="M797" s="154" t="s">
        <v>1</v>
      </c>
      <c r="N797" s="155" t="s">
        <v>40</v>
      </c>
      <c r="O797" s="59"/>
      <c r="P797" s="156">
        <f>O797*H797</f>
        <v>0</v>
      </c>
      <c r="Q797" s="156">
        <v>2.6249999999999999E-2</v>
      </c>
      <c r="R797" s="156">
        <f>Q797*H797</f>
        <v>94.472568749999994</v>
      </c>
      <c r="S797" s="156">
        <v>0</v>
      </c>
      <c r="T797" s="157">
        <f>S797*H797</f>
        <v>0</v>
      </c>
      <c r="U797" s="33"/>
      <c r="V797" s="33"/>
      <c r="W797" s="33"/>
      <c r="X797" s="33"/>
      <c r="Y797" s="33"/>
      <c r="Z797" s="33"/>
      <c r="AA797" s="33"/>
      <c r="AB797" s="33"/>
      <c r="AC797" s="33"/>
      <c r="AD797" s="33"/>
      <c r="AE797" s="33"/>
      <c r="AR797" s="158" t="s">
        <v>148</v>
      </c>
      <c r="AT797" s="158" t="s">
        <v>144</v>
      </c>
      <c r="AU797" s="158" t="s">
        <v>149</v>
      </c>
      <c r="AY797" s="18" t="s">
        <v>142</v>
      </c>
      <c r="BE797" s="159">
        <f>IF(N797="základná",J797,0)</f>
        <v>0</v>
      </c>
      <c r="BF797" s="159">
        <f>IF(N797="znížená",J797,0)</f>
        <v>0</v>
      </c>
      <c r="BG797" s="159">
        <f>IF(N797="zákl. prenesená",J797,0)</f>
        <v>0</v>
      </c>
      <c r="BH797" s="159">
        <f>IF(N797="zníž. prenesená",J797,0)</f>
        <v>0</v>
      </c>
      <c r="BI797" s="159">
        <f>IF(N797="nulová",J797,0)</f>
        <v>0</v>
      </c>
      <c r="BJ797" s="18" t="s">
        <v>149</v>
      </c>
      <c r="BK797" s="159">
        <f>ROUND(I797*H797,2)</f>
        <v>0</v>
      </c>
      <c r="BL797" s="18" t="s">
        <v>148</v>
      </c>
      <c r="BM797" s="158" t="s">
        <v>974</v>
      </c>
    </row>
    <row r="798" spans="1:65" s="14" customFormat="1" ht="10">
      <c r="B798" s="169"/>
      <c r="D798" s="161" t="s">
        <v>151</v>
      </c>
      <c r="E798" s="170" t="s">
        <v>1</v>
      </c>
      <c r="F798" s="171" t="s">
        <v>966</v>
      </c>
      <c r="H798" s="170" t="s">
        <v>1</v>
      </c>
      <c r="I798" s="172"/>
      <c r="L798" s="169"/>
      <c r="M798" s="173"/>
      <c r="N798" s="174"/>
      <c r="O798" s="174"/>
      <c r="P798" s="174"/>
      <c r="Q798" s="174"/>
      <c r="R798" s="174"/>
      <c r="S798" s="174"/>
      <c r="T798" s="175"/>
      <c r="AT798" s="170" t="s">
        <v>151</v>
      </c>
      <c r="AU798" s="170" t="s">
        <v>149</v>
      </c>
      <c r="AV798" s="14" t="s">
        <v>82</v>
      </c>
      <c r="AW798" s="14" t="s">
        <v>31</v>
      </c>
      <c r="AX798" s="14" t="s">
        <v>74</v>
      </c>
      <c r="AY798" s="170" t="s">
        <v>142</v>
      </c>
    </row>
    <row r="799" spans="1:65" s="13" customFormat="1" ht="10">
      <c r="B799" s="160"/>
      <c r="D799" s="161" t="s">
        <v>151</v>
      </c>
      <c r="E799" s="162" t="s">
        <v>1</v>
      </c>
      <c r="F799" s="163" t="s">
        <v>967</v>
      </c>
      <c r="H799" s="164">
        <v>728</v>
      </c>
      <c r="I799" s="165"/>
      <c r="L799" s="160"/>
      <c r="M799" s="166"/>
      <c r="N799" s="167"/>
      <c r="O799" s="167"/>
      <c r="P799" s="167"/>
      <c r="Q799" s="167"/>
      <c r="R799" s="167"/>
      <c r="S799" s="167"/>
      <c r="T799" s="168"/>
      <c r="AT799" s="162" t="s">
        <v>151</v>
      </c>
      <c r="AU799" s="162" t="s">
        <v>149</v>
      </c>
      <c r="AV799" s="13" t="s">
        <v>149</v>
      </c>
      <c r="AW799" s="13" t="s">
        <v>31</v>
      </c>
      <c r="AX799" s="13" t="s">
        <v>74</v>
      </c>
      <c r="AY799" s="162" t="s">
        <v>142</v>
      </c>
    </row>
    <row r="800" spans="1:65" s="14" customFormat="1" ht="10">
      <c r="B800" s="169"/>
      <c r="D800" s="161" t="s">
        <v>151</v>
      </c>
      <c r="E800" s="170" t="s">
        <v>1</v>
      </c>
      <c r="F800" s="171" t="s">
        <v>968</v>
      </c>
      <c r="H800" s="170" t="s">
        <v>1</v>
      </c>
      <c r="I800" s="172"/>
      <c r="L800" s="169"/>
      <c r="M800" s="173"/>
      <c r="N800" s="174"/>
      <c r="O800" s="174"/>
      <c r="P800" s="174"/>
      <c r="Q800" s="174"/>
      <c r="R800" s="174"/>
      <c r="S800" s="174"/>
      <c r="T800" s="175"/>
      <c r="AT800" s="170" t="s">
        <v>151</v>
      </c>
      <c r="AU800" s="170" t="s">
        <v>149</v>
      </c>
      <c r="AV800" s="14" t="s">
        <v>82</v>
      </c>
      <c r="AW800" s="14" t="s">
        <v>31</v>
      </c>
      <c r="AX800" s="14" t="s">
        <v>74</v>
      </c>
      <c r="AY800" s="170" t="s">
        <v>142</v>
      </c>
    </row>
    <row r="801" spans="1:65" s="13" customFormat="1" ht="10">
      <c r="B801" s="160"/>
      <c r="D801" s="161" t="s">
        <v>151</v>
      </c>
      <c r="E801" s="162" t="s">
        <v>1</v>
      </c>
      <c r="F801" s="163" t="s">
        <v>975</v>
      </c>
      <c r="H801" s="164">
        <v>3576.58</v>
      </c>
      <c r="I801" s="165"/>
      <c r="L801" s="160"/>
      <c r="M801" s="166"/>
      <c r="N801" s="167"/>
      <c r="O801" s="167"/>
      <c r="P801" s="167"/>
      <c r="Q801" s="167"/>
      <c r="R801" s="167"/>
      <c r="S801" s="167"/>
      <c r="T801" s="168"/>
      <c r="AT801" s="162" t="s">
        <v>151</v>
      </c>
      <c r="AU801" s="162" t="s">
        <v>149</v>
      </c>
      <c r="AV801" s="13" t="s">
        <v>149</v>
      </c>
      <c r="AW801" s="13" t="s">
        <v>31</v>
      </c>
      <c r="AX801" s="13" t="s">
        <v>74</v>
      </c>
      <c r="AY801" s="162" t="s">
        <v>142</v>
      </c>
    </row>
    <row r="802" spans="1:65" s="14" customFormat="1" ht="10">
      <c r="B802" s="169"/>
      <c r="D802" s="161" t="s">
        <v>151</v>
      </c>
      <c r="E802" s="170" t="s">
        <v>1</v>
      </c>
      <c r="F802" s="171" t="s">
        <v>970</v>
      </c>
      <c r="H802" s="170" t="s">
        <v>1</v>
      </c>
      <c r="I802" s="172"/>
      <c r="L802" s="169"/>
      <c r="M802" s="173"/>
      <c r="N802" s="174"/>
      <c r="O802" s="174"/>
      <c r="P802" s="174"/>
      <c r="Q802" s="174"/>
      <c r="R802" s="174"/>
      <c r="S802" s="174"/>
      <c r="T802" s="175"/>
      <c r="AT802" s="170" t="s">
        <v>151</v>
      </c>
      <c r="AU802" s="170" t="s">
        <v>149</v>
      </c>
      <c r="AV802" s="14" t="s">
        <v>82</v>
      </c>
      <c r="AW802" s="14" t="s">
        <v>31</v>
      </c>
      <c r="AX802" s="14" t="s">
        <v>74</v>
      </c>
      <c r="AY802" s="170" t="s">
        <v>142</v>
      </c>
    </row>
    <row r="803" spans="1:65" s="13" customFormat="1" ht="10">
      <c r="B803" s="160"/>
      <c r="D803" s="161" t="s">
        <v>151</v>
      </c>
      <c r="E803" s="162" t="s">
        <v>1</v>
      </c>
      <c r="F803" s="163" t="s">
        <v>971</v>
      </c>
      <c r="H803" s="164">
        <v>639.375</v>
      </c>
      <c r="I803" s="165"/>
      <c r="L803" s="160"/>
      <c r="M803" s="166"/>
      <c r="N803" s="167"/>
      <c r="O803" s="167"/>
      <c r="P803" s="167"/>
      <c r="Q803" s="167"/>
      <c r="R803" s="167"/>
      <c r="S803" s="167"/>
      <c r="T803" s="168"/>
      <c r="AT803" s="162" t="s">
        <v>151</v>
      </c>
      <c r="AU803" s="162" t="s">
        <v>149</v>
      </c>
      <c r="AV803" s="13" t="s">
        <v>149</v>
      </c>
      <c r="AW803" s="13" t="s">
        <v>31</v>
      </c>
      <c r="AX803" s="13" t="s">
        <v>74</v>
      </c>
      <c r="AY803" s="162" t="s">
        <v>142</v>
      </c>
    </row>
    <row r="804" spans="1:65" s="14" customFormat="1" ht="10">
      <c r="B804" s="169"/>
      <c r="D804" s="161" t="s">
        <v>151</v>
      </c>
      <c r="E804" s="170" t="s">
        <v>1</v>
      </c>
      <c r="F804" s="171" t="s">
        <v>976</v>
      </c>
      <c r="H804" s="170" t="s">
        <v>1</v>
      </c>
      <c r="I804" s="172"/>
      <c r="L804" s="169"/>
      <c r="M804" s="173"/>
      <c r="N804" s="174"/>
      <c r="O804" s="174"/>
      <c r="P804" s="174"/>
      <c r="Q804" s="174"/>
      <c r="R804" s="174"/>
      <c r="S804" s="174"/>
      <c r="T804" s="175"/>
      <c r="AT804" s="170" t="s">
        <v>151</v>
      </c>
      <c r="AU804" s="170" t="s">
        <v>149</v>
      </c>
      <c r="AV804" s="14" t="s">
        <v>82</v>
      </c>
      <c r="AW804" s="14" t="s">
        <v>31</v>
      </c>
      <c r="AX804" s="14" t="s">
        <v>74</v>
      </c>
      <c r="AY804" s="170" t="s">
        <v>142</v>
      </c>
    </row>
    <row r="805" spans="1:65" s="13" customFormat="1" ht="10">
      <c r="B805" s="160"/>
      <c r="D805" s="161" t="s">
        <v>151</v>
      </c>
      <c r="E805" s="162" t="s">
        <v>1</v>
      </c>
      <c r="F805" s="163" t="s">
        <v>977</v>
      </c>
      <c r="H805" s="164">
        <v>-1345</v>
      </c>
      <c r="I805" s="165"/>
      <c r="L805" s="160"/>
      <c r="M805" s="166"/>
      <c r="N805" s="167"/>
      <c r="O805" s="167"/>
      <c r="P805" s="167"/>
      <c r="Q805" s="167"/>
      <c r="R805" s="167"/>
      <c r="S805" s="167"/>
      <c r="T805" s="168"/>
      <c r="AT805" s="162" t="s">
        <v>151</v>
      </c>
      <c r="AU805" s="162" t="s">
        <v>149</v>
      </c>
      <c r="AV805" s="13" t="s">
        <v>149</v>
      </c>
      <c r="AW805" s="13" t="s">
        <v>31</v>
      </c>
      <c r="AX805" s="13" t="s">
        <v>74</v>
      </c>
      <c r="AY805" s="162" t="s">
        <v>142</v>
      </c>
    </row>
    <row r="806" spans="1:65" s="15" customFormat="1" ht="10">
      <c r="B806" s="176"/>
      <c r="D806" s="161" t="s">
        <v>151</v>
      </c>
      <c r="E806" s="177" t="s">
        <v>1</v>
      </c>
      <c r="F806" s="178" t="s">
        <v>164</v>
      </c>
      <c r="H806" s="179">
        <v>3598.9549999999999</v>
      </c>
      <c r="I806" s="180"/>
      <c r="L806" s="176"/>
      <c r="M806" s="181"/>
      <c r="N806" s="182"/>
      <c r="O806" s="182"/>
      <c r="P806" s="182"/>
      <c r="Q806" s="182"/>
      <c r="R806" s="182"/>
      <c r="S806" s="182"/>
      <c r="T806" s="183"/>
      <c r="AT806" s="177" t="s">
        <v>151</v>
      </c>
      <c r="AU806" s="177" t="s">
        <v>149</v>
      </c>
      <c r="AV806" s="15" t="s">
        <v>148</v>
      </c>
      <c r="AW806" s="15" t="s">
        <v>31</v>
      </c>
      <c r="AX806" s="15" t="s">
        <v>82</v>
      </c>
      <c r="AY806" s="177" t="s">
        <v>142</v>
      </c>
    </row>
    <row r="807" spans="1:65" s="2" customFormat="1" ht="21.75" customHeight="1">
      <c r="A807" s="33"/>
      <c r="B807" s="145"/>
      <c r="C807" s="146" t="s">
        <v>978</v>
      </c>
      <c r="D807" s="146" t="s">
        <v>144</v>
      </c>
      <c r="E807" s="147" t="s">
        <v>979</v>
      </c>
      <c r="F807" s="148" t="s">
        <v>980</v>
      </c>
      <c r="G807" s="149" t="s">
        <v>314</v>
      </c>
      <c r="H807" s="150">
        <v>332.5</v>
      </c>
      <c r="I807" s="151"/>
      <c r="J807" s="152">
        <f>ROUND(I807*H807,2)</f>
        <v>0</v>
      </c>
      <c r="K807" s="153"/>
      <c r="L807" s="34"/>
      <c r="M807" s="154" t="s">
        <v>1</v>
      </c>
      <c r="N807" s="155" t="s">
        <v>40</v>
      </c>
      <c r="O807" s="59"/>
      <c r="P807" s="156">
        <f>O807*H807</f>
        <v>0</v>
      </c>
      <c r="Q807" s="156">
        <v>1.0500000000000001E-2</v>
      </c>
      <c r="R807" s="156">
        <f>Q807*H807</f>
        <v>3.4912500000000004</v>
      </c>
      <c r="S807" s="156">
        <v>0</v>
      </c>
      <c r="T807" s="157">
        <f>S807*H807</f>
        <v>0</v>
      </c>
      <c r="U807" s="33"/>
      <c r="V807" s="33"/>
      <c r="W807" s="33"/>
      <c r="X807" s="33"/>
      <c r="Y807" s="33"/>
      <c r="Z807" s="33"/>
      <c r="AA807" s="33"/>
      <c r="AB807" s="33"/>
      <c r="AC807" s="33"/>
      <c r="AD807" s="33"/>
      <c r="AE807" s="33"/>
      <c r="AR807" s="158" t="s">
        <v>148</v>
      </c>
      <c r="AT807" s="158" t="s">
        <v>144</v>
      </c>
      <c r="AU807" s="158" t="s">
        <v>149</v>
      </c>
      <c r="AY807" s="18" t="s">
        <v>142</v>
      </c>
      <c r="BE807" s="159">
        <f>IF(N807="základná",J807,0)</f>
        <v>0</v>
      </c>
      <c r="BF807" s="159">
        <f>IF(N807="znížená",J807,0)</f>
        <v>0</v>
      </c>
      <c r="BG807" s="159">
        <f>IF(N807="zákl. prenesená",J807,0)</f>
        <v>0</v>
      </c>
      <c r="BH807" s="159">
        <f>IF(N807="zníž. prenesená",J807,0)</f>
        <v>0</v>
      </c>
      <c r="BI807" s="159">
        <f>IF(N807="nulová",J807,0)</f>
        <v>0</v>
      </c>
      <c r="BJ807" s="18" t="s">
        <v>149</v>
      </c>
      <c r="BK807" s="159">
        <f>ROUND(I807*H807,2)</f>
        <v>0</v>
      </c>
      <c r="BL807" s="18" t="s">
        <v>148</v>
      </c>
      <c r="BM807" s="158" t="s">
        <v>981</v>
      </c>
    </row>
    <row r="808" spans="1:65" s="2" customFormat="1" ht="33" customHeight="1">
      <c r="A808" s="33"/>
      <c r="B808" s="145"/>
      <c r="C808" s="146" t="s">
        <v>982</v>
      </c>
      <c r="D808" s="146" t="s">
        <v>144</v>
      </c>
      <c r="E808" s="147" t="s">
        <v>983</v>
      </c>
      <c r="F808" s="148" t="s">
        <v>984</v>
      </c>
      <c r="G808" s="149" t="s">
        <v>314</v>
      </c>
      <c r="H808" s="150">
        <v>332.5</v>
      </c>
      <c r="I808" s="151"/>
      <c r="J808" s="152">
        <f>ROUND(I808*H808,2)</f>
        <v>0</v>
      </c>
      <c r="K808" s="153"/>
      <c r="L808" s="34"/>
      <c r="M808" s="154" t="s">
        <v>1</v>
      </c>
      <c r="N808" s="155" t="s">
        <v>40</v>
      </c>
      <c r="O808" s="59"/>
      <c r="P808" s="156">
        <f>O808*H808</f>
        <v>0</v>
      </c>
      <c r="Q808" s="156">
        <v>3.2550000000000003E-2</v>
      </c>
      <c r="R808" s="156">
        <f>Q808*H808</f>
        <v>10.822875000000002</v>
      </c>
      <c r="S808" s="156">
        <v>0</v>
      </c>
      <c r="T808" s="157">
        <f>S808*H808</f>
        <v>0</v>
      </c>
      <c r="U808" s="33"/>
      <c r="V808" s="33"/>
      <c r="W808" s="33"/>
      <c r="X808" s="33"/>
      <c r="Y808" s="33"/>
      <c r="Z808" s="33"/>
      <c r="AA808" s="33"/>
      <c r="AB808" s="33"/>
      <c r="AC808" s="33"/>
      <c r="AD808" s="33"/>
      <c r="AE808" s="33"/>
      <c r="AR808" s="158" t="s">
        <v>148</v>
      </c>
      <c r="AT808" s="158" t="s">
        <v>144</v>
      </c>
      <c r="AU808" s="158" t="s">
        <v>149</v>
      </c>
      <c r="AY808" s="18" t="s">
        <v>142</v>
      </c>
      <c r="BE808" s="159">
        <f>IF(N808="základná",J808,0)</f>
        <v>0</v>
      </c>
      <c r="BF808" s="159">
        <f>IF(N808="znížená",J808,0)</f>
        <v>0</v>
      </c>
      <c r="BG808" s="159">
        <f>IF(N808="zákl. prenesená",J808,0)</f>
        <v>0</v>
      </c>
      <c r="BH808" s="159">
        <f>IF(N808="zníž. prenesená",J808,0)</f>
        <v>0</v>
      </c>
      <c r="BI808" s="159">
        <f>IF(N808="nulová",J808,0)</f>
        <v>0</v>
      </c>
      <c r="BJ808" s="18" t="s">
        <v>149</v>
      </c>
      <c r="BK808" s="159">
        <f>ROUND(I808*H808,2)</f>
        <v>0</v>
      </c>
      <c r="BL808" s="18" t="s">
        <v>148</v>
      </c>
      <c r="BM808" s="158" t="s">
        <v>985</v>
      </c>
    </row>
    <row r="809" spans="1:65" s="14" customFormat="1" ht="10">
      <c r="B809" s="169"/>
      <c r="D809" s="161" t="s">
        <v>151</v>
      </c>
      <c r="E809" s="170" t="s">
        <v>1</v>
      </c>
      <c r="F809" s="171" t="s">
        <v>703</v>
      </c>
      <c r="H809" s="170" t="s">
        <v>1</v>
      </c>
      <c r="I809" s="172"/>
      <c r="L809" s="169"/>
      <c r="M809" s="173"/>
      <c r="N809" s="174"/>
      <c r="O809" s="174"/>
      <c r="P809" s="174"/>
      <c r="Q809" s="174"/>
      <c r="R809" s="174"/>
      <c r="S809" s="174"/>
      <c r="T809" s="175"/>
      <c r="AT809" s="170" t="s">
        <v>151</v>
      </c>
      <c r="AU809" s="170" t="s">
        <v>149</v>
      </c>
      <c r="AV809" s="14" t="s">
        <v>82</v>
      </c>
      <c r="AW809" s="14" t="s">
        <v>31</v>
      </c>
      <c r="AX809" s="14" t="s">
        <v>74</v>
      </c>
      <c r="AY809" s="170" t="s">
        <v>142</v>
      </c>
    </row>
    <row r="810" spans="1:65" s="13" customFormat="1" ht="10">
      <c r="B810" s="160"/>
      <c r="D810" s="161" t="s">
        <v>151</v>
      </c>
      <c r="E810" s="162" t="s">
        <v>1</v>
      </c>
      <c r="F810" s="163" t="s">
        <v>986</v>
      </c>
      <c r="H810" s="164">
        <v>332.5</v>
      </c>
      <c r="I810" s="165"/>
      <c r="L810" s="160"/>
      <c r="M810" s="166"/>
      <c r="N810" s="167"/>
      <c r="O810" s="167"/>
      <c r="P810" s="167"/>
      <c r="Q810" s="167"/>
      <c r="R810" s="167"/>
      <c r="S810" s="167"/>
      <c r="T810" s="168"/>
      <c r="AT810" s="162" t="s">
        <v>151</v>
      </c>
      <c r="AU810" s="162" t="s">
        <v>149</v>
      </c>
      <c r="AV810" s="13" t="s">
        <v>149</v>
      </c>
      <c r="AW810" s="13" t="s">
        <v>31</v>
      </c>
      <c r="AX810" s="13" t="s">
        <v>82</v>
      </c>
      <c r="AY810" s="162" t="s">
        <v>142</v>
      </c>
    </row>
    <row r="811" spans="1:65" s="2" customFormat="1" ht="21.75" customHeight="1">
      <c r="A811" s="33"/>
      <c r="B811" s="145"/>
      <c r="C811" s="146" t="s">
        <v>987</v>
      </c>
      <c r="D811" s="146" t="s">
        <v>144</v>
      </c>
      <c r="E811" s="147" t="s">
        <v>988</v>
      </c>
      <c r="F811" s="148" t="s">
        <v>989</v>
      </c>
      <c r="G811" s="149" t="s">
        <v>314</v>
      </c>
      <c r="H811" s="150">
        <v>5276.4750000000004</v>
      </c>
      <c r="I811" s="151"/>
      <c r="J811" s="152">
        <f>ROUND(I811*H811,2)</f>
        <v>0</v>
      </c>
      <c r="K811" s="153"/>
      <c r="L811" s="34"/>
      <c r="M811" s="154" t="s">
        <v>1</v>
      </c>
      <c r="N811" s="155" t="s">
        <v>40</v>
      </c>
      <c r="O811" s="59"/>
      <c r="P811" s="156">
        <f>O811*H811</f>
        <v>0</v>
      </c>
      <c r="Q811" s="156">
        <v>4.15E-3</v>
      </c>
      <c r="R811" s="156">
        <f>Q811*H811</f>
        <v>21.897371250000003</v>
      </c>
      <c r="S811" s="156">
        <v>0</v>
      </c>
      <c r="T811" s="157">
        <f>S811*H811</f>
        <v>0</v>
      </c>
      <c r="U811" s="33"/>
      <c r="V811" s="33"/>
      <c r="W811" s="33"/>
      <c r="X811" s="33"/>
      <c r="Y811" s="33"/>
      <c r="Z811" s="33"/>
      <c r="AA811" s="33"/>
      <c r="AB811" s="33"/>
      <c r="AC811" s="33"/>
      <c r="AD811" s="33"/>
      <c r="AE811" s="33"/>
      <c r="AR811" s="158" t="s">
        <v>148</v>
      </c>
      <c r="AT811" s="158" t="s">
        <v>144</v>
      </c>
      <c r="AU811" s="158" t="s">
        <v>149</v>
      </c>
      <c r="AY811" s="18" t="s">
        <v>142</v>
      </c>
      <c r="BE811" s="159">
        <f>IF(N811="základná",J811,0)</f>
        <v>0</v>
      </c>
      <c r="BF811" s="159">
        <f>IF(N811="znížená",J811,0)</f>
        <v>0</v>
      </c>
      <c r="BG811" s="159">
        <f>IF(N811="zákl. prenesená",J811,0)</f>
        <v>0</v>
      </c>
      <c r="BH811" s="159">
        <f>IF(N811="zníž. prenesená",J811,0)</f>
        <v>0</v>
      </c>
      <c r="BI811" s="159">
        <f>IF(N811="nulová",J811,0)</f>
        <v>0</v>
      </c>
      <c r="BJ811" s="18" t="s">
        <v>149</v>
      </c>
      <c r="BK811" s="159">
        <f>ROUND(I811*H811,2)</f>
        <v>0</v>
      </c>
      <c r="BL811" s="18" t="s">
        <v>148</v>
      </c>
      <c r="BM811" s="158" t="s">
        <v>990</v>
      </c>
    </row>
    <row r="812" spans="1:65" s="14" customFormat="1" ht="10">
      <c r="B812" s="169"/>
      <c r="D812" s="161" t="s">
        <v>151</v>
      </c>
      <c r="E812" s="170" t="s">
        <v>1</v>
      </c>
      <c r="F812" s="171" t="s">
        <v>966</v>
      </c>
      <c r="H812" s="170" t="s">
        <v>1</v>
      </c>
      <c r="I812" s="172"/>
      <c r="L812" s="169"/>
      <c r="M812" s="173"/>
      <c r="N812" s="174"/>
      <c r="O812" s="174"/>
      <c r="P812" s="174"/>
      <c r="Q812" s="174"/>
      <c r="R812" s="174"/>
      <c r="S812" s="174"/>
      <c r="T812" s="175"/>
      <c r="AT812" s="170" t="s">
        <v>151</v>
      </c>
      <c r="AU812" s="170" t="s">
        <v>149</v>
      </c>
      <c r="AV812" s="14" t="s">
        <v>82</v>
      </c>
      <c r="AW812" s="14" t="s">
        <v>31</v>
      </c>
      <c r="AX812" s="14" t="s">
        <v>74</v>
      </c>
      <c r="AY812" s="170" t="s">
        <v>142</v>
      </c>
    </row>
    <row r="813" spans="1:65" s="13" customFormat="1" ht="10">
      <c r="B813" s="160"/>
      <c r="D813" s="161" t="s">
        <v>151</v>
      </c>
      <c r="E813" s="162" t="s">
        <v>1</v>
      </c>
      <c r="F813" s="163" t="s">
        <v>967</v>
      </c>
      <c r="H813" s="164">
        <v>728</v>
      </c>
      <c r="I813" s="165"/>
      <c r="L813" s="160"/>
      <c r="M813" s="166"/>
      <c r="N813" s="167"/>
      <c r="O813" s="167"/>
      <c r="P813" s="167"/>
      <c r="Q813" s="167"/>
      <c r="R813" s="167"/>
      <c r="S813" s="167"/>
      <c r="T813" s="168"/>
      <c r="AT813" s="162" t="s">
        <v>151</v>
      </c>
      <c r="AU813" s="162" t="s">
        <v>149</v>
      </c>
      <c r="AV813" s="13" t="s">
        <v>149</v>
      </c>
      <c r="AW813" s="13" t="s">
        <v>31</v>
      </c>
      <c r="AX813" s="13" t="s">
        <v>74</v>
      </c>
      <c r="AY813" s="162" t="s">
        <v>142</v>
      </c>
    </row>
    <row r="814" spans="1:65" s="14" customFormat="1" ht="10">
      <c r="B814" s="169"/>
      <c r="D814" s="161" t="s">
        <v>151</v>
      </c>
      <c r="E814" s="170" t="s">
        <v>1</v>
      </c>
      <c r="F814" s="171" t="s">
        <v>968</v>
      </c>
      <c r="H814" s="170" t="s">
        <v>1</v>
      </c>
      <c r="I814" s="172"/>
      <c r="L814" s="169"/>
      <c r="M814" s="173"/>
      <c r="N814" s="174"/>
      <c r="O814" s="174"/>
      <c r="P814" s="174"/>
      <c r="Q814" s="174"/>
      <c r="R814" s="174"/>
      <c r="S814" s="174"/>
      <c r="T814" s="175"/>
      <c r="AT814" s="170" t="s">
        <v>151</v>
      </c>
      <c r="AU814" s="170" t="s">
        <v>149</v>
      </c>
      <c r="AV814" s="14" t="s">
        <v>82</v>
      </c>
      <c r="AW814" s="14" t="s">
        <v>31</v>
      </c>
      <c r="AX814" s="14" t="s">
        <v>74</v>
      </c>
      <c r="AY814" s="170" t="s">
        <v>142</v>
      </c>
    </row>
    <row r="815" spans="1:65" s="13" customFormat="1" ht="10">
      <c r="B815" s="160"/>
      <c r="D815" s="161" t="s">
        <v>151</v>
      </c>
      <c r="E815" s="162" t="s">
        <v>1</v>
      </c>
      <c r="F815" s="163" t="s">
        <v>991</v>
      </c>
      <c r="H815" s="164">
        <v>3576.6</v>
      </c>
      <c r="I815" s="165"/>
      <c r="L815" s="160"/>
      <c r="M815" s="166"/>
      <c r="N815" s="167"/>
      <c r="O815" s="167"/>
      <c r="P815" s="167"/>
      <c r="Q815" s="167"/>
      <c r="R815" s="167"/>
      <c r="S815" s="167"/>
      <c r="T815" s="168"/>
      <c r="AT815" s="162" t="s">
        <v>151</v>
      </c>
      <c r="AU815" s="162" t="s">
        <v>149</v>
      </c>
      <c r="AV815" s="13" t="s">
        <v>149</v>
      </c>
      <c r="AW815" s="13" t="s">
        <v>31</v>
      </c>
      <c r="AX815" s="13" t="s">
        <v>74</v>
      </c>
      <c r="AY815" s="162" t="s">
        <v>142</v>
      </c>
    </row>
    <row r="816" spans="1:65" s="14" customFormat="1" ht="10">
      <c r="B816" s="169"/>
      <c r="D816" s="161" t="s">
        <v>151</v>
      </c>
      <c r="E816" s="170" t="s">
        <v>1</v>
      </c>
      <c r="F816" s="171" t="s">
        <v>992</v>
      </c>
      <c r="H816" s="170" t="s">
        <v>1</v>
      </c>
      <c r="I816" s="172"/>
      <c r="L816" s="169"/>
      <c r="M816" s="173"/>
      <c r="N816" s="174"/>
      <c r="O816" s="174"/>
      <c r="P816" s="174"/>
      <c r="Q816" s="174"/>
      <c r="R816" s="174"/>
      <c r="S816" s="174"/>
      <c r="T816" s="175"/>
      <c r="AT816" s="170" t="s">
        <v>151</v>
      </c>
      <c r="AU816" s="170" t="s">
        <v>149</v>
      </c>
      <c r="AV816" s="14" t="s">
        <v>82</v>
      </c>
      <c r="AW816" s="14" t="s">
        <v>31</v>
      </c>
      <c r="AX816" s="14" t="s">
        <v>74</v>
      </c>
      <c r="AY816" s="170" t="s">
        <v>142</v>
      </c>
    </row>
    <row r="817" spans="1:65" s="13" customFormat="1" ht="10">
      <c r="B817" s="160"/>
      <c r="D817" s="161" t="s">
        <v>151</v>
      </c>
      <c r="E817" s="162" t="s">
        <v>1</v>
      </c>
      <c r="F817" s="163" t="s">
        <v>993</v>
      </c>
      <c r="H817" s="164">
        <v>971.875</v>
      </c>
      <c r="I817" s="165"/>
      <c r="L817" s="160"/>
      <c r="M817" s="166"/>
      <c r="N817" s="167"/>
      <c r="O817" s="167"/>
      <c r="P817" s="167"/>
      <c r="Q817" s="167"/>
      <c r="R817" s="167"/>
      <c r="S817" s="167"/>
      <c r="T817" s="168"/>
      <c r="AT817" s="162" t="s">
        <v>151</v>
      </c>
      <c r="AU817" s="162" t="s">
        <v>149</v>
      </c>
      <c r="AV817" s="13" t="s">
        <v>149</v>
      </c>
      <c r="AW817" s="13" t="s">
        <v>31</v>
      </c>
      <c r="AX817" s="13" t="s">
        <v>74</v>
      </c>
      <c r="AY817" s="162" t="s">
        <v>142</v>
      </c>
    </row>
    <row r="818" spans="1:65" s="15" customFormat="1" ht="10">
      <c r="B818" s="176"/>
      <c r="D818" s="161" t="s">
        <v>151</v>
      </c>
      <c r="E818" s="177" t="s">
        <v>1</v>
      </c>
      <c r="F818" s="178" t="s">
        <v>164</v>
      </c>
      <c r="H818" s="179">
        <v>5276.4750000000004</v>
      </c>
      <c r="I818" s="180"/>
      <c r="L818" s="176"/>
      <c r="M818" s="181"/>
      <c r="N818" s="182"/>
      <c r="O818" s="182"/>
      <c r="P818" s="182"/>
      <c r="Q818" s="182"/>
      <c r="R818" s="182"/>
      <c r="S818" s="182"/>
      <c r="T818" s="183"/>
      <c r="AT818" s="177" t="s">
        <v>151</v>
      </c>
      <c r="AU818" s="177" t="s">
        <v>149</v>
      </c>
      <c r="AV818" s="15" t="s">
        <v>148</v>
      </c>
      <c r="AW818" s="15" t="s">
        <v>31</v>
      </c>
      <c r="AX818" s="15" t="s">
        <v>82</v>
      </c>
      <c r="AY818" s="177" t="s">
        <v>142</v>
      </c>
    </row>
    <row r="819" spans="1:65" s="2" customFormat="1" ht="33" customHeight="1">
      <c r="A819" s="33"/>
      <c r="B819" s="145"/>
      <c r="C819" s="146" t="s">
        <v>994</v>
      </c>
      <c r="D819" s="146" t="s">
        <v>144</v>
      </c>
      <c r="E819" s="147" t="s">
        <v>995</v>
      </c>
      <c r="F819" s="148" t="s">
        <v>996</v>
      </c>
      <c r="G819" s="149" t="s">
        <v>314</v>
      </c>
      <c r="H819" s="150">
        <v>75.599999999999994</v>
      </c>
      <c r="I819" s="151"/>
      <c r="J819" s="152">
        <f>ROUND(I819*H819,2)</f>
        <v>0</v>
      </c>
      <c r="K819" s="153"/>
      <c r="L819" s="34"/>
      <c r="M819" s="154" t="s">
        <v>1</v>
      </c>
      <c r="N819" s="155" t="s">
        <v>40</v>
      </c>
      <c r="O819" s="59"/>
      <c r="P819" s="156">
        <f>O819*H819</f>
        <v>0</v>
      </c>
      <c r="Q819" s="156">
        <v>3.3E-3</v>
      </c>
      <c r="R819" s="156">
        <f>Q819*H819</f>
        <v>0.24947999999999998</v>
      </c>
      <c r="S819" s="156">
        <v>0</v>
      </c>
      <c r="T819" s="157">
        <f>S819*H819</f>
        <v>0</v>
      </c>
      <c r="U819" s="33"/>
      <c r="V819" s="33"/>
      <c r="W819" s="33"/>
      <c r="X819" s="33"/>
      <c r="Y819" s="33"/>
      <c r="Z819" s="33"/>
      <c r="AA819" s="33"/>
      <c r="AB819" s="33"/>
      <c r="AC819" s="33"/>
      <c r="AD819" s="33"/>
      <c r="AE819" s="33"/>
      <c r="AR819" s="158" t="s">
        <v>148</v>
      </c>
      <c r="AT819" s="158" t="s">
        <v>144</v>
      </c>
      <c r="AU819" s="158" t="s">
        <v>149</v>
      </c>
      <c r="AY819" s="18" t="s">
        <v>142</v>
      </c>
      <c r="BE819" s="159">
        <f>IF(N819="základná",J819,0)</f>
        <v>0</v>
      </c>
      <c r="BF819" s="159">
        <f>IF(N819="znížená",J819,0)</f>
        <v>0</v>
      </c>
      <c r="BG819" s="159">
        <f>IF(N819="zákl. prenesená",J819,0)</f>
        <v>0</v>
      </c>
      <c r="BH819" s="159">
        <f>IF(N819="zníž. prenesená",J819,0)</f>
        <v>0</v>
      </c>
      <c r="BI819" s="159">
        <f>IF(N819="nulová",J819,0)</f>
        <v>0</v>
      </c>
      <c r="BJ819" s="18" t="s">
        <v>149</v>
      </c>
      <c r="BK819" s="159">
        <f>ROUND(I819*H819,2)</f>
        <v>0</v>
      </c>
      <c r="BL819" s="18" t="s">
        <v>148</v>
      </c>
      <c r="BM819" s="158" t="s">
        <v>997</v>
      </c>
    </row>
    <row r="820" spans="1:65" s="2" customFormat="1" ht="21.75" customHeight="1">
      <c r="A820" s="33"/>
      <c r="B820" s="145"/>
      <c r="C820" s="146" t="s">
        <v>998</v>
      </c>
      <c r="D820" s="146" t="s">
        <v>144</v>
      </c>
      <c r="E820" s="147" t="s">
        <v>999</v>
      </c>
      <c r="F820" s="148" t="s">
        <v>1000</v>
      </c>
      <c r="G820" s="149" t="s">
        <v>314</v>
      </c>
      <c r="H820" s="150">
        <v>61.95</v>
      </c>
      <c r="I820" s="151"/>
      <c r="J820" s="152">
        <f>ROUND(I820*H820,2)</f>
        <v>0</v>
      </c>
      <c r="K820" s="153"/>
      <c r="L820" s="34"/>
      <c r="M820" s="154" t="s">
        <v>1</v>
      </c>
      <c r="N820" s="155" t="s">
        <v>40</v>
      </c>
      <c r="O820" s="59"/>
      <c r="P820" s="156">
        <f>O820*H820</f>
        <v>0</v>
      </c>
      <c r="Q820" s="156">
        <v>5.8999999999999999E-3</v>
      </c>
      <c r="R820" s="156">
        <f>Q820*H820</f>
        <v>0.36550500000000002</v>
      </c>
      <c r="S820" s="156">
        <v>0</v>
      </c>
      <c r="T820" s="157">
        <f>S820*H820</f>
        <v>0</v>
      </c>
      <c r="U820" s="33"/>
      <c r="V820" s="33"/>
      <c r="W820" s="33"/>
      <c r="X820" s="33"/>
      <c r="Y820" s="33"/>
      <c r="Z820" s="33"/>
      <c r="AA820" s="33"/>
      <c r="AB820" s="33"/>
      <c r="AC820" s="33"/>
      <c r="AD820" s="33"/>
      <c r="AE820" s="33"/>
      <c r="AR820" s="158" t="s">
        <v>148</v>
      </c>
      <c r="AT820" s="158" t="s">
        <v>144</v>
      </c>
      <c r="AU820" s="158" t="s">
        <v>149</v>
      </c>
      <c r="AY820" s="18" t="s">
        <v>142</v>
      </c>
      <c r="BE820" s="159">
        <f>IF(N820="základná",J820,0)</f>
        <v>0</v>
      </c>
      <c r="BF820" s="159">
        <f>IF(N820="znížená",J820,0)</f>
        <v>0</v>
      </c>
      <c r="BG820" s="159">
        <f>IF(N820="zákl. prenesená",J820,0)</f>
        <v>0</v>
      </c>
      <c r="BH820" s="159">
        <f>IF(N820="zníž. prenesená",J820,0)</f>
        <v>0</v>
      </c>
      <c r="BI820" s="159">
        <f>IF(N820="nulová",J820,0)</f>
        <v>0</v>
      </c>
      <c r="BJ820" s="18" t="s">
        <v>149</v>
      </c>
      <c r="BK820" s="159">
        <f>ROUND(I820*H820,2)</f>
        <v>0</v>
      </c>
      <c r="BL820" s="18" t="s">
        <v>148</v>
      </c>
      <c r="BM820" s="158" t="s">
        <v>1001</v>
      </c>
    </row>
    <row r="821" spans="1:65" s="13" customFormat="1" ht="10">
      <c r="B821" s="160"/>
      <c r="D821" s="161" t="s">
        <v>151</v>
      </c>
      <c r="E821" s="162" t="s">
        <v>1</v>
      </c>
      <c r="F821" s="163" t="s">
        <v>1002</v>
      </c>
      <c r="H821" s="164">
        <v>77.91</v>
      </c>
      <c r="I821" s="165"/>
      <c r="L821" s="160"/>
      <c r="M821" s="166"/>
      <c r="N821" s="167"/>
      <c r="O821" s="167"/>
      <c r="P821" s="167"/>
      <c r="Q821" s="167"/>
      <c r="R821" s="167"/>
      <c r="S821" s="167"/>
      <c r="T821" s="168"/>
      <c r="AT821" s="162" t="s">
        <v>151</v>
      </c>
      <c r="AU821" s="162" t="s">
        <v>149</v>
      </c>
      <c r="AV821" s="13" t="s">
        <v>149</v>
      </c>
      <c r="AW821" s="13" t="s">
        <v>31</v>
      </c>
      <c r="AX821" s="13" t="s">
        <v>74</v>
      </c>
      <c r="AY821" s="162" t="s">
        <v>142</v>
      </c>
    </row>
    <row r="822" spans="1:65" s="13" customFormat="1" ht="10">
      <c r="B822" s="160"/>
      <c r="D822" s="161" t="s">
        <v>151</v>
      </c>
      <c r="E822" s="162" t="s">
        <v>1</v>
      </c>
      <c r="F822" s="163" t="s">
        <v>1003</v>
      </c>
      <c r="H822" s="164">
        <v>-15.96</v>
      </c>
      <c r="I822" s="165"/>
      <c r="L822" s="160"/>
      <c r="M822" s="166"/>
      <c r="N822" s="167"/>
      <c r="O822" s="167"/>
      <c r="P822" s="167"/>
      <c r="Q822" s="167"/>
      <c r="R822" s="167"/>
      <c r="S822" s="167"/>
      <c r="T822" s="168"/>
      <c r="AT822" s="162" t="s">
        <v>151</v>
      </c>
      <c r="AU822" s="162" t="s">
        <v>149</v>
      </c>
      <c r="AV822" s="13" t="s">
        <v>149</v>
      </c>
      <c r="AW822" s="13" t="s">
        <v>31</v>
      </c>
      <c r="AX822" s="13" t="s">
        <v>74</v>
      </c>
      <c r="AY822" s="162" t="s">
        <v>142</v>
      </c>
    </row>
    <row r="823" spans="1:65" s="15" customFormat="1" ht="10">
      <c r="B823" s="176"/>
      <c r="D823" s="161" t="s">
        <v>151</v>
      </c>
      <c r="E823" s="177" t="s">
        <v>1</v>
      </c>
      <c r="F823" s="178" t="s">
        <v>164</v>
      </c>
      <c r="H823" s="179">
        <v>61.95</v>
      </c>
      <c r="I823" s="180"/>
      <c r="L823" s="176"/>
      <c r="M823" s="181"/>
      <c r="N823" s="182"/>
      <c r="O823" s="182"/>
      <c r="P823" s="182"/>
      <c r="Q823" s="182"/>
      <c r="R823" s="182"/>
      <c r="S823" s="182"/>
      <c r="T823" s="183"/>
      <c r="AT823" s="177" t="s">
        <v>151</v>
      </c>
      <c r="AU823" s="177" t="s">
        <v>149</v>
      </c>
      <c r="AV823" s="15" t="s">
        <v>148</v>
      </c>
      <c r="AW823" s="15" t="s">
        <v>31</v>
      </c>
      <c r="AX823" s="15" t="s">
        <v>82</v>
      </c>
      <c r="AY823" s="177" t="s">
        <v>142</v>
      </c>
    </row>
    <row r="824" spans="1:65" s="2" customFormat="1" ht="21.75" customHeight="1">
      <c r="A824" s="33"/>
      <c r="B824" s="145"/>
      <c r="C824" s="146" t="s">
        <v>1004</v>
      </c>
      <c r="D824" s="146" t="s">
        <v>144</v>
      </c>
      <c r="E824" s="147" t="s">
        <v>1005</v>
      </c>
      <c r="F824" s="148" t="s">
        <v>1006</v>
      </c>
      <c r="G824" s="149" t="s">
        <v>314</v>
      </c>
      <c r="H824" s="150">
        <v>1417.9580000000001</v>
      </c>
      <c r="I824" s="151"/>
      <c r="J824" s="152">
        <f>ROUND(I824*H824,2)</f>
        <v>0</v>
      </c>
      <c r="K824" s="153"/>
      <c r="L824" s="34"/>
      <c r="M824" s="154" t="s">
        <v>1</v>
      </c>
      <c r="N824" s="155" t="s">
        <v>40</v>
      </c>
      <c r="O824" s="59"/>
      <c r="P824" s="156">
        <f>O824*H824</f>
        <v>0</v>
      </c>
      <c r="Q824" s="156">
        <v>3.3E-3</v>
      </c>
      <c r="R824" s="156">
        <f>Q824*H824</f>
        <v>4.6792614000000006</v>
      </c>
      <c r="S824" s="156">
        <v>0</v>
      </c>
      <c r="T824" s="157">
        <f>S824*H824</f>
        <v>0</v>
      </c>
      <c r="U824" s="33"/>
      <c r="V824" s="33"/>
      <c r="W824" s="33"/>
      <c r="X824" s="33"/>
      <c r="Y824" s="33"/>
      <c r="Z824" s="33"/>
      <c r="AA824" s="33"/>
      <c r="AB824" s="33"/>
      <c r="AC824" s="33"/>
      <c r="AD824" s="33"/>
      <c r="AE824" s="33"/>
      <c r="AR824" s="158" t="s">
        <v>148</v>
      </c>
      <c r="AT824" s="158" t="s">
        <v>144</v>
      </c>
      <c r="AU824" s="158" t="s">
        <v>149</v>
      </c>
      <c r="AY824" s="18" t="s">
        <v>142</v>
      </c>
      <c r="BE824" s="159">
        <f>IF(N824="základná",J824,0)</f>
        <v>0</v>
      </c>
      <c r="BF824" s="159">
        <f>IF(N824="znížená",J824,0)</f>
        <v>0</v>
      </c>
      <c r="BG824" s="159">
        <f>IF(N824="zákl. prenesená",J824,0)</f>
        <v>0</v>
      </c>
      <c r="BH824" s="159">
        <f>IF(N824="zníž. prenesená",J824,0)</f>
        <v>0</v>
      </c>
      <c r="BI824" s="159">
        <f>IF(N824="nulová",J824,0)</f>
        <v>0</v>
      </c>
      <c r="BJ824" s="18" t="s">
        <v>149</v>
      </c>
      <c r="BK824" s="159">
        <f>ROUND(I824*H824,2)</f>
        <v>0</v>
      </c>
      <c r="BL824" s="18" t="s">
        <v>148</v>
      </c>
      <c r="BM824" s="158" t="s">
        <v>1007</v>
      </c>
    </row>
    <row r="825" spans="1:65" s="13" customFormat="1" ht="10">
      <c r="B825" s="160"/>
      <c r="D825" s="161" t="s">
        <v>151</v>
      </c>
      <c r="E825" s="162" t="s">
        <v>1</v>
      </c>
      <c r="F825" s="163" t="s">
        <v>1008</v>
      </c>
      <c r="H825" s="164">
        <v>1632.4</v>
      </c>
      <c r="I825" s="165"/>
      <c r="L825" s="160"/>
      <c r="M825" s="166"/>
      <c r="N825" s="167"/>
      <c r="O825" s="167"/>
      <c r="P825" s="167"/>
      <c r="Q825" s="167"/>
      <c r="R825" s="167"/>
      <c r="S825" s="167"/>
      <c r="T825" s="168"/>
      <c r="AT825" s="162" t="s">
        <v>151</v>
      </c>
      <c r="AU825" s="162" t="s">
        <v>149</v>
      </c>
      <c r="AV825" s="13" t="s">
        <v>149</v>
      </c>
      <c r="AW825" s="13" t="s">
        <v>31</v>
      </c>
      <c r="AX825" s="13" t="s">
        <v>74</v>
      </c>
      <c r="AY825" s="162" t="s">
        <v>142</v>
      </c>
    </row>
    <row r="826" spans="1:65" s="13" customFormat="1" ht="10">
      <c r="B826" s="160"/>
      <c r="D826" s="161" t="s">
        <v>151</v>
      </c>
      <c r="E826" s="162" t="s">
        <v>1</v>
      </c>
      <c r="F826" s="163" t="s">
        <v>1009</v>
      </c>
      <c r="H826" s="164">
        <v>-338.17</v>
      </c>
      <c r="I826" s="165"/>
      <c r="L826" s="160"/>
      <c r="M826" s="166"/>
      <c r="N826" s="167"/>
      <c r="O826" s="167"/>
      <c r="P826" s="167"/>
      <c r="Q826" s="167"/>
      <c r="R826" s="167"/>
      <c r="S826" s="167"/>
      <c r="T826" s="168"/>
      <c r="AT826" s="162" t="s">
        <v>151</v>
      </c>
      <c r="AU826" s="162" t="s">
        <v>149</v>
      </c>
      <c r="AV826" s="13" t="s">
        <v>149</v>
      </c>
      <c r="AW826" s="13" t="s">
        <v>31</v>
      </c>
      <c r="AX826" s="13" t="s">
        <v>74</v>
      </c>
      <c r="AY826" s="162" t="s">
        <v>142</v>
      </c>
    </row>
    <row r="827" spans="1:65" s="16" customFormat="1" ht="10">
      <c r="B827" s="195"/>
      <c r="D827" s="161" t="s">
        <v>151</v>
      </c>
      <c r="E827" s="196" t="s">
        <v>1</v>
      </c>
      <c r="F827" s="197" t="s">
        <v>753</v>
      </c>
      <c r="H827" s="198">
        <v>1294.23</v>
      </c>
      <c r="I827" s="199"/>
      <c r="L827" s="195"/>
      <c r="M827" s="200"/>
      <c r="N827" s="201"/>
      <c r="O827" s="201"/>
      <c r="P827" s="201"/>
      <c r="Q827" s="201"/>
      <c r="R827" s="201"/>
      <c r="S827" s="201"/>
      <c r="T827" s="202"/>
      <c r="AT827" s="196" t="s">
        <v>151</v>
      </c>
      <c r="AU827" s="196" t="s">
        <v>149</v>
      </c>
      <c r="AV827" s="16" t="s">
        <v>165</v>
      </c>
      <c r="AW827" s="16" t="s">
        <v>31</v>
      </c>
      <c r="AX827" s="16" t="s">
        <v>74</v>
      </c>
      <c r="AY827" s="196" t="s">
        <v>142</v>
      </c>
    </row>
    <row r="828" spans="1:65" s="14" customFormat="1" ht="10">
      <c r="B828" s="169"/>
      <c r="D828" s="161" t="s">
        <v>151</v>
      </c>
      <c r="E828" s="170" t="s">
        <v>1</v>
      </c>
      <c r="F828" s="171" t="s">
        <v>1010</v>
      </c>
      <c r="H828" s="170" t="s">
        <v>1</v>
      </c>
      <c r="I828" s="172"/>
      <c r="L828" s="169"/>
      <c r="M828" s="173"/>
      <c r="N828" s="174"/>
      <c r="O828" s="174"/>
      <c r="P828" s="174"/>
      <c r="Q828" s="174"/>
      <c r="R828" s="174"/>
      <c r="S828" s="174"/>
      <c r="T828" s="175"/>
      <c r="AT828" s="170" t="s">
        <v>151</v>
      </c>
      <c r="AU828" s="170" t="s">
        <v>149</v>
      </c>
      <c r="AV828" s="14" t="s">
        <v>82</v>
      </c>
      <c r="AW828" s="14" t="s">
        <v>31</v>
      </c>
      <c r="AX828" s="14" t="s">
        <v>74</v>
      </c>
      <c r="AY828" s="170" t="s">
        <v>142</v>
      </c>
    </row>
    <row r="829" spans="1:65" s="14" customFormat="1" ht="10">
      <c r="B829" s="169"/>
      <c r="D829" s="161" t="s">
        <v>151</v>
      </c>
      <c r="E829" s="170" t="s">
        <v>1</v>
      </c>
      <c r="F829" s="171" t="s">
        <v>1011</v>
      </c>
      <c r="H829" s="170" t="s">
        <v>1</v>
      </c>
      <c r="I829" s="172"/>
      <c r="L829" s="169"/>
      <c r="M829" s="173"/>
      <c r="N829" s="174"/>
      <c r="O829" s="174"/>
      <c r="P829" s="174"/>
      <c r="Q829" s="174"/>
      <c r="R829" s="174"/>
      <c r="S829" s="174"/>
      <c r="T829" s="175"/>
      <c r="AT829" s="170" t="s">
        <v>151</v>
      </c>
      <c r="AU829" s="170" t="s">
        <v>149</v>
      </c>
      <c r="AV829" s="14" t="s">
        <v>82</v>
      </c>
      <c r="AW829" s="14" t="s">
        <v>31</v>
      </c>
      <c r="AX829" s="14" t="s">
        <v>74</v>
      </c>
      <c r="AY829" s="170" t="s">
        <v>142</v>
      </c>
    </row>
    <row r="830" spans="1:65" s="13" customFormat="1" ht="10">
      <c r="B830" s="160"/>
      <c r="D830" s="161" t="s">
        <v>151</v>
      </c>
      <c r="E830" s="162" t="s">
        <v>1</v>
      </c>
      <c r="F830" s="163" t="s">
        <v>1012</v>
      </c>
      <c r="H830" s="164">
        <v>45.26</v>
      </c>
      <c r="I830" s="165"/>
      <c r="L830" s="160"/>
      <c r="M830" s="166"/>
      <c r="N830" s="167"/>
      <c r="O830" s="167"/>
      <c r="P830" s="167"/>
      <c r="Q830" s="167"/>
      <c r="R830" s="167"/>
      <c r="S830" s="167"/>
      <c r="T830" s="168"/>
      <c r="AT830" s="162" t="s">
        <v>151</v>
      </c>
      <c r="AU830" s="162" t="s">
        <v>149</v>
      </c>
      <c r="AV830" s="13" t="s">
        <v>149</v>
      </c>
      <c r="AW830" s="13" t="s">
        <v>31</v>
      </c>
      <c r="AX830" s="13" t="s">
        <v>74</v>
      </c>
      <c r="AY830" s="162" t="s">
        <v>142</v>
      </c>
    </row>
    <row r="831" spans="1:65" s="14" customFormat="1" ht="10">
      <c r="B831" s="169"/>
      <c r="D831" s="161" t="s">
        <v>151</v>
      </c>
      <c r="E831" s="170" t="s">
        <v>1</v>
      </c>
      <c r="F831" s="171" t="s">
        <v>1013</v>
      </c>
      <c r="H831" s="170" t="s">
        <v>1</v>
      </c>
      <c r="I831" s="172"/>
      <c r="L831" s="169"/>
      <c r="M831" s="173"/>
      <c r="N831" s="174"/>
      <c r="O831" s="174"/>
      <c r="P831" s="174"/>
      <c r="Q831" s="174"/>
      <c r="R831" s="174"/>
      <c r="S831" s="174"/>
      <c r="T831" s="175"/>
      <c r="AT831" s="170" t="s">
        <v>151</v>
      </c>
      <c r="AU831" s="170" t="s">
        <v>149</v>
      </c>
      <c r="AV831" s="14" t="s">
        <v>82</v>
      </c>
      <c r="AW831" s="14" t="s">
        <v>31</v>
      </c>
      <c r="AX831" s="14" t="s">
        <v>74</v>
      </c>
      <c r="AY831" s="170" t="s">
        <v>142</v>
      </c>
    </row>
    <row r="832" spans="1:65" s="13" customFormat="1" ht="10">
      <c r="B832" s="160"/>
      <c r="D832" s="161" t="s">
        <v>151</v>
      </c>
      <c r="E832" s="162" t="s">
        <v>1</v>
      </c>
      <c r="F832" s="163" t="s">
        <v>1014</v>
      </c>
      <c r="H832" s="164">
        <v>4.1399999999999997</v>
      </c>
      <c r="I832" s="165"/>
      <c r="L832" s="160"/>
      <c r="M832" s="166"/>
      <c r="N832" s="167"/>
      <c r="O832" s="167"/>
      <c r="P832" s="167"/>
      <c r="Q832" s="167"/>
      <c r="R832" s="167"/>
      <c r="S832" s="167"/>
      <c r="T832" s="168"/>
      <c r="AT832" s="162" t="s">
        <v>151</v>
      </c>
      <c r="AU832" s="162" t="s">
        <v>149</v>
      </c>
      <c r="AV832" s="13" t="s">
        <v>149</v>
      </c>
      <c r="AW832" s="13" t="s">
        <v>31</v>
      </c>
      <c r="AX832" s="13" t="s">
        <v>74</v>
      </c>
      <c r="AY832" s="162" t="s">
        <v>142</v>
      </c>
    </row>
    <row r="833" spans="2:51" s="13" customFormat="1" ht="10">
      <c r="B833" s="160"/>
      <c r="D833" s="161" t="s">
        <v>151</v>
      </c>
      <c r="E833" s="162" t="s">
        <v>1</v>
      </c>
      <c r="F833" s="163" t="s">
        <v>1015</v>
      </c>
      <c r="H833" s="164">
        <v>4</v>
      </c>
      <c r="I833" s="165"/>
      <c r="L833" s="160"/>
      <c r="M833" s="166"/>
      <c r="N833" s="167"/>
      <c r="O833" s="167"/>
      <c r="P833" s="167"/>
      <c r="Q833" s="167"/>
      <c r="R833" s="167"/>
      <c r="S833" s="167"/>
      <c r="T833" s="168"/>
      <c r="AT833" s="162" t="s">
        <v>151</v>
      </c>
      <c r="AU833" s="162" t="s">
        <v>149</v>
      </c>
      <c r="AV833" s="13" t="s">
        <v>149</v>
      </c>
      <c r="AW833" s="13" t="s">
        <v>31</v>
      </c>
      <c r="AX833" s="13" t="s">
        <v>74</v>
      </c>
      <c r="AY833" s="162" t="s">
        <v>142</v>
      </c>
    </row>
    <row r="834" spans="2:51" s="13" customFormat="1" ht="10">
      <c r="B834" s="160"/>
      <c r="D834" s="161" t="s">
        <v>151</v>
      </c>
      <c r="E834" s="162" t="s">
        <v>1</v>
      </c>
      <c r="F834" s="163" t="s">
        <v>1016</v>
      </c>
      <c r="H834" s="164">
        <v>17.940000000000001</v>
      </c>
      <c r="I834" s="165"/>
      <c r="L834" s="160"/>
      <c r="M834" s="166"/>
      <c r="N834" s="167"/>
      <c r="O834" s="167"/>
      <c r="P834" s="167"/>
      <c r="Q834" s="167"/>
      <c r="R834" s="167"/>
      <c r="S834" s="167"/>
      <c r="T834" s="168"/>
      <c r="AT834" s="162" t="s">
        <v>151</v>
      </c>
      <c r="AU834" s="162" t="s">
        <v>149</v>
      </c>
      <c r="AV834" s="13" t="s">
        <v>149</v>
      </c>
      <c r="AW834" s="13" t="s">
        <v>31</v>
      </c>
      <c r="AX834" s="13" t="s">
        <v>74</v>
      </c>
      <c r="AY834" s="162" t="s">
        <v>142</v>
      </c>
    </row>
    <row r="835" spans="2:51" s="13" customFormat="1" ht="10">
      <c r="B835" s="160"/>
      <c r="D835" s="161" t="s">
        <v>151</v>
      </c>
      <c r="E835" s="162" t="s">
        <v>1</v>
      </c>
      <c r="F835" s="163" t="s">
        <v>1017</v>
      </c>
      <c r="H835" s="164">
        <v>1.72</v>
      </c>
      <c r="I835" s="165"/>
      <c r="L835" s="160"/>
      <c r="M835" s="166"/>
      <c r="N835" s="167"/>
      <c r="O835" s="167"/>
      <c r="P835" s="167"/>
      <c r="Q835" s="167"/>
      <c r="R835" s="167"/>
      <c r="S835" s="167"/>
      <c r="T835" s="168"/>
      <c r="AT835" s="162" t="s">
        <v>151</v>
      </c>
      <c r="AU835" s="162" t="s">
        <v>149</v>
      </c>
      <c r="AV835" s="13" t="s">
        <v>149</v>
      </c>
      <c r="AW835" s="13" t="s">
        <v>31</v>
      </c>
      <c r="AX835" s="13" t="s">
        <v>74</v>
      </c>
      <c r="AY835" s="162" t="s">
        <v>142</v>
      </c>
    </row>
    <row r="836" spans="2:51" s="13" customFormat="1" ht="10">
      <c r="B836" s="160"/>
      <c r="D836" s="161" t="s">
        <v>151</v>
      </c>
      <c r="E836" s="162" t="s">
        <v>1</v>
      </c>
      <c r="F836" s="163" t="s">
        <v>1018</v>
      </c>
      <c r="H836" s="164">
        <v>5.04</v>
      </c>
      <c r="I836" s="165"/>
      <c r="L836" s="160"/>
      <c r="M836" s="166"/>
      <c r="N836" s="167"/>
      <c r="O836" s="167"/>
      <c r="P836" s="167"/>
      <c r="Q836" s="167"/>
      <c r="R836" s="167"/>
      <c r="S836" s="167"/>
      <c r="T836" s="168"/>
      <c r="AT836" s="162" t="s">
        <v>151</v>
      </c>
      <c r="AU836" s="162" t="s">
        <v>149</v>
      </c>
      <c r="AV836" s="13" t="s">
        <v>149</v>
      </c>
      <c r="AW836" s="13" t="s">
        <v>31</v>
      </c>
      <c r="AX836" s="13" t="s">
        <v>74</v>
      </c>
      <c r="AY836" s="162" t="s">
        <v>142</v>
      </c>
    </row>
    <row r="837" spans="2:51" s="13" customFormat="1" ht="10">
      <c r="B837" s="160"/>
      <c r="D837" s="161" t="s">
        <v>151</v>
      </c>
      <c r="E837" s="162" t="s">
        <v>1</v>
      </c>
      <c r="F837" s="163" t="s">
        <v>1019</v>
      </c>
      <c r="H837" s="164">
        <v>2.4</v>
      </c>
      <c r="I837" s="165"/>
      <c r="L837" s="160"/>
      <c r="M837" s="166"/>
      <c r="N837" s="167"/>
      <c r="O837" s="167"/>
      <c r="P837" s="167"/>
      <c r="Q837" s="167"/>
      <c r="R837" s="167"/>
      <c r="S837" s="167"/>
      <c r="T837" s="168"/>
      <c r="AT837" s="162" t="s">
        <v>151</v>
      </c>
      <c r="AU837" s="162" t="s">
        <v>149</v>
      </c>
      <c r="AV837" s="13" t="s">
        <v>149</v>
      </c>
      <c r="AW837" s="13" t="s">
        <v>31</v>
      </c>
      <c r="AX837" s="13" t="s">
        <v>74</v>
      </c>
      <c r="AY837" s="162" t="s">
        <v>142</v>
      </c>
    </row>
    <row r="838" spans="2:51" s="13" customFormat="1" ht="10">
      <c r="B838" s="160"/>
      <c r="D838" s="161" t="s">
        <v>151</v>
      </c>
      <c r="E838" s="162" t="s">
        <v>1</v>
      </c>
      <c r="F838" s="163" t="s">
        <v>1020</v>
      </c>
      <c r="H838" s="164">
        <v>1.28</v>
      </c>
      <c r="I838" s="165"/>
      <c r="L838" s="160"/>
      <c r="M838" s="166"/>
      <c r="N838" s="167"/>
      <c r="O838" s="167"/>
      <c r="P838" s="167"/>
      <c r="Q838" s="167"/>
      <c r="R838" s="167"/>
      <c r="S838" s="167"/>
      <c r="T838" s="168"/>
      <c r="AT838" s="162" t="s">
        <v>151</v>
      </c>
      <c r="AU838" s="162" t="s">
        <v>149</v>
      </c>
      <c r="AV838" s="13" t="s">
        <v>149</v>
      </c>
      <c r="AW838" s="13" t="s">
        <v>31</v>
      </c>
      <c r="AX838" s="13" t="s">
        <v>74</v>
      </c>
      <c r="AY838" s="162" t="s">
        <v>142</v>
      </c>
    </row>
    <row r="839" spans="2:51" s="13" customFormat="1" ht="10">
      <c r="B839" s="160"/>
      <c r="D839" s="161" t="s">
        <v>151</v>
      </c>
      <c r="E839" s="162" t="s">
        <v>1</v>
      </c>
      <c r="F839" s="163" t="s">
        <v>1021</v>
      </c>
      <c r="H839" s="164">
        <v>1</v>
      </c>
      <c r="I839" s="165"/>
      <c r="L839" s="160"/>
      <c r="M839" s="166"/>
      <c r="N839" s="167"/>
      <c r="O839" s="167"/>
      <c r="P839" s="167"/>
      <c r="Q839" s="167"/>
      <c r="R839" s="167"/>
      <c r="S839" s="167"/>
      <c r="T839" s="168"/>
      <c r="AT839" s="162" t="s">
        <v>151</v>
      </c>
      <c r="AU839" s="162" t="s">
        <v>149</v>
      </c>
      <c r="AV839" s="13" t="s">
        <v>149</v>
      </c>
      <c r="AW839" s="13" t="s">
        <v>31</v>
      </c>
      <c r="AX839" s="13" t="s">
        <v>74</v>
      </c>
      <c r="AY839" s="162" t="s">
        <v>142</v>
      </c>
    </row>
    <row r="840" spans="2:51" s="13" customFormat="1" ht="10">
      <c r="B840" s="160"/>
      <c r="D840" s="161" t="s">
        <v>151</v>
      </c>
      <c r="E840" s="162" t="s">
        <v>1</v>
      </c>
      <c r="F840" s="163" t="s">
        <v>1022</v>
      </c>
      <c r="H840" s="164">
        <v>0.56599999999999995</v>
      </c>
      <c r="I840" s="165"/>
      <c r="L840" s="160"/>
      <c r="M840" s="166"/>
      <c r="N840" s="167"/>
      <c r="O840" s="167"/>
      <c r="P840" s="167"/>
      <c r="Q840" s="167"/>
      <c r="R840" s="167"/>
      <c r="S840" s="167"/>
      <c r="T840" s="168"/>
      <c r="AT840" s="162" t="s">
        <v>151</v>
      </c>
      <c r="AU840" s="162" t="s">
        <v>149</v>
      </c>
      <c r="AV840" s="13" t="s">
        <v>149</v>
      </c>
      <c r="AW840" s="13" t="s">
        <v>31</v>
      </c>
      <c r="AX840" s="13" t="s">
        <v>74</v>
      </c>
      <c r="AY840" s="162" t="s">
        <v>142</v>
      </c>
    </row>
    <row r="841" spans="2:51" s="13" customFormat="1" ht="10">
      <c r="B841" s="160"/>
      <c r="D841" s="161" t="s">
        <v>151</v>
      </c>
      <c r="E841" s="162" t="s">
        <v>1</v>
      </c>
      <c r="F841" s="163" t="s">
        <v>1023</v>
      </c>
      <c r="H841" s="164">
        <v>0.36</v>
      </c>
      <c r="I841" s="165"/>
      <c r="L841" s="160"/>
      <c r="M841" s="166"/>
      <c r="N841" s="167"/>
      <c r="O841" s="167"/>
      <c r="P841" s="167"/>
      <c r="Q841" s="167"/>
      <c r="R841" s="167"/>
      <c r="S841" s="167"/>
      <c r="T841" s="168"/>
      <c r="AT841" s="162" t="s">
        <v>151</v>
      </c>
      <c r="AU841" s="162" t="s">
        <v>149</v>
      </c>
      <c r="AV841" s="13" t="s">
        <v>149</v>
      </c>
      <c r="AW841" s="13" t="s">
        <v>31</v>
      </c>
      <c r="AX841" s="13" t="s">
        <v>74</v>
      </c>
      <c r="AY841" s="162" t="s">
        <v>142</v>
      </c>
    </row>
    <row r="842" spans="2:51" s="13" customFormat="1" ht="10">
      <c r="B842" s="160"/>
      <c r="D842" s="161" t="s">
        <v>151</v>
      </c>
      <c r="E842" s="162" t="s">
        <v>1</v>
      </c>
      <c r="F842" s="163" t="s">
        <v>1024</v>
      </c>
      <c r="H842" s="164">
        <v>1.46</v>
      </c>
      <c r="I842" s="165"/>
      <c r="L842" s="160"/>
      <c r="M842" s="166"/>
      <c r="N842" s="167"/>
      <c r="O842" s="167"/>
      <c r="P842" s="167"/>
      <c r="Q842" s="167"/>
      <c r="R842" s="167"/>
      <c r="S842" s="167"/>
      <c r="T842" s="168"/>
      <c r="AT842" s="162" t="s">
        <v>151</v>
      </c>
      <c r="AU842" s="162" t="s">
        <v>149</v>
      </c>
      <c r="AV842" s="13" t="s">
        <v>149</v>
      </c>
      <c r="AW842" s="13" t="s">
        <v>31</v>
      </c>
      <c r="AX842" s="13" t="s">
        <v>74</v>
      </c>
      <c r="AY842" s="162" t="s">
        <v>142</v>
      </c>
    </row>
    <row r="843" spans="2:51" s="13" customFormat="1" ht="10">
      <c r="B843" s="160"/>
      <c r="D843" s="161" t="s">
        <v>151</v>
      </c>
      <c r="E843" s="162" t="s">
        <v>1</v>
      </c>
      <c r="F843" s="163" t="s">
        <v>1025</v>
      </c>
      <c r="H843" s="164">
        <v>11.144</v>
      </c>
      <c r="I843" s="165"/>
      <c r="L843" s="160"/>
      <c r="M843" s="166"/>
      <c r="N843" s="167"/>
      <c r="O843" s="167"/>
      <c r="P843" s="167"/>
      <c r="Q843" s="167"/>
      <c r="R843" s="167"/>
      <c r="S843" s="167"/>
      <c r="T843" s="168"/>
      <c r="AT843" s="162" t="s">
        <v>151</v>
      </c>
      <c r="AU843" s="162" t="s">
        <v>149</v>
      </c>
      <c r="AV843" s="13" t="s">
        <v>149</v>
      </c>
      <c r="AW843" s="13" t="s">
        <v>31</v>
      </c>
      <c r="AX843" s="13" t="s">
        <v>74</v>
      </c>
      <c r="AY843" s="162" t="s">
        <v>142</v>
      </c>
    </row>
    <row r="844" spans="2:51" s="13" customFormat="1" ht="10">
      <c r="B844" s="160"/>
      <c r="D844" s="161" t="s">
        <v>151</v>
      </c>
      <c r="E844" s="162" t="s">
        <v>1</v>
      </c>
      <c r="F844" s="163" t="s">
        <v>1026</v>
      </c>
      <c r="H844" s="164">
        <v>1.7</v>
      </c>
      <c r="I844" s="165"/>
      <c r="L844" s="160"/>
      <c r="M844" s="166"/>
      <c r="N844" s="167"/>
      <c r="O844" s="167"/>
      <c r="P844" s="167"/>
      <c r="Q844" s="167"/>
      <c r="R844" s="167"/>
      <c r="S844" s="167"/>
      <c r="T844" s="168"/>
      <c r="AT844" s="162" t="s">
        <v>151</v>
      </c>
      <c r="AU844" s="162" t="s">
        <v>149</v>
      </c>
      <c r="AV844" s="13" t="s">
        <v>149</v>
      </c>
      <c r="AW844" s="13" t="s">
        <v>31</v>
      </c>
      <c r="AX844" s="13" t="s">
        <v>74</v>
      </c>
      <c r="AY844" s="162" t="s">
        <v>142</v>
      </c>
    </row>
    <row r="845" spans="2:51" s="13" customFormat="1" ht="10">
      <c r="B845" s="160"/>
      <c r="D845" s="161" t="s">
        <v>151</v>
      </c>
      <c r="E845" s="162" t="s">
        <v>1</v>
      </c>
      <c r="F845" s="163" t="s">
        <v>1027</v>
      </c>
      <c r="H845" s="164">
        <v>1.55</v>
      </c>
      <c r="I845" s="165"/>
      <c r="L845" s="160"/>
      <c r="M845" s="166"/>
      <c r="N845" s="167"/>
      <c r="O845" s="167"/>
      <c r="P845" s="167"/>
      <c r="Q845" s="167"/>
      <c r="R845" s="167"/>
      <c r="S845" s="167"/>
      <c r="T845" s="168"/>
      <c r="AT845" s="162" t="s">
        <v>151</v>
      </c>
      <c r="AU845" s="162" t="s">
        <v>149</v>
      </c>
      <c r="AV845" s="13" t="s">
        <v>149</v>
      </c>
      <c r="AW845" s="13" t="s">
        <v>31</v>
      </c>
      <c r="AX845" s="13" t="s">
        <v>74</v>
      </c>
      <c r="AY845" s="162" t="s">
        <v>142</v>
      </c>
    </row>
    <row r="846" spans="2:51" s="13" customFormat="1" ht="10">
      <c r="B846" s="160"/>
      <c r="D846" s="161" t="s">
        <v>151</v>
      </c>
      <c r="E846" s="162" t="s">
        <v>1</v>
      </c>
      <c r="F846" s="163" t="s">
        <v>1028</v>
      </c>
      <c r="H846" s="164">
        <v>0.44</v>
      </c>
      <c r="I846" s="165"/>
      <c r="L846" s="160"/>
      <c r="M846" s="166"/>
      <c r="N846" s="167"/>
      <c r="O846" s="167"/>
      <c r="P846" s="167"/>
      <c r="Q846" s="167"/>
      <c r="R846" s="167"/>
      <c r="S846" s="167"/>
      <c r="T846" s="168"/>
      <c r="AT846" s="162" t="s">
        <v>151</v>
      </c>
      <c r="AU846" s="162" t="s">
        <v>149</v>
      </c>
      <c r="AV846" s="13" t="s">
        <v>149</v>
      </c>
      <c r="AW846" s="13" t="s">
        <v>31</v>
      </c>
      <c r="AX846" s="13" t="s">
        <v>74</v>
      </c>
      <c r="AY846" s="162" t="s">
        <v>142</v>
      </c>
    </row>
    <row r="847" spans="2:51" s="13" customFormat="1" ht="10">
      <c r="B847" s="160"/>
      <c r="D847" s="161" t="s">
        <v>151</v>
      </c>
      <c r="E847" s="162" t="s">
        <v>1</v>
      </c>
      <c r="F847" s="163" t="s">
        <v>1029</v>
      </c>
      <c r="H847" s="164">
        <v>1.3</v>
      </c>
      <c r="I847" s="165"/>
      <c r="L847" s="160"/>
      <c r="M847" s="166"/>
      <c r="N847" s="167"/>
      <c r="O847" s="167"/>
      <c r="P847" s="167"/>
      <c r="Q847" s="167"/>
      <c r="R847" s="167"/>
      <c r="S847" s="167"/>
      <c r="T847" s="168"/>
      <c r="AT847" s="162" t="s">
        <v>151</v>
      </c>
      <c r="AU847" s="162" t="s">
        <v>149</v>
      </c>
      <c r="AV847" s="13" t="s">
        <v>149</v>
      </c>
      <c r="AW847" s="13" t="s">
        <v>31</v>
      </c>
      <c r="AX847" s="13" t="s">
        <v>74</v>
      </c>
      <c r="AY847" s="162" t="s">
        <v>142</v>
      </c>
    </row>
    <row r="848" spans="2:51" s="14" customFormat="1" ht="10">
      <c r="B848" s="169"/>
      <c r="D848" s="161" t="s">
        <v>151</v>
      </c>
      <c r="E848" s="170" t="s">
        <v>1</v>
      </c>
      <c r="F848" s="171" t="s">
        <v>1030</v>
      </c>
      <c r="H848" s="170" t="s">
        <v>1</v>
      </c>
      <c r="I848" s="172"/>
      <c r="L848" s="169"/>
      <c r="M848" s="173"/>
      <c r="N848" s="174"/>
      <c r="O848" s="174"/>
      <c r="P848" s="174"/>
      <c r="Q848" s="174"/>
      <c r="R848" s="174"/>
      <c r="S848" s="174"/>
      <c r="T848" s="175"/>
      <c r="AT848" s="170" t="s">
        <v>151</v>
      </c>
      <c r="AU848" s="170" t="s">
        <v>149</v>
      </c>
      <c r="AV848" s="14" t="s">
        <v>82</v>
      </c>
      <c r="AW848" s="14" t="s">
        <v>31</v>
      </c>
      <c r="AX848" s="14" t="s">
        <v>74</v>
      </c>
      <c r="AY848" s="170" t="s">
        <v>142</v>
      </c>
    </row>
    <row r="849" spans="2:51" s="13" customFormat="1" ht="10">
      <c r="B849" s="160"/>
      <c r="D849" s="161" t="s">
        <v>151</v>
      </c>
      <c r="E849" s="162" t="s">
        <v>1</v>
      </c>
      <c r="F849" s="163" t="s">
        <v>1031</v>
      </c>
      <c r="H849" s="164">
        <v>0.9</v>
      </c>
      <c r="I849" s="165"/>
      <c r="L849" s="160"/>
      <c r="M849" s="166"/>
      <c r="N849" s="167"/>
      <c r="O849" s="167"/>
      <c r="P849" s="167"/>
      <c r="Q849" s="167"/>
      <c r="R849" s="167"/>
      <c r="S849" s="167"/>
      <c r="T849" s="168"/>
      <c r="AT849" s="162" t="s">
        <v>151</v>
      </c>
      <c r="AU849" s="162" t="s">
        <v>149</v>
      </c>
      <c r="AV849" s="13" t="s">
        <v>149</v>
      </c>
      <c r="AW849" s="13" t="s">
        <v>31</v>
      </c>
      <c r="AX849" s="13" t="s">
        <v>74</v>
      </c>
      <c r="AY849" s="162" t="s">
        <v>142</v>
      </c>
    </row>
    <row r="850" spans="2:51" s="14" customFormat="1" ht="10">
      <c r="B850" s="169"/>
      <c r="D850" s="161" t="s">
        <v>151</v>
      </c>
      <c r="E850" s="170" t="s">
        <v>1</v>
      </c>
      <c r="F850" s="171" t="s">
        <v>1032</v>
      </c>
      <c r="H850" s="170" t="s">
        <v>1</v>
      </c>
      <c r="I850" s="172"/>
      <c r="L850" s="169"/>
      <c r="M850" s="173"/>
      <c r="N850" s="174"/>
      <c r="O850" s="174"/>
      <c r="P850" s="174"/>
      <c r="Q850" s="174"/>
      <c r="R850" s="174"/>
      <c r="S850" s="174"/>
      <c r="T850" s="175"/>
      <c r="AT850" s="170" t="s">
        <v>151</v>
      </c>
      <c r="AU850" s="170" t="s">
        <v>149</v>
      </c>
      <c r="AV850" s="14" t="s">
        <v>82</v>
      </c>
      <c r="AW850" s="14" t="s">
        <v>31</v>
      </c>
      <c r="AX850" s="14" t="s">
        <v>74</v>
      </c>
      <c r="AY850" s="170" t="s">
        <v>142</v>
      </c>
    </row>
    <row r="851" spans="2:51" s="13" customFormat="1" ht="10">
      <c r="B851" s="160"/>
      <c r="D851" s="161" t="s">
        <v>151</v>
      </c>
      <c r="E851" s="162" t="s">
        <v>1</v>
      </c>
      <c r="F851" s="163" t="s">
        <v>1033</v>
      </c>
      <c r="H851" s="164">
        <v>2.04</v>
      </c>
      <c r="I851" s="165"/>
      <c r="L851" s="160"/>
      <c r="M851" s="166"/>
      <c r="N851" s="167"/>
      <c r="O851" s="167"/>
      <c r="P851" s="167"/>
      <c r="Q851" s="167"/>
      <c r="R851" s="167"/>
      <c r="S851" s="167"/>
      <c r="T851" s="168"/>
      <c r="AT851" s="162" t="s">
        <v>151</v>
      </c>
      <c r="AU851" s="162" t="s">
        <v>149</v>
      </c>
      <c r="AV851" s="13" t="s">
        <v>149</v>
      </c>
      <c r="AW851" s="13" t="s">
        <v>31</v>
      </c>
      <c r="AX851" s="13" t="s">
        <v>74</v>
      </c>
      <c r="AY851" s="162" t="s">
        <v>142</v>
      </c>
    </row>
    <row r="852" spans="2:51" s="13" customFormat="1" ht="10">
      <c r="B852" s="160"/>
      <c r="D852" s="161" t="s">
        <v>151</v>
      </c>
      <c r="E852" s="162" t="s">
        <v>1</v>
      </c>
      <c r="F852" s="163" t="s">
        <v>1034</v>
      </c>
      <c r="H852" s="164">
        <v>2.2400000000000002</v>
      </c>
      <c r="I852" s="165"/>
      <c r="L852" s="160"/>
      <c r="M852" s="166"/>
      <c r="N852" s="167"/>
      <c r="O852" s="167"/>
      <c r="P852" s="167"/>
      <c r="Q852" s="167"/>
      <c r="R852" s="167"/>
      <c r="S852" s="167"/>
      <c r="T852" s="168"/>
      <c r="AT852" s="162" t="s">
        <v>151</v>
      </c>
      <c r="AU852" s="162" t="s">
        <v>149</v>
      </c>
      <c r="AV852" s="13" t="s">
        <v>149</v>
      </c>
      <c r="AW852" s="13" t="s">
        <v>31</v>
      </c>
      <c r="AX852" s="13" t="s">
        <v>74</v>
      </c>
      <c r="AY852" s="162" t="s">
        <v>142</v>
      </c>
    </row>
    <row r="853" spans="2:51" s="14" customFormat="1" ht="10">
      <c r="B853" s="169"/>
      <c r="D853" s="161" t="s">
        <v>151</v>
      </c>
      <c r="E853" s="170" t="s">
        <v>1</v>
      </c>
      <c r="F853" s="171" t="s">
        <v>1035</v>
      </c>
      <c r="H853" s="170" t="s">
        <v>1</v>
      </c>
      <c r="I853" s="172"/>
      <c r="L853" s="169"/>
      <c r="M853" s="173"/>
      <c r="N853" s="174"/>
      <c r="O853" s="174"/>
      <c r="P853" s="174"/>
      <c r="Q853" s="174"/>
      <c r="R853" s="174"/>
      <c r="S853" s="174"/>
      <c r="T853" s="175"/>
      <c r="AT853" s="170" t="s">
        <v>151</v>
      </c>
      <c r="AU853" s="170" t="s">
        <v>149</v>
      </c>
      <c r="AV853" s="14" t="s">
        <v>82</v>
      </c>
      <c r="AW853" s="14" t="s">
        <v>31</v>
      </c>
      <c r="AX853" s="14" t="s">
        <v>74</v>
      </c>
      <c r="AY853" s="170" t="s">
        <v>142</v>
      </c>
    </row>
    <row r="854" spans="2:51" s="13" customFormat="1" ht="10">
      <c r="B854" s="160"/>
      <c r="D854" s="161" t="s">
        <v>151</v>
      </c>
      <c r="E854" s="162" t="s">
        <v>1</v>
      </c>
      <c r="F854" s="163" t="s">
        <v>1036</v>
      </c>
      <c r="H854" s="164">
        <v>1.62</v>
      </c>
      <c r="I854" s="165"/>
      <c r="L854" s="160"/>
      <c r="M854" s="166"/>
      <c r="N854" s="167"/>
      <c r="O854" s="167"/>
      <c r="P854" s="167"/>
      <c r="Q854" s="167"/>
      <c r="R854" s="167"/>
      <c r="S854" s="167"/>
      <c r="T854" s="168"/>
      <c r="AT854" s="162" t="s">
        <v>151</v>
      </c>
      <c r="AU854" s="162" t="s">
        <v>149</v>
      </c>
      <c r="AV854" s="13" t="s">
        <v>149</v>
      </c>
      <c r="AW854" s="13" t="s">
        <v>31</v>
      </c>
      <c r="AX854" s="13" t="s">
        <v>74</v>
      </c>
      <c r="AY854" s="162" t="s">
        <v>142</v>
      </c>
    </row>
    <row r="855" spans="2:51" s="13" customFormat="1" ht="10">
      <c r="B855" s="160"/>
      <c r="D855" s="161" t="s">
        <v>151</v>
      </c>
      <c r="E855" s="162" t="s">
        <v>1</v>
      </c>
      <c r="F855" s="163" t="s">
        <v>1037</v>
      </c>
      <c r="H855" s="164">
        <v>1.752</v>
      </c>
      <c r="I855" s="165"/>
      <c r="L855" s="160"/>
      <c r="M855" s="166"/>
      <c r="N855" s="167"/>
      <c r="O855" s="167"/>
      <c r="P855" s="167"/>
      <c r="Q855" s="167"/>
      <c r="R855" s="167"/>
      <c r="S855" s="167"/>
      <c r="T855" s="168"/>
      <c r="AT855" s="162" t="s">
        <v>151</v>
      </c>
      <c r="AU855" s="162" t="s">
        <v>149</v>
      </c>
      <c r="AV855" s="13" t="s">
        <v>149</v>
      </c>
      <c r="AW855" s="13" t="s">
        <v>31</v>
      </c>
      <c r="AX855" s="13" t="s">
        <v>74</v>
      </c>
      <c r="AY855" s="162" t="s">
        <v>142</v>
      </c>
    </row>
    <row r="856" spans="2:51" s="13" customFormat="1" ht="10">
      <c r="B856" s="160"/>
      <c r="D856" s="161" t="s">
        <v>151</v>
      </c>
      <c r="E856" s="162" t="s">
        <v>1</v>
      </c>
      <c r="F856" s="163" t="s">
        <v>1038</v>
      </c>
      <c r="H856" s="164">
        <v>1.8520000000000001</v>
      </c>
      <c r="I856" s="165"/>
      <c r="L856" s="160"/>
      <c r="M856" s="166"/>
      <c r="N856" s="167"/>
      <c r="O856" s="167"/>
      <c r="P856" s="167"/>
      <c r="Q856" s="167"/>
      <c r="R856" s="167"/>
      <c r="S856" s="167"/>
      <c r="T856" s="168"/>
      <c r="AT856" s="162" t="s">
        <v>151</v>
      </c>
      <c r="AU856" s="162" t="s">
        <v>149</v>
      </c>
      <c r="AV856" s="13" t="s">
        <v>149</v>
      </c>
      <c r="AW856" s="13" t="s">
        <v>31</v>
      </c>
      <c r="AX856" s="13" t="s">
        <v>74</v>
      </c>
      <c r="AY856" s="162" t="s">
        <v>142</v>
      </c>
    </row>
    <row r="857" spans="2:51" s="13" customFormat="1" ht="10">
      <c r="B857" s="160"/>
      <c r="D857" s="161" t="s">
        <v>151</v>
      </c>
      <c r="E857" s="162" t="s">
        <v>1</v>
      </c>
      <c r="F857" s="163" t="s">
        <v>1039</v>
      </c>
      <c r="H857" s="164">
        <v>1.4</v>
      </c>
      <c r="I857" s="165"/>
      <c r="L857" s="160"/>
      <c r="M857" s="166"/>
      <c r="N857" s="167"/>
      <c r="O857" s="167"/>
      <c r="P857" s="167"/>
      <c r="Q857" s="167"/>
      <c r="R857" s="167"/>
      <c r="S857" s="167"/>
      <c r="T857" s="168"/>
      <c r="AT857" s="162" t="s">
        <v>151</v>
      </c>
      <c r="AU857" s="162" t="s">
        <v>149</v>
      </c>
      <c r="AV857" s="13" t="s">
        <v>149</v>
      </c>
      <c r="AW857" s="13" t="s">
        <v>31</v>
      </c>
      <c r="AX857" s="13" t="s">
        <v>74</v>
      </c>
      <c r="AY857" s="162" t="s">
        <v>142</v>
      </c>
    </row>
    <row r="858" spans="2:51" s="13" customFormat="1" ht="10">
      <c r="B858" s="160"/>
      <c r="D858" s="161" t="s">
        <v>151</v>
      </c>
      <c r="E858" s="162" t="s">
        <v>1</v>
      </c>
      <c r="F858" s="163" t="s">
        <v>1040</v>
      </c>
      <c r="H858" s="164">
        <v>2.68</v>
      </c>
      <c r="I858" s="165"/>
      <c r="L858" s="160"/>
      <c r="M858" s="166"/>
      <c r="N858" s="167"/>
      <c r="O858" s="167"/>
      <c r="P858" s="167"/>
      <c r="Q858" s="167"/>
      <c r="R858" s="167"/>
      <c r="S858" s="167"/>
      <c r="T858" s="168"/>
      <c r="AT858" s="162" t="s">
        <v>151</v>
      </c>
      <c r="AU858" s="162" t="s">
        <v>149</v>
      </c>
      <c r="AV858" s="13" t="s">
        <v>149</v>
      </c>
      <c r="AW858" s="13" t="s">
        <v>31</v>
      </c>
      <c r="AX858" s="13" t="s">
        <v>74</v>
      </c>
      <c r="AY858" s="162" t="s">
        <v>142</v>
      </c>
    </row>
    <row r="859" spans="2:51" s="13" customFormat="1" ht="10">
      <c r="B859" s="160"/>
      <c r="D859" s="161" t="s">
        <v>151</v>
      </c>
      <c r="E859" s="162" t="s">
        <v>1</v>
      </c>
      <c r="F859" s="163" t="s">
        <v>1041</v>
      </c>
      <c r="H859" s="164">
        <v>2.84</v>
      </c>
      <c r="I859" s="165"/>
      <c r="L859" s="160"/>
      <c r="M859" s="166"/>
      <c r="N859" s="167"/>
      <c r="O859" s="167"/>
      <c r="P859" s="167"/>
      <c r="Q859" s="167"/>
      <c r="R859" s="167"/>
      <c r="S859" s="167"/>
      <c r="T859" s="168"/>
      <c r="AT859" s="162" t="s">
        <v>151</v>
      </c>
      <c r="AU859" s="162" t="s">
        <v>149</v>
      </c>
      <c r="AV859" s="13" t="s">
        <v>149</v>
      </c>
      <c r="AW859" s="13" t="s">
        <v>31</v>
      </c>
      <c r="AX859" s="13" t="s">
        <v>74</v>
      </c>
      <c r="AY859" s="162" t="s">
        <v>142</v>
      </c>
    </row>
    <row r="860" spans="2:51" s="13" customFormat="1" ht="10">
      <c r="B860" s="160"/>
      <c r="D860" s="161" t="s">
        <v>151</v>
      </c>
      <c r="E860" s="162" t="s">
        <v>1</v>
      </c>
      <c r="F860" s="163" t="s">
        <v>1042</v>
      </c>
      <c r="H860" s="164">
        <v>1.53</v>
      </c>
      <c r="I860" s="165"/>
      <c r="L860" s="160"/>
      <c r="M860" s="166"/>
      <c r="N860" s="167"/>
      <c r="O860" s="167"/>
      <c r="P860" s="167"/>
      <c r="Q860" s="167"/>
      <c r="R860" s="167"/>
      <c r="S860" s="167"/>
      <c r="T860" s="168"/>
      <c r="AT860" s="162" t="s">
        <v>151</v>
      </c>
      <c r="AU860" s="162" t="s">
        <v>149</v>
      </c>
      <c r="AV860" s="13" t="s">
        <v>149</v>
      </c>
      <c r="AW860" s="13" t="s">
        <v>31</v>
      </c>
      <c r="AX860" s="13" t="s">
        <v>74</v>
      </c>
      <c r="AY860" s="162" t="s">
        <v>142</v>
      </c>
    </row>
    <row r="861" spans="2:51" s="13" customFormat="1" ht="10">
      <c r="B861" s="160"/>
      <c r="D861" s="161" t="s">
        <v>151</v>
      </c>
      <c r="E861" s="162" t="s">
        <v>1</v>
      </c>
      <c r="F861" s="163" t="s">
        <v>1043</v>
      </c>
      <c r="H861" s="164">
        <v>1.1599999999999999</v>
      </c>
      <c r="I861" s="165"/>
      <c r="L861" s="160"/>
      <c r="M861" s="166"/>
      <c r="N861" s="167"/>
      <c r="O861" s="167"/>
      <c r="P861" s="167"/>
      <c r="Q861" s="167"/>
      <c r="R861" s="167"/>
      <c r="S861" s="167"/>
      <c r="T861" s="168"/>
      <c r="AT861" s="162" t="s">
        <v>151</v>
      </c>
      <c r="AU861" s="162" t="s">
        <v>149</v>
      </c>
      <c r="AV861" s="13" t="s">
        <v>149</v>
      </c>
      <c r="AW861" s="13" t="s">
        <v>31</v>
      </c>
      <c r="AX861" s="13" t="s">
        <v>74</v>
      </c>
      <c r="AY861" s="162" t="s">
        <v>142</v>
      </c>
    </row>
    <row r="862" spans="2:51" s="13" customFormat="1" ht="10">
      <c r="B862" s="160"/>
      <c r="D862" s="161" t="s">
        <v>151</v>
      </c>
      <c r="E862" s="162" t="s">
        <v>1</v>
      </c>
      <c r="F862" s="163" t="s">
        <v>1044</v>
      </c>
      <c r="H862" s="164">
        <v>1.32</v>
      </c>
      <c r="I862" s="165"/>
      <c r="L862" s="160"/>
      <c r="M862" s="166"/>
      <c r="N862" s="167"/>
      <c r="O862" s="167"/>
      <c r="P862" s="167"/>
      <c r="Q862" s="167"/>
      <c r="R862" s="167"/>
      <c r="S862" s="167"/>
      <c r="T862" s="168"/>
      <c r="AT862" s="162" t="s">
        <v>151</v>
      </c>
      <c r="AU862" s="162" t="s">
        <v>149</v>
      </c>
      <c r="AV862" s="13" t="s">
        <v>149</v>
      </c>
      <c r="AW862" s="13" t="s">
        <v>31</v>
      </c>
      <c r="AX862" s="13" t="s">
        <v>74</v>
      </c>
      <c r="AY862" s="162" t="s">
        <v>142</v>
      </c>
    </row>
    <row r="863" spans="2:51" s="13" customFormat="1" ht="10">
      <c r="B863" s="160"/>
      <c r="D863" s="161" t="s">
        <v>151</v>
      </c>
      <c r="E863" s="162" t="s">
        <v>1</v>
      </c>
      <c r="F863" s="163" t="s">
        <v>1045</v>
      </c>
      <c r="H863" s="164">
        <v>1.0940000000000001</v>
      </c>
      <c r="I863" s="165"/>
      <c r="L863" s="160"/>
      <c r="M863" s="166"/>
      <c r="N863" s="167"/>
      <c r="O863" s="167"/>
      <c r="P863" s="167"/>
      <c r="Q863" s="167"/>
      <c r="R863" s="167"/>
      <c r="S863" s="167"/>
      <c r="T863" s="168"/>
      <c r="AT863" s="162" t="s">
        <v>151</v>
      </c>
      <c r="AU863" s="162" t="s">
        <v>149</v>
      </c>
      <c r="AV863" s="13" t="s">
        <v>149</v>
      </c>
      <c r="AW863" s="13" t="s">
        <v>31</v>
      </c>
      <c r="AX863" s="13" t="s">
        <v>74</v>
      </c>
      <c r="AY863" s="162" t="s">
        <v>142</v>
      </c>
    </row>
    <row r="864" spans="2:51" s="16" customFormat="1" ht="10">
      <c r="B864" s="195"/>
      <c r="D864" s="161" t="s">
        <v>151</v>
      </c>
      <c r="E864" s="196" t="s">
        <v>1</v>
      </c>
      <c r="F864" s="197" t="s">
        <v>753</v>
      </c>
      <c r="H864" s="198">
        <v>123.72799999999999</v>
      </c>
      <c r="I864" s="199"/>
      <c r="L864" s="195"/>
      <c r="M864" s="200"/>
      <c r="N864" s="201"/>
      <c r="O864" s="201"/>
      <c r="P864" s="201"/>
      <c r="Q864" s="201"/>
      <c r="R864" s="201"/>
      <c r="S864" s="201"/>
      <c r="T864" s="202"/>
      <c r="AT864" s="196" t="s">
        <v>151</v>
      </c>
      <c r="AU864" s="196" t="s">
        <v>149</v>
      </c>
      <c r="AV864" s="16" t="s">
        <v>165</v>
      </c>
      <c r="AW864" s="16" t="s">
        <v>31</v>
      </c>
      <c r="AX864" s="16" t="s">
        <v>74</v>
      </c>
      <c r="AY864" s="196" t="s">
        <v>142</v>
      </c>
    </row>
    <row r="865" spans="1:65" s="15" customFormat="1" ht="10">
      <c r="B865" s="176"/>
      <c r="D865" s="161" t="s">
        <v>151</v>
      </c>
      <c r="E865" s="177" t="s">
        <v>1</v>
      </c>
      <c r="F865" s="178" t="s">
        <v>164</v>
      </c>
      <c r="H865" s="179">
        <v>1417.9580000000001</v>
      </c>
      <c r="I865" s="180"/>
      <c r="L865" s="176"/>
      <c r="M865" s="181"/>
      <c r="N865" s="182"/>
      <c r="O865" s="182"/>
      <c r="P865" s="182"/>
      <c r="Q865" s="182"/>
      <c r="R865" s="182"/>
      <c r="S865" s="182"/>
      <c r="T865" s="183"/>
      <c r="AT865" s="177" t="s">
        <v>151</v>
      </c>
      <c r="AU865" s="177" t="s">
        <v>149</v>
      </c>
      <c r="AV865" s="15" t="s">
        <v>148</v>
      </c>
      <c r="AW865" s="15" t="s">
        <v>31</v>
      </c>
      <c r="AX865" s="15" t="s">
        <v>82</v>
      </c>
      <c r="AY865" s="177" t="s">
        <v>142</v>
      </c>
    </row>
    <row r="866" spans="1:65" s="2" customFormat="1" ht="33" customHeight="1">
      <c r="A866" s="33"/>
      <c r="B866" s="145"/>
      <c r="C866" s="146" t="s">
        <v>1046</v>
      </c>
      <c r="D866" s="146" t="s">
        <v>144</v>
      </c>
      <c r="E866" s="147" t="s">
        <v>1047</v>
      </c>
      <c r="F866" s="148" t="s">
        <v>1048</v>
      </c>
      <c r="G866" s="149" t="s">
        <v>314</v>
      </c>
      <c r="H866" s="150">
        <v>75.599999999999994</v>
      </c>
      <c r="I866" s="151"/>
      <c r="J866" s="152">
        <f>ROUND(I866*H866,2)</f>
        <v>0</v>
      </c>
      <c r="K866" s="153"/>
      <c r="L866" s="34"/>
      <c r="M866" s="154" t="s">
        <v>1</v>
      </c>
      <c r="N866" s="155" t="s">
        <v>40</v>
      </c>
      <c r="O866" s="59"/>
      <c r="P866" s="156">
        <f>O866*H866</f>
        <v>0</v>
      </c>
      <c r="Q866" s="156">
        <v>0</v>
      </c>
      <c r="R866" s="156">
        <f>Q866*H866</f>
        <v>0</v>
      </c>
      <c r="S866" s="156">
        <v>0</v>
      </c>
      <c r="T866" s="157">
        <f>S866*H866</f>
        <v>0</v>
      </c>
      <c r="U866" s="33"/>
      <c r="V866" s="33"/>
      <c r="W866" s="33"/>
      <c r="X866" s="33"/>
      <c r="Y866" s="33"/>
      <c r="Z866" s="33"/>
      <c r="AA866" s="33"/>
      <c r="AB866" s="33"/>
      <c r="AC866" s="33"/>
      <c r="AD866" s="33"/>
      <c r="AE866" s="33"/>
      <c r="AR866" s="158" t="s">
        <v>148</v>
      </c>
      <c r="AT866" s="158" t="s">
        <v>144</v>
      </c>
      <c r="AU866" s="158" t="s">
        <v>149</v>
      </c>
      <c r="AY866" s="18" t="s">
        <v>142</v>
      </c>
      <c r="BE866" s="159">
        <f>IF(N866="základná",J866,0)</f>
        <v>0</v>
      </c>
      <c r="BF866" s="159">
        <f>IF(N866="znížená",J866,0)</f>
        <v>0</v>
      </c>
      <c r="BG866" s="159">
        <f>IF(N866="zákl. prenesená",J866,0)</f>
        <v>0</v>
      </c>
      <c r="BH866" s="159">
        <f>IF(N866="zníž. prenesená",J866,0)</f>
        <v>0</v>
      </c>
      <c r="BI866" s="159">
        <f>IF(N866="nulová",J866,0)</f>
        <v>0</v>
      </c>
      <c r="BJ866" s="18" t="s">
        <v>149</v>
      </c>
      <c r="BK866" s="159">
        <f>ROUND(I866*H866,2)</f>
        <v>0</v>
      </c>
      <c r="BL866" s="18" t="s">
        <v>148</v>
      </c>
      <c r="BM866" s="158" t="s">
        <v>1049</v>
      </c>
    </row>
    <row r="867" spans="1:65" s="2" customFormat="1" ht="21.75" customHeight="1">
      <c r="A867" s="33"/>
      <c r="B867" s="145"/>
      <c r="C867" s="146" t="s">
        <v>1050</v>
      </c>
      <c r="D867" s="146" t="s">
        <v>144</v>
      </c>
      <c r="E867" s="147" t="s">
        <v>1051</v>
      </c>
      <c r="F867" s="148" t="s">
        <v>1052</v>
      </c>
      <c r="G867" s="149" t="s">
        <v>314</v>
      </c>
      <c r="H867" s="150">
        <v>75.599999999999994</v>
      </c>
      <c r="I867" s="151"/>
      <c r="J867" s="152">
        <f>ROUND(I867*H867,2)</f>
        <v>0</v>
      </c>
      <c r="K867" s="153"/>
      <c r="L867" s="34"/>
      <c r="M867" s="154" t="s">
        <v>1</v>
      </c>
      <c r="N867" s="155" t="s">
        <v>40</v>
      </c>
      <c r="O867" s="59"/>
      <c r="P867" s="156">
        <f>O867*H867</f>
        <v>0</v>
      </c>
      <c r="Q867" s="156">
        <v>2.3959999999999999E-2</v>
      </c>
      <c r="R867" s="156">
        <f>Q867*H867</f>
        <v>1.8113759999999997</v>
      </c>
      <c r="S867" s="156">
        <v>0</v>
      </c>
      <c r="T867" s="157">
        <f>S867*H867</f>
        <v>0</v>
      </c>
      <c r="U867" s="33"/>
      <c r="V867" s="33"/>
      <c r="W867" s="33"/>
      <c r="X867" s="33"/>
      <c r="Y867" s="33"/>
      <c r="Z867" s="33"/>
      <c r="AA867" s="33"/>
      <c r="AB867" s="33"/>
      <c r="AC867" s="33"/>
      <c r="AD867" s="33"/>
      <c r="AE867" s="33"/>
      <c r="AR867" s="158" t="s">
        <v>148</v>
      </c>
      <c r="AT867" s="158" t="s">
        <v>144</v>
      </c>
      <c r="AU867" s="158" t="s">
        <v>149</v>
      </c>
      <c r="AY867" s="18" t="s">
        <v>142</v>
      </c>
      <c r="BE867" s="159">
        <f>IF(N867="základná",J867,0)</f>
        <v>0</v>
      </c>
      <c r="BF867" s="159">
        <f>IF(N867="znížená",J867,0)</f>
        <v>0</v>
      </c>
      <c r="BG867" s="159">
        <f>IF(N867="zákl. prenesená",J867,0)</f>
        <v>0</v>
      </c>
      <c r="BH867" s="159">
        <f>IF(N867="zníž. prenesená",J867,0)</f>
        <v>0</v>
      </c>
      <c r="BI867" s="159">
        <f>IF(N867="nulová",J867,0)</f>
        <v>0</v>
      </c>
      <c r="BJ867" s="18" t="s">
        <v>149</v>
      </c>
      <c r="BK867" s="159">
        <f>ROUND(I867*H867,2)</f>
        <v>0</v>
      </c>
      <c r="BL867" s="18" t="s">
        <v>148</v>
      </c>
      <c r="BM867" s="158" t="s">
        <v>1053</v>
      </c>
    </row>
    <row r="868" spans="1:65" s="14" customFormat="1" ht="10">
      <c r="B868" s="169"/>
      <c r="D868" s="161" t="s">
        <v>151</v>
      </c>
      <c r="E868" s="170" t="s">
        <v>1</v>
      </c>
      <c r="F868" s="171" t="s">
        <v>1054</v>
      </c>
      <c r="H868" s="170" t="s">
        <v>1</v>
      </c>
      <c r="I868" s="172"/>
      <c r="L868" s="169"/>
      <c r="M868" s="173"/>
      <c r="N868" s="174"/>
      <c r="O868" s="174"/>
      <c r="P868" s="174"/>
      <c r="Q868" s="174"/>
      <c r="R868" s="174"/>
      <c r="S868" s="174"/>
      <c r="T868" s="175"/>
      <c r="AT868" s="170" t="s">
        <v>151</v>
      </c>
      <c r="AU868" s="170" t="s">
        <v>149</v>
      </c>
      <c r="AV868" s="14" t="s">
        <v>82</v>
      </c>
      <c r="AW868" s="14" t="s">
        <v>31</v>
      </c>
      <c r="AX868" s="14" t="s">
        <v>74</v>
      </c>
      <c r="AY868" s="170" t="s">
        <v>142</v>
      </c>
    </row>
    <row r="869" spans="1:65" s="13" customFormat="1" ht="10">
      <c r="B869" s="160"/>
      <c r="D869" s="161" t="s">
        <v>151</v>
      </c>
      <c r="E869" s="162" t="s">
        <v>1</v>
      </c>
      <c r="F869" s="163" t="s">
        <v>1055</v>
      </c>
      <c r="H869" s="164">
        <v>75.599999999999994</v>
      </c>
      <c r="I869" s="165"/>
      <c r="L869" s="160"/>
      <c r="M869" s="166"/>
      <c r="N869" s="167"/>
      <c r="O869" s="167"/>
      <c r="P869" s="167"/>
      <c r="Q869" s="167"/>
      <c r="R869" s="167"/>
      <c r="S869" s="167"/>
      <c r="T869" s="168"/>
      <c r="AT869" s="162" t="s">
        <v>151</v>
      </c>
      <c r="AU869" s="162" t="s">
        <v>149</v>
      </c>
      <c r="AV869" s="13" t="s">
        <v>149</v>
      </c>
      <c r="AW869" s="13" t="s">
        <v>31</v>
      </c>
      <c r="AX869" s="13" t="s">
        <v>82</v>
      </c>
      <c r="AY869" s="162" t="s">
        <v>142</v>
      </c>
    </row>
    <row r="870" spans="1:65" s="2" customFormat="1" ht="33" customHeight="1">
      <c r="A870" s="33"/>
      <c r="B870" s="145"/>
      <c r="C870" s="146" t="s">
        <v>1056</v>
      </c>
      <c r="D870" s="146" t="s">
        <v>144</v>
      </c>
      <c r="E870" s="147" t="s">
        <v>1057</v>
      </c>
      <c r="F870" s="148" t="s">
        <v>1058</v>
      </c>
      <c r="G870" s="149" t="s">
        <v>314</v>
      </c>
      <c r="H870" s="150">
        <v>1294.23</v>
      </c>
      <c r="I870" s="151"/>
      <c r="J870" s="152">
        <f>ROUND(I870*H870,2)</f>
        <v>0</v>
      </c>
      <c r="K870" s="153"/>
      <c r="L870" s="34"/>
      <c r="M870" s="154" t="s">
        <v>1</v>
      </c>
      <c r="N870" s="155" t="s">
        <v>40</v>
      </c>
      <c r="O870" s="59"/>
      <c r="P870" s="156">
        <f>O870*H870</f>
        <v>0</v>
      </c>
      <c r="Q870" s="156">
        <v>3.39E-2</v>
      </c>
      <c r="R870" s="156">
        <f>Q870*H870</f>
        <v>43.874397000000002</v>
      </c>
      <c r="S870" s="156">
        <v>0</v>
      </c>
      <c r="T870" s="157">
        <f>S870*H870</f>
        <v>0</v>
      </c>
      <c r="U870" s="33"/>
      <c r="V870" s="33"/>
      <c r="W870" s="33"/>
      <c r="X870" s="33"/>
      <c r="Y870" s="33"/>
      <c r="Z870" s="33"/>
      <c r="AA870" s="33"/>
      <c r="AB870" s="33"/>
      <c r="AC870" s="33"/>
      <c r="AD870" s="33"/>
      <c r="AE870" s="33"/>
      <c r="AR870" s="158" t="s">
        <v>148</v>
      </c>
      <c r="AT870" s="158" t="s">
        <v>144</v>
      </c>
      <c r="AU870" s="158" t="s">
        <v>149</v>
      </c>
      <c r="AY870" s="18" t="s">
        <v>142</v>
      </c>
      <c r="BE870" s="159">
        <f>IF(N870="základná",J870,0)</f>
        <v>0</v>
      </c>
      <c r="BF870" s="159">
        <f>IF(N870="znížená",J870,0)</f>
        <v>0</v>
      </c>
      <c r="BG870" s="159">
        <f>IF(N870="zákl. prenesená",J870,0)</f>
        <v>0</v>
      </c>
      <c r="BH870" s="159">
        <f>IF(N870="zníž. prenesená",J870,0)</f>
        <v>0</v>
      </c>
      <c r="BI870" s="159">
        <f>IF(N870="nulová",J870,0)</f>
        <v>0</v>
      </c>
      <c r="BJ870" s="18" t="s">
        <v>149</v>
      </c>
      <c r="BK870" s="159">
        <f>ROUND(I870*H870,2)</f>
        <v>0</v>
      </c>
      <c r="BL870" s="18" t="s">
        <v>148</v>
      </c>
      <c r="BM870" s="158" t="s">
        <v>1059</v>
      </c>
    </row>
    <row r="871" spans="1:65" s="2" customFormat="1" ht="21.75" customHeight="1">
      <c r="A871" s="33"/>
      <c r="B871" s="145"/>
      <c r="C871" s="146" t="s">
        <v>1060</v>
      </c>
      <c r="D871" s="146" t="s">
        <v>144</v>
      </c>
      <c r="E871" s="147" t="s">
        <v>1061</v>
      </c>
      <c r="F871" s="148" t="s">
        <v>1062</v>
      </c>
      <c r="G871" s="149" t="s">
        <v>147</v>
      </c>
      <c r="H871" s="150">
        <v>78.009</v>
      </c>
      <c r="I871" s="151"/>
      <c r="J871" s="152">
        <f>ROUND(I871*H871,2)</f>
        <v>0</v>
      </c>
      <c r="K871" s="153"/>
      <c r="L871" s="34"/>
      <c r="M871" s="154" t="s">
        <v>1</v>
      </c>
      <c r="N871" s="155" t="s">
        <v>40</v>
      </c>
      <c r="O871" s="59"/>
      <c r="P871" s="156">
        <f>O871*H871</f>
        <v>0</v>
      </c>
      <c r="Q871" s="156">
        <v>2.2404799999999998</v>
      </c>
      <c r="R871" s="156">
        <f>Q871*H871</f>
        <v>174.77760431999999</v>
      </c>
      <c r="S871" s="156">
        <v>0</v>
      </c>
      <c r="T871" s="157">
        <f>S871*H871</f>
        <v>0</v>
      </c>
      <c r="U871" s="33"/>
      <c r="V871" s="33"/>
      <c r="W871" s="33"/>
      <c r="X871" s="33"/>
      <c r="Y871" s="33"/>
      <c r="Z871" s="33"/>
      <c r="AA871" s="33"/>
      <c r="AB871" s="33"/>
      <c r="AC871" s="33"/>
      <c r="AD871" s="33"/>
      <c r="AE871" s="33"/>
      <c r="AR871" s="158" t="s">
        <v>148</v>
      </c>
      <c r="AT871" s="158" t="s">
        <v>144</v>
      </c>
      <c r="AU871" s="158" t="s">
        <v>149</v>
      </c>
      <c r="AY871" s="18" t="s">
        <v>142</v>
      </c>
      <c r="BE871" s="159">
        <f>IF(N871="základná",J871,0)</f>
        <v>0</v>
      </c>
      <c r="BF871" s="159">
        <f>IF(N871="znížená",J871,0)</f>
        <v>0</v>
      </c>
      <c r="BG871" s="159">
        <f>IF(N871="zákl. prenesená",J871,0)</f>
        <v>0</v>
      </c>
      <c r="BH871" s="159">
        <f>IF(N871="zníž. prenesená",J871,0)</f>
        <v>0</v>
      </c>
      <c r="BI871" s="159">
        <f>IF(N871="nulová",J871,0)</f>
        <v>0</v>
      </c>
      <c r="BJ871" s="18" t="s">
        <v>149</v>
      </c>
      <c r="BK871" s="159">
        <f>ROUND(I871*H871,2)</f>
        <v>0</v>
      </c>
      <c r="BL871" s="18" t="s">
        <v>148</v>
      </c>
      <c r="BM871" s="158" t="s">
        <v>1063</v>
      </c>
    </row>
    <row r="872" spans="1:65" s="14" customFormat="1" ht="10">
      <c r="B872" s="169"/>
      <c r="D872" s="161" t="s">
        <v>151</v>
      </c>
      <c r="E872" s="170" t="s">
        <v>1</v>
      </c>
      <c r="F872" s="171" t="s">
        <v>1064</v>
      </c>
      <c r="H872" s="170" t="s">
        <v>1</v>
      </c>
      <c r="I872" s="172"/>
      <c r="L872" s="169"/>
      <c r="M872" s="173"/>
      <c r="N872" s="174"/>
      <c r="O872" s="174"/>
      <c r="P872" s="174"/>
      <c r="Q872" s="174"/>
      <c r="R872" s="174"/>
      <c r="S872" s="174"/>
      <c r="T872" s="175"/>
      <c r="AT872" s="170" t="s">
        <v>151</v>
      </c>
      <c r="AU872" s="170" t="s">
        <v>149</v>
      </c>
      <c r="AV872" s="14" t="s">
        <v>82</v>
      </c>
      <c r="AW872" s="14" t="s">
        <v>31</v>
      </c>
      <c r="AX872" s="14" t="s">
        <v>74</v>
      </c>
      <c r="AY872" s="170" t="s">
        <v>142</v>
      </c>
    </row>
    <row r="873" spans="1:65" s="13" customFormat="1" ht="10">
      <c r="B873" s="160"/>
      <c r="D873" s="161" t="s">
        <v>151</v>
      </c>
      <c r="E873" s="162" t="s">
        <v>1</v>
      </c>
      <c r="F873" s="163" t="s">
        <v>1065</v>
      </c>
      <c r="H873" s="164">
        <v>78.009</v>
      </c>
      <c r="I873" s="165"/>
      <c r="L873" s="160"/>
      <c r="M873" s="166"/>
      <c r="N873" s="167"/>
      <c r="O873" s="167"/>
      <c r="P873" s="167"/>
      <c r="Q873" s="167"/>
      <c r="R873" s="167"/>
      <c r="S873" s="167"/>
      <c r="T873" s="168"/>
      <c r="AT873" s="162" t="s">
        <v>151</v>
      </c>
      <c r="AU873" s="162" t="s">
        <v>149</v>
      </c>
      <c r="AV873" s="13" t="s">
        <v>149</v>
      </c>
      <c r="AW873" s="13" t="s">
        <v>31</v>
      </c>
      <c r="AX873" s="13" t="s">
        <v>82</v>
      </c>
      <c r="AY873" s="162" t="s">
        <v>142</v>
      </c>
    </row>
    <row r="874" spans="1:65" s="2" customFormat="1" ht="21.75" customHeight="1">
      <c r="A874" s="33"/>
      <c r="B874" s="145"/>
      <c r="C874" s="146" t="s">
        <v>1066</v>
      </c>
      <c r="D874" s="146" t="s">
        <v>144</v>
      </c>
      <c r="E874" s="147" t="s">
        <v>1067</v>
      </c>
      <c r="F874" s="148" t="s">
        <v>1068</v>
      </c>
      <c r="G874" s="149" t="s">
        <v>147</v>
      </c>
      <c r="H874" s="150">
        <v>63.042999999999999</v>
      </c>
      <c r="I874" s="151"/>
      <c r="J874" s="152">
        <f>ROUND(I874*H874,2)</f>
        <v>0</v>
      </c>
      <c r="K874" s="153"/>
      <c r="L874" s="34"/>
      <c r="M874" s="154" t="s">
        <v>1</v>
      </c>
      <c r="N874" s="155" t="s">
        <v>40</v>
      </c>
      <c r="O874" s="59"/>
      <c r="P874" s="156">
        <f>O874*H874</f>
        <v>0</v>
      </c>
      <c r="Q874" s="156">
        <v>2.2404799999999998</v>
      </c>
      <c r="R874" s="156">
        <f>Q874*H874</f>
        <v>141.24658063999999</v>
      </c>
      <c r="S874" s="156">
        <v>0</v>
      </c>
      <c r="T874" s="157">
        <f>S874*H874</f>
        <v>0</v>
      </c>
      <c r="U874" s="33"/>
      <c r="V874" s="33"/>
      <c r="W874" s="33"/>
      <c r="X874" s="33"/>
      <c r="Y874" s="33"/>
      <c r="Z874" s="33"/>
      <c r="AA874" s="33"/>
      <c r="AB874" s="33"/>
      <c r="AC874" s="33"/>
      <c r="AD874" s="33"/>
      <c r="AE874" s="33"/>
      <c r="AR874" s="158" t="s">
        <v>148</v>
      </c>
      <c r="AT874" s="158" t="s">
        <v>144</v>
      </c>
      <c r="AU874" s="158" t="s">
        <v>149</v>
      </c>
      <c r="AY874" s="18" t="s">
        <v>142</v>
      </c>
      <c r="BE874" s="159">
        <f>IF(N874="základná",J874,0)</f>
        <v>0</v>
      </c>
      <c r="BF874" s="159">
        <f>IF(N874="znížená",J874,0)</f>
        <v>0</v>
      </c>
      <c r="BG874" s="159">
        <f>IF(N874="zákl. prenesená",J874,0)</f>
        <v>0</v>
      </c>
      <c r="BH874" s="159">
        <f>IF(N874="zníž. prenesená",J874,0)</f>
        <v>0</v>
      </c>
      <c r="BI874" s="159">
        <f>IF(N874="nulová",J874,0)</f>
        <v>0</v>
      </c>
      <c r="BJ874" s="18" t="s">
        <v>149</v>
      </c>
      <c r="BK874" s="159">
        <f>ROUND(I874*H874,2)</f>
        <v>0</v>
      </c>
      <c r="BL874" s="18" t="s">
        <v>148</v>
      </c>
      <c r="BM874" s="158" t="s">
        <v>1069</v>
      </c>
    </row>
    <row r="875" spans="1:65" s="14" customFormat="1" ht="10">
      <c r="B875" s="169"/>
      <c r="D875" s="161" t="s">
        <v>151</v>
      </c>
      <c r="E875" s="170" t="s">
        <v>1</v>
      </c>
      <c r="F875" s="171" t="s">
        <v>1070</v>
      </c>
      <c r="H875" s="170" t="s">
        <v>1</v>
      </c>
      <c r="I875" s="172"/>
      <c r="L875" s="169"/>
      <c r="M875" s="173"/>
      <c r="N875" s="174"/>
      <c r="O875" s="174"/>
      <c r="P875" s="174"/>
      <c r="Q875" s="174"/>
      <c r="R875" s="174"/>
      <c r="S875" s="174"/>
      <c r="T875" s="175"/>
      <c r="AT875" s="170" t="s">
        <v>151</v>
      </c>
      <c r="AU875" s="170" t="s">
        <v>149</v>
      </c>
      <c r="AV875" s="14" t="s">
        <v>82</v>
      </c>
      <c r="AW875" s="14" t="s">
        <v>31</v>
      </c>
      <c r="AX875" s="14" t="s">
        <v>74</v>
      </c>
      <c r="AY875" s="170" t="s">
        <v>142</v>
      </c>
    </row>
    <row r="876" spans="1:65" s="13" customFormat="1" ht="10">
      <c r="B876" s="160"/>
      <c r="D876" s="161" t="s">
        <v>151</v>
      </c>
      <c r="E876" s="162" t="s">
        <v>1</v>
      </c>
      <c r="F876" s="163" t="s">
        <v>1071</v>
      </c>
      <c r="H876" s="164">
        <v>42.148000000000003</v>
      </c>
      <c r="I876" s="165"/>
      <c r="L876" s="160"/>
      <c r="M876" s="166"/>
      <c r="N876" s="167"/>
      <c r="O876" s="167"/>
      <c r="P876" s="167"/>
      <c r="Q876" s="167"/>
      <c r="R876" s="167"/>
      <c r="S876" s="167"/>
      <c r="T876" s="168"/>
      <c r="AT876" s="162" t="s">
        <v>151</v>
      </c>
      <c r="AU876" s="162" t="s">
        <v>149</v>
      </c>
      <c r="AV876" s="13" t="s">
        <v>149</v>
      </c>
      <c r="AW876" s="13" t="s">
        <v>31</v>
      </c>
      <c r="AX876" s="13" t="s">
        <v>74</v>
      </c>
      <c r="AY876" s="162" t="s">
        <v>142</v>
      </c>
    </row>
    <row r="877" spans="1:65" s="14" customFormat="1" ht="10">
      <c r="B877" s="169"/>
      <c r="D877" s="161" t="s">
        <v>151</v>
      </c>
      <c r="E877" s="170" t="s">
        <v>1</v>
      </c>
      <c r="F877" s="171" t="s">
        <v>1072</v>
      </c>
      <c r="H877" s="170" t="s">
        <v>1</v>
      </c>
      <c r="I877" s="172"/>
      <c r="L877" s="169"/>
      <c r="M877" s="173"/>
      <c r="N877" s="174"/>
      <c r="O877" s="174"/>
      <c r="P877" s="174"/>
      <c r="Q877" s="174"/>
      <c r="R877" s="174"/>
      <c r="S877" s="174"/>
      <c r="T877" s="175"/>
      <c r="AT877" s="170" t="s">
        <v>151</v>
      </c>
      <c r="AU877" s="170" t="s">
        <v>149</v>
      </c>
      <c r="AV877" s="14" t="s">
        <v>82</v>
      </c>
      <c r="AW877" s="14" t="s">
        <v>31</v>
      </c>
      <c r="AX877" s="14" t="s">
        <v>74</v>
      </c>
      <c r="AY877" s="170" t="s">
        <v>142</v>
      </c>
    </row>
    <row r="878" spans="1:65" s="13" customFormat="1" ht="10">
      <c r="B878" s="160"/>
      <c r="D878" s="161" t="s">
        <v>151</v>
      </c>
      <c r="E878" s="162" t="s">
        <v>1</v>
      </c>
      <c r="F878" s="163" t="s">
        <v>1073</v>
      </c>
      <c r="H878" s="164">
        <v>20.895</v>
      </c>
      <c r="I878" s="165"/>
      <c r="L878" s="160"/>
      <c r="M878" s="166"/>
      <c r="N878" s="167"/>
      <c r="O878" s="167"/>
      <c r="P878" s="167"/>
      <c r="Q878" s="167"/>
      <c r="R878" s="167"/>
      <c r="S878" s="167"/>
      <c r="T878" s="168"/>
      <c r="AT878" s="162" t="s">
        <v>151</v>
      </c>
      <c r="AU878" s="162" t="s">
        <v>149</v>
      </c>
      <c r="AV878" s="13" t="s">
        <v>149</v>
      </c>
      <c r="AW878" s="13" t="s">
        <v>31</v>
      </c>
      <c r="AX878" s="13" t="s">
        <v>74</v>
      </c>
      <c r="AY878" s="162" t="s">
        <v>142</v>
      </c>
    </row>
    <row r="879" spans="1:65" s="15" customFormat="1" ht="10">
      <c r="B879" s="176"/>
      <c r="D879" s="161" t="s">
        <v>151</v>
      </c>
      <c r="E879" s="177" t="s">
        <v>1</v>
      </c>
      <c r="F879" s="178" t="s">
        <v>164</v>
      </c>
      <c r="H879" s="179">
        <v>63.042999999999999</v>
      </c>
      <c r="I879" s="180"/>
      <c r="L879" s="176"/>
      <c r="M879" s="181"/>
      <c r="N879" s="182"/>
      <c r="O879" s="182"/>
      <c r="P879" s="182"/>
      <c r="Q879" s="182"/>
      <c r="R879" s="182"/>
      <c r="S879" s="182"/>
      <c r="T879" s="183"/>
      <c r="AT879" s="177" t="s">
        <v>151</v>
      </c>
      <c r="AU879" s="177" t="s">
        <v>149</v>
      </c>
      <c r="AV879" s="15" t="s">
        <v>148</v>
      </c>
      <c r="AW879" s="15" t="s">
        <v>31</v>
      </c>
      <c r="AX879" s="15" t="s">
        <v>82</v>
      </c>
      <c r="AY879" s="177" t="s">
        <v>142</v>
      </c>
    </row>
    <row r="880" spans="1:65" s="2" customFormat="1" ht="21.75" customHeight="1">
      <c r="A880" s="33"/>
      <c r="B880" s="145"/>
      <c r="C880" s="146" t="s">
        <v>1074</v>
      </c>
      <c r="D880" s="146" t="s">
        <v>144</v>
      </c>
      <c r="E880" s="147" t="s">
        <v>1075</v>
      </c>
      <c r="F880" s="148" t="s">
        <v>1076</v>
      </c>
      <c r="G880" s="149" t="s">
        <v>147</v>
      </c>
      <c r="H880" s="150">
        <v>21.388000000000002</v>
      </c>
      <c r="I880" s="151"/>
      <c r="J880" s="152">
        <f>ROUND(I880*H880,2)</f>
        <v>0</v>
      </c>
      <c r="K880" s="153"/>
      <c r="L880" s="34"/>
      <c r="M880" s="154" t="s">
        <v>1</v>
      </c>
      <c r="N880" s="155" t="s">
        <v>40</v>
      </c>
      <c r="O880" s="59"/>
      <c r="P880" s="156">
        <f>O880*H880</f>
        <v>0</v>
      </c>
      <c r="Q880" s="156">
        <v>2.2404799999999998</v>
      </c>
      <c r="R880" s="156">
        <f>Q880*H880</f>
        <v>47.919386240000001</v>
      </c>
      <c r="S880" s="156">
        <v>0</v>
      </c>
      <c r="T880" s="157">
        <f>S880*H880</f>
        <v>0</v>
      </c>
      <c r="U880" s="33"/>
      <c r="V880" s="33"/>
      <c r="W880" s="33"/>
      <c r="X880" s="33"/>
      <c r="Y880" s="33"/>
      <c r="Z880" s="33"/>
      <c r="AA880" s="33"/>
      <c r="AB880" s="33"/>
      <c r="AC880" s="33"/>
      <c r="AD880" s="33"/>
      <c r="AE880" s="33"/>
      <c r="AR880" s="158" t="s">
        <v>148</v>
      </c>
      <c r="AT880" s="158" t="s">
        <v>144</v>
      </c>
      <c r="AU880" s="158" t="s">
        <v>149</v>
      </c>
      <c r="AY880" s="18" t="s">
        <v>142</v>
      </c>
      <c r="BE880" s="159">
        <f>IF(N880="základná",J880,0)</f>
        <v>0</v>
      </c>
      <c r="BF880" s="159">
        <f>IF(N880="znížená",J880,0)</f>
        <v>0</v>
      </c>
      <c r="BG880" s="159">
        <f>IF(N880="zákl. prenesená",J880,0)</f>
        <v>0</v>
      </c>
      <c r="BH880" s="159">
        <f>IF(N880="zníž. prenesená",J880,0)</f>
        <v>0</v>
      </c>
      <c r="BI880" s="159">
        <f>IF(N880="nulová",J880,0)</f>
        <v>0</v>
      </c>
      <c r="BJ880" s="18" t="s">
        <v>149</v>
      </c>
      <c r="BK880" s="159">
        <f>ROUND(I880*H880,2)</f>
        <v>0</v>
      </c>
      <c r="BL880" s="18" t="s">
        <v>148</v>
      </c>
      <c r="BM880" s="158" t="s">
        <v>1077</v>
      </c>
    </row>
    <row r="881" spans="1:65" s="14" customFormat="1" ht="10">
      <c r="B881" s="169"/>
      <c r="D881" s="161" t="s">
        <v>151</v>
      </c>
      <c r="E881" s="170" t="s">
        <v>1</v>
      </c>
      <c r="F881" s="171" t="s">
        <v>1078</v>
      </c>
      <c r="H881" s="170" t="s">
        <v>1</v>
      </c>
      <c r="I881" s="172"/>
      <c r="L881" s="169"/>
      <c r="M881" s="173"/>
      <c r="N881" s="174"/>
      <c r="O881" s="174"/>
      <c r="P881" s="174"/>
      <c r="Q881" s="174"/>
      <c r="R881" s="174"/>
      <c r="S881" s="174"/>
      <c r="T881" s="175"/>
      <c r="AT881" s="170" t="s">
        <v>151</v>
      </c>
      <c r="AU881" s="170" t="s">
        <v>149</v>
      </c>
      <c r="AV881" s="14" t="s">
        <v>82</v>
      </c>
      <c r="AW881" s="14" t="s">
        <v>31</v>
      </c>
      <c r="AX881" s="14" t="s">
        <v>74</v>
      </c>
      <c r="AY881" s="170" t="s">
        <v>142</v>
      </c>
    </row>
    <row r="882" spans="1:65" s="13" customFormat="1" ht="10">
      <c r="B882" s="160"/>
      <c r="D882" s="161" t="s">
        <v>151</v>
      </c>
      <c r="E882" s="162" t="s">
        <v>1</v>
      </c>
      <c r="F882" s="163" t="s">
        <v>1079</v>
      </c>
      <c r="H882" s="164">
        <v>13.59</v>
      </c>
      <c r="I882" s="165"/>
      <c r="L882" s="160"/>
      <c r="M882" s="166"/>
      <c r="N882" s="167"/>
      <c r="O882" s="167"/>
      <c r="P882" s="167"/>
      <c r="Q882" s="167"/>
      <c r="R882" s="167"/>
      <c r="S882" s="167"/>
      <c r="T882" s="168"/>
      <c r="AT882" s="162" t="s">
        <v>151</v>
      </c>
      <c r="AU882" s="162" t="s">
        <v>149</v>
      </c>
      <c r="AV882" s="13" t="s">
        <v>149</v>
      </c>
      <c r="AW882" s="13" t="s">
        <v>31</v>
      </c>
      <c r="AX882" s="13" t="s">
        <v>74</v>
      </c>
      <c r="AY882" s="162" t="s">
        <v>142</v>
      </c>
    </row>
    <row r="883" spans="1:65" s="13" customFormat="1" ht="10">
      <c r="B883" s="160"/>
      <c r="D883" s="161" t="s">
        <v>151</v>
      </c>
      <c r="E883" s="162" t="s">
        <v>1</v>
      </c>
      <c r="F883" s="163" t="s">
        <v>1080</v>
      </c>
      <c r="H883" s="164">
        <v>6.0579999999999998</v>
      </c>
      <c r="I883" s="165"/>
      <c r="L883" s="160"/>
      <c r="M883" s="166"/>
      <c r="N883" s="167"/>
      <c r="O883" s="167"/>
      <c r="P883" s="167"/>
      <c r="Q883" s="167"/>
      <c r="R883" s="167"/>
      <c r="S883" s="167"/>
      <c r="T883" s="168"/>
      <c r="AT883" s="162" t="s">
        <v>151</v>
      </c>
      <c r="AU883" s="162" t="s">
        <v>149</v>
      </c>
      <c r="AV883" s="13" t="s">
        <v>149</v>
      </c>
      <c r="AW883" s="13" t="s">
        <v>31</v>
      </c>
      <c r="AX883" s="13" t="s">
        <v>74</v>
      </c>
      <c r="AY883" s="162" t="s">
        <v>142</v>
      </c>
    </row>
    <row r="884" spans="1:65" s="13" customFormat="1" ht="10">
      <c r="B884" s="160"/>
      <c r="D884" s="161" t="s">
        <v>151</v>
      </c>
      <c r="E884" s="162" t="s">
        <v>1</v>
      </c>
      <c r="F884" s="163" t="s">
        <v>1081</v>
      </c>
      <c r="H884" s="164">
        <v>1.74</v>
      </c>
      <c r="I884" s="165"/>
      <c r="L884" s="160"/>
      <c r="M884" s="166"/>
      <c r="N884" s="167"/>
      <c r="O884" s="167"/>
      <c r="P884" s="167"/>
      <c r="Q884" s="167"/>
      <c r="R884" s="167"/>
      <c r="S884" s="167"/>
      <c r="T884" s="168"/>
      <c r="AT884" s="162" t="s">
        <v>151</v>
      </c>
      <c r="AU884" s="162" t="s">
        <v>149</v>
      </c>
      <c r="AV884" s="13" t="s">
        <v>149</v>
      </c>
      <c r="AW884" s="13" t="s">
        <v>31</v>
      </c>
      <c r="AX884" s="13" t="s">
        <v>74</v>
      </c>
      <c r="AY884" s="162" t="s">
        <v>142</v>
      </c>
    </row>
    <row r="885" spans="1:65" s="15" customFormat="1" ht="10">
      <c r="B885" s="176"/>
      <c r="D885" s="161" t="s">
        <v>151</v>
      </c>
      <c r="E885" s="177" t="s">
        <v>1</v>
      </c>
      <c r="F885" s="178" t="s">
        <v>164</v>
      </c>
      <c r="H885" s="179">
        <v>21.388000000000002</v>
      </c>
      <c r="I885" s="180"/>
      <c r="L885" s="176"/>
      <c r="M885" s="181"/>
      <c r="N885" s="182"/>
      <c r="O885" s="182"/>
      <c r="P885" s="182"/>
      <c r="Q885" s="182"/>
      <c r="R885" s="182"/>
      <c r="S885" s="182"/>
      <c r="T885" s="183"/>
      <c r="AT885" s="177" t="s">
        <v>151</v>
      </c>
      <c r="AU885" s="177" t="s">
        <v>149</v>
      </c>
      <c r="AV885" s="15" t="s">
        <v>148</v>
      </c>
      <c r="AW885" s="15" t="s">
        <v>31</v>
      </c>
      <c r="AX885" s="15" t="s">
        <v>82</v>
      </c>
      <c r="AY885" s="177" t="s">
        <v>142</v>
      </c>
    </row>
    <row r="886" spans="1:65" s="2" customFormat="1" ht="21.75" customHeight="1">
      <c r="A886" s="33"/>
      <c r="B886" s="145"/>
      <c r="C886" s="146" t="s">
        <v>1082</v>
      </c>
      <c r="D886" s="146" t="s">
        <v>144</v>
      </c>
      <c r="E886" s="147" t="s">
        <v>1083</v>
      </c>
      <c r="F886" s="148" t="s">
        <v>1084</v>
      </c>
      <c r="G886" s="149" t="s">
        <v>147</v>
      </c>
      <c r="H886" s="150">
        <v>31.92</v>
      </c>
      <c r="I886" s="151"/>
      <c r="J886" s="152">
        <f>ROUND(I886*H886,2)</f>
        <v>0</v>
      </c>
      <c r="K886" s="153"/>
      <c r="L886" s="34"/>
      <c r="M886" s="154" t="s">
        <v>1</v>
      </c>
      <c r="N886" s="155" t="s">
        <v>40</v>
      </c>
      <c r="O886" s="59"/>
      <c r="P886" s="156">
        <f>O886*H886</f>
        <v>0</v>
      </c>
      <c r="Q886" s="156">
        <v>2.4157199999999999</v>
      </c>
      <c r="R886" s="156">
        <f>Q886*H886</f>
        <v>77.1097824</v>
      </c>
      <c r="S886" s="156">
        <v>0</v>
      </c>
      <c r="T886" s="157">
        <f>S886*H886</f>
        <v>0</v>
      </c>
      <c r="U886" s="33"/>
      <c r="V886" s="33"/>
      <c r="W886" s="33"/>
      <c r="X886" s="33"/>
      <c r="Y886" s="33"/>
      <c r="Z886" s="33"/>
      <c r="AA886" s="33"/>
      <c r="AB886" s="33"/>
      <c r="AC886" s="33"/>
      <c r="AD886" s="33"/>
      <c r="AE886" s="33"/>
      <c r="AR886" s="158" t="s">
        <v>148</v>
      </c>
      <c r="AT886" s="158" t="s">
        <v>144</v>
      </c>
      <c r="AU886" s="158" t="s">
        <v>149</v>
      </c>
      <c r="AY886" s="18" t="s">
        <v>142</v>
      </c>
      <c r="BE886" s="159">
        <f>IF(N886="základná",J886,0)</f>
        <v>0</v>
      </c>
      <c r="BF886" s="159">
        <f>IF(N886="znížená",J886,0)</f>
        <v>0</v>
      </c>
      <c r="BG886" s="159">
        <f>IF(N886="zákl. prenesená",J886,0)</f>
        <v>0</v>
      </c>
      <c r="BH886" s="159">
        <f>IF(N886="zníž. prenesená",J886,0)</f>
        <v>0</v>
      </c>
      <c r="BI886" s="159">
        <f>IF(N886="nulová",J886,0)</f>
        <v>0</v>
      </c>
      <c r="BJ886" s="18" t="s">
        <v>149</v>
      </c>
      <c r="BK886" s="159">
        <f>ROUND(I886*H886,2)</f>
        <v>0</v>
      </c>
      <c r="BL886" s="18" t="s">
        <v>148</v>
      </c>
      <c r="BM886" s="158" t="s">
        <v>1085</v>
      </c>
    </row>
    <row r="887" spans="1:65" s="14" customFormat="1" ht="10">
      <c r="B887" s="169"/>
      <c r="D887" s="161" t="s">
        <v>151</v>
      </c>
      <c r="E887" s="170" t="s">
        <v>1</v>
      </c>
      <c r="F887" s="171" t="s">
        <v>1086</v>
      </c>
      <c r="H887" s="170" t="s">
        <v>1</v>
      </c>
      <c r="I887" s="172"/>
      <c r="L887" s="169"/>
      <c r="M887" s="173"/>
      <c r="N887" s="174"/>
      <c r="O887" s="174"/>
      <c r="P887" s="174"/>
      <c r="Q887" s="174"/>
      <c r="R887" s="174"/>
      <c r="S887" s="174"/>
      <c r="T887" s="175"/>
      <c r="AT887" s="170" t="s">
        <v>151</v>
      </c>
      <c r="AU887" s="170" t="s">
        <v>149</v>
      </c>
      <c r="AV887" s="14" t="s">
        <v>82</v>
      </c>
      <c r="AW887" s="14" t="s">
        <v>31</v>
      </c>
      <c r="AX887" s="14" t="s">
        <v>74</v>
      </c>
      <c r="AY887" s="170" t="s">
        <v>142</v>
      </c>
    </row>
    <row r="888" spans="1:65" s="13" customFormat="1" ht="10">
      <c r="B888" s="160"/>
      <c r="D888" s="161" t="s">
        <v>151</v>
      </c>
      <c r="E888" s="162" t="s">
        <v>1</v>
      </c>
      <c r="F888" s="163" t="s">
        <v>1087</v>
      </c>
      <c r="H888" s="164">
        <v>31.92</v>
      </c>
      <c r="I888" s="165"/>
      <c r="L888" s="160"/>
      <c r="M888" s="166"/>
      <c r="N888" s="167"/>
      <c r="O888" s="167"/>
      <c r="P888" s="167"/>
      <c r="Q888" s="167"/>
      <c r="R888" s="167"/>
      <c r="S888" s="167"/>
      <c r="T888" s="168"/>
      <c r="AT888" s="162" t="s">
        <v>151</v>
      </c>
      <c r="AU888" s="162" t="s">
        <v>149</v>
      </c>
      <c r="AV888" s="13" t="s">
        <v>149</v>
      </c>
      <c r="AW888" s="13" t="s">
        <v>31</v>
      </c>
      <c r="AX888" s="13" t="s">
        <v>82</v>
      </c>
      <c r="AY888" s="162" t="s">
        <v>142</v>
      </c>
    </row>
    <row r="889" spans="1:65" s="2" customFormat="1" ht="33" customHeight="1">
      <c r="A889" s="33"/>
      <c r="B889" s="145"/>
      <c r="C889" s="146" t="s">
        <v>1088</v>
      </c>
      <c r="D889" s="146" t="s">
        <v>144</v>
      </c>
      <c r="E889" s="147" t="s">
        <v>1089</v>
      </c>
      <c r="F889" s="148" t="s">
        <v>1090</v>
      </c>
      <c r="G889" s="149" t="s">
        <v>147</v>
      </c>
      <c r="H889" s="150">
        <v>78.009</v>
      </c>
      <c r="I889" s="151"/>
      <c r="J889" s="152">
        <f>ROUND(I889*H889,2)</f>
        <v>0</v>
      </c>
      <c r="K889" s="153"/>
      <c r="L889" s="34"/>
      <c r="M889" s="154" t="s">
        <v>1</v>
      </c>
      <c r="N889" s="155" t="s">
        <v>40</v>
      </c>
      <c r="O889" s="59"/>
      <c r="P889" s="156">
        <f>O889*H889</f>
        <v>0</v>
      </c>
      <c r="Q889" s="156">
        <v>0</v>
      </c>
      <c r="R889" s="156">
        <f>Q889*H889</f>
        <v>0</v>
      </c>
      <c r="S889" s="156">
        <v>0</v>
      </c>
      <c r="T889" s="157">
        <f>S889*H889</f>
        <v>0</v>
      </c>
      <c r="U889" s="33"/>
      <c r="V889" s="33"/>
      <c r="W889" s="33"/>
      <c r="X889" s="33"/>
      <c r="Y889" s="33"/>
      <c r="Z889" s="33"/>
      <c r="AA889" s="33"/>
      <c r="AB889" s="33"/>
      <c r="AC889" s="33"/>
      <c r="AD889" s="33"/>
      <c r="AE889" s="33"/>
      <c r="AR889" s="158" t="s">
        <v>148</v>
      </c>
      <c r="AT889" s="158" t="s">
        <v>144</v>
      </c>
      <c r="AU889" s="158" t="s">
        <v>149</v>
      </c>
      <c r="AY889" s="18" t="s">
        <v>142</v>
      </c>
      <c r="BE889" s="159">
        <f>IF(N889="základná",J889,0)</f>
        <v>0</v>
      </c>
      <c r="BF889" s="159">
        <f>IF(N889="znížená",J889,0)</f>
        <v>0</v>
      </c>
      <c r="BG889" s="159">
        <f>IF(N889="zákl. prenesená",J889,0)</f>
        <v>0</v>
      </c>
      <c r="BH889" s="159">
        <f>IF(N889="zníž. prenesená",J889,0)</f>
        <v>0</v>
      </c>
      <c r="BI889" s="159">
        <f>IF(N889="nulová",J889,0)</f>
        <v>0</v>
      </c>
      <c r="BJ889" s="18" t="s">
        <v>149</v>
      </c>
      <c r="BK889" s="159">
        <f>ROUND(I889*H889,2)</f>
        <v>0</v>
      </c>
      <c r="BL889" s="18" t="s">
        <v>148</v>
      </c>
      <c r="BM889" s="158" t="s">
        <v>1091</v>
      </c>
    </row>
    <row r="890" spans="1:65" s="2" customFormat="1" ht="33" customHeight="1">
      <c r="A890" s="33"/>
      <c r="B890" s="145"/>
      <c r="C890" s="146" t="s">
        <v>1092</v>
      </c>
      <c r="D890" s="146" t="s">
        <v>144</v>
      </c>
      <c r="E890" s="147" t="s">
        <v>1093</v>
      </c>
      <c r="F890" s="148" t="s">
        <v>1094</v>
      </c>
      <c r="G890" s="149" t="s">
        <v>147</v>
      </c>
      <c r="H890" s="150">
        <v>63.042999999999999</v>
      </c>
      <c r="I890" s="151"/>
      <c r="J890" s="152">
        <f>ROUND(I890*H890,2)</f>
        <v>0</v>
      </c>
      <c r="K890" s="153"/>
      <c r="L890" s="34"/>
      <c r="M890" s="154" t="s">
        <v>1</v>
      </c>
      <c r="N890" s="155" t="s">
        <v>40</v>
      </c>
      <c r="O890" s="59"/>
      <c r="P890" s="156">
        <f>O890*H890</f>
        <v>0</v>
      </c>
      <c r="Q890" s="156">
        <v>0</v>
      </c>
      <c r="R890" s="156">
        <f>Q890*H890</f>
        <v>0</v>
      </c>
      <c r="S890" s="156">
        <v>0</v>
      </c>
      <c r="T890" s="157">
        <f>S890*H890</f>
        <v>0</v>
      </c>
      <c r="U890" s="33"/>
      <c r="V890" s="33"/>
      <c r="W890" s="33"/>
      <c r="X890" s="33"/>
      <c r="Y890" s="33"/>
      <c r="Z890" s="33"/>
      <c r="AA890" s="33"/>
      <c r="AB890" s="33"/>
      <c r="AC890" s="33"/>
      <c r="AD890" s="33"/>
      <c r="AE890" s="33"/>
      <c r="AR890" s="158" t="s">
        <v>148</v>
      </c>
      <c r="AT890" s="158" t="s">
        <v>144</v>
      </c>
      <c r="AU890" s="158" t="s">
        <v>149</v>
      </c>
      <c r="AY890" s="18" t="s">
        <v>142</v>
      </c>
      <c r="BE890" s="159">
        <f>IF(N890="základná",J890,0)</f>
        <v>0</v>
      </c>
      <c r="BF890" s="159">
        <f>IF(N890="znížená",J890,0)</f>
        <v>0</v>
      </c>
      <c r="BG890" s="159">
        <f>IF(N890="zákl. prenesená",J890,0)</f>
        <v>0</v>
      </c>
      <c r="BH890" s="159">
        <f>IF(N890="zníž. prenesená",J890,0)</f>
        <v>0</v>
      </c>
      <c r="BI890" s="159">
        <f>IF(N890="nulová",J890,0)</f>
        <v>0</v>
      </c>
      <c r="BJ890" s="18" t="s">
        <v>149</v>
      </c>
      <c r="BK890" s="159">
        <f>ROUND(I890*H890,2)</f>
        <v>0</v>
      </c>
      <c r="BL890" s="18" t="s">
        <v>148</v>
      </c>
      <c r="BM890" s="158" t="s">
        <v>1095</v>
      </c>
    </row>
    <row r="891" spans="1:65" s="2" customFormat="1" ht="33" customHeight="1">
      <c r="A891" s="33"/>
      <c r="B891" s="145"/>
      <c r="C891" s="146" t="s">
        <v>1096</v>
      </c>
      <c r="D891" s="146" t="s">
        <v>144</v>
      </c>
      <c r="E891" s="147" t="s">
        <v>1097</v>
      </c>
      <c r="F891" s="148" t="s">
        <v>1098</v>
      </c>
      <c r="G891" s="149" t="s">
        <v>147</v>
      </c>
      <c r="H891" s="150">
        <v>53.308</v>
      </c>
      <c r="I891" s="151"/>
      <c r="J891" s="152">
        <f>ROUND(I891*H891,2)</f>
        <v>0</v>
      </c>
      <c r="K891" s="153"/>
      <c r="L891" s="34"/>
      <c r="M891" s="154" t="s">
        <v>1</v>
      </c>
      <c r="N891" s="155" t="s">
        <v>40</v>
      </c>
      <c r="O891" s="59"/>
      <c r="P891" s="156">
        <f>O891*H891</f>
        <v>0</v>
      </c>
      <c r="Q891" s="156">
        <v>0</v>
      </c>
      <c r="R891" s="156">
        <f>Q891*H891</f>
        <v>0</v>
      </c>
      <c r="S891" s="156">
        <v>0</v>
      </c>
      <c r="T891" s="157">
        <f>S891*H891</f>
        <v>0</v>
      </c>
      <c r="U891" s="33"/>
      <c r="V891" s="33"/>
      <c r="W891" s="33"/>
      <c r="X891" s="33"/>
      <c r="Y891" s="33"/>
      <c r="Z891" s="33"/>
      <c r="AA891" s="33"/>
      <c r="AB891" s="33"/>
      <c r="AC891" s="33"/>
      <c r="AD891" s="33"/>
      <c r="AE891" s="33"/>
      <c r="AR891" s="158" t="s">
        <v>148</v>
      </c>
      <c r="AT891" s="158" t="s">
        <v>144</v>
      </c>
      <c r="AU891" s="158" t="s">
        <v>149</v>
      </c>
      <c r="AY891" s="18" t="s">
        <v>142</v>
      </c>
      <c r="BE891" s="159">
        <f>IF(N891="základná",J891,0)</f>
        <v>0</v>
      </c>
      <c r="BF891" s="159">
        <f>IF(N891="znížená",J891,0)</f>
        <v>0</v>
      </c>
      <c r="BG891" s="159">
        <f>IF(N891="zákl. prenesená",J891,0)</f>
        <v>0</v>
      </c>
      <c r="BH891" s="159">
        <f>IF(N891="zníž. prenesená",J891,0)</f>
        <v>0</v>
      </c>
      <c r="BI891" s="159">
        <f>IF(N891="nulová",J891,0)</f>
        <v>0</v>
      </c>
      <c r="BJ891" s="18" t="s">
        <v>149</v>
      </c>
      <c r="BK891" s="159">
        <f>ROUND(I891*H891,2)</f>
        <v>0</v>
      </c>
      <c r="BL891" s="18" t="s">
        <v>148</v>
      </c>
      <c r="BM891" s="158" t="s">
        <v>1099</v>
      </c>
    </row>
    <row r="892" spans="1:65" s="13" customFormat="1" ht="10">
      <c r="B892" s="160"/>
      <c r="D892" s="161" t="s">
        <v>151</v>
      </c>
      <c r="E892" s="162" t="s">
        <v>1</v>
      </c>
      <c r="F892" s="163" t="s">
        <v>1100</v>
      </c>
      <c r="H892" s="164">
        <v>53.308</v>
      </c>
      <c r="I892" s="165"/>
      <c r="L892" s="160"/>
      <c r="M892" s="166"/>
      <c r="N892" s="167"/>
      <c r="O892" s="167"/>
      <c r="P892" s="167"/>
      <c r="Q892" s="167"/>
      <c r="R892" s="167"/>
      <c r="S892" s="167"/>
      <c r="T892" s="168"/>
      <c r="AT892" s="162" t="s">
        <v>151</v>
      </c>
      <c r="AU892" s="162" t="s">
        <v>149</v>
      </c>
      <c r="AV892" s="13" t="s">
        <v>149</v>
      </c>
      <c r="AW892" s="13" t="s">
        <v>31</v>
      </c>
      <c r="AX892" s="13" t="s">
        <v>82</v>
      </c>
      <c r="AY892" s="162" t="s">
        <v>142</v>
      </c>
    </row>
    <row r="893" spans="1:65" s="2" customFormat="1" ht="33" customHeight="1">
      <c r="A893" s="33"/>
      <c r="B893" s="145"/>
      <c r="C893" s="146" t="s">
        <v>1101</v>
      </c>
      <c r="D893" s="146" t="s">
        <v>144</v>
      </c>
      <c r="E893" s="147" t="s">
        <v>1102</v>
      </c>
      <c r="F893" s="148" t="s">
        <v>1103</v>
      </c>
      <c r="G893" s="149" t="s">
        <v>287</v>
      </c>
      <c r="H893" s="150">
        <v>16.439</v>
      </c>
      <c r="I893" s="151"/>
      <c r="J893" s="152">
        <f>ROUND(I893*H893,2)</f>
        <v>0</v>
      </c>
      <c r="K893" s="153"/>
      <c r="L893" s="34"/>
      <c r="M893" s="154" t="s">
        <v>1</v>
      </c>
      <c r="N893" s="155" t="s">
        <v>40</v>
      </c>
      <c r="O893" s="59"/>
      <c r="P893" s="156">
        <f>O893*H893</f>
        <v>0</v>
      </c>
      <c r="Q893" s="156">
        <v>1.20296</v>
      </c>
      <c r="R893" s="156">
        <f>Q893*H893</f>
        <v>19.775459439999999</v>
      </c>
      <c r="S893" s="156">
        <v>0</v>
      </c>
      <c r="T893" s="157">
        <f>S893*H893</f>
        <v>0</v>
      </c>
      <c r="U893" s="33"/>
      <c r="V893" s="33"/>
      <c r="W893" s="33"/>
      <c r="X893" s="33"/>
      <c r="Y893" s="33"/>
      <c r="Z893" s="33"/>
      <c r="AA893" s="33"/>
      <c r="AB893" s="33"/>
      <c r="AC893" s="33"/>
      <c r="AD893" s="33"/>
      <c r="AE893" s="33"/>
      <c r="AR893" s="158" t="s">
        <v>148</v>
      </c>
      <c r="AT893" s="158" t="s">
        <v>144</v>
      </c>
      <c r="AU893" s="158" t="s">
        <v>149</v>
      </c>
      <c r="AY893" s="18" t="s">
        <v>142</v>
      </c>
      <c r="BE893" s="159">
        <f>IF(N893="základná",J893,0)</f>
        <v>0</v>
      </c>
      <c r="BF893" s="159">
        <f>IF(N893="znížená",J893,0)</f>
        <v>0</v>
      </c>
      <c r="BG893" s="159">
        <f>IF(N893="zákl. prenesená",J893,0)</f>
        <v>0</v>
      </c>
      <c r="BH893" s="159">
        <f>IF(N893="zníž. prenesená",J893,0)</f>
        <v>0</v>
      </c>
      <c r="BI893" s="159">
        <f>IF(N893="nulová",J893,0)</f>
        <v>0</v>
      </c>
      <c r="BJ893" s="18" t="s">
        <v>149</v>
      </c>
      <c r="BK893" s="159">
        <f>ROUND(I893*H893,2)</f>
        <v>0</v>
      </c>
      <c r="BL893" s="18" t="s">
        <v>148</v>
      </c>
      <c r="BM893" s="158" t="s">
        <v>1104</v>
      </c>
    </row>
    <row r="894" spans="1:65" s="14" customFormat="1" ht="10">
      <c r="B894" s="169"/>
      <c r="D894" s="161" t="s">
        <v>151</v>
      </c>
      <c r="E894" s="170" t="s">
        <v>1</v>
      </c>
      <c r="F894" s="171" t="s">
        <v>1086</v>
      </c>
      <c r="H894" s="170" t="s">
        <v>1</v>
      </c>
      <c r="I894" s="172"/>
      <c r="L894" s="169"/>
      <c r="M894" s="173"/>
      <c r="N894" s="174"/>
      <c r="O894" s="174"/>
      <c r="P894" s="174"/>
      <c r="Q894" s="174"/>
      <c r="R894" s="174"/>
      <c r="S894" s="174"/>
      <c r="T894" s="175"/>
      <c r="AT894" s="170" t="s">
        <v>151</v>
      </c>
      <c r="AU894" s="170" t="s">
        <v>149</v>
      </c>
      <c r="AV894" s="14" t="s">
        <v>82</v>
      </c>
      <c r="AW894" s="14" t="s">
        <v>31</v>
      </c>
      <c r="AX894" s="14" t="s">
        <v>74</v>
      </c>
      <c r="AY894" s="170" t="s">
        <v>142</v>
      </c>
    </row>
    <row r="895" spans="1:65" s="13" customFormat="1" ht="10">
      <c r="B895" s="160"/>
      <c r="D895" s="161" t="s">
        <v>151</v>
      </c>
      <c r="E895" s="162" t="s">
        <v>1</v>
      </c>
      <c r="F895" s="163" t="s">
        <v>1105</v>
      </c>
      <c r="H895" s="164">
        <v>2.4710000000000001</v>
      </c>
      <c r="I895" s="165"/>
      <c r="L895" s="160"/>
      <c r="M895" s="166"/>
      <c r="N895" s="167"/>
      <c r="O895" s="167"/>
      <c r="P895" s="167"/>
      <c r="Q895" s="167"/>
      <c r="R895" s="167"/>
      <c r="S895" s="167"/>
      <c r="T895" s="168"/>
      <c r="AT895" s="162" t="s">
        <v>151</v>
      </c>
      <c r="AU895" s="162" t="s">
        <v>149</v>
      </c>
      <c r="AV895" s="13" t="s">
        <v>149</v>
      </c>
      <c r="AW895" s="13" t="s">
        <v>31</v>
      </c>
      <c r="AX895" s="13" t="s">
        <v>74</v>
      </c>
      <c r="AY895" s="162" t="s">
        <v>142</v>
      </c>
    </row>
    <row r="896" spans="1:65" s="14" customFormat="1" ht="10">
      <c r="B896" s="169"/>
      <c r="D896" s="161" t="s">
        <v>151</v>
      </c>
      <c r="E896" s="170" t="s">
        <v>1</v>
      </c>
      <c r="F896" s="171" t="s">
        <v>1070</v>
      </c>
      <c r="H896" s="170" t="s">
        <v>1</v>
      </c>
      <c r="I896" s="172"/>
      <c r="L896" s="169"/>
      <c r="M896" s="173"/>
      <c r="N896" s="174"/>
      <c r="O896" s="174"/>
      <c r="P896" s="174"/>
      <c r="Q896" s="174"/>
      <c r="R896" s="174"/>
      <c r="S896" s="174"/>
      <c r="T896" s="175"/>
      <c r="AT896" s="170" t="s">
        <v>151</v>
      </c>
      <c r="AU896" s="170" t="s">
        <v>149</v>
      </c>
      <c r="AV896" s="14" t="s">
        <v>82</v>
      </c>
      <c r="AW896" s="14" t="s">
        <v>31</v>
      </c>
      <c r="AX896" s="14" t="s">
        <v>74</v>
      </c>
      <c r="AY896" s="170" t="s">
        <v>142</v>
      </c>
    </row>
    <row r="897" spans="2:51" s="13" customFormat="1" ht="10">
      <c r="B897" s="160"/>
      <c r="D897" s="161" t="s">
        <v>151</v>
      </c>
      <c r="E897" s="162" t="s">
        <v>1</v>
      </c>
      <c r="F897" s="163" t="s">
        <v>1106</v>
      </c>
      <c r="H897" s="164">
        <v>2.7309999999999999</v>
      </c>
      <c r="I897" s="165"/>
      <c r="L897" s="160"/>
      <c r="M897" s="166"/>
      <c r="N897" s="167"/>
      <c r="O897" s="167"/>
      <c r="P897" s="167"/>
      <c r="Q897" s="167"/>
      <c r="R897" s="167"/>
      <c r="S897" s="167"/>
      <c r="T897" s="168"/>
      <c r="AT897" s="162" t="s">
        <v>151</v>
      </c>
      <c r="AU897" s="162" t="s">
        <v>149</v>
      </c>
      <c r="AV897" s="13" t="s">
        <v>149</v>
      </c>
      <c r="AW897" s="13" t="s">
        <v>31</v>
      </c>
      <c r="AX897" s="13" t="s">
        <v>74</v>
      </c>
      <c r="AY897" s="162" t="s">
        <v>142</v>
      </c>
    </row>
    <row r="898" spans="2:51" s="14" customFormat="1" ht="10">
      <c r="B898" s="169"/>
      <c r="D898" s="161" t="s">
        <v>151</v>
      </c>
      <c r="E898" s="170" t="s">
        <v>1</v>
      </c>
      <c r="F898" s="171" t="s">
        <v>1107</v>
      </c>
      <c r="H898" s="170" t="s">
        <v>1</v>
      </c>
      <c r="I898" s="172"/>
      <c r="L898" s="169"/>
      <c r="M898" s="173"/>
      <c r="N898" s="174"/>
      <c r="O898" s="174"/>
      <c r="P898" s="174"/>
      <c r="Q898" s="174"/>
      <c r="R898" s="174"/>
      <c r="S898" s="174"/>
      <c r="T898" s="175"/>
      <c r="AT898" s="170" t="s">
        <v>151</v>
      </c>
      <c r="AU898" s="170" t="s">
        <v>149</v>
      </c>
      <c r="AV898" s="14" t="s">
        <v>82</v>
      </c>
      <c r="AW898" s="14" t="s">
        <v>31</v>
      </c>
      <c r="AX898" s="14" t="s">
        <v>74</v>
      </c>
      <c r="AY898" s="170" t="s">
        <v>142</v>
      </c>
    </row>
    <row r="899" spans="2:51" s="13" customFormat="1" ht="10">
      <c r="B899" s="160"/>
      <c r="D899" s="161" t="s">
        <v>151</v>
      </c>
      <c r="E899" s="162" t="s">
        <v>1</v>
      </c>
      <c r="F899" s="163" t="s">
        <v>1108</v>
      </c>
      <c r="H899" s="164">
        <v>5.6180000000000003</v>
      </c>
      <c r="I899" s="165"/>
      <c r="L899" s="160"/>
      <c r="M899" s="166"/>
      <c r="N899" s="167"/>
      <c r="O899" s="167"/>
      <c r="P899" s="167"/>
      <c r="Q899" s="167"/>
      <c r="R899" s="167"/>
      <c r="S899" s="167"/>
      <c r="T899" s="168"/>
      <c r="AT899" s="162" t="s">
        <v>151</v>
      </c>
      <c r="AU899" s="162" t="s">
        <v>149</v>
      </c>
      <c r="AV899" s="13" t="s">
        <v>149</v>
      </c>
      <c r="AW899" s="13" t="s">
        <v>31</v>
      </c>
      <c r="AX899" s="13" t="s">
        <v>74</v>
      </c>
      <c r="AY899" s="162" t="s">
        <v>142</v>
      </c>
    </row>
    <row r="900" spans="2:51" s="14" customFormat="1" ht="10">
      <c r="B900" s="169"/>
      <c r="D900" s="161" t="s">
        <v>151</v>
      </c>
      <c r="E900" s="170" t="s">
        <v>1</v>
      </c>
      <c r="F900" s="171" t="s">
        <v>1109</v>
      </c>
      <c r="H900" s="170" t="s">
        <v>1</v>
      </c>
      <c r="I900" s="172"/>
      <c r="L900" s="169"/>
      <c r="M900" s="173"/>
      <c r="N900" s="174"/>
      <c r="O900" s="174"/>
      <c r="P900" s="174"/>
      <c r="Q900" s="174"/>
      <c r="R900" s="174"/>
      <c r="S900" s="174"/>
      <c r="T900" s="175"/>
      <c r="AT900" s="170" t="s">
        <v>151</v>
      </c>
      <c r="AU900" s="170" t="s">
        <v>149</v>
      </c>
      <c r="AV900" s="14" t="s">
        <v>82</v>
      </c>
      <c r="AW900" s="14" t="s">
        <v>31</v>
      </c>
      <c r="AX900" s="14" t="s">
        <v>74</v>
      </c>
      <c r="AY900" s="170" t="s">
        <v>142</v>
      </c>
    </row>
    <row r="901" spans="2:51" s="13" customFormat="1" ht="10">
      <c r="B901" s="160"/>
      <c r="D901" s="161" t="s">
        <v>151</v>
      </c>
      <c r="E901" s="162" t="s">
        <v>1</v>
      </c>
      <c r="F901" s="163" t="s">
        <v>1110</v>
      </c>
      <c r="H901" s="164">
        <v>1.6160000000000001</v>
      </c>
      <c r="I901" s="165"/>
      <c r="L901" s="160"/>
      <c r="M901" s="166"/>
      <c r="N901" s="167"/>
      <c r="O901" s="167"/>
      <c r="P901" s="167"/>
      <c r="Q901" s="167"/>
      <c r="R901" s="167"/>
      <c r="S901" s="167"/>
      <c r="T901" s="168"/>
      <c r="AT901" s="162" t="s">
        <v>151</v>
      </c>
      <c r="AU901" s="162" t="s">
        <v>149</v>
      </c>
      <c r="AV901" s="13" t="s">
        <v>149</v>
      </c>
      <c r="AW901" s="13" t="s">
        <v>31</v>
      </c>
      <c r="AX901" s="13" t="s">
        <v>74</v>
      </c>
      <c r="AY901" s="162" t="s">
        <v>142</v>
      </c>
    </row>
    <row r="902" spans="2:51" s="14" customFormat="1" ht="10">
      <c r="B902" s="169"/>
      <c r="D902" s="161" t="s">
        <v>151</v>
      </c>
      <c r="E902" s="170" t="s">
        <v>1</v>
      </c>
      <c r="F902" s="171" t="s">
        <v>1072</v>
      </c>
      <c r="H902" s="170" t="s">
        <v>1</v>
      </c>
      <c r="I902" s="172"/>
      <c r="L902" s="169"/>
      <c r="M902" s="173"/>
      <c r="N902" s="174"/>
      <c r="O902" s="174"/>
      <c r="P902" s="174"/>
      <c r="Q902" s="174"/>
      <c r="R902" s="174"/>
      <c r="S902" s="174"/>
      <c r="T902" s="175"/>
      <c r="AT902" s="170" t="s">
        <v>151</v>
      </c>
      <c r="AU902" s="170" t="s">
        <v>149</v>
      </c>
      <c r="AV902" s="14" t="s">
        <v>82</v>
      </c>
      <c r="AW902" s="14" t="s">
        <v>31</v>
      </c>
      <c r="AX902" s="14" t="s">
        <v>74</v>
      </c>
      <c r="AY902" s="170" t="s">
        <v>142</v>
      </c>
    </row>
    <row r="903" spans="2:51" s="13" customFormat="1" ht="10">
      <c r="B903" s="160"/>
      <c r="D903" s="161" t="s">
        <v>151</v>
      </c>
      <c r="E903" s="162" t="s">
        <v>1</v>
      </c>
      <c r="F903" s="163" t="s">
        <v>1111</v>
      </c>
      <c r="H903" s="164">
        <v>1.3540000000000001</v>
      </c>
      <c r="I903" s="165"/>
      <c r="L903" s="160"/>
      <c r="M903" s="166"/>
      <c r="N903" s="167"/>
      <c r="O903" s="167"/>
      <c r="P903" s="167"/>
      <c r="Q903" s="167"/>
      <c r="R903" s="167"/>
      <c r="S903" s="167"/>
      <c r="T903" s="168"/>
      <c r="AT903" s="162" t="s">
        <v>151</v>
      </c>
      <c r="AU903" s="162" t="s">
        <v>149</v>
      </c>
      <c r="AV903" s="13" t="s">
        <v>149</v>
      </c>
      <c r="AW903" s="13" t="s">
        <v>31</v>
      </c>
      <c r="AX903" s="13" t="s">
        <v>74</v>
      </c>
      <c r="AY903" s="162" t="s">
        <v>142</v>
      </c>
    </row>
    <row r="904" spans="2:51" s="14" customFormat="1" ht="10">
      <c r="B904" s="169"/>
      <c r="D904" s="161" t="s">
        <v>151</v>
      </c>
      <c r="E904" s="170" t="s">
        <v>1</v>
      </c>
      <c r="F904" s="171" t="s">
        <v>1112</v>
      </c>
      <c r="H904" s="170" t="s">
        <v>1</v>
      </c>
      <c r="I904" s="172"/>
      <c r="L904" s="169"/>
      <c r="M904" s="173"/>
      <c r="N904" s="174"/>
      <c r="O904" s="174"/>
      <c r="P904" s="174"/>
      <c r="Q904" s="174"/>
      <c r="R904" s="174"/>
      <c r="S904" s="174"/>
      <c r="T904" s="175"/>
      <c r="AT904" s="170" t="s">
        <v>151</v>
      </c>
      <c r="AU904" s="170" t="s">
        <v>149</v>
      </c>
      <c r="AV904" s="14" t="s">
        <v>82</v>
      </c>
      <c r="AW904" s="14" t="s">
        <v>31</v>
      </c>
      <c r="AX904" s="14" t="s">
        <v>74</v>
      </c>
      <c r="AY904" s="170" t="s">
        <v>142</v>
      </c>
    </row>
    <row r="905" spans="2:51" s="13" customFormat="1" ht="10">
      <c r="B905" s="160"/>
      <c r="D905" s="161" t="s">
        <v>151</v>
      </c>
      <c r="E905" s="162" t="s">
        <v>1</v>
      </c>
      <c r="F905" s="163" t="s">
        <v>1113</v>
      </c>
      <c r="H905" s="164">
        <v>1</v>
      </c>
      <c r="I905" s="165"/>
      <c r="L905" s="160"/>
      <c r="M905" s="166"/>
      <c r="N905" s="167"/>
      <c r="O905" s="167"/>
      <c r="P905" s="167"/>
      <c r="Q905" s="167"/>
      <c r="R905" s="167"/>
      <c r="S905" s="167"/>
      <c r="T905" s="168"/>
      <c r="AT905" s="162" t="s">
        <v>151</v>
      </c>
      <c r="AU905" s="162" t="s">
        <v>149</v>
      </c>
      <c r="AV905" s="13" t="s">
        <v>149</v>
      </c>
      <c r="AW905" s="13" t="s">
        <v>31</v>
      </c>
      <c r="AX905" s="13" t="s">
        <v>74</v>
      </c>
      <c r="AY905" s="162" t="s">
        <v>142</v>
      </c>
    </row>
    <row r="906" spans="2:51" s="14" customFormat="1" ht="10">
      <c r="B906" s="169"/>
      <c r="D906" s="161" t="s">
        <v>151</v>
      </c>
      <c r="E906" s="170" t="s">
        <v>1</v>
      </c>
      <c r="F906" s="171" t="s">
        <v>1114</v>
      </c>
      <c r="H906" s="170" t="s">
        <v>1</v>
      </c>
      <c r="I906" s="172"/>
      <c r="L906" s="169"/>
      <c r="M906" s="173"/>
      <c r="N906" s="174"/>
      <c r="O906" s="174"/>
      <c r="P906" s="174"/>
      <c r="Q906" s="174"/>
      <c r="R906" s="174"/>
      <c r="S906" s="174"/>
      <c r="T906" s="175"/>
      <c r="AT906" s="170" t="s">
        <v>151</v>
      </c>
      <c r="AU906" s="170" t="s">
        <v>149</v>
      </c>
      <c r="AV906" s="14" t="s">
        <v>82</v>
      </c>
      <c r="AW906" s="14" t="s">
        <v>31</v>
      </c>
      <c r="AX906" s="14" t="s">
        <v>74</v>
      </c>
      <c r="AY906" s="170" t="s">
        <v>142</v>
      </c>
    </row>
    <row r="907" spans="2:51" s="13" customFormat="1" ht="10">
      <c r="B907" s="160"/>
      <c r="D907" s="161" t="s">
        <v>151</v>
      </c>
      <c r="E907" s="162" t="s">
        <v>1</v>
      </c>
      <c r="F907" s="163" t="s">
        <v>1115</v>
      </c>
      <c r="H907" s="164">
        <v>0.95699999999999996</v>
      </c>
      <c r="I907" s="165"/>
      <c r="L907" s="160"/>
      <c r="M907" s="166"/>
      <c r="N907" s="167"/>
      <c r="O907" s="167"/>
      <c r="P907" s="167"/>
      <c r="Q907" s="167"/>
      <c r="R907" s="167"/>
      <c r="S907" s="167"/>
      <c r="T907" s="168"/>
      <c r="AT907" s="162" t="s">
        <v>151</v>
      </c>
      <c r="AU907" s="162" t="s">
        <v>149</v>
      </c>
      <c r="AV907" s="13" t="s">
        <v>149</v>
      </c>
      <c r="AW907" s="13" t="s">
        <v>31</v>
      </c>
      <c r="AX907" s="13" t="s">
        <v>74</v>
      </c>
      <c r="AY907" s="162" t="s">
        <v>142</v>
      </c>
    </row>
    <row r="908" spans="2:51" s="14" customFormat="1" ht="10">
      <c r="B908" s="169"/>
      <c r="D908" s="161" t="s">
        <v>151</v>
      </c>
      <c r="E908" s="170" t="s">
        <v>1</v>
      </c>
      <c r="F908" s="171" t="s">
        <v>1116</v>
      </c>
      <c r="H908" s="170" t="s">
        <v>1</v>
      </c>
      <c r="I908" s="172"/>
      <c r="L908" s="169"/>
      <c r="M908" s="173"/>
      <c r="N908" s="174"/>
      <c r="O908" s="174"/>
      <c r="P908" s="174"/>
      <c r="Q908" s="174"/>
      <c r="R908" s="174"/>
      <c r="S908" s="174"/>
      <c r="T908" s="175"/>
      <c r="AT908" s="170" t="s">
        <v>151</v>
      </c>
      <c r="AU908" s="170" t="s">
        <v>149</v>
      </c>
      <c r="AV908" s="14" t="s">
        <v>82</v>
      </c>
      <c r="AW908" s="14" t="s">
        <v>31</v>
      </c>
      <c r="AX908" s="14" t="s">
        <v>74</v>
      </c>
      <c r="AY908" s="170" t="s">
        <v>142</v>
      </c>
    </row>
    <row r="909" spans="2:51" s="13" customFormat="1" ht="10">
      <c r="B909" s="160"/>
      <c r="D909" s="161" t="s">
        <v>151</v>
      </c>
      <c r="E909" s="162" t="s">
        <v>1</v>
      </c>
      <c r="F909" s="163" t="s">
        <v>1117</v>
      </c>
      <c r="H909" s="164">
        <v>0.44</v>
      </c>
      <c r="I909" s="165"/>
      <c r="L909" s="160"/>
      <c r="M909" s="166"/>
      <c r="N909" s="167"/>
      <c r="O909" s="167"/>
      <c r="P909" s="167"/>
      <c r="Q909" s="167"/>
      <c r="R909" s="167"/>
      <c r="S909" s="167"/>
      <c r="T909" s="168"/>
      <c r="AT909" s="162" t="s">
        <v>151</v>
      </c>
      <c r="AU909" s="162" t="s">
        <v>149</v>
      </c>
      <c r="AV909" s="13" t="s">
        <v>149</v>
      </c>
      <c r="AW909" s="13" t="s">
        <v>31</v>
      </c>
      <c r="AX909" s="13" t="s">
        <v>74</v>
      </c>
      <c r="AY909" s="162" t="s">
        <v>142</v>
      </c>
    </row>
    <row r="910" spans="2:51" s="13" customFormat="1" ht="10">
      <c r="B910" s="160"/>
      <c r="D910" s="161" t="s">
        <v>151</v>
      </c>
      <c r="E910" s="162" t="s">
        <v>1</v>
      </c>
      <c r="F910" s="163" t="s">
        <v>1118</v>
      </c>
      <c r="H910" s="164">
        <v>0.19600000000000001</v>
      </c>
      <c r="I910" s="165"/>
      <c r="L910" s="160"/>
      <c r="M910" s="166"/>
      <c r="N910" s="167"/>
      <c r="O910" s="167"/>
      <c r="P910" s="167"/>
      <c r="Q910" s="167"/>
      <c r="R910" s="167"/>
      <c r="S910" s="167"/>
      <c r="T910" s="168"/>
      <c r="AT910" s="162" t="s">
        <v>151</v>
      </c>
      <c r="AU910" s="162" t="s">
        <v>149</v>
      </c>
      <c r="AV910" s="13" t="s">
        <v>149</v>
      </c>
      <c r="AW910" s="13" t="s">
        <v>31</v>
      </c>
      <c r="AX910" s="13" t="s">
        <v>74</v>
      </c>
      <c r="AY910" s="162" t="s">
        <v>142</v>
      </c>
    </row>
    <row r="911" spans="2:51" s="13" customFormat="1" ht="10">
      <c r="B911" s="160"/>
      <c r="D911" s="161" t="s">
        <v>151</v>
      </c>
      <c r="E911" s="162" t="s">
        <v>1</v>
      </c>
      <c r="F911" s="163" t="s">
        <v>1119</v>
      </c>
      <c r="H911" s="164">
        <v>5.6000000000000001E-2</v>
      </c>
      <c r="I911" s="165"/>
      <c r="L911" s="160"/>
      <c r="M911" s="166"/>
      <c r="N911" s="167"/>
      <c r="O911" s="167"/>
      <c r="P911" s="167"/>
      <c r="Q911" s="167"/>
      <c r="R911" s="167"/>
      <c r="S911" s="167"/>
      <c r="T911" s="168"/>
      <c r="AT911" s="162" t="s">
        <v>151</v>
      </c>
      <c r="AU911" s="162" t="s">
        <v>149</v>
      </c>
      <c r="AV911" s="13" t="s">
        <v>149</v>
      </c>
      <c r="AW911" s="13" t="s">
        <v>31</v>
      </c>
      <c r="AX911" s="13" t="s">
        <v>74</v>
      </c>
      <c r="AY911" s="162" t="s">
        <v>142</v>
      </c>
    </row>
    <row r="912" spans="2:51" s="15" customFormat="1" ht="10">
      <c r="B912" s="176"/>
      <c r="D912" s="161" t="s">
        <v>151</v>
      </c>
      <c r="E912" s="177" t="s">
        <v>1</v>
      </c>
      <c r="F912" s="178" t="s">
        <v>164</v>
      </c>
      <c r="H912" s="179">
        <v>16.439</v>
      </c>
      <c r="I912" s="180"/>
      <c r="L912" s="176"/>
      <c r="M912" s="181"/>
      <c r="N912" s="182"/>
      <c r="O912" s="182"/>
      <c r="P912" s="182"/>
      <c r="Q912" s="182"/>
      <c r="R912" s="182"/>
      <c r="S912" s="182"/>
      <c r="T912" s="183"/>
      <c r="AT912" s="177" t="s">
        <v>151</v>
      </c>
      <c r="AU912" s="177" t="s">
        <v>149</v>
      </c>
      <c r="AV912" s="15" t="s">
        <v>148</v>
      </c>
      <c r="AW912" s="15" t="s">
        <v>31</v>
      </c>
      <c r="AX912" s="15" t="s">
        <v>82</v>
      </c>
      <c r="AY912" s="177" t="s">
        <v>142</v>
      </c>
    </row>
    <row r="913" spans="1:65" s="2" customFormat="1" ht="21.75" customHeight="1">
      <c r="A913" s="33"/>
      <c r="B913" s="145"/>
      <c r="C913" s="146" t="s">
        <v>1120</v>
      </c>
      <c r="D913" s="146" t="s">
        <v>144</v>
      </c>
      <c r="E913" s="147" t="s">
        <v>1121</v>
      </c>
      <c r="F913" s="148" t="s">
        <v>1122</v>
      </c>
      <c r="G913" s="149" t="s">
        <v>147</v>
      </c>
      <c r="H913" s="150">
        <v>47.88</v>
      </c>
      <c r="I913" s="151"/>
      <c r="J913" s="152">
        <f>ROUND(I913*H913,2)</f>
        <v>0</v>
      </c>
      <c r="K913" s="153"/>
      <c r="L913" s="34"/>
      <c r="M913" s="154" t="s">
        <v>1</v>
      </c>
      <c r="N913" s="155" t="s">
        <v>40</v>
      </c>
      <c r="O913" s="59"/>
      <c r="P913" s="156">
        <f>O913*H913</f>
        <v>0</v>
      </c>
      <c r="Q913" s="156">
        <v>1.837</v>
      </c>
      <c r="R913" s="156">
        <f>Q913*H913</f>
        <v>87.955560000000006</v>
      </c>
      <c r="S913" s="156">
        <v>0</v>
      </c>
      <c r="T913" s="157">
        <f>S913*H913</f>
        <v>0</v>
      </c>
      <c r="U913" s="33"/>
      <c r="V913" s="33"/>
      <c r="W913" s="33"/>
      <c r="X913" s="33"/>
      <c r="Y913" s="33"/>
      <c r="Z913" s="33"/>
      <c r="AA913" s="33"/>
      <c r="AB913" s="33"/>
      <c r="AC913" s="33"/>
      <c r="AD913" s="33"/>
      <c r="AE913" s="33"/>
      <c r="AR913" s="158" t="s">
        <v>148</v>
      </c>
      <c r="AT913" s="158" t="s">
        <v>144</v>
      </c>
      <c r="AU913" s="158" t="s">
        <v>149</v>
      </c>
      <c r="AY913" s="18" t="s">
        <v>142</v>
      </c>
      <c r="BE913" s="159">
        <f>IF(N913="základná",J913,0)</f>
        <v>0</v>
      </c>
      <c r="BF913" s="159">
        <f>IF(N913="znížená",J913,0)</f>
        <v>0</v>
      </c>
      <c r="BG913" s="159">
        <f>IF(N913="zákl. prenesená",J913,0)</f>
        <v>0</v>
      </c>
      <c r="BH913" s="159">
        <f>IF(N913="zníž. prenesená",J913,0)</f>
        <v>0</v>
      </c>
      <c r="BI913" s="159">
        <f>IF(N913="nulová",J913,0)</f>
        <v>0</v>
      </c>
      <c r="BJ913" s="18" t="s">
        <v>149</v>
      </c>
      <c r="BK913" s="159">
        <f>ROUND(I913*H913,2)</f>
        <v>0</v>
      </c>
      <c r="BL913" s="18" t="s">
        <v>148</v>
      </c>
      <c r="BM913" s="158" t="s">
        <v>1123</v>
      </c>
    </row>
    <row r="914" spans="1:65" s="14" customFormat="1" ht="10">
      <c r="B914" s="169"/>
      <c r="D914" s="161" t="s">
        <v>151</v>
      </c>
      <c r="E914" s="170" t="s">
        <v>1</v>
      </c>
      <c r="F914" s="171" t="s">
        <v>1124</v>
      </c>
      <c r="H914" s="170" t="s">
        <v>1</v>
      </c>
      <c r="I914" s="172"/>
      <c r="L914" s="169"/>
      <c r="M914" s="173"/>
      <c r="N914" s="174"/>
      <c r="O914" s="174"/>
      <c r="P914" s="174"/>
      <c r="Q914" s="174"/>
      <c r="R914" s="174"/>
      <c r="S914" s="174"/>
      <c r="T914" s="175"/>
      <c r="AT914" s="170" t="s">
        <v>151</v>
      </c>
      <c r="AU914" s="170" t="s">
        <v>149</v>
      </c>
      <c r="AV914" s="14" t="s">
        <v>82</v>
      </c>
      <c r="AW914" s="14" t="s">
        <v>31</v>
      </c>
      <c r="AX914" s="14" t="s">
        <v>74</v>
      </c>
      <c r="AY914" s="170" t="s">
        <v>142</v>
      </c>
    </row>
    <row r="915" spans="1:65" s="13" customFormat="1" ht="10">
      <c r="B915" s="160"/>
      <c r="D915" s="161" t="s">
        <v>151</v>
      </c>
      <c r="E915" s="162" t="s">
        <v>1</v>
      </c>
      <c r="F915" s="163" t="s">
        <v>1125</v>
      </c>
      <c r="H915" s="164">
        <v>47.88</v>
      </c>
      <c r="I915" s="165"/>
      <c r="L915" s="160"/>
      <c r="M915" s="166"/>
      <c r="N915" s="167"/>
      <c r="O915" s="167"/>
      <c r="P915" s="167"/>
      <c r="Q915" s="167"/>
      <c r="R915" s="167"/>
      <c r="S915" s="167"/>
      <c r="T915" s="168"/>
      <c r="AT915" s="162" t="s">
        <v>151</v>
      </c>
      <c r="AU915" s="162" t="s">
        <v>149</v>
      </c>
      <c r="AV915" s="13" t="s">
        <v>149</v>
      </c>
      <c r="AW915" s="13" t="s">
        <v>31</v>
      </c>
      <c r="AX915" s="13" t="s">
        <v>82</v>
      </c>
      <c r="AY915" s="162" t="s">
        <v>142</v>
      </c>
    </row>
    <row r="916" spans="1:65" s="2" customFormat="1" ht="21.75" customHeight="1">
      <c r="A916" s="33"/>
      <c r="B916" s="145"/>
      <c r="C916" s="146" t="s">
        <v>1126</v>
      </c>
      <c r="D916" s="146" t="s">
        <v>144</v>
      </c>
      <c r="E916" s="147" t="s">
        <v>1127</v>
      </c>
      <c r="F916" s="148" t="s">
        <v>1128</v>
      </c>
      <c r="G916" s="149" t="s">
        <v>147</v>
      </c>
      <c r="H916" s="150">
        <v>7.4</v>
      </c>
      <c r="I916" s="151"/>
      <c r="J916" s="152">
        <f>ROUND(I916*H916,2)</f>
        <v>0</v>
      </c>
      <c r="K916" s="153"/>
      <c r="L916" s="34"/>
      <c r="M916" s="154" t="s">
        <v>1</v>
      </c>
      <c r="N916" s="155" t="s">
        <v>40</v>
      </c>
      <c r="O916" s="59"/>
      <c r="P916" s="156">
        <f>O916*H916</f>
        <v>0</v>
      </c>
      <c r="Q916" s="156">
        <v>1.837</v>
      </c>
      <c r="R916" s="156">
        <f>Q916*H916</f>
        <v>13.5938</v>
      </c>
      <c r="S916" s="156">
        <v>0</v>
      </c>
      <c r="T916" s="157">
        <f>S916*H916</f>
        <v>0</v>
      </c>
      <c r="U916" s="33"/>
      <c r="V916" s="33"/>
      <c r="W916" s="33"/>
      <c r="X916" s="33"/>
      <c r="Y916" s="33"/>
      <c r="Z916" s="33"/>
      <c r="AA916" s="33"/>
      <c r="AB916" s="33"/>
      <c r="AC916" s="33"/>
      <c r="AD916" s="33"/>
      <c r="AE916" s="33"/>
      <c r="AR916" s="158" t="s">
        <v>148</v>
      </c>
      <c r="AT916" s="158" t="s">
        <v>144</v>
      </c>
      <c r="AU916" s="158" t="s">
        <v>149</v>
      </c>
      <c r="AY916" s="18" t="s">
        <v>142</v>
      </c>
      <c r="BE916" s="159">
        <f>IF(N916="základná",J916,0)</f>
        <v>0</v>
      </c>
      <c r="BF916" s="159">
        <f>IF(N916="znížená",J916,0)</f>
        <v>0</v>
      </c>
      <c r="BG916" s="159">
        <f>IF(N916="zákl. prenesená",J916,0)</f>
        <v>0</v>
      </c>
      <c r="BH916" s="159">
        <f>IF(N916="zníž. prenesená",J916,0)</f>
        <v>0</v>
      </c>
      <c r="BI916" s="159">
        <f>IF(N916="nulová",J916,0)</f>
        <v>0</v>
      </c>
      <c r="BJ916" s="18" t="s">
        <v>149</v>
      </c>
      <c r="BK916" s="159">
        <f>ROUND(I916*H916,2)</f>
        <v>0</v>
      </c>
      <c r="BL916" s="18" t="s">
        <v>148</v>
      </c>
      <c r="BM916" s="158" t="s">
        <v>1129</v>
      </c>
    </row>
    <row r="917" spans="1:65" s="13" customFormat="1" ht="10">
      <c r="B917" s="160"/>
      <c r="D917" s="161" t="s">
        <v>151</v>
      </c>
      <c r="E917" s="162" t="s">
        <v>1</v>
      </c>
      <c r="F917" s="163" t="s">
        <v>1130</v>
      </c>
      <c r="H917" s="164">
        <v>7.4</v>
      </c>
      <c r="I917" s="165"/>
      <c r="L917" s="160"/>
      <c r="M917" s="166"/>
      <c r="N917" s="167"/>
      <c r="O917" s="167"/>
      <c r="P917" s="167"/>
      <c r="Q917" s="167"/>
      <c r="R917" s="167"/>
      <c r="S917" s="167"/>
      <c r="T917" s="168"/>
      <c r="AT917" s="162" t="s">
        <v>151</v>
      </c>
      <c r="AU917" s="162" t="s">
        <v>149</v>
      </c>
      <c r="AV917" s="13" t="s">
        <v>149</v>
      </c>
      <c r="AW917" s="13" t="s">
        <v>31</v>
      </c>
      <c r="AX917" s="13" t="s">
        <v>82</v>
      </c>
      <c r="AY917" s="162" t="s">
        <v>142</v>
      </c>
    </row>
    <row r="918" spans="1:65" s="2" customFormat="1" ht="21.75" customHeight="1">
      <c r="A918" s="33"/>
      <c r="B918" s="145"/>
      <c r="C918" s="146" t="s">
        <v>1131</v>
      </c>
      <c r="D918" s="146" t="s">
        <v>144</v>
      </c>
      <c r="E918" s="147" t="s">
        <v>1132</v>
      </c>
      <c r="F918" s="148" t="s">
        <v>1133</v>
      </c>
      <c r="G918" s="149" t="s">
        <v>314</v>
      </c>
      <c r="H918" s="150">
        <v>72.11</v>
      </c>
      <c r="I918" s="151"/>
      <c r="J918" s="152">
        <f>ROUND(I918*H918,2)</f>
        <v>0</v>
      </c>
      <c r="K918" s="153"/>
      <c r="L918" s="34"/>
      <c r="M918" s="154" t="s">
        <v>1</v>
      </c>
      <c r="N918" s="155" t="s">
        <v>40</v>
      </c>
      <c r="O918" s="59"/>
      <c r="P918" s="156">
        <f>O918*H918</f>
        <v>0</v>
      </c>
      <c r="Q918" s="156">
        <v>2.7999999999999998E-4</v>
      </c>
      <c r="R918" s="156">
        <f>Q918*H918</f>
        <v>2.0190799999999998E-2</v>
      </c>
      <c r="S918" s="156">
        <v>0</v>
      </c>
      <c r="T918" s="157">
        <f>S918*H918</f>
        <v>0</v>
      </c>
      <c r="U918" s="33"/>
      <c r="V918" s="33"/>
      <c r="W918" s="33"/>
      <c r="X918" s="33"/>
      <c r="Y918" s="33"/>
      <c r="Z918" s="33"/>
      <c r="AA918" s="33"/>
      <c r="AB918" s="33"/>
      <c r="AC918" s="33"/>
      <c r="AD918" s="33"/>
      <c r="AE918" s="33"/>
      <c r="AR918" s="158" t="s">
        <v>148</v>
      </c>
      <c r="AT918" s="158" t="s">
        <v>144</v>
      </c>
      <c r="AU918" s="158" t="s">
        <v>149</v>
      </c>
      <c r="AY918" s="18" t="s">
        <v>142</v>
      </c>
      <c r="BE918" s="159">
        <f>IF(N918="základná",J918,0)</f>
        <v>0</v>
      </c>
      <c r="BF918" s="159">
        <f>IF(N918="znížená",J918,0)</f>
        <v>0</v>
      </c>
      <c r="BG918" s="159">
        <f>IF(N918="zákl. prenesená",J918,0)</f>
        <v>0</v>
      </c>
      <c r="BH918" s="159">
        <f>IF(N918="zníž. prenesená",J918,0)</f>
        <v>0</v>
      </c>
      <c r="BI918" s="159">
        <f>IF(N918="nulová",J918,0)</f>
        <v>0</v>
      </c>
      <c r="BJ918" s="18" t="s">
        <v>149</v>
      </c>
      <c r="BK918" s="159">
        <f>ROUND(I918*H918,2)</f>
        <v>0</v>
      </c>
      <c r="BL918" s="18" t="s">
        <v>148</v>
      </c>
      <c r="BM918" s="158" t="s">
        <v>1134</v>
      </c>
    </row>
    <row r="919" spans="1:65" s="14" customFormat="1" ht="10">
      <c r="B919" s="169"/>
      <c r="D919" s="161" t="s">
        <v>151</v>
      </c>
      <c r="E919" s="170" t="s">
        <v>1</v>
      </c>
      <c r="F919" s="171" t="s">
        <v>1135</v>
      </c>
      <c r="H919" s="170" t="s">
        <v>1</v>
      </c>
      <c r="I919" s="172"/>
      <c r="L919" s="169"/>
      <c r="M919" s="173"/>
      <c r="N919" s="174"/>
      <c r="O919" s="174"/>
      <c r="P919" s="174"/>
      <c r="Q919" s="174"/>
      <c r="R919" s="174"/>
      <c r="S919" s="174"/>
      <c r="T919" s="175"/>
      <c r="AT919" s="170" t="s">
        <v>151</v>
      </c>
      <c r="AU919" s="170" t="s">
        <v>149</v>
      </c>
      <c r="AV919" s="14" t="s">
        <v>82</v>
      </c>
      <c r="AW919" s="14" t="s">
        <v>31</v>
      </c>
      <c r="AX919" s="14" t="s">
        <v>74</v>
      </c>
      <c r="AY919" s="170" t="s">
        <v>142</v>
      </c>
    </row>
    <row r="920" spans="1:65" s="13" customFormat="1" ht="10">
      <c r="B920" s="160"/>
      <c r="D920" s="161" t="s">
        <v>151</v>
      </c>
      <c r="E920" s="162" t="s">
        <v>1</v>
      </c>
      <c r="F920" s="163" t="s">
        <v>1136</v>
      </c>
      <c r="H920" s="164">
        <v>72.11</v>
      </c>
      <c r="I920" s="165"/>
      <c r="L920" s="160"/>
      <c r="M920" s="166"/>
      <c r="N920" s="167"/>
      <c r="O920" s="167"/>
      <c r="P920" s="167"/>
      <c r="Q920" s="167"/>
      <c r="R920" s="167"/>
      <c r="S920" s="167"/>
      <c r="T920" s="168"/>
      <c r="AT920" s="162" t="s">
        <v>151</v>
      </c>
      <c r="AU920" s="162" t="s">
        <v>149</v>
      </c>
      <c r="AV920" s="13" t="s">
        <v>149</v>
      </c>
      <c r="AW920" s="13" t="s">
        <v>31</v>
      </c>
      <c r="AX920" s="13" t="s">
        <v>82</v>
      </c>
      <c r="AY920" s="162" t="s">
        <v>142</v>
      </c>
    </row>
    <row r="921" spans="1:65" s="2" customFormat="1" ht="21.75" customHeight="1">
      <c r="A921" s="33"/>
      <c r="B921" s="145"/>
      <c r="C921" s="184" t="s">
        <v>1137</v>
      </c>
      <c r="D921" s="184" t="s">
        <v>301</v>
      </c>
      <c r="E921" s="185" t="s">
        <v>1138</v>
      </c>
      <c r="F921" s="186" t="s">
        <v>1139</v>
      </c>
      <c r="G921" s="187" t="s">
        <v>314</v>
      </c>
      <c r="H921" s="188">
        <v>73.552000000000007</v>
      </c>
      <c r="I921" s="189"/>
      <c r="J921" s="190">
        <f>ROUND(I921*H921,2)</f>
        <v>0</v>
      </c>
      <c r="K921" s="191"/>
      <c r="L921" s="192"/>
      <c r="M921" s="193" t="s">
        <v>1</v>
      </c>
      <c r="N921" s="194" t="s">
        <v>40</v>
      </c>
      <c r="O921" s="59"/>
      <c r="P921" s="156">
        <f>O921*H921</f>
        <v>0</v>
      </c>
      <c r="Q921" s="156">
        <v>0.11</v>
      </c>
      <c r="R921" s="156">
        <f>Q921*H921</f>
        <v>8.090720000000001</v>
      </c>
      <c r="S921" s="156">
        <v>0</v>
      </c>
      <c r="T921" s="157">
        <f>S921*H921</f>
        <v>0</v>
      </c>
      <c r="U921" s="33"/>
      <c r="V921" s="33"/>
      <c r="W921" s="33"/>
      <c r="X921" s="33"/>
      <c r="Y921" s="33"/>
      <c r="Z921" s="33"/>
      <c r="AA921" s="33"/>
      <c r="AB921" s="33"/>
      <c r="AC921" s="33"/>
      <c r="AD921" s="33"/>
      <c r="AE921" s="33"/>
      <c r="AR921" s="158" t="s">
        <v>211</v>
      </c>
      <c r="AT921" s="158" t="s">
        <v>301</v>
      </c>
      <c r="AU921" s="158" t="s">
        <v>149</v>
      </c>
      <c r="AY921" s="18" t="s">
        <v>142</v>
      </c>
      <c r="BE921" s="159">
        <f>IF(N921="základná",J921,0)</f>
        <v>0</v>
      </c>
      <c r="BF921" s="159">
        <f>IF(N921="znížená",J921,0)</f>
        <v>0</v>
      </c>
      <c r="BG921" s="159">
        <f>IF(N921="zákl. prenesená",J921,0)</f>
        <v>0</v>
      </c>
      <c r="BH921" s="159">
        <f>IF(N921="zníž. prenesená",J921,0)</f>
        <v>0</v>
      </c>
      <c r="BI921" s="159">
        <f>IF(N921="nulová",J921,0)</f>
        <v>0</v>
      </c>
      <c r="BJ921" s="18" t="s">
        <v>149</v>
      </c>
      <c r="BK921" s="159">
        <f>ROUND(I921*H921,2)</f>
        <v>0</v>
      </c>
      <c r="BL921" s="18" t="s">
        <v>148</v>
      </c>
      <c r="BM921" s="158" t="s">
        <v>1140</v>
      </c>
    </row>
    <row r="922" spans="1:65" s="13" customFormat="1" ht="10">
      <c r="B922" s="160"/>
      <c r="D922" s="161" t="s">
        <v>151</v>
      </c>
      <c r="F922" s="163" t="s">
        <v>1141</v>
      </c>
      <c r="H922" s="164">
        <v>73.552000000000007</v>
      </c>
      <c r="I922" s="165"/>
      <c r="L922" s="160"/>
      <c r="M922" s="166"/>
      <c r="N922" s="167"/>
      <c r="O922" s="167"/>
      <c r="P922" s="167"/>
      <c r="Q922" s="167"/>
      <c r="R922" s="167"/>
      <c r="S922" s="167"/>
      <c r="T922" s="168"/>
      <c r="AT922" s="162" t="s">
        <v>151</v>
      </c>
      <c r="AU922" s="162" t="s">
        <v>149</v>
      </c>
      <c r="AV922" s="13" t="s">
        <v>149</v>
      </c>
      <c r="AW922" s="13" t="s">
        <v>3</v>
      </c>
      <c r="AX922" s="13" t="s">
        <v>82</v>
      </c>
      <c r="AY922" s="162" t="s">
        <v>142</v>
      </c>
    </row>
    <row r="923" spans="1:65" s="2" customFormat="1" ht="21.75" customHeight="1">
      <c r="A923" s="33"/>
      <c r="B923" s="145"/>
      <c r="C923" s="146" t="s">
        <v>1142</v>
      </c>
      <c r="D923" s="146" t="s">
        <v>144</v>
      </c>
      <c r="E923" s="147" t="s">
        <v>1143</v>
      </c>
      <c r="F923" s="148" t="s">
        <v>1144</v>
      </c>
      <c r="G923" s="149" t="s">
        <v>314</v>
      </c>
      <c r="H923" s="150">
        <v>75.599999999999994</v>
      </c>
      <c r="I923" s="151"/>
      <c r="J923" s="152">
        <f>ROUND(I923*H923,2)</f>
        <v>0</v>
      </c>
      <c r="K923" s="153"/>
      <c r="L923" s="34"/>
      <c r="M923" s="154" t="s">
        <v>1</v>
      </c>
      <c r="N923" s="155" t="s">
        <v>40</v>
      </c>
      <c r="O923" s="59"/>
      <c r="P923" s="156">
        <f>O923*H923</f>
        <v>0</v>
      </c>
      <c r="Q923" s="156">
        <v>1.9570000000000001E-2</v>
      </c>
      <c r="R923" s="156">
        <f>Q923*H923</f>
        <v>1.479492</v>
      </c>
      <c r="S923" s="156">
        <v>0</v>
      </c>
      <c r="T923" s="157">
        <f>S923*H923</f>
        <v>0</v>
      </c>
      <c r="U923" s="33"/>
      <c r="V923" s="33"/>
      <c r="W923" s="33"/>
      <c r="X923" s="33"/>
      <c r="Y923" s="33"/>
      <c r="Z923" s="33"/>
      <c r="AA923" s="33"/>
      <c r="AB923" s="33"/>
      <c r="AC923" s="33"/>
      <c r="AD923" s="33"/>
      <c r="AE923" s="33"/>
      <c r="AR923" s="158" t="s">
        <v>148</v>
      </c>
      <c r="AT923" s="158" t="s">
        <v>144</v>
      </c>
      <c r="AU923" s="158" t="s">
        <v>149</v>
      </c>
      <c r="AY923" s="18" t="s">
        <v>142</v>
      </c>
      <c r="BE923" s="159">
        <f>IF(N923="základná",J923,0)</f>
        <v>0</v>
      </c>
      <c r="BF923" s="159">
        <f>IF(N923="znížená",J923,0)</f>
        <v>0</v>
      </c>
      <c r="BG923" s="159">
        <f>IF(N923="zákl. prenesená",J923,0)</f>
        <v>0</v>
      </c>
      <c r="BH923" s="159">
        <f>IF(N923="zníž. prenesená",J923,0)</f>
        <v>0</v>
      </c>
      <c r="BI923" s="159">
        <f>IF(N923="nulová",J923,0)</f>
        <v>0</v>
      </c>
      <c r="BJ923" s="18" t="s">
        <v>149</v>
      </c>
      <c r="BK923" s="159">
        <f>ROUND(I923*H923,2)</f>
        <v>0</v>
      </c>
      <c r="BL923" s="18" t="s">
        <v>148</v>
      </c>
      <c r="BM923" s="158" t="s">
        <v>1145</v>
      </c>
    </row>
    <row r="924" spans="1:65" s="14" customFormat="1" ht="10">
      <c r="B924" s="169"/>
      <c r="D924" s="161" t="s">
        <v>151</v>
      </c>
      <c r="E924" s="170" t="s">
        <v>1</v>
      </c>
      <c r="F924" s="171" t="s">
        <v>1146</v>
      </c>
      <c r="H924" s="170" t="s">
        <v>1</v>
      </c>
      <c r="I924" s="172"/>
      <c r="L924" s="169"/>
      <c r="M924" s="173"/>
      <c r="N924" s="174"/>
      <c r="O924" s="174"/>
      <c r="P924" s="174"/>
      <c r="Q924" s="174"/>
      <c r="R924" s="174"/>
      <c r="S924" s="174"/>
      <c r="T924" s="175"/>
      <c r="AT924" s="170" t="s">
        <v>151</v>
      </c>
      <c r="AU924" s="170" t="s">
        <v>149</v>
      </c>
      <c r="AV924" s="14" t="s">
        <v>82</v>
      </c>
      <c r="AW924" s="14" t="s">
        <v>31</v>
      </c>
      <c r="AX924" s="14" t="s">
        <v>74</v>
      </c>
      <c r="AY924" s="170" t="s">
        <v>142</v>
      </c>
    </row>
    <row r="925" spans="1:65" s="13" customFormat="1" ht="10">
      <c r="B925" s="160"/>
      <c r="D925" s="161" t="s">
        <v>151</v>
      </c>
      <c r="E925" s="162" t="s">
        <v>1</v>
      </c>
      <c r="F925" s="163" t="s">
        <v>1147</v>
      </c>
      <c r="H925" s="164">
        <v>75.599999999999994</v>
      </c>
      <c r="I925" s="165"/>
      <c r="L925" s="160"/>
      <c r="M925" s="166"/>
      <c r="N925" s="167"/>
      <c r="O925" s="167"/>
      <c r="P925" s="167"/>
      <c r="Q925" s="167"/>
      <c r="R925" s="167"/>
      <c r="S925" s="167"/>
      <c r="T925" s="168"/>
      <c r="AT925" s="162" t="s">
        <v>151</v>
      </c>
      <c r="AU925" s="162" t="s">
        <v>149</v>
      </c>
      <c r="AV925" s="13" t="s">
        <v>149</v>
      </c>
      <c r="AW925" s="13" t="s">
        <v>31</v>
      </c>
      <c r="AX925" s="13" t="s">
        <v>82</v>
      </c>
      <c r="AY925" s="162" t="s">
        <v>142</v>
      </c>
    </row>
    <row r="926" spans="1:65" s="2" customFormat="1" ht="21.75" customHeight="1">
      <c r="A926" s="33"/>
      <c r="B926" s="145"/>
      <c r="C926" s="146" t="s">
        <v>1148</v>
      </c>
      <c r="D926" s="146" t="s">
        <v>144</v>
      </c>
      <c r="E926" s="147" t="s">
        <v>1149</v>
      </c>
      <c r="F926" s="148" t="s">
        <v>1150</v>
      </c>
      <c r="G926" s="149" t="s">
        <v>314</v>
      </c>
      <c r="H926" s="150">
        <v>866.91</v>
      </c>
      <c r="I926" s="151"/>
      <c r="J926" s="152">
        <f>ROUND(I926*H926,2)</f>
        <v>0</v>
      </c>
      <c r="K926" s="153"/>
      <c r="L926" s="34"/>
      <c r="M926" s="154" t="s">
        <v>1</v>
      </c>
      <c r="N926" s="155" t="s">
        <v>40</v>
      </c>
      <c r="O926" s="59"/>
      <c r="P926" s="156">
        <f>O926*H926</f>
        <v>0</v>
      </c>
      <c r="Q926" s="156">
        <v>8.6700000000000006E-3</v>
      </c>
      <c r="R926" s="156">
        <f>Q926*H926</f>
        <v>7.5161097000000003</v>
      </c>
      <c r="S926" s="156">
        <v>0</v>
      </c>
      <c r="T926" s="157">
        <f>S926*H926</f>
        <v>0</v>
      </c>
      <c r="U926" s="33"/>
      <c r="V926" s="33"/>
      <c r="W926" s="33"/>
      <c r="X926" s="33"/>
      <c r="Y926" s="33"/>
      <c r="Z926" s="33"/>
      <c r="AA926" s="33"/>
      <c r="AB926" s="33"/>
      <c r="AC926" s="33"/>
      <c r="AD926" s="33"/>
      <c r="AE926" s="33"/>
      <c r="AR926" s="158" t="s">
        <v>148</v>
      </c>
      <c r="AT926" s="158" t="s">
        <v>144</v>
      </c>
      <c r="AU926" s="158" t="s">
        <v>149</v>
      </c>
      <c r="AY926" s="18" t="s">
        <v>142</v>
      </c>
      <c r="BE926" s="159">
        <f>IF(N926="základná",J926,0)</f>
        <v>0</v>
      </c>
      <c r="BF926" s="159">
        <f>IF(N926="znížená",J926,0)</f>
        <v>0</v>
      </c>
      <c r="BG926" s="159">
        <f>IF(N926="zákl. prenesená",J926,0)</f>
        <v>0</v>
      </c>
      <c r="BH926" s="159">
        <f>IF(N926="zníž. prenesená",J926,0)</f>
        <v>0</v>
      </c>
      <c r="BI926" s="159">
        <f>IF(N926="nulová",J926,0)</f>
        <v>0</v>
      </c>
      <c r="BJ926" s="18" t="s">
        <v>149</v>
      </c>
      <c r="BK926" s="159">
        <f>ROUND(I926*H926,2)</f>
        <v>0</v>
      </c>
      <c r="BL926" s="18" t="s">
        <v>148</v>
      </c>
      <c r="BM926" s="158" t="s">
        <v>1151</v>
      </c>
    </row>
    <row r="927" spans="1:65" s="14" customFormat="1" ht="10">
      <c r="B927" s="169"/>
      <c r="D927" s="161" t="s">
        <v>151</v>
      </c>
      <c r="E927" s="170" t="s">
        <v>1</v>
      </c>
      <c r="F927" s="171" t="s">
        <v>1107</v>
      </c>
      <c r="H927" s="170" t="s">
        <v>1</v>
      </c>
      <c r="I927" s="172"/>
      <c r="L927" s="169"/>
      <c r="M927" s="173"/>
      <c r="N927" s="174"/>
      <c r="O927" s="174"/>
      <c r="P927" s="174"/>
      <c r="Q927" s="174"/>
      <c r="R927" s="174"/>
      <c r="S927" s="174"/>
      <c r="T927" s="175"/>
      <c r="AT927" s="170" t="s">
        <v>151</v>
      </c>
      <c r="AU927" s="170" t="s">
        <v>149</v>
      </c>
      <c r="AV927" s="14" t="s">
        <v>82</v>
      </c>
      <c r="AW927" s="14" t="s">
        <v>31</v>
      </c>
      <c r="AX927" s="14" t="s">
        <v>74</v>
      </c>
      <c r="AY927" s="170" t="s">
        <v>142</v>
      </c>
    </row>
    <row r="928" spans="1:65" s="13" customFormat="1" ht="10">
      <c r="B928" s="160"/>
      <c r="D928" s="161" t="s">
        <v>151</v>
      </c>
      <c r="E928" s="162" t="s">
        <v>1</v>
      </c>
      <c r="F928" s="163" t="s">
        <v>1152</v>
      </c>
      <c r="H928" s="164">
        <v>866.91</v>
      </c>
      <c r="I928" s="165"/>
      <c r="L928" s="160"/>
      <c r="M928" s="166"/>
      <c r="N928" s="167"/>
      <c r="O928" s="167"/>
      <c r="P928" s="167"/>
      <c r="Q928" s="167"/>
      <c r="R928" s="167"/>
      <c r="S928" s="167"/>
      <c r="T928" s="168"/>
      <c r="AT928" s="162" t="s">
        <v>151</v>
      </c>
      <c r="AU928" s="162" t="s">
        <v>149</v>
      </c>
      <c r="AV928" s="13" t="s">
        <v>149</v>
      </c>
      <c r="AW928" s="13" t="s">
        <v>31</v>
      </c>
      <c r="AX928" s="13" t="s">
        <v>82</v>
      </c>
      <c r="AY928" s="162" t="s">
        <v>142</v>
      </c>
    </row>
    <row r="929" spans="1:65" s="2" customFormat="1" ht="21.75" customHeight="1">
      <c r="A929" s="33"/>
      <c r="B929" s="145"/>
      <c r="C929" s="146" t="s">
        <v>1153</v>
      </c>
      <c r="D929" s="146" t="s">
        <v>144</v>
      </c>
      <c r="E929" s="147" t="s">
        <v>1154</v>
      </c>
      <c r="F929" s="148" t="s">
        <v>1155</v>
      </c>
      <c r="G929" s="149" t="s">
        <v>314</v>
      </c>
      <c r="H929" s="150">
        <v>1.72</v>
      </c>
      <c r="I929" s="151"/>
      <c r="J929" s="152">
        <f>ROUND(I929*H929,2)</f>
        <v>0</v>
      </c>
      <c r="K929" s="153"/>
      <c r="L929" s="34"/>
      <c r="M929" s="154" t="s">
        <v>1</v>
      </c>
      <c r="N929" s="155" t="s">
        <v>40</v>
      </c>
      <c r="O929" s="59"/>
      <c r="P929" s="156">
        <f>O929*H929</f>
        <v>0</v>
      </c>
      <c r="Q929" s="156">
        <v>0.31498999999999999</v>
      </c>
      <c r="R929" s="156">
        <f>Q929*H929</f>
        <v>0.54178280000000001</v>
      </c>
      <c r="S929" s="156">
        <v>0</v>
      </c>
      <c r="T929" s="157">
        <f>S929*H929</f>
        <v>0</v>
      </c>
      <c r="U929" s="33"/>
      <c r="V929" s="33"/>
      <c r="W929" s="33"/>
      <c r="X929" s="33"/>
      <c r="Y929" s="33"/>
      <c r="Z929" s="33"/>
      <c r="AA929" s="33"/>
      <c r="AB929" s="33"/>
      <c r="AC929" s="33"/>
      <c r="AD929" s="33"/>
      <c r="AE929" s="33"/>
      <c r="AR929" s="158" t="s">
        <v>148</v>
      </c>
      <c r="AT929" s="158" t="s">
        <v>144</v>
      </c>
      <c r="AU929" s="158" t="s">
        <v>149</v>
      </c>
      <c r="AY929" s="18" t="s">
        <v>142</v>
      </c>
      <c r="BE929" s="159">
        <f>IF(N929="základná",J929,0)</f>
        <v>0</v>
      </c>
      <c r="BF929" s="159">
        <f>IF(N929="znížená",J929,0)</f>
        <v>0</v>
      </c>
      <c r="BG929" s="159">
        <f>IF(N929="zákl. prenesená",J929,0)</f>
        <v>0</v>
      </c>
      <c r="BH929" s="159">
        <f>IF(N929="zníž. prenesená",J929,0)</f>
        <v>0</v>
      </c>
      <c r="BI929" s="159">
        <f>IF(N929="nulová",J929,0)</f>
        <v>0</v>
      </c>
      <c r="BJ929" s="18" t="s">
        <v>149</v>
      </c>
      <c r="BK929" s="159">
        <f>ROUND(I929*H929,2)</f>
        <v>0</v>
      </c>
      <c r="BL929" s="18" t="s">
        <v>148</v>
      </c>
      <c r="BM929" s="158" t="s">
        <v>1156</v>
      </c>
    </row>
    <row r="930" spans="1:65" s="14" customFormat="1" ht="10">
      <c r="B930" s="169"/>
      <c r="D930" s="161" t="s">
        <v>151</v>
      </c>
      <c r="E930" s="170" t="s">
        <v>1</v>
      </c>
      <c r="F930" s="171" t="s">
        <v>1157</v>
      </c>
      <c r="H930" s="170" t="s">
        <v>1</v>
      </c>
      <c r="I930" s="172"/>
      <c r="L930" s="169"/>
      <c r="M930" s="173"/>
      <c r="N930" s="174"/>
      <c r="O930" s="174"/>
      <c r="P930" s="174"/>
      <c r="Q930" s="174"/>
      <c r="R930" s="174"/>
      <c r="S930" s="174"/>
      <c r="T930" s="175"/>
      <c r="AT930" s="170" t="s">
        <v>151</v>
      </c>
      <c r="AU930" s="170" t="s">
        <v>149</v>
      </c>
      <c r="AV930" s="14" t="s">
        <v>82</v>
      </c>
      <c r="AW930" s="14" t="s">
        <v>31</v>
      </c>
      <c r="AX930" s="14" t="s">
        <v>74</v>
      </c>
      <c r="AY930" s="170" t="s">
        <v>142</v>
      </c>
    </row>
    <row r="931" spans="1:65" s="13" customFormat="1" ht="10">
      <c r="B931" s="160"/>
      <c r="D931" s="161" t="s">
        <v>151</v>
      </c>
      <c r="E931" s="162" t="s">
        <v>1</v>
      </c>
      <c r="F931" s="163" t="s">
        <v>1158</v>
      </c>
      <c r="H931" s="164">
        <v>1.72</v>
      </c>
      <c r="I931" s="165"/>
      <c r="L931" s="160"/>
      <c r="M931" s="166"/>
      <c r="N931" s="167"/>
      <c r="O931" s="167"/>
      <c r="P931" s="167"/>
      <c r="Q931" s="167"/>
      <c r="R931" s="167"/>
      <c r="S931" s="167"/>
      <c r="T931" s="168"/>
      <c r="AT931" s="162" t="s">
        <v>151</v>
      </c>
      <c r="AU931" s="162" t="s">
        <v>149</v>
      </c>
      <c r="AV931" s="13" t="s">
        <v>149</v>
      </c>
      <c r="AW931" s="13" t="s">
        <v>31</v>
      </c>
      <c r="AX931" s="13" t="s">
        <v>82</v>
      </c>
      <c r="AY931" s="162" t="s">
        <v>142</v>
      </c>
    </row>
    <row r="932" spans="1:65" s="12" customFormat="1" ht="22.75" customHeight="1">
      <c r="B932" s="132"/>
      <c r="D932" s="133" t="s">
        <v>73</v>
      </c>
      <c r="E932" s="143" t="s">
        <v>217</v>
      </c>
      <c r="F932" s="143" t="s">
        <v>1159</v>
      </c>
      <c r="I932" s="135"/>
      <c r="J932" s="144">
        <f>BK932</f>
        <v>0</v>
      </c>
      <c r="L932" s="132"/>
      <c r="M932" s="137"/>
      <c r="N932" s="138"/>
      <c r="O932" s="138"/>
      <c r="P932" s="139">
        <f>SUM(P933:P1061)</f>
        <v>0</v>
      </c>
      <c r="Q932" s="138"/>
      <c r="R932" s="139">
        <f>SUM(R933:R1061)</f>
        <v>106.40602729999999</v>
      </c>
      <c r="S932" s="138"/>
      <c r="T932" s="140">
        <f>SUM(T933:T1061)</f>
        <v>520.25933500000008</v>
      </c>
      <c r="AR932" s="133" t="s">
        <v>82</v>
      </c>
      <c r="AT932" s="141" t="s">
        <v>73</v>
      </c>
      <c r="AU932" s="141" t="s">
        <v>82</v>
      </c>
      <c r="AY932" s="133" t="s">
        <v>142</v>
      </c>
      <c r="BK932" s="142">
        <f>SUM(BK933:BK1061)</f>
        <v>0</v>
      </c>
    </row>
    <row r="933" spans="1:65" s="2" customFormat="1" ht="33" customHeight="1">
      <c r="A933" s="33"/>
      <c r="B933" s="145"/>
      <c r="C933" s="146" t="s">
        <v>1160</v>
      </c>
      <c r="D933" s="146" t="s">
        <v>144</v>
      </c>
      <c r="E933" s="147" t="s">
        <v>1161</v>
      </c>
      <c r="F933" s="148" t="s">
        <v>1162</v>
      </c>
      <c r="G933" s="149" t="s">
        <v>332</v>
      </c>
      <c r="H933" s="150">
        <v>148</v>
      </c>
      <c r="I933" s="151"/>
      <c r="J933" s="152">
        <f>ROUND(I933*H933,2)</f>
        <v>0</v>
      </c>
      <c r="K933" s="153"/>
      <c r="L933" s="34"/>
      <c r="M933" s="154" t="s">
        <v>1</v>
      </c>
      <c r="N933" s="155" t="s">
        <v>40</v>
      </c>
      <c r="O933" s="59"/>
      <c r="P933" s="156">
        <f>O933*H933</f>
        <v>0</v>
      </c>
      <c r="Q933" s="156">
        <v>9.8530000000000006E-2</v>
      </c>
      <c r="R933" s="156">
        <f>Q933*H933</f>
        <v>14.582440000000002</v>
      </c>
      <c r="S933" s="156">
        <v>0</v>
      </c>
      <c r="T933" s="157">
        <f>S933*H933</f>
        <v>0</v>
      </c>
      <c r="U933" s="33"/>
      <c r="V933" s="33"/>
      <c r="W933" s="33"/>
      <c r="X933" s="33"/>
      <c r="Y933" s="33"/>
      <c r="Z933" s="33"/>
      <c r="AA933" s="33"/>
      <c r="AB933" s="33"/>
      <c r="AC933" s="33"/>
      <c r="AD933" s="33"/>
      <c r="AE933" s="33"/>
      <c r="AR933" s="158" t="s">
        <v>148</v>
      </c>
      <c r="AT933" s="158" t="s">
        <v>144</v>
      </c>
      <c r="AU933" s="158" t="s">
        <v>149</v>
      </c>
      <c r="AY933" s="18" t="s">
        <v>142</v>
      </c>
      <c r="BE933" s="159">
        <f>IF(N933="základná",J933,0)</f>
        <v>0</v>
      </c>
      <c r="BF933" s="159">
        <f>IF(N933="znížená",J933,0)</f>
        <v>0</v>
      </c>
      <c r="BG933" s="159">
        <f>IF(N933="zákl. prenesená",J933,0)</f>
        <v>0</v>
      </c>
      <c r="BH933" s="159">
        <f>IF(N933="zníž. prenesená",J933,0)</f>
        <v>0</v>
      </c>
      <c r="BI933" s="159">
        <f>IF(N933="nulová",J933,0)</f>
        <v>0</v>
      </c>
      <c r="BJ933" s="18" t="s">
        <v>149</v>
      </c>
      <c r="BK933" s="159">
        <f>ROUND(I933*H933,2)</f>
        <v>0</v>
      </c>
      <c r="BL933" s="18" t="s">
        <v>148</v>
      </c>
      <c r="BM933" s="158" t="s">
        <v>1163</v>
      </c>
    </row>
    <row r="934" spans="1:65" s="13" customFormat="1" ht="10">
      <c r="B934" s="160"/>
      <c r="D934" s="161" t="s">
        <v>151</v>
      </c>
      <c r="E934" s="162" t="s">
        <v>1</v>
      </c>
      <c r="F934" s="163" t="s">
        <v>1164</v>
      </c>
      <c r="H934" s="164">
        <v>148</v>
      </c>
      <c r="I934" s="165"/>
      <c r="L934" s="160"/>
      <c r="M934" s="166"/>
      <c r="N934" s="167"/>
      <c r="O934" s="167"/>
      <c r="P934" s="167"/>
      <c r="Q934" s="167"/>
      <c r="R934" s="167"/>
      <c r="S934" s="167"/>
      <c r="T934" s="168"/>
      <c r="AT934" s="162" t="s">
        <v>151</v>
      </c>
      <c r="AU934" s="162" t="s">
        <v>149</v>
      </c>
      <c r="AV934" s="13" t="s">
        <v>149</v>
      </c>
      <c r="AW934" s="13" t="s">
        <v>31</v>
      </c>
      <c r="AX934" s="13" t="s">
        <v>82</v>
      </c>
      <c r="AY934" s="162" t="s">
        <v>142</v>
      </c>
    </row>
    <row r="935" spans="1:65" s="2" customFormat="1" ht="21.75" customHeight="1">
      <c r="A935" s="33"/>
      <c r="B935" s="145"/>
      <c r="C935" s="184" t="s">
        <v>1165</v>
      </c>
      <c r="D935" s="184" t="s">
        <v>301</v>
      </c>
      <c r="E935" s="185" t="s">
        <v>1166</v>
      </c>
      <c r="F935" s="186" t="s">
        <v>1167</v>
      </c>
      <c r="G935" s="187" t="s">
        <v>527</v>
      </c>
      <c r="H935" s="188">
        <v>148</v>
      </c>
      <c r="I935" s="189"/>
      <c r="J935" s="190">
        <f>ROUND(I935*H935,2)</f>
        <v>0</v>
      </c>
      <c r="K935" s="191"/>
      <c r="L935" s="192"/>
      <c r="M935" s="193" t="s">
        <v>1</v>
      </c>
      <c r="N935" s="194" t="s">
        <v>40</v>
      </c>
      <c r="O935" s="59"/>
      <c r="P935" s="156">
        <f>O935*H935</f>
        <v>0</v>
      </c>
      <c r="Q935" s="156">
        <v>2.3E-2</v>
      </c>
      <c r="R935" s="156">
        <f>Q935*H935</f>
        <v>3.4039999999999999</v>
      </c>
      <c r="S935" s="156">
        <v>0</v>
      </c>
      <c r="T935" s="157">
        <f>S935*H935</f>
        <v>0</v>
      </c>
      <c r="U935" s="33"/>
      <c r="V935" s="33"/>
      <c r="W935" s="33"/>
      <c r="X935" s="33"/>
      <c r="Y935" s="33"/>
      <c r="Z935" s="33"/>
      <c r="AA935" s="33"/>
      <c r="AB935" s="33"/>
      <c r="AC935" s="33"/>
      <c r="AD935" s="33"/>
      <c r="AE935" s="33"/>
      <c r="AR935" s="158" t="s">
        <v>211</v>
      </c>
      <c r="AT935" s="158" t="s">
        <v>301</v>
      </c>
      <c r="AU935" s="158" t="s">
        <v>149</v>
      </c>
      <c r="AY935" s="18" t="s">
        <v>142</v>
      </c>
      <c r="BE935" s="159">
        <f>IF(N935="základná",J935,0)</f>
        <v>0</v>
      </c>
      <c r="BF935" s="159">
        <f>IF(N935="znížená",J935,0)</f>
        <v>0</v>
      </c>
      <c r="BG935" s="159">
        <f>IF(N935="zákl. prenesená",J935,0)</f>
        <v>0</v>
      </c>
      <c r="BH935" s="159">
        <f>IF(N935="zníž. prenesená",J935,0)</f>
        <v>0</v>
      </c>
      <c r="BI935" s="159">
        <f>IF(N935="nulová",J935,0)</f>
        <v>0</v>
      </c>
      <c r="BJ935" s="18" t="s">
        <v>149</v>
      </c>
      <c r="BK935" s="159">
        <f>ROUND(I935*H935,2)</f>
        <v>0</v>
      </c>
      <c r="BL935" s="18" t="s">
        <v>148</v>
      </c>
      <c r="BM935" s="158" t="s">
        <v>1168</v>
      </c>
    </row>
    <row r="936" spans="1:65" s="2" customFormat="1" ht="33" customHeight="1">
      <c r="A936" s="33"/>
      <c r="B936" s="145"/>
      <c r="C936" s="146" t="s">
        <v>1169</v>
      </c>
      <c r="D936" s="146" t="s">
        <v>144</v>
      </c>
      <c r="E936" s="147" t="s">
        <v>1170</v>
      </c>
      <c r="F936" s="148" t="s">
        <v>1171</v>
      </c>
      <c r="G936" s="149" t="s">
        <v>314</v>
      </c>
      <c r="H936" s="150">
        <v>1706.6</v>
      </c>
      <c r="I936" s="151"/>
      <c r="J936" s="152">
        <f>ROUND(I936*H936,2)</f>
        <v>0</v>
      </c>
      <c r="K936" s="153"/>
      <c r="L936" s="34"/>
      <c r="M936" s="154" t="s">
        <v>1</v>
      </c>
      <c r="N936" s="155" t="s">
        <v>40</v>
      </c>
      <c r="O936" s="59"/>
      <c r="P936" s="156">
        <f>O936*H936</f>
        <v>0</v>
      </c>
      <c r="Q936" s="156">
        <v>2.572E-2</v>
      </c>
      <c r="R936" s="156">
        <f>Q936*H936</f>
        <v>43.893751999999999</v>
      </c>
      <c r="S936" s="156">
        <v>0</v>
      </c>
      <c r="T936" s="157">
        <f>S936*H936</f>
        <v>0</v>
      </c>
      <c r="U936" s="33"/>
      <c r="V936" s="33"/>
      <c r="W936" s="33"/>
      <c r="X936" s="33"/>
      <c r="Y936" s="33"/>
      <c r="Z936" s="33"/>
      <c r="AA936" s="33"/>
      <c r="AB936" s="33"/>
      <c r="AC936" s="33"/>
      <c r="AD936" s="33"/>
      <c r="AE936" s="33"/>
      <c r="AR936" s="158" t="s">
        <v>148</v>
      </c>
      <c r="AT936" s="158" t="s">
        <v>144</v>
      </c>
      <c r="AU936" s="158" t="s">
        <v>149</v>
      </c>
      <c r="AY936" s="18" t="s">
        <v>142</v>
      </c>
      <c r="BE936" s="159">
        <f>IF(N936="základná",J936,0)</f>
        <v>0</v>
      </c>
      <c r="BF936" s="159">
        <f>IF(N936="znížená",J936,0)</f>
        <v>0</v>
      </c>
      <c r="BG936" s="159">
        <f>IF(N936="zákl. prenesená",J936,0)</f>
        <v>0</v>
      </c>
      <c r="BH936" s="159">
        <f>IF(N936="zníž. prenesená",J936,0)</f>
        <v>0</v>
      </c>
      <c r="BI936" s="159">
        <f>IF(N936="nulová",J936,0)</f>
        <v>0</v>
      </c>
      <c r="BJ936" s="18" t="s">
        <v>149</v>
      </c>
      <c r="BK936" s="159">
        <f>ROUND(I936*H936,2)</f>
        <v>0</v>
      </c>
      <c r="BL936" s="18" t="s">
        <v>148</v>
      </c>
      <c r="BM936" s="158" t="s">
        <v>1172</v>
      </c>
    </row>
    <row r="937" spans="1:65" s="13" customFormat="1" ht="10">
      <c r="B937" s="160"/>
      <c r="D937" s="161" t="s">
        <v>151</v>
      </c>
      <c r="E937" s="162" t="s">
        <v>1</v>
      </c>
      <c r="F937" s="163" t="s">
        <v>1173</v>
      </c>
      <c r="H937" s="164">
        <v>1706.6</v>
      </c>
      <c r="I937" s="165"/>
      <c r="L937" s="160"/>
      <c r="M937" s="166"/>
      <c r="N937" s="167"/>
      <c r="O937" s="167"/>
      <c r="P937" s="167"/>
      <c r="Q937" s="167"/>
      <c r="R937" s="167"/>
      <c r="S937" s="167"/>
      <c r="T937" s="168"/>
      <c r="AT937" s="162" t="s">
        <v>151</v>
      </c>
      <c r="AU937" s="162" t="s">
        <v>149</v>
      </c>
      <c r="AV937" s="13" t="s">
        <v>149</v>
      </c>
      <c r="AW937" s="13" t="s">
        <v>31</v>
      </c>
      <c r="AX937" s="13" t="s">
        <v>82</v>
      </c>
      <c r="AY937" s="162" t="s">
        <v>142</v>
      </c>
    </row>
    <row r="938" spans="1:65" s="2" customFormat="1" ht="44.25" customHeight="1">
      <c r="A938" s="33"/>
      <c r="B938" s="145"/>
      <c r="C938" s="146" t="s">
        <v>1174</v>
      </c>
      <c r="D938" s="146" t="s">
        <v>144</v>
      </c>
      <c r="E938" s="147" t="s">
        <v>1175</v>
      </c>
      <c r="F938" s="148" t="s">
        <v>1176</v>
      </c>
      <c r="G938" s="149" t="s">
        <v>314</v>
      </c>
      <c r="H938" s="150">
        <v>6826.4</v>
      </c>
      <c r="I938" s="151"/>
      <c r="J938" s="152">
        <f>ROUND(I938*H938,2)</f>
        <v>0</v>
      </c>
      <c r="K938" s="153"/>
      <c r="L938" s="34"/>
      <c r="M938" s="154" t="s">
        <v>1</v>
      </c>
      <c r="N938" s="155" t="s">
        <v>40</v>
      </c>
      <c r="O938" s="59"/>
      <c r="P938" s="156">
        <f>O938*H938</f>
        <v>0</v>
      </c>
      <c r="Q938" s="156">
        <v>0</v>
      </c>
      <c r="R938" s="156">
        <f>Q938*H938</f>
        <v>0</v>
      </c>
      <c r="S938" s="156">
        <v>0</v>
      </c>
      <c r="T938" s="157">
        <f>S938*H938</f>
        <v>0</v>
      </c>
      <c r="U938" s="33"/>
      <c r="V938" s="33"/>
      <c r="W938" s="33"/>
      <c r="X938" s="33"/>
      <c r="Y938" s="33"/>
      <c r="Z938" s="33"/>
      <c r="AA938" s="33"/>
      <c r="AB938" s="33"/>
      <c r="AC938" s="33"/>
      <c r="AD938" s="33"/>
      <c r="AE938" s="33"/>
      <c r="AR938" s="158" t="s">
        <v>148</v>
      </c>
      <c r="AT938" s="158" t="s">
        <v>144</v>
      </c>
      <c r="AU938" s="158" t="s">
        <v>149</v>
      </c>
      <c r="AY938" s="18" t="s">
        <v>142</v>
      </c>
      <c r="BE938" s="159">
        <f>IF(N938="základná",J938,0)</f>
        <v>0</v>
      </c>
      <c r="BF938" s="159">
        <f>IF(N938="znížená",J938,0)</f>
        <v>0</v>
      </c>
      <c r="BG938" s="159">
        <f>IF(N938="zákl. prenesená",J938,0)</f>
        <v>0</v>
      </c>
      <c r="BH938" s="159">
        <f>IF(N938="zníž. prenesená",J938,0)</f>
        <v>0</v>
      </c>
      <c r="BI938" s="159">
        <f>IF(N938="nulová",J938,0)</f>
        <v>0</v>
      </c>
      <c r="BJ938" s="18" t="s">
        <v>149</v>
      </c>
      <c r="BK938" s="159">
        <f>ROUND(I938*H938,2)</f>
        <v>0</v>
      </c>
      <c r="BL938" s="18" t="s">
        <v>148</v>
      </c>
      <c r="BM938" s="158" t="s">
        <v>1177</v>
      </c>
    </row>
    <row r="939" spans="1:65" s="13" customFormat="1" ht="10">
      <c r="B939" s="160"/>
      <c r="D939" s="161" t="s">
        <v>151</v>
      </c>
      <c r="F939" s="163" t="s">
        <v>1178</v>
      </c>
      <c r="H939" s="164">
        <v>6826.4</v>
      </c>
      <c r="I939" s="165"/>
      <c r="L939" s="160"/>
      <c r="M939" s="166"/>
      <c r="N939" s="167"/>
      <c r="O939" s="167"/>
      <c r="P939" s="167"/>
      <c r="Q939" s="167"/>
      <c r="R939" s="167"/>
      <c r="S939" s="167"/>
      <c r="T939" s="168"/>
      <c r="AT939" s="162" t="s">
        <v>151</v>
      </c>
      <c r="AU939" s="162" t="s">
        <v>149</v>
      </c>
      <c r="AV939" s="13" t="s">
        <v>149</v>
      </c>
      <c r="AW939" s="13" t="s">
        <v>3</v>
      </c>
      <c r="AX939" s="13" t="s">
        <v>82</v>
      </c>
      <c r="AY939" s="162" t="s">
        <v>142</v>
      </c>
    </row>
    <row r="940" spans="1:65" s="2" customFormat="1" ht="33" customHeight="1">
      <c r="A940" s="33"/>
      <c r="B940" s="145"/>
      <c r="C940" s="146" t="s">
        <v>1179</v>
      </c>
      <c r="D940" s="146" t="s">
        <v>144</v>
      </c>
      <c r="E940" s="147" t="s">
        <v>1180</v>
      </c>
      <c r="F940" s="148" t="s">
        <v>1181</v>
      </c>
      <c r="G940" s="149" t="s">
        <v>314</v>
      </c>
      <c r="H940" s="150">
        <v>1706.6</v>
      </c>
      <c r="I940" s="151"/>
      <c r="J940" s="152">
        <f>ROUND(I940*H940,2)</f>
        <v>0</v>
      </c>
      <c r="K940" s="153"/>
      <c r="L940" s="34"/>
      <c r="M940" s="154" t="s">
        <v>1</v>
      </c>
      <c r="N940" s="155" t="s">
        <v>40</v>
      </c>
      <c r="O940" s="59"/>
      <c r="P940" s="156">
        <f>O940*H940</f>
        <v>0</v>
      </c>
      <c r="Q940" s="156">
        <v>2.572E-2</v>
      </c>
      <c r="R940" s="156">
        <f>Q940*H940</f>
        <v>43.893751999999999</v>
      </c>
      <c r="S940" s="156">
        <v>0</v>
      </c>
      <c r="T940" s="157">
        <f>S940*H940</f>
        <v>0</v>
      </c>
      <c r="U940" s="33"/>
      <c r="V940" s="33"/>
      <c r="W940" s="33"/>
      <c r="X940" s="33"/>
      <c r="Y940" s="33"/>
      <c r="Z940" s="33"/>
      <c r="AA940" s="33"/>
      <c r="AB940" s="33"/>
      <c r="AC940" s="33"/>
      <c r="AD940" s="33"/>
      <c r="AE940" s="33"/>
      <c r="AR940" s="158" t="s">
        <v>148</v>
      </c>
      <c r="AT940" s="158" t="s">
        <v>144</v>
      </c>
      <c r="AU940" s="158" t="s">
        <v>149</v>
      </c>
      <c r="AY940" s="18" t="s">
        <v>142</v>
      </c>
      <c r="BE940" s="159">
        <f>IF(N940="základná",J940,0)</f>
        <v>0</v>
      </c>
      <c r="BF940" s="159">
        <f>IF(N940="znížená",J940,0)</f>
        <v>0</v>
      </c>
      <c r="BG940" s="159">
        <f>IF(N940="zákl. prenesená",J940,0)</f>
        <v>0</v>
      </c>
      <c r="BH940" s="159">
        <f>IF(N940="zníž. prenesená",J940,0)</f>
        <v>0</v>
      </c>
      <c r="BI940" s="159">
        <f>IF(N940="nulová",J940,0)</f>
        <v>0</v>
      </c>
      <c r="BJ940" s="18" t="s">
        <v>149</v>
      </c>
      <c r="BK940" s="159">
        <f>ROUND(I940*H940,2)</f>
        <v>0</v>
      </c>
      <c r="BL940" s="18" t="s">
        <v>148</v>
      </c>
      <c r="BM940" s="158" t="s">
        <v>1182</v>
      </c>
    </row>
    <row r="941" spans="1:65" s="2" customFormat="1" ht="21.75" customHeight="1">
      <c r="A941" s="33"/>
      <c r="B941" s="145"/>
      <c r="C941" s="146" t="s">
        <v>1183</v>
      </c>
      <c r="D941" s="146" t="s">
        <v>144</v>
      </c>
      <c r="E941" s="147" t="s">
        <v>1184</v>
      </c>
      <c r="F941" s="148" t="s">
        <v>1185</v>
      </c>
      <c r="G941" s="149" t="s">
        <v>314</v>
      </c>
      <c r="H941" s="150">
        <v>566.4</v>
      </c>
      <c r="I941" s="151"/>
      <c r="J941" s="152">
        <f>ROUND(I941*H941,2)</f>
        <v>0</v>
      </c>
      <c r="K941" s="153"/>
      <c r="L941" s="34"/>
      <c r="M941" s="154" t="s">
        <v>1</v>
      </c>
      <c r="N941" s="155" t="s">
        <v>40</v>
      </c>
      <c r="O941" s="59"/>
      <c r="P941" s="156">
        <f>O941*H941</f>
        <v>0</v>
      </c>
      <c r="Q941" s="156">
        <v>0</v>
      </c>
      <c r="R941" s="156">
        <f>Q941*H941</f>
        <v>0</v>
      </c>
      <c r="S941" s="156">
        <v>0</v>
      </c>
      <c r="T941" s="157">
        <f>S941*H941</f>
        <v>0</v>
      </c>
      <c r="U941" s="33"/>
      <c r="V941" s="33"/>
      <c r="W941" s="33"/>
      <c r="X941" s="33"/>
      <c r="Y941" s="33"/>
      <c r="Z941" s="33"/>
      <c r="AA941" s="33"/>
      <c r="AB941" s="33"/>
      <c r="AC941" s="33"/>
      <c r="AD941" s="33"/>
      <c r="AE941" s="33"/>
      <c r="AR941" s="158" t="s">
        <v>148</v>
      </c>
      <c r="AT941" s="158" t="s">
        <v>144</v>
      </c>
      <c r="AU941" s="158" t="s">
        <v>149</v>
      </c>
      <c r="AY941" s="18" t="s">
        <v>142</v>
      </c>
      <c r="BE941" s="159">
        <f>IF(N941="základná",J941,0)</f>
        <v>0</v>
      </c>
      <c r="BF941" s="159">
        <f>IF(N941="znížená",J941,0)</f>
        <v>0</v>
      </c>
      <c r="BG941" s="159">
        <f>IF(N941="zákl. prenesená",J941,0)</f>
        <v>0</v>
      </c>
      <c r="BH941" s="159">
        <f>IF(N941="zníž. prenesená",J941,0)</f>
        <v>0</v>
      </c>
      <c r="BI941" s="159">
        <f>IF(N941="nulová",J941,0)</f>
        <v>0</v>
      </c>
      <c r="BJ941" s="18" t="s">
        <v>149</v>
      </c>
      <c r="BK941" s="159">
        <f>ROUND(I941*H941,2)</f>
        <v>0</v>
      </c>
      <c r="BL941" s="18" t="s">
        <v>148</v>
      </c>
      <c r="BM941" s="158" t="s">
        <v>1186</v>
      </c>
    </row>
    <row r="942" spans="1:65" s="13" customFormat="1" ht="10">
      <c r="B942" s="160"/>
      <c r="D942" s="161" t="s">
        <v>151</v>
      </c>
      <c r="E942" s="162" t="s">
        <v>1</v>
      </c>
      <c r="F942" s="163" t="s">
        <v>1187</v>
      </c>
      <c r="H942" s="164">
        <v>650.25</v>
      </c>
      <c r="I942" s="165"/>
      <c r="L942" s="160"/>
      <c r="M942" s="166"/>
      <c r="N942" s="167"/>
      <c r="O942" s="167"/>
      <c r="P942" s="167"/>
      <c r="Q942" s="167"/>
      <c r="R942" s="167"/>
      <c r="S942" s="167"/>
      <c r="T942" s="168"/>
      <c r="AT942" s="162" t="s">
        <v>151</v>
      </c>
      <c r="AU942" s="162" t="s">
        <v>149</v>
      </c>
      <c r="AV942" s="13" t="s">
        <v>149</v>
      </c>
      <c r="AW942" s="13" t="s">
        <v>31</v>
      </c>
      <c r="AX942" s="13" t="s">
        <v>74</v>
      </c>
      <c r="AY942" s="162" t="s">
        <v>142</v>
      </c>
    </row>
    <row r="943" spans="1:65" s="13" customFormat="1" ht="10">
      <c r="B943" s="160"/>
      <c r="D943" s="161" t="s">
        <v>151</v>
      </c>
      <c r="E943" s="162" t="s">
        <v>1</v>
      </c>
      <c r="F943" s="163" t="s">
        <v>1188</v>
      </c>
      <c r="H943" s="164">
        <v>62.04</v>
      </c>
      <c r="I943" s="165"/>
      <c r="L943" s="160"/>
      <c r="M943" s="166"/>
      <c r="N943" s="167"/>
      <c r="O943" s="167"/>
      <c r="P943" s="167"/>
      <c r="Q943" s="167"/>
      <c r="R943" s="167"/>
      <c r="S943" s="167"/>
      <c r="T943" s="168"/>
      <c r="AT943" s="162" t="s">
        <v>151</v>
      </c>
      <c r="AU943" s="162" t="s">
        <v>149</v>
      </c>
      <c r="AV943" s="13" t="s">
        <v>149</v>
      </c>
      <c r="AW943" s="13" t="s">
        <v>31</v>
      </c>
      <c r="AX943" s="13" t="s">
        <v>74</v>
      </c>
      <c r="AY943" s="162" t="s">
        <v>142</v>
      </c>
    </row>
    <row r="944" spans="1:65" s="13" customFormat="1" ht="10">
      <c r="B944" s="160"/>
      <c r="D944" s="161" t="s">
        <v>151</v>
      </c>
      <c r="E944" s="162" t="s">
        <v>1</v>
      </c>
      <c r="F944" s="163" t="s">
        <v>1189</v>
      </c>
      <c r="H944" s="164">
        <v>-92.5</v>
      </c>
      <c r="I944" s="165"/>
      <c r="L944" s="160"/>
      <c r="M944" s="166"/>
      <c r="N944" s="167"/>
      <c r="O944" s="167"/>
      <c r="P944" s="167"/>
      <c r="Q944" s="167"/>
      <c r="R944" s="167"/>
      <c r="S944" s="167"/>
      <c r="T944" s="168"/>
      <c r="AT944" s="162" t="s">
        <v>151</v>
      </c>
      <c r="AU944" s="162" t="s">
        <v>149</v>
      </c>
      <c r="AV944" s="13" t="s">
        <v>149</v>
      </c>
      <c r="AW944" s="13" t="s">
        <v>31</v>
      </c>
      <c r="AX944" s="13" t="s">
        <v>74</v>
      </c>
      <c r="AY944" s="162" t="s">
        <v>142</v>
      </c>
    </row>
    <row r="945" spans="1:65" s="13" customFormat="1" ht="10">
      <c r="B945" s="160"/>
      <c r="D945" s="161" t="s">
        <v>151</v>
      </c>
      <c r="E945" s="162" t="s">
        <v>1</v>
      </c>
      <c r="F945" s="163" t="s">
        <v>1190</v>
      </c>
      <c r="H945" s="164">
        <v>-30.75</v>
      </c>
      <c r="I945" s="165"/>
      <c r="L945" s="160"/>
      <c r="M945" s="166"/>
      <c r="N945" s="167"/>
      <c r="O945" s="167"/>
      <c r="P945" s="167"/>
      <c r="Q945" s="167"/>
      <c r="R945" s="167"/>
      <c r="S945" s="167"/>
      <c r="T945" s="168"/>
      <c r="AT945" s="162" t="s">
        <v>151</v>
      </c>
      <c r="AU945" s="162" t="s">
        <v>149</v>
      </c>
      <c r="AV945" s="13" t="s">
        <v>149</v>
      </c>
      <c r="AW945" s="13" t="s">
        <v>31</v>
      </c>
      <c r="AX945" s="13" t="s">
        <v>74</v>
      </c>
      <c r="AY945" s="162" t="s">
        <v>142</v>
      </c>
    </row>
    <row r="946" spans="1:65" s="13" customFormat="1" ht="10">
      <c r="B946" s="160"/>
      <c r="D946" s="161" t="s">
        <v>151</v>
      </c>
      <c r="E946" s="162" t="s">
        <v>1</v>
      </c>
      <c r="F946" s="163" t="s">
        <v>1191</v>
      </c>
      <c r="H946" s="164">
        <v>-22.64</v>
      </c>
      <c r="I946" s="165"/>
      <c r="L946" s="160"/>
      <c r="M946" s="166"/>
      <c r="N946" s="167"/>
      <c r="O946" s="167"/>
      <c r="P946" s="167"/>
      <c r="Q946" s="167"/>
      <c r="R946" s="167"/>
      <c r="S946" s="167"/>
      <c r="T946" s="168"/>
      <c r="AT946" s="162" t="s">
        <v>151</v>
      </c>
      <c r="AU946" s="162" t="s">
        <v>149</v>
      </c>
      <c r="AV946" s="13" t="s">
        <v>149</v>
      </c>
      <c r="AW946" s="13" t="s">
        <v>31</v>
      </c>
      <c r="AX946" s="13" t="s">
        <v>74</v>
      </c>
      <c r="AY946" s="162" t="s">
        <v>142</v>
      </c>
    </row>
    <row r="947" spans="1:65" s="15" customFormat="1" ht="10">
      <c r="B947" s="176"/>
      <c r="D947" s="161" t="s">
        <v>151</v>
      </c>
      <c r="E947" s="177" t="s">
        <v>1</v>
      </c>
      <c r="F947" s="178" t="s">
        <v>164</v>
      </c>
      <c r="H947" s="179">
        <v>566.4</v>
      </c>
      <c r="I947" s="180"/>
      <c r="L947" s="176"/>
      <c r="M947" s="181"/>
      <c r="N947" s="182"/>
      <c r="O947" s="182"/>
      <c r="P947" s="182"/>
      <c r="Q947" s="182"/>
      <c r="R947" s="182"/>
      <c r="S947" s="182"/>
      <c r="T947" s="183"/>
      <c r="AT947" s="177" t="s">
        <v>151</v>
      </c>
      <c r="AU947" s="177" t="s">
        <v>149</v>
      </c>
      <c r="AV947" s="15" t="s">
        <v>148</v>
      </c>
      <c r="AW947" s="15" t="s">
        <v>31</v>
      </c>
      <c r="AX947" s="15" t="s">
        <v>82</v>
      </c>
      <c r="AY947" s="177" t="s">
        <v>142</v>
      </c>
    </row>
    <row r="948" spans="1:65" s="2" customFormat="1" ht="16.5" customHeight="1">
      <c r="A948" s="33"/>
      <c r="B948" s="145"/>
      <c r="C948" s="146" t="s">
        <v>1192</v>
      </c>
      <c r="D948" s="146" t="s">
        <v>144</v>
      </c>
      <c r="E948" s="147" t="s">
        <v>1193</v>
      </c>
      <c r="F948" s="148" t="s">
        <v>1194</v>
      </c>
      <c r="G948" s="149" t="s">
        <v>1195</v>
      </c>
      <c r="H948" s="150">
        <v>199.49299999999999</v>
      </c>
      <c r="I948" s="151"/>
      <c r="J948" s="152">
        <f>ROUND(I948*H948,2)</f>
        <v>0</v>
      </c>
      <c r="K948" s="153"/>
      <c r="L948" s="34"/>
      <c r="M948" s="154" t="s">
        <v>1</v>
      </c>
      <c r="N948" s="155" t="s">
        <v>40</v>
      </c>
      <c r="O948" s="59"/>
      <c r="P948" s="156">
        <f>O948*H948</f>
        <v>0</v>
      </c>
      <c r="Q948" s="156">
        <v>2.0999999999999999E-3</v>
      </c>
      <c r="R948" s="156">
        <f>Q948*H948</f>
        <v>0.41893529999999995</v>
      </c>
      <c r="S948" s="156">
        <v>0</v>
      </c>
      <c r="T948" s="157">
        <f>S948*H948</f>
        <v>0</v>
      </c>
      <c r="U948" s="33"/>
      <c r="V948" s="33"/>
      <c r="W948" s="33"/>
      <c r="X948" s="33"/>
      <c r="Y948" s="33"/>
      <c r="Z948" s="33"/>
      <c r="AA948" s="33"/>
      <c r="AB948" s="33"/>
      <c r="AC948" s="33"/>
      <c r="AD948" s="33"/>
      <c r="AE948" s="33"/>
      <c r="AR948" s="158" t="s">
        <v>148</v>
      </c>
      <c r="AT948" s="158" t="s">
        <v>144</v>
      </c>
      <c r="AU948" s="158" t="s">
        <v>149</v>
      </c>
      <c r="AY948" s="18" t="s">
        <v>142</v>
      </c>
      <c r="BE948" s="159">
        <f>IF(N948="základná",J948,0)</f>
        <v>0</v>
      </c>
      <c r="BF948" s="159">
        <f>IF(N948="znížená",J948,0)</f>
        <v>0</v>
      </c>
      <c r="BG948" s="159">
        <f>IF(N948="zákl. prenesená",J948,0)</f>
        <v>0</v>
      </c>
      <c r="BH948" s="159">
        <f>IF(N948="zníž. prenesená",J948,0)</f>
        <v>0</v>
      </c>
      <c r="BI948" s="159">
        <f>IF(N948="nulová",J948,0)</f>
        <v>0</v>
      </c>
      <c r="BJ948" s="18" t="s">
        <v>149</v>
      </c>
      <c r="BK948" s="159">
        <f>ROUND(I948*H948,2)</f>
        <v>0</v>
      </c>
      <c r="BL948" s="18" t="s">
        <v>148</v>
      </c>
      <c r="BM948" s="158" t="s">
        <v>1196</v>
      </c>
    </row>
    <row r="949" spans="1:65" s="14" customFormat="1" ht="10">
      <c r="B949" s="169"/>
      <c r="D949" s="161" t="s">
        <v>151</v>
      </c>
      <c r="E949" s="170" t="s">
        <v>1</v>
      </c>
      <c r="F949" s="171" t="s">
        <v>1197</v>
      </c>
      <c r="H949" s="170" t="s">
        <v>1</v>
      </c>
      <c r="I949" s="172"/>
      <c r="L949" s="169"/>
      <c r="M949" s="173"/>
      <c r="N949" s="174"/>
      <c r="O949" s="174"/>
      <c r="P949" s="174"/>
      <c r="Q949" s="174"/>
      <c r="R949" s="174"/>
      <c r="S949" s="174"/>
      <c r="T949" s="175"/>
      <c r="AT949" s="170" t="s">
        <v>151</v>
      </c>
      <c r="AU949" s="170" t="s">
        <v>149</v>
      </c>
      <c r="AV949" s="14" t="s">
        <v>82</v>
      </c>
      <c r="AW949" s="14" t="s">
        <v>31</v>
      </c>
      <c r="AX949" s="14" t="s">
        <v>74</v>
      </c>
      <c r="AY949" s="170" t="s">
        <v>142</v>
      </c>
    </row>
    <row r="950" spans="1:65" s="13" customFormat="1" ht="10">
      <c r="B950" s="160"/>
      <c r="D950" s="161" t="s">
        <v>151</v>
      </c>
      <c r="E950" s="162" t="s">
        <v>1</v>
      </c>
      <c r="F950" s="163" t="s">
        <v>1198</v>
      </c>
      <c r="H950" s="164">
        <v>199.49299999999999</v>
      </c>
      <c r="I950" s="165"/>
      <c r="L950" s="160"/>
      <c r="M950" s="166"/>
      <c r="N950" s="167"/>
      <c r="O950" s="167"/>
      <c r="P950" s="167"/>
      <c r="Q950" s="167"/>
      <c r="R950" s="167"/>
      <c r="S950" s="167"/>
      <c r="T950" s="168"/>
      <c r="AT950" s="162" t="s">
        <v>151</v>
      </c>
      <c r="AU950" s="162" t="s">
        <v>149</v>
      </c>
      <c r="AV950" s="13" t="s">
        <v>149</v>
      </c>
      <c r="AW950" s="13" t="s">
        <v>31</v>
      </c>
      <c r="AX950" s="13" t="s">
        <v>82</v>
      </c>
      <c r="AY950" s="162" t="s">
        <v>142</v>
      </c>
    </row>
    <row r="951" spans="1:65" s="2" customFormat="1" ht="16.5" customHeight="1">
      <c r="A951" s="33"/>
      <c r="B951" s="145"/>
      <c r="C951" s="146" t="s">
        <v>1199</v>
      </c>
      <c r="D951" s="146" t="s">
        <v>144</v>
      </c>
      <c r="E951" s="147" t="s">
        <v>1200</v>
      </c>
      <c r="F951" s="148" t="s">
        <v>1201</v>
      </c>
      <c r="G951" s="149" t="s">
        <v>332</v>
      </c>
      <c r="H951" s="150">
        <v>144.4</v>
      </c>
      <c r="I951" s="151"/>
      <c r="J951" s="152">
        <f>ROUND(I951*H951,2)</f>
        <v>0</v>
      </c>
      <c r="K951" s="153"/>
      <c r="L951" s="34"/>
      <c r="M951" s="154" t="s">
        <v>1</v>
      </c>
      <c r="N951" s="155" t="s">
        <v>40</v>
      </c>
      <c r="O951" s="59"/>
      <c r="P951" s="156">
        <f>O951*H951</f>
        <v>0</v>
      </c>
      <c r="Q951" s="156">
        <v>4.0000000000000002E-4</v>
      </c>
      <c r="R951" s="156">
        <f>Q951*H951</f>
        <v>5.7760000000000006E-2</v>
      </c>
      <c r="S951" s="156">
        <v>0</v>
      </c>
      <c r="T951" s="157">
        <f>S951*H951</f>
        <v>0</v>
      </c>
      <c r="U951" s="33"/>
      <c r="V951" s="33"/>
      <c r="W951" s="33"/>
      <c r="X951" s="33"/>
      <c r="Y951" s="33"/>
      <c r="Z951" s="33"/>
      <c r="AA951" s="33"/>
      <c r="AB951" s="33"/>
      <c r="AC951" s="33"/>
      <c r="AD951" s="33"/>
      <c r="AE951" s="33"/>
      <c r="AR951" s="158" t="s">
        <v>148</v>
      </c>
      <c r="AT951" s="158" t="s">
        <v>144</v>
      </c>
      <c r="AU951" s="158" t="s">
        <v>149</v>
      </c>
      <c r="AY951" s="18" t="s">
        <v>142</v>
      </c>
      <c r="BE951" s="159">
        <f>IF(N951="základná",J951,0)</f>
        <v>0</v>
      </c>
      <c r="BF951" s="159">
        <f>IF(N951="znížená",J951,0)</f>
        <v>0</v>
      </c>
      <c r="BG951" s="159">
        <f>IF(N951="zákl. prenesená",J951,0)</f>
        <v>0</v>
      </c>
      <c r="BH951" s="159">
        <f>IF(N951="zníž. prenesená",J951,0)</f>
        <v>0</v>
      </c>
      <c r="BI951" s="159">
        <f>IF(N951="nulová",J951,0)</f>
        <v>0</v>
      </c>
      <c r="BJ951" s="18" t="s">
        <v>149</v>
      </c>
      <c r="BK951" s="159">
        <f>ROUND(I951*H951,2)</f>
        <v>0</v>
      </c>
      <c r="BL951" s="18" t="s">
        <v>148</v>
      </c>
      <c r="BM951" s="158" t="s">
        <v>1202</v>
      </c>
    </row>
    <row r="952" spans="1:65" s="13" customFormat="1" ht="10">
      <c r="B952" s="160"/>
      <c r="D952" s="161" t="s">
        <v>151</v>
      </c>
      <c r="E952" s="162" t="s">
        <v>1</v>
      </c>
      <c r="F952" s="163" t="s">
        <v>1203</v>
      </c>
      <c r="H952" s="164">
        <v>144.4</v>
      </c>
      <c r="I952" s="165"/>
      <c r="L952" s="160"/>
      <c r="M952" s="166"/>
      <c r="N952" s="167"/>
      <c r="O952" s="167"/>
      <c r="P952" s="167"/>
      <c r="Q952" s="167"/>
      <c r="R952" s="167"/>
      <c r="S952" s="167"/>
      <c r="T952" s="168"/>
      <c r="AT952" s="162" t="s">
        <v>151</v>
      </c>
      <c r="AU952" s="162" t="s">
        <v>149</v>
      </c>
      <c r="AV952" s="13" t="s">
        <v>149</v>
      </c>
      <c r="AW952" s="13" t="s">
        <v>31</v>
      </c>
      <c r="AX952" s="13" t="s">
        <v>82</v>
      </c>
      <c r="AY952" s="162" t="s">
        <v>142</v>
      </c>
    </row>
    <row r="953" spans="1:65" s="2" customFormat="1" ht="21.75" customHeight="1">
      <c r="A953" s="33"/>
      <c r="B953" s="145"/>
      <c r="C953" s="146" t="s">
        <v>1204</v>
      </c>
      <c r="D953" s="146" t="s">
        <v>144</v>
      </c>
      <c r="E953" s="147" t="s">
        <v>1205</v>
      </c>
      <c r="F953" s="148" t="s">
        <v>1206</v>
      </c>
      <c r="G953" s="149" t="s">
        <v>332</v>
      </c>
      <c r="H953" s="150">
        <v>44</v>
      </c>
      <c r="I953" s="151"/>
      <c r="J953" s="152">
        <f>ROUND(I953*H953,2)</f>
        <v>0</v>
      </c>
      <c r="K953" s="153"/>
      <c r="L953" s="34"/>
      <c r="M953" s="154" t="s">
        <v>1</v>
      </c>
      <c r="N953" s="155" t="s">
        <v>40</v>
      </c>
      <c r="O953" s="59"/>
      <c r="P953" s="156">
        <f>O953*H953</f>
        <v>0</v>
      </c>
      <c r="Q953" s="156">
        <v>3.0000000000000001E-5</v>
      </c>
      <c r="R953" s="156">
        <f>Q953*H953</f>
        <v>1.32E-3</v>
      </c>
      <c r="S953" s="156">
        <v>0</v>
      </c>
      <c r="T953" s="157">
        <f>S953*H953</f>
        <v>0</v>
      </c>
      <c r="U953" s="33"/>
      <c r="V953" s="33"/>
      <c r="W953" s="33"/>
      <c r="X953" s="33"/>
      <c r="Y953" s="33"/>
      <c r="Z953" s="33"/>
      <c r="AA953" s="33"/>
      <c r="AB953" s="33"/>
      <c r="AC953" s="33"/>
      <c r="AD953" s="33"/>
      <c r="AE953" s="33"/>
      <c r="AR953" s="158" t="s">
        <v>148</v>
      </c>
      <c r="AT953" s="158" t="s">
        <v>144</v>
      </c>
      <c r="AU953" s="158" t="s">
        <v>149</v>
      </c>
      <c r="AY953" s="18" t="s">
        <v>142</v>
      </c>
      <c r="BE953" s="159">
        <f>IF(N953="základná",J953,0)</f>
        <v>0</v>
      </c>
      <c r="BF953" s="159">
        <f>IF(N953="znížená",J953,0)</f>
        <v>0</v>
      </c>
      <c r="BG953" s="159">
        <f>IF(N953="zákl. prenesená",J953,0)</f>
        <v>0</v>
      </c>
      <c r="BH953" s="159">
        <f>IF(N953="zníž. prenesená",J953,0)</f>
        <v>0</v>
      </c>
      <c r="BI953" s="159">
        <f>IF(N953="nulová",J953,0)</f>
        <v>0</v>
      </c>
      <c r="BJ953" s="18" t="s">
        <v>149</v>
      </c>
      <c r="BK953" s="159">
        <f>ROUND(I953*H953,2)</f>
        <v>0</v>
      </c>
      <c r="BL953" s="18" t="s">
        <v>148</v>
      </c>
      <c r="BM953" s="158" t="s">
        <v>1207</v>
      </c>
    </row>
    <row r="954" spans="1:65" s="13" customFormat="1" ht="10">
      <c r="B954" s="160"/>
      <c r="D954" s="161" t="s">
        <v>151</v>
      </c>
      <c r="E954" s="162" t="s">
        <v>1</v>
      </c>
      <c r="F954" s="163" t="s">
        <v>1208</v>
      </c>
      <c r="H954" s="164">
        <v>44</v>
      </c>
      <c r="I954" s="165"/>
      <c r="L954" s="160"/>
      <c r="M954" s="166"/>
      <c r="N954" s="167"/>
      <c r="O954" s="167"/>
      <c r="P954" s="167"/>
      <c r="Q954" s="167"/>
      <c r="R954" s="167"/>
      <c r="S954" s="167"/>
      <c r="T954" s="168"/>
      <c r="AT954" s="162" t="s">
        <v>151</v>
      </c>
      <c r="AU954" s="162" t="s">
        <v>149</v>
      </c>
      <c r="AV954" s="13" t="s">
        <v>149</v>
      </c>
      <c r="AW954" s="13" t="s">
        <v>31</v>
      </c>
      <c r="AX954" s="13" t="s">
        <v>82</v>
      </c>
      <c r="AY954" s="162" t="s">
        <v>142</v>
      </c>
    </row>
    <row r="955" spans="1:65" s="2" customFormat="1" ht="21.75" customHeight="1">
      <c r="A955" s="33"/>
      <c r="B955" s="145"/>
      <c r="C955" s="146" t="s">
        <v>1209</v>
      </c>
      <c r="D955" s="146" t="s">
        <v>144</v>
      </c>
      <c r="E955" s="147" t="s">
        <v>1210</v>
      </c>
      <c r="F955" s="148" t="s">
        <v>1211</v>
      </c>
      <c r="G955" s="149" t="s">
        <v>332</v>
      </c>
      <c r="H955" s="150">
        <v>156.5</v>
      </c>
      <c r="I955" s="151"/>
      <c r="J955" s="152">
        <f>ROUND(I955*H955,2)</f>
        <v>0</v>
      </c>
      <c r="K955" s="153"/>
      <c r="L955" s="34"/>
      <c r="M955" s="154" t="s">
        <v>1</v>
      </c>
      <c r="N955" s="155" t="s">
        <v>40</v>
      </c>
      <c r="O955" s="59"/>
      <c r="P955" s="156">
        <f>O955*H955</f>
        <v>0</v>
      </c>
      <c r="Q955" s="156">
        <v>1E-4</v>
      </c>
      <c r="R955" s="156">
        <f>Q955*H955</f>
        <v>1.5650000000000001E-2</v>
      </c>
      <c r="S955" s="156">
        <v>0</v>
      </c>
      <c r="T955" s="157">
        <f>S955*H955</f>
        <v>0</v>
      </c>
      <c r="U955" s="33"/>
      <c r="V955" s="33"/>
      <c r="W955" s="33"/>
      <c r="X955" s="33"/>
      <c r="Y955" s="33"/>
      <c r="Z955" s="33"/>
      <c r="AA955" s="33"/>
      <c r="AB955" s="33"/>
      <c r="AC955" s="33"/>
      <c r="AD955" s="33"/>
      <c r="AE955" s="33"/>
      <c r="AR955" s="158" t="s">
        <v>148</v>
      </c>
      <c r="AT955" s="158" t="s">
        <v>144</v>
      </c>
      <c r="AU955" s="158" t="s">
        <v>149</v>
      </c>
      <c r="AY955" s="18" t="s">
        <v>142</v>
      </c>
      <c r="BE955" s="159">
        <f>IF(N955="základná",J955,0)</f>
        <v>0</v>
      </c>
      <c r="BF955" s="159">
        <f>IF(N955="znížená",J955,0)</f>
        <v>0</v>
      </c>
      <c r="BG955" s="159">
        <f>IF(N955="zákl. prenesená",J955,0)</f>
        <v>0</v>
      </c>
      <c r="BH955" s="159">
        <f>IF(N955="zníž. prenesená",J955,0)</f>
        <v>0</v>
      </c>
      <c r="BI955" s="159">
        <f>IF(N955="nulová",J955,0)</f>
        <v>0</v>
      </c>
      <c r="BJ955" s="18" t="s">
        <v>149</v>
      </c>
      <c r="BK955" s="159">
        <f>ROUND(I955*H955,2)</f>
        <v>0</v>
      </c>
      <c r="BL955" s="18" t="s">
        <v>148</v>
      </c>
      <c r="BM955" s="158" t="s">
        <v>1212</v>
      </c>
    </row>
    <row r="956" spans="1:65" s="14" customFormat="1" ht="10">
      <c r="B956" s="169"/>
      <c r="D956" s="161" t="s">
        <v>151</v>
      </c>
      <c r="E956" s="170" t="s">
        <v>1</v>
      </c>
      <c r="F956" s="171" t="s">
        <v>1011</v>
      </c>
      <c r="H956" s="170" t="s">
        <v>1</v>
      </c>
      <c r="I956" s="172"/>
      <c r="L956" s="169"/>
      <c r="M956" s="173"/>
      <c r="N956" s="174"/>
      <c r="O956" s="174"/>
      <c r="P956" s="174"/>
      <c r="Q956" s="174"/>
      <c r="R956" s="174"/>
      <c r="S956" s="174"/>
      <c r="T956" s="175"/>
      <c r="AT956" s="170" t="s">
        <v>151</v>
      </c>
      <c r="AU956" s="170" t="s">
        <v>149</v>
      </c>
      <c r="AV956" s="14" t="s">
        <v>82</v>
      </c>
      <c r="AW956" s="14" t="s">
        <v>31</v>
      </c>
      <c r="AX956" s="14" t="s">
        <v>74</v>
      </c>
      <c r="AY956" s="170" t="s">
        <v>142</v>
      </c>
    </row>
    <row r="957" spans="1:65" s="13" customFormat="1" ht="10">
      <c r="B957" s="160"/>
      <c r="D957" s="161" t="s">
        <v>151</v>
      </c>
      <c r="E957" s="162" t="s">
        <v>1</v>
      </c>
      <c r="F957" s="163" t="s">
        <v>1213</v>
      </c>
      <c r="H957" s="164">
        <v>62</v>
      </c>
      <c r="I957" s="165"/>
      <c r="L957" s="160"/>
      <c r="M957" s="166"/>
      <c r="N957" s="167"/>
      <c r="O957" s="167"/>
      <c r="P957" s="167"/>
      <c r="Q957" s="167"/>
      <c r="R957" s="167"/>
      <c r="S957" s="167"/>
      <c r="T957" s="168"/>
      <c r="AT957" s="162" t="s">
        <v>151</v>
      </c>
      <c r="AU957" s="162" t="s">
        <v>149</v>
      </c>
      <c r="AV957" s="13" t="s">
        <v>149</v>
      </c>
      <c r="AW957" s="13" t="s">
        <v>31</v>
      </c>
      <c r="AX957" s="13" t="s">
        <v>74</v>
      </c>
      <c r="AY957" s="162" t="s">
        <v>142</v>
      </c>
    </row>
    <row r="958" spans="1:65" s="14" customFormat="1" ht="10">
      <c r="B958" s="169"/>
      <c r="D958" s="161" t="s">
        <v>151</v>
      </c>
      <c r="E958" s="170" t="s">
        <v>1</v>
      </c>
      <c r="F958" s="171" t="s">
        <v>1013</v>
      </c>
      <c r="H958" s="170" t="s">
        <v>1</v>
      </c>
      <c r="I958" s="172"/>
      <c r="L958" s="169"/>
      <c r="M958" s="173"/>
      <c r="N958" s="174"/>
      <c r="O958" s="174"/>
      <c r="P958" s="174"/>
      <c r="Q958" s="174"/>
      <c r="R958" s="174"/>
      <c r="S958" s="174"/>
      <c r="T958" s="175"/>
      <c r="AT958" s="170" t="s">
        <v>151</v>
      </c>
      <c r="AU958" s="170" t="s">
        <v>149</v>
      </c>
      <c r="AV958" s="14" t="s">
        <v>82</v>
      </c>
      <c r="AW958" s="14" t="s">
        <v>31</v>
      </c>
      <c r="AX958" s="14" t="s">
        <v>74</v>
      </c>
      <c r="AY958" s="170" t="s">
        <v>142</v>
      </c>
    </row>
    <row r="959" spans="1:65" s="13" customFormat="1" ht="10">
      <c r="B959" s="160"/>
      <c r="D959" s="161" t="s">
        <v>151</v>
      </c>
      <c r="E959" s="162" t="s">
        <v>1</v>
      </c>
      <c r="F959" s="163" t="s">
        <v>1214</v>
      </c>
      <c r="H959" s="164">
        <v>38.6</v>
      </c>
      <c r="I959" s="165"/>
      <c r="L959" s="160"/>
      <c r="M959" s="166"/>
      <c r="N959" s="167"/>
      <c r="O959" s="167"/>
      <c r="P959" s="167"/>
      <c r="Q959" s="167"/>
      <c r="R959" s="167"/>
      <c r="S959" s="167"/>
      <c r="T959" s="168"/>
      <c r="AT959" s="162" t="s">
        <v>151</v>
      </c>
      <c r="AU959" s="162" t="s">
        <v>149</v>
      </c>
      <c r="AV959" s="13" t="s">
        <v>149</v>
      </c>
      <c r="AW959" s="13" t="s">
        <v>31</v>
      </c>
      <c r="AX959" s="13" t="s">
        <v>74</v>
      </c>
      <c r="AY959" s="162" t="s">
        <v>142</v>
      </c>
    </row>
    <row r="960" spans="1:65" s="13" customFormat="1" ht="10">
      <c r="B960" s="160"/>
      <c r="D960" s="161" t="s">
        <v>151</v>
      </c>
      <c r="E960" s="162" t="s">
        <v>1</v>
      </c>
      <c r="F960" s="163" t="s">
        <v>1215</v>
      </c>
      <c r="H960" s="164">
        <v>28.05</v>
      </c>
      <c r="I960" s="165"/>
      <c r="L960" s="160"/>
      <c r="M960" s="166"/>
      <c r="N960" s="167"/>
      <c r="O960" s="167"/>
      <c r="P960" s="167"/>
      <c r="Q960" s="167"/>
      <c r="R960" s="167"/>
      <c r="S960" s="167"/>
      <c r="T960" s="168"/>
      <c r="AT960" s="162" t="s">
        <v>151</v>
      </c>
      <c r="AU960" s="162" t="s">
        <v>149</v>
      </c>
      <c r="AV960" s="13" t="s">
        <v>149</v>
      </c>
      <c r="AW960" s="13" t="s">
        <v>31</v>
      </c>
      <c r="AX960" s="13" t="s">
        <v>74</v>
      </c>
      <c r="AY960" s="162" t="s">
        <v>142</v>
      </c>
    </row>
    <row r="961" spans="1:65" s="14" customFormat="1" ht="10">
      <c r="B961" s="169"/>
      <c r="D961" s="161" t="s">
        <v>151</v>
      </c>
      <c r="E961" s="170" t="s">
        <v>1</v>
      </c>
      <c r="F961" s="171" t="s">
        <v>1030</v>
      </c>
      <c r="H961" s="170" t="s">
        <v>1</v>
      </c>
      <c r="I961" s="172"/>
      <c r="L961" s="169"/>
      <c r="M961" s="173"/>
      <c r="N961" s="174"/>
      <c r="O961" s="174"/>
      <c r="P961" s="174"/>
      <c r="Q961" s="174"/>
      <c r="R961" s="174"/>
      <c r="S961" s="174"/>
      <c r="T961" s="175"/>
      <c r="AT961" s="170" t="s">
        <v>151</v>
      </c>
      <c r="AU961" s="170" t="s">
        <v>149</v>
      </c>
      <c r="AV961" s="14" t="s">
        <v>82</v>
      </c>
      <c r="AW961" s="14" t="s">
        <v>31</v>
      </c>
      <c r="AX961" s="14" t="s">
        <v>74</v>
      </c>
      <c r="AY961" s="170" t="s">
        <v>142</v>
      </c>
    </row>
    <row r="962" spans="1:65" s="13" customFormat="1" ht="10">
      <c r="B962" s="160"/>
      <c r="D962" s="161" t="s">
        <v>151</v>
      </c>
      <c r="E962" s="162" t="s">
        <v>1</v>
      </c>
      <c r="F962" s="163" t="s">
        <v>1216</v>
      </c>
      <c r="H962" s="164">
        <v>1.5</v>
      </c>
      <c r="I962" s="165"/>
      <c r="L962" s="160"/>
      <c r="M962" s="166"/>
      <c r="N962" s="167"/>
      <c r="O962" s="167"/>
      <c r="P962" s="167"/>
      <c r="Q962" s="167"/>
      <c r="R962" s="167"/>
      <c r="S962" s="167"/>
      <c r="T962" s="168"/>
      <c r="AT962" s="162" t="s">
        <v>151</v>
      </c>
      <c r="AU962" s="162" t="s">
        <v>149</v>
      </c>
      <c r="AV962" s="13" t="s">
        <v>149</v>
      </c>
      <c r="AW962" s="13" t="s">
        <v>31</v>
      </c>
      <c r="AX962" s="13" t="s">
        <v>74</v>
      </c>
      <c r="AY962" s="162" t="s">
        <v>142</v>
      </c>
    </row>
    <row r="963" spans="1:65" s="14" customFormat="1" ht="10">
      <c r="B963" s="169"/>
      <c r="D963" s="161" t="s">
        <v>151</v>
      </c>
      <c r="E963" s="170" t="s">
        <v>1</v>
      </c>
      <c r="F963" s="171" t="s">
        <v>1032</v>
      </c>
      <c r="H963" s="170" t="s">
        <v>1</v>
      </c>
      <c r="I963" s="172"/>
      <c r="L963" s="169"/>
      <c r="M963" s="173"/>
      <c r="N963" s="174"/>
      <c r="O963" s="174"/>
      <c r="P963" s="174"/>
      <c r="Q963" s="174"/>
      <c r="R963" s="174"/>
      <c r="S963" s="174"/>
      <c r="T963" s="175"/>
      <c r="AT963" s="170" t="s">
        <v>151</v>
      </c>
      <c r="AU963" s="170" t="s">
        <v>149</v>
      </c>
      <c r="AV963" s="14" t="s">
        <v>82</v>
      </c>
      <c r="AW963" s="14" t="s">
        <v>31</v>
      </c>
      <c r="AX963" s="14" t="s">
        <v>74</v>
      </c>
      <c r="AY963" s="170" t="s">
        <v>142</v>
      </c>
    </row>
    <row r="964" spans="1:65" s="13" customFormat="1" ht="10">
      <c r="B964" s="160"/>
      <c r="D964" s="161" t="s">
        <v>151</v>
      </c>
      <c r="E964" s="162" t="s">
        <v>1</v>
      </c>
      <c r="F964" s="163" t="s">
        <v>1217</v>
      </c>
      <c r="H964" s="164">
        <v>7</v>
      </c>
      <c r="I964" s="165"/>
      <c r="L964" s="160"/>
      <c r="M964" s="166"/>
      <c r="N964" s="167"/>
      <c r="O964" s="167"/>
      <c r="P964" s="167"/>
      <c r="Q964" s="167"/>
      <c r="R964" s="167"/>
      <c r="S964" s="167"/>
      <c r="T964" s="168"/>
      <c r="AT964" s="162" t="s">
        <v>151</v>
      </c>
      <c r="AU964" s="162" t="s">
        <v>149</v>
      </c>
      <c r="AV964" s="13" t="s">
        <v>149</v>
      </c>
      <c r="AW964" s="13" t="s">
        <v>31</v>
      </c>
      <c r="AX964" s="13" t="s">
        <v>74</v>
      </c>
      <c r="AY964" s="162" t="s">
        <v>142</v>
      </c>
    </row>
    <row r="965" spans="1:65" s="14" customFormat="1" ht="10">
      <c r="B965" s="169"/>
      <c r="D965" s="161" t="s">
        <v>151</v>
      </c>
      <c r="E965" s="170" t="s">
        <v>1</v>
      </c>
      <c r="F965" s="171" t="s">
        <v>1218</v>
      </c>
      <c r="H965" s="170" t="s">
        <v>1</v>
      </c>
      <c r="I965" s="172"/>
      <c r="L965" s="169"/>
      <c r="M965" s="173"/>
      <c r="N965" s="174"/>
      <c r="O965" s="174"/>
      <c r="P965" s="174"/>
      <c r="Q965" s="174"/>
      <c r="R965" s="174"/>
      <c r="S965" s="174"/>
      <c r="T965" s="175"/>
      <c r="AT965" s="170" t="s">
        <v>151</v>
      </c>
      <c r="AU965" s="170" t="s">
        <v>149</v>
      </c>
      <c r="AV965" s="14" t="s">
        <v>82</v>
      </c>
      <c r="AW965" s="14" t="s">
        <v>31</v>
      </c>
      <c r="AX965" s="14" t="s">
        <v>74</v>
      </c>
      <c r="AY965" s="170" t="s">
        <v>142</v>
      </c>
    </row>
    <row r="966" spans="1:65" s="13" customFormat="1" ht="10">
      <c r="B966" s="160"/>
      <c r="D966" s="161" t="s">
        <v>151</v>
      </c>
      <c r="E966" s="162" t="s">
        <v>1</v>
      </c>
      <c r="F966" s="163" t="s">
        <v>1219</v>
      </c>
      <c r="H966" s="164">
        <v>5.9</v>
      </c>
      <c r="I966" s="165"/>
      <c r="L966" s="160"/>
      <c r="M966" s="166"/>
      <c r="N966" s="167"/>
      <c r="O966" s="167"/>
      <c r="P966" s="167"/>
      <c r="Q966" s="167"/>
      <c r="R966" s="167"/>
      <c r="S966" s="167"/>
      <c r="T966" s="168"/>
      <c r="AT966" s="162" t="s">
        <v>151</v>
      </c>
      <c r="AU966" s="162" t="s">
        <v>149</v>
      </c>
      <c r="AV966" s="13" t="s">
        <v>149</v>
      </c>
      <c r="AW966" s="13" t="s">
        <v>31</v>
      </c>
      <c r="AX966" s="13" t="s">
        <v>74</v>
      </c>
      <c r="AY966" s="162" t="s">
        <v>142</v>
      </c>
    </row>
    <row r="967" spans="1:65" s="14" customFormat="1" ht="10">
      <c r="B967" s="169"/>
      <c r="D967" s="161" t="s">
        <v>151</v>
      </c>
      <c r="E967" s="170" t="s">
        <v>1</v>
      </c>
      <c r="F967" s="171" t="s">
        <v>1220</v>
      </c>
      <c r="H967" s="170" t="s">
        <v>1</v>
      </c>
      <c r="I967" s="172"/>
      <c r="L967" s="169"/>
      <c r="M967" s="173"/>
      <c r="N967" s="174"/>
      <c r="O967" s="174"/>
      <c r="P967" s="174"/>
      <c r="Q967" s="174"/>
      <c r="R967" s="174"/>
      <c r="S967" s="174"/>
      <c r="T967" s="175"/>
      <c r="AT967" s="170" t="s">
        <v>151</v>
      </c>
      <c r="AU967" s="170" t="s">
        <v>149</v>
      </c>
      <c r="AV967" s="14" t="s">
        <v>82</v>
      </c>
      <c r="AW967" s="14" t="s">
        <v>31</v>
      </c>
      <c r="AX967" s="14" t="s">
        <v>74</v>
      </c>
      <c r="AY967" s="170" t="s">
        <v>142</v>
      </c>
    </row>
    <row r="968" spans="1:65" s="13" customFormat="1" ht="10">
      <c r="B968" s="160"/>
      <c r="D968" s="161" t="s">
        <v>151</v>
      </c>
      <c r="E968" s="162" t="s">
        <v>1</v>
      </c>
      <c r="F968" s="163" t="s">
        <v>1221</v>
      </c>
      <c r="H968" s="164">
        <v>13.45</v>
      </c>
      <c r="I968" s="165"/>
      <c r="L968" s="160"/>
      <c r="M968" s="166"/>
      <c r="N968" s="167"/>
      <c r="O968" s="167"/>
      <c r="P968" s="167"/>
      <c r="Q968" s="167"/>
      <c r="R968" s="167"/>
      <c r="S968" s="167"/>
      <c r="T968" s="168"/>
      <c r="AT968" s="162" t="s">
        <v>151</v>
      </c>
      <c r="AU968" s="162" t="s">
        <v>149</v>
      </c>
      <c r="AV968" s="13" t="s">
        <v>149</v>
      </c>
      <c r="AW968" s="13" t="s">
        <v>31</v>
      </c>
      <c r="AX968" s="13" t="s">
        <v>74</v>
      </c>
      <c r="AY968" s="162" t="s">
        <v>142</v>
      </c>
    </row>
    <row r="969" spans="1:65" s="15" customFormat="1" ht="10">
      <c r="B969" s="176"/>
      <c r="D969" s="161" t="s">
        <v>151</v>
      </c>
      <c r="E969" s="177" t="s">
        <v>1</v>
      </c>
      <c r="F969" s="178" t="s">
        <v>164</v>
      </c>
      <c r="H969" s="179">
        <v>156.5</v>
      </c>
      <c r="I969" s="180"/>
      <c r="L969" s="176"/>
      <c r="M969" s="181"/>
      <c r="N969" s="182"/>
      <c r="O969" s="182"/>
      <c r="P969" s="182"/>
      <c r="Q969" s="182"/>
      <c r="R969" s="182"/>
      <c r="S969" s="182"/>
      <c r="T969" s="183"/>
      <c r="AT969" s="177" t="s">
        <v>151</v>
      </c>
      <c r="AU969" s="177" t="s">
        <v>149</v>
      </c>
      <c r="AV969" s="15" t="s">
        <v>148</v>
      </c>
      <c r="AW969" s="15" t="s">
        <v>31</v>
      </c>
      <c r="AX969" s="15" t="s">
        <v>82</v>
      </c>
      <c r="AY969" s="177" t="s">
        <v>142</v>
      </c>
    </row>
    <row r="970" spans="1:65" s="2" customFormat="1" ht="21.75" customHeight="1">
      <c r="A970" s="33"/>
      <c r="B970" s="145"/>
      <c r="C970" s="146" t="s">
        <v>1222</v>
      </c>
      <c r="D970" s="146" t="s">
        <v>144</v>
      </c>
      <c r="E970" s="147" t="s">
        <v>1223</v>
      </c>
      <c r="F970" s="148" t="s">
        <v>1224</v>
      </c>
      <c r="G970" s="149" t="s">
        <v>332</v>
      </c>
      <c r="H970" s="150">
        <v>144.4</v>
      </c>
      <c r="I970" s="151"/>
      <c r="J970" s="152">
        <f>ROUND(I970*H970,2)</f>
        <v>0</v>
      </c>
      <c r="K970" s="153"/>
      <c r="L970" s="34"/>
      <c r="M970" s="154" t="s">
        <v>1</v>
      </c>
      <c r="N970" s="155" t="s">
        <v>40</v>
      </c>
      <c r="O970" s="59"/>
      <c r="P970" s="156">
        <f>O970*H970</f>
        <v>0</v>
      </c>
      <c r="Q970" s="156">
        <v>3.6999999999999999E-4</v>
      </c>
      <c r="R970" s="156">
        <f>Q970*H970</f>
        <v>5.3428000000000003E-2</v>
      </c>
      <c r="S970" s="156">
        <v>0</v>
      </c>
      <c r="T970" s="157">
        <f>S970*H970</f>
        <v>0</v>
      </c>
      <c r="U970" s="33"/>
      <c r="V970" s="33"/>
      <c r="W970" s="33"/>
      <c r="X970" s="33"/>
      <c r="Y970" s="33"/>
      <c r="Z970" s="33"/>
      <c r="AA970" s="33"/>
      <c r="AB970" s="33"/>
      <c r="AC970" s="33"/>
      <c r="AD970" s="33"/>
      <c r="AE970" s="33"/>
      <c r="AR970" s="158" t="s">
        <v>148</v>
      </c>
      <c r="AT970" s="158" t="s">
        <v>144</v>
      </c>
      <c r="AU970" s="158" t="s">
        <v>149</v>
      </c>
      <c r="AY970" s="18" t="s">
        <v>142</v>
      </c>
      <c r="BE970" s="159">
        <f>IF(N970="základná",J970,0)</f>
        <v>0</v>
      </c>
      <c r="BF970" s="159">
        <f>IF(N970="znížená",J970,0)</f>
        <v>0</v>
      </c>
      <c r="BG970" s="159">
        <f>IF(N970="zákl. prenesená",J970,0)</f>
        <v>0</v>
      </c>
      <c r="BH970" s="159">
        <f>IF(N970="zníž. prenesená",J970,0)</f>
        <v>0</v>
      </c>
      <c r="BI970" s="159">
        <f>IF(N970="nulová",J970,0)</f>
        <v>0</v>
      </c>
      <c r="BJ970" s="18" t="s">
        <v>149</v>
      </c>
      <c r="BK970" s="159">
        <f>ROUND(I970*H970,2)</f>
        <v>0</v>
      </c>
      <c r="BL970" s="18" t="s">
        <v>148</v>
      </c>
      <c r="BM970" s="158" t="s">
        <v>1225</v>
      </c>
    </row>
    <row r="971" spans="1:65" s="2" customFormat="1" ht="16.5" customHeight="1">
      <c r="A971" s="33"/>
      <c r="B971" s="145"/>
      <c r="C971" s="146" t="s">
        <v>1226</v>
      </c>
      <c r="D971" s="146" t="s">
        <v>144</v>
      </c>
      <c r="E971" s="147" t="s">
        <v>1227</v>
      </c>
      <c r="F971" s="148" t="s">
        <v>1228</v>
      </c>
      <c r="G971" s="149" t="s">
        <v>332</v>
      </c>
      <c r="H971" s="150">
        <v>132</v>
      </c>
      <c r="I971" s="151"/>
      <c r="J971" s="152">
        <f>ROUND(I971*H971,2)</f>
        <v>0</v>
      </c>
      <c r="K971" s="153"/>
      <c r="L971" s="34"/>
      <c r="M971" s="154" t="s">
        <v>1</v>
      </c>
      <c r="N971" s="155" t="s">
        <v>40</v>
      </c>
      <c r="O971" s="59"/>
      <c r="P971" s="156">
        <f>O971*H971</f>
        <v>0</v>
      </c>
      <c r="Q971" s="156">
        <v>2.3000000000000001E-4</v>
      </c>
      <c r="R971" s="156">
        <f>Q971*H971</f>
        <v>3.0360000000000002E-2</v>
      </c>
      <c r="S971" s="156">
        <v>0</v>
      </c>
      <c r="T971" s="157">
        <f>S971*H971</f>
        <v>0</v>
      </c>
      <c r="U971" s="33"/>
      <c r="V971" s="33"/>
      <c r="W971" s="33"/>
      <c r="X971" s="33"/>
      <c r="Y971" s="33"/>
      <c r="Z971" s="33"/>
      <c r="AA971" s="33"/>
      <c r="AB971" s="33"/>
      <c r="AC971" s="33"/>
      <c r="AD971" s="33"/>
      <c r="AE971" s="33"/>
      <c r="AR971" s="158" t="s">
        <v>148</v>
      </c>
      <c r="AT971" s="158" t="s">
        <v>144</v>
      </c>
      <c r="AU971" s="158" t="s">
        <v>149</v>
      </c>
      <c r="AY971" s="18" t="s">
        <v>142</v>
      </c>
      <c r="BE971" s="159">
        <f>IF(N971="základná",J971,0)</f>
        <v>0</v>
      </c>
      <c r="BF971" s="159">
        <f>IF(N971="znížená",J971,0)</f>
        <v>0</v>
      </c>
      <c r="BG971" s="159">
        <f>IF(N971="zákl. prenesená",J971,0)</f>
        <v>0</v>
      </c>
      <c r="BH971" s="159">
        <f>IF(N971="zníž. prenesená",J971,0)</f>
        <v>0</v>
      </c>
      <c r="BI971" s="159">
        <f>IF(N971="nulová",J971,0)</f>
        <v>0</v>
      </c>
      <c r="BJ971" s="18" t="s">
        <v>149</v>
      </c>
      <c r="BK971" s="159">
        <f>ROUND(I971*H971,2)</f>
        <v>0</v>
      </c>
      <c r="BL971" s="18" t="s">
        <v>148</v>
      </c>
      <c r="BM971" s="158" t="s">
        <v>1229</v>
      </c>
    </row>
    <row r="972" spans="1:65" s="2" customFormat="1" ht="16.5" customHeight="1">
      <c r="A972" s="33"/>
      <c r="B972" s="145"/>
      <c r="C972" s="146" t="s">
        <v>1230</v>
      </c>
      <c r="D972" s="146" t="s">
        <v>144</v>
      </c>
      <c r="E972" s="147" t="s">
        <v>1231</v>
      </c>
      <c r="F972" s="148" t="s">
        <v>1232</v>
      </c>
      <c r="G972" s="149" t="s">
        <v>332</v>
      </c>
      <c r="H972" s="150">
        <v>48</v>
      </c>
      <c r="I972" s="151"/>
      <c r="J972" s="152">
        <f>ROUND(I972*H972,2)</f>
        <v>0</v>
      </c>
      <c r="K972" s="153"/>
      <c r="L972" s="34"/>
      <c r="M972" s="154" t="s">
        <v>1</v>
      </c>
      <c r="N972" s="155" t="s">
        <v>40</v>
      </c>
      <c r="O972" s="59"/>
      <c r="P972" s="156">
        <f>O972*H972</f>
        <v>0</v>
      </c>
      <c r="Q972" s="156">
        <v>1.6000000000000001E-4</v>
      </c>
      <c r="R972" s="156">
        <f>Q972*H972</f>
        <v>7.6800000000000011E-3</v>
      </c>
      <c r="S972" s="156">
        <v>0</v>
      </c>
      <c r="T972" s="157">
        <f>S972*H972</f>
        <v>0</v>
      </c>
      <c r="U972" s="33"/>
      <c r="V972" s="33"/>
      <c r="W972" s="33"/>
      <c r="X972" s="33"/>
      <c r="Y972" s="33"/>
      <c r="Z972" s="33"/>
      <c r="AA972" s="33"/>
      <c r="AB972" s="33"/>
      <c r="AC972" s="33"/>
      <c r="AD972" s="33"/>
      <c r="AE972" s="33"/>
      <c r="AR972" s="158" t="s">
        <v>148</v>
      </c>
      <c r="AT972" s="158" t="s">
        <v>144</v>
      </c>
      <c r="AU972" s="158" t="s">
        <v>149</v>
      </c>
      <c r="AY972" s="18" t="s">
        <v>142</v>
      </c>
      <c r="BE972" s="159">
        <f>IF(N972="základná",J972,0)</f>
        <v>0</v>
      </c>
      <c r="BF972" s="159">
        <f>IF(N972="znížená",J972,0)</f>
        <v>0</v>
      </c>
      <c r="BG972" s="159">
        <f>IF(N972="zákl. prenesená",J972,0)</f>
        <v>0</v>
      </c>
      <c r="BH972" s="159">
        <f>IF(N972="zníž. prenesená",J972,0)</f>
        <v>0</v>
      </c>
      <c r="BI972" s="159">
        <f>IF(N972="nulová",J972,0)</f>
        <v>0</v>
      </c>
      <c r="BJ972" s="18" t="s">
        <v>149</v>
      </c>
      <c r="BK972" s="159">
        <f>ROUND(I972*H972,2)</f>
        <v>0</v>
      </c>
      <c r="BL972" s="18" t="s">
        <v>148</v>
      </c>
      <c r="BM972" s="158" t="s">
        <v>1233</v>
      </c>
    </row>
    <row r="973" spans="1:65" s="13" customFormat="1" ht="10">
      <c r="B973" s="160"/>
      <c r="D973" s="161" t="s">
        <v>151</v>
      </c>
      <c r="E973" s="162" t="s">
        <v>1</v>
      </c>
      <c r="F973" s="163" t="s">
        <v>1234</v>
      </c>
      <c r="H973" s="164">
        <v>48</v>
      </c>
      <c r="I973" s="165"/>
      <c r="L973" s="160"/>
      <c r="M973" s="166"/>
      <c r="N973" s="167"/>
      <c r="O973" s="167"/>
      <c r="P973" s="167"/>
      <c r="Q973" s="167"/>
      <c r="R973" s="167"/>
      <c r="S973" s="167"/>
      <c r="T973" s="168"/>
      <c r="AT973" s="162" t="s">
        <v>151</v>
      </c>
      <c r="AU973" s="162" t="s">
        <v>149</v>
      </c>
      <c r="AV973" s="13" t="s">
        <v>149</v>
      </c>
      <c r="AW973" s="13" t="s">
        <v>31</v>
      </c>
      <c r="AX973" s="13" t="s">
        <v>82</v>
      </c>
      <c r="AY973" s="162" t="s">
        <v>142</v>
      </c>
    </row>
    <row r="974" spans="1:65" s="2" customFormat="1" ht="21.75" customHeight="1">
      <c r="A974" s="33"/>
      <c r="B974" s="145"/>
      <c r="C974" s="146" t="s">
        <v>1235</v>
      </c>
      <c r="D974" s="146" t="s">
        <v>144</v>
      </c>
      <c r="E974" s="147" t="s">
        <v>1236</v>
      </c>
      <c r="F974" s="148" t="s">
        <v>1237</v>
      </c>
      <c r="G974" s="149" t="s">
        <v>332</v>
      </c>
      <c r="H974" s="150">
        <v>156.5</v>
      </c>
      <c r="I974" s="151"/>
      <c r="J974" s="152">
        <f>ROUND(I974*H974,2)</f>
        <v>0</v>
      </c>
      <c r="K974" s="153"/>
      <c r="L974" s="34"/>
      <c r="M974" s="154" t="s">
        <v>1</v>
      </c>
      <c r="N974" s="155" t="s">
        <v>40</v>
      </c>
      <c r="O974" s="59"/>
      <c r="P974" s="156">
        <f>O974*H974</f>
        <v>0</v>
      </c>
      <c r="Q974" s="156">
        <v>2.9999999999999997E-4</v>
      </c>
      <c r="R974" s="156">
        <f>Q974*H974</f>
        <v>4.6949999999999999E-2</v>
      </c>
      <c r="S974" s="156">
        <v>0</v>
      </c>
      <c r="T974" s="157">
        <f>S974*H974</f>
        <v>0</v>
      </c>
      <c r="U974" s="33"/>
      <c r="V974" s="33"/>
      <c r="W974" s="33"/>
      <c r="X974" s="33"/>
      <c r="Y974" s="33"/>
      <c r="Z974" s="33"/>
      <c r="AA974" s="33"/>
      <c r="AB974" s="33"/>
      <c r="AC974" s="33"/>
      <c r="AD974" s="33"/>
      <c r="AE974" s="33"/>
      <c r="AR974" s="158" t="s">
        <v>148</v>
      </c>
      <c r="AT974" s="158" t="s">
        <v>144</v>
      </c>
      <c r="AU974" s="158" t="s">
        <v>149</v>
      </c>
      <c r="AY974" s="18" t="s">
        <v>142</v>
      </c>
      <c r="BE974" s="159">
        <f>IF(N974="základná",J974,0)</f>
        <v>0</v>
      </c>
      <c r="BF974" s="159">
        <f>IF(N974="znížená",J974,0)</f>
        <v>0</v>
      </c>
      <c r="BG974" s="159">
        <f>IF(N974="zákl. prenesená",J974,0)</f>
        <v>0</v>
      </c>
      <c r="BH974" s="159">
        <f>IF(N974="zníž. prenesená",J974,0)</f>
        <v>0</v>
      </c>
      <c r="BI974" s="159">
        <f>IF(N974="nulová",J974,0)</f>
        <v>0</v>
      </c>
      <c r="BJ974" s="18" t="s">
        <v>149</v>
      </c>
      <c r="BK974" s="159">
        <f>ROUND(I974*H974,2)</f>
        <v>0</v>
      </c>
      <c r="BL974" s="18" t="s">
        <v>148</v>
      </c>
      <c r="BM974" s="158" t="s">
        <v>1238</v>
      </c>
    </row>
    <row r="975" spans="1:65" s="2" customFormat="1" ht="33" customHeight="1">
      <c r="A975" s="33"/>
      <c r="B975" s="145"/>
      <c r="C975" s="146" t="s">
        <v>1239</v>
      </c>
      <c r="D975" s="146" t="s">
        <v>144</v>
      </c>
      <c r="E975" s="147" t="s">
        <v>1240</v>
      </c>
      <c r="F975" s="148" t="s">
        <v>1241</v>
      </c>
      <c r="G975" s="149" t="s">
        <v>147</v>
      </c>
      <c r="H975" s="150">
        <v>8.5850000000000009</v>
      </c>
      <c r="I975" s="151"/>
      <c r="J975" s="152">
        <f>ROUND(I975*H975,2)</f>
        <v>0</v>
      </c>
      <c r="K975" s="153"/>
      <c r="L975" s="34"/>
      <c r="M975" s="154" t="s">
        <v>1</v>
      </c>
      <c r="N975" s="155" t="s">
        <v>40</v>
      </c>
      <c r="O975" s="59"/>
      <c r="P975" s="156">
        <f>O975*H975</f>
        <v>0</v>
      </c>
      <c r="Q975" s="156">
        <v>0</v>
      </c>
      <c r="R975" s="156">
        <f>Q975*H975</f>
        <v>0</v>
      </c>
      <c r="S975" s="156">
        <v>2.4</v>
      </c>
      <c r="T975" s="157">
        <f>S975*H975</f>
        <v>20.604000000000003</v>
      </c>
      <c r="U975" s="33"/>
      <c r="V975" s="33"/>
      <c r="W975" s="33"/>
      <c r="X975" s="33"/>
      <c r="Y975" s="33"/>
      <c r="Z975" s="33"/>
      <c r="AA975" s="33"/>
      <c r="AB975" s="33"/>
      <c r="AC975" s="33"/>
      <c r="AD975" s="33"/>
      <c r="AE975" s="33"/>
      <c r="AR975" s="158" t="s">
        <v>148</v>
      </c>
      <c r="AT975" s="158" t="s">
        <v>144</v>
      </c>
      <c r="AU975" s="158" t="s">
        <v>149</v>
      </c>
      <c r="AY975" s="18" t="s">
        <v>142</v>
      </c>
      <c r="BE975" s="159">
        <f>IF(N975="základná",J975,0)</f>
        <v>0</v>
      </c>
      <c r="BF975" s="159">
        <f>IF(N975="znížená",J975,0)</f>
        <v>0</v>
      </c>
      <c r="BG975" s="159">
        <f>IF(N975="zákl. prenesená",J975,0)</f>
        <v>0</v>
      </c>
      <c r="BH975" s="159">
        <f>IF(N975="zníž. prenesená",J975,0)</f>
        <v>0</v>
      </c>
      <c r="BI975" s="159">
        <f>IF(N975="nulová",J975,0)</f>
        <v>0</v>
      </c>
      <c r="BJ975" s="18" t="s">
        <v>149</v>
      </c>
      <c r="BK975" s="159">
        <f>ROUND(I975*H975,2)</f>
        <v>0</v>
      </c>
      <c r="BL975" s="18" t="s">
        <v>148</v>
      </c>
      <c r="BM975" s="158" t="s">
        <v>1242</v>
      </c>
    </row>
    <row r="976" spans="1:65" s="14" customFormat="1" ht="10">
      <c r="B976" s="169"/>
      <c r="D976" s="161" t="s">
        <v>151</v>
      </c>
      <c r="E976" s="170" t="s">
        <v>1</v>
      </c>
      <c r="F976" s="171" t="s">
        <v>1243</v>
      </c>
      <c r="H976" s="170" t="s">
        <v>1</v>
      </c>
      <c r="I976" s="172"/>
      <c r="L976" s="169"/>
      <c r="M976" s="173"/>
      <c r="N976" s="174"/>
      <c r="O976" s="174"/>
      <c r="P976" s="174"/>
      <c r="Q976" s="174"/>
      <c r="R976" s="174"/>
      <c r="S976" s="174"/>
      <c r="T976" s="175"/>
      <c r="AT976" s="170" t="s">
        <v>151</v>
      </c>
      <c r="AU976" s="170" t="s">
        <v>149</v>
      </c>
      <c r="AV976" s="14" t="s">
        <v>82</v>
      </c>
      <c r="AW976" s="14" t="s">
        <v>31</v>
      </c>
      <c r="AX976" s="14" t="s">
        <v>74</v>
      </c>
      <c r="AY976" s="170" t="s">
        <v>142</v>
      </c>
    </row>
    <row r="977" spans="1:65" s="13" customFormat="1" ht="10">
      <c r="B977" s="160"/>
      <c r="D977" s="161" t="s">
        <v>151</v>
      </c>
      <c r="E977" s="162" t="s">
        <v>1</v>
      </c>
      <c r="F977" s="163" t="s">
        <v>1244</v>
      </c>
      <c r="H977" s="164">
        <v>3</v>
      </c>
      <c r="I977" s="165"/>
      <c r="L977" s="160"/>
      <c r="M977" s="166"/>
      <c r="N977" s="167"/>
      <c r="O977" s="167"/>
      <c r="P977" s="167"/>
      <c r="Q977" s="167"/>
      <c r="R977" s="167"/>
      <c r="S977" s="167"/>
      <c r="T977" s="168"/>
      <c r="AT977" s="162" t="s">
        <v>151</v>
      </c>
      <c r="AU977" s="162" t="s">
        <v>149</v>
      </c>
      <c r="AV977" s="13" t="s">
        <v>149</v>
      </c>
      <c r="AW977" s="13" t="s">
        <v>31</v>
      </c>
      <c r="AX977" s="13" t="s">
        <v>74</v>
      </c>
      <c r="AY977" s="162" t="s">
        <v>142</v>
      </c>
    </row>
    <row r="978" spans="1:65" s="14" customFormat="1" ht="10">
      <c r="B978" s="169"/>
      <c r="D978" s="161" t="s">
        <v>151</v>
      </c>
      <c r="E978" s="170" t="s">
        <v>1</v>
      </c>
      <c r="F978" s="171" t="s">
        <v>1245</v>
      </c>
      <c r="H978" s="170" t="s">
        <v>1</v>
      </c>
      <c r="I978" s="172"/>
      <c r="L978" s="169"/>
      <c r="M978" s="173"/>
      <c r="N978" s="174"/>
      <c r="O978" s="174"/>
      <c r="P978" s="174"/>
      <c r="Q978" s="174"/>
      <c r="R978" s="174"/>
      <c r="S978" s="174"/>
      <c r="T978" s="175"/>
      <c r="AT978" s="170" t="s">
        <v>151</v>
      </c>
      <c r="AU978" s="170" t="s">
        <v>149</v>
      </c>
      <c r="AV978" s="14" t="s">
        <v>82</v>
      </c>
      <c r="AW978" s="14" t="s">
        <v>31</v>
      </c>
      <c r="AX978" s="14" t="s">
        <v>74</v>
      </c>
      <c r="AY978" s="170" t="s">
        <v>142</v>
      </c>
    </row>
    <row r="979" spans="1:65" s="13" customFormat="1" ht="10">
      <c r="B979" s="160"/>
      <c r="D979" s="161" t="s">
        <v>151</v>
      </c>
      <c r="E979" s="162" t="s">
        <v>1</v>
      </c>
      <c r="F979" s="163" t="s">
        <v>1246</v>
      </c>
      <c r="H979" s="164">
        <v>1.2</v>
      </c>
      <c r="I979" s="165"/>
      <c r="L979" s="160"/>
      <c r="M979" s="166"/>
      <c r="N979" s="167"/>
      <c r="O979" s="167"/>
      <c r="P979" s="167"/>
      <c r="Q979" s="167"/>
      <c r="R979" s="167"/>
      <c r="S979" s="167"/>
      <c r="T979" s="168"/>
      <c r="AT979" s="162" t="s">
        <v>151</v>
      </c>
      <c r="AU979" s="162" t="s">
        <v>149</v>
      </c>
      <c r="AV979" s="13" t="s">
        <v>149</v>
      </c>
      <c r="AW979" s="13" t="s">
        <v>31</v>
      </c>
      <c r="AX979" s="13" t="s">
        <v>74</v>
      </c>
      <c r="AY979" s="162" t="s">
        <v>142</v>
      </c>
    </row>
    <row r="980" spans="1:65" s="13" customFormat="1" ht="10">
      <c r="B980" s="160"/>
      <c r="D980" s="161" t="s">
        <v>151</v>
      </c>
      <c r="E980" s="162" t="s">
        <v>1</v>
      </c>
      <c r="F980" s="163" t="s">
        <v>1247</v>
      </c>
      <c r="H980" s="164">
        <v>0.16</v>
      </c>
      <c r="I980" s="165"/>
      <c r="L980" s="160"/>
      <c r="M980" s="166"/>
      <c r="N980" s="167"/>
      <c r="O980" s="167"/>
      <c r="P980" s="167"/>
      <c r="Q980" s="167"/>
      <c r="R980" s="167"/>
      <c r="S980" s="167"/>
      <c r="T980" s="168"/>
      <c r="AT980" s="162" t="s">
        <v>151</v>
      </c>
      <c r="AU980" s="162" t="s">
        <v>149</v>
      </c>
      <c r="AV980" s="13" t="s">
        <v>149</v>
      </c>
      <c r="AW980" s="13" t="s">
        <v>31</v>
      </c>
      <c r="AX980" s="13" t="s">
        <v>74</v>
      </c>
      <c r="AY980" s="162" t="s">
        <v>142</v>
      </c>
    </row>
    <row r="981" spans="1:65" s="13" customFormat="1" ht="10">
      <c r="B981" s="160"/>
      <c r="D981" s="161" t="s">
        <v>151</v>
      </c>
      <c r="E981" s="162" t="s">
        <v>1</v>
      </c>
      <c r="F981" s="163" t="s">
        <v>1248</v>
      </c>
      <c r="H981" s="164">
        <v>0.115</v>
      </c>
      <c r="I981" s="165"/>
      <c r="L981" s="160"/>
      <c r="M981" s="166"/>
      <c r="N981" s="167"/>
      <c r="O981" s="167"/>
      <c r="P981" s="167"/>
      <c r="Q981" s="167"/>
      <c r="R981" s="167"/>
      <c r="S981" s="167"/>
      <c r="T981" s="168"/>
      <c r="AT981" s="162" t="s">
        <v>151</v>
      </c>
      <c r="AU981" s="162" t="s">
        <v>149</v>
      </c>
      <c r="AV981" s="13" t="s">
        <v>149</v>
      </c>
      <c r="AW981" s="13" t="s">
        <v>31</v>
      </c>
      <c r="AX981" s="13" t="s">
        <v>74</v>
      </c>
      <c r="AY981" s="162" t="s">
        <v>142</v>
      </c>
    </row>
    <row r="982" spans="1:65" s="13" customFormat="1" ht="10">
      <c r="B982" s="160"/>
      <c r="D982" s="161" t="s">
        <v>151</v>
      </c>
      <c r="E982" s="162" t="s">
        <v>1</v>
      </c>
      <c r="F982" s="163" t="s">
        <v>1249</v>
      </c>
      <c r="H982" s="164">
        <v>2</v>
      </c>
      <c r="I982" s="165"/>
      <c r="L982" s="160"/>
      <c r="M982" s="166"/>
      <c r="N982" s="167"/>
      <c r="O982" s="167"/>
      <c r="P982" s="167"/>
      <c r="Q982" s="167"/>
      <c r="R982" s="167"/>
      <c r="S982" s="167"/>
      <c r="T982" s="168"/>
      <c r="AT982" s="162" t="s">
        <v>151</v>
      </c>
      <c r="AU982" s="162" t="s">
        <v>149</v>
      </c>
      <c r="AV982" s="13" t="s">
        <v>149</v>
      </c>
      <c r="AW982" s="13" t="s">
        <v>31</v>
      </c>
      <c r="AX982" s="13" t="s">
        <v>74</v>
      </c>
      <c r="AY982" s="162" t="s">
        <v>142</v>
      </c>
    </row>
    <row r="983" spans="1:65" s="13" customFormat="1" ht="10">
      <c r="B983" s="160"/>
      <c r="D983" s="161" t="s">
        <v>151</v>
      </c>
      <c r="E983" s="162" t="s">
        <v>1</v>
      </c>
      <c r="F983" s="163" t="s">
        <v>1250</v>
      </c>
      <c r="H983" s="164">
        <v>0.30199999999999999</v>
      </c>
      <c r="I983" s="165"/>
      <c r="L983" s="160"/>
      <c r="M983" s="166"/>
      <c r="N983" s="167"/>
      <c r="O983" s="167"/>
      <c r="P983" s="167"/>
      <c r="Q983" s="167"/>
      <c r="R983" s="167"/>
      <c r="S983" s="167"/>
      <c r="T983" s="168"/>
      <c r="AT983" s="162" t="s">
        <v>151</v>
      </c>
      <c r="AU983" s="162" t="s">
        <v>149</v>
      </c>
      <c r="AV983" s="13" t="s">
        <v>149</v>
      </c>
      <c r="AW983" s="13" t="s">
        <v>31</v>
      </c>
      <c r="AX983" s="13" t="s">
        <v>74</v>
      </c>
      <c r="AY983" s="162" t="s">
        <v>142</v>
      </c>
    </row>
    <row r="984" spans="1:65" s="13" customFormat="1" ht="10">
      <c r="B984" s="160"/>
      <c r="D984" s="161" t="s">
        <v>151</v>
      </c>
      <c r="E984" s="162" t="s">
        <v>1</v>
      </c>
      <c r="F984" s="163" t="s">
        <v>1247</v>
      </c>
      <c r="H984" s="164">
        <v>0.16</v>
      </c>
      <c r="I984" s="165"/>
      <c r="L984" s="160"/>
      <c r="M984" s="166"/>
      <c r="N984" s="167"/>
      <c r="O984" s="167"/>
      <c r="P984" s="167"/>
      <c r="Q984" s="167"/>
      <c r="R984" s="167"/>
      <c r="S984" s="167"/>
      <c r="T984" s="168"/>
      <c r="AT984" s="162" t="s">
        <v>151</v>
      </c>
      <c r="AU984" s="162" t="s">
        <v>149</v>
      </c>
      <c r="AV984" s="13" t="s">
        <v>149</v>
      </c>
      <c r="AW984" s="13" t="s">
        <v>31</v>
      </c>
      <c r="AX984" s="13" t="s">
        <v>74</v>
      </c>
      <c r="AY984" s="162" t="s">
        <v>142</v>
      </c>
    </row>
    <row r="985" spans="1:65" s="14" customFormat="1" ht="10">
      <c r="B985" s="169"/>
      <c r="D985" s="161" t="s">
        <v>151</v>
      </c>
      <c r="E985" s="170" t="s">
        <v>1</v>
      </c>
      <c r="F985" s="171" t="s">
        <v>1251</v>
      </c>
      <c r="H985" s="170" t="s">
        <v>1</v>
      </c>
      <c r="I985" s="172"/>
      <c r="L985" s="169"/>
      <c r="M985" s="173"/>
      <c r="N985" s="174"/>
      <c r="O985" s="174"/>
      <c r="P985" s="174"/>
      <c r="Q985" s="174"/>
      <c r="R985" s="174"/>
      <c r="S985" s="174"/>
      <c r="T985" s="175"/>
      <c r="AT985" s="170" t="s">
        <v>151</v>
      </c>
      <c r="AU985" s="170" t="s">
        <v>149</v>
      </c>
      <c r="AV985" s="14" t="s">
        <v>82</v>
      </c>
      <c r="AW985" s="14" t="s">
        <v>31</v>
      </c>
      <c r="AX985" s="14" t="s">
        <v>74</v>
      </c>
      <c r="AY985" s="170" t="s">
        <v>142</v>
      </c>
    </row>
    <row r="986" spans="1:65" s="13" customFormat="1" ht="10">
      <c r="B986" s="160"/>
      <c r="D986" s="161" t="s">
        <v>151</v>
      </c>
      <c r="E986" s="162" t="s">
        <v>1</v>
      </c>
      <c r="F986" s="163" t="s">
        <v>1252</v>
      </c>
      <c r="H986" s="164">
        <v>1.56</v>
      </c>
      <c r="I986" s="165"/>
      <c r="L986" s="160"/>
      <c r="M986" s="166"/>
      <c r="N986" s="167"/>
      <c r="O986" s="167"/>
      <c r="P986" s="167"/>
      <c r="Q986" s="167"/>
      <c r="R986" s="167"/>
      <c r="S986" s="167"/>
      <c r="T986" s="168"/>
      <c r="AT986" s="162" t="s">
        <v>151</v>
      </c>
      <c r="AU986" s="162" t="s">
        <v>149</v>
      </c>
      <c r="AV986" s="13" t="s">
        <v>149</v>
      </c>
      <c r="AW986" s="13" t="s">
        <v>31</v>
      </c>
      <c r="AX986" s="13" t="s">
        <v>74</v>
      </c>
      <c r="AY986" s="162" t="s">
        <v>142</v>
      </c>
    </row>
    <row r="987" spans="1:65" s="13" customFormat="1" ht="10">
      <c r="B987" s="160"/>
      <c r="D987" s="161" t="s">
        <v>151</v>
      </c>
      <c r="E987" s="162" t="s">
        <v>1</v>
      </c>
      <c r="F987" s="163" t="s">
        <v>1253</v>
      </c>
      <c r="H987" s="164">
        <v>8.7999999999999995E-2</v>
      </c>
      <c r="I987" s="165"/>
      <c r="L987" s="160"/>
      <c r="M987" s="166"/>
      <c r="N987" s="167"/>
      <c r="O987" s="167"/>
      <c r="P987" s="167"/>
      <c r="Q987" s="167"/>
      <c r="R987" s="167"/>
      <c r="S987" s="167"/>
      <c r="T987" s="168"/>
      <c r="AT987" s="162" t="s">
        <v>151</v>
      </c>
      <c r="AU987" s="162" t="s">
        <v>149</v>
      </c>
      <c r="AV987" s="13" t="s">
        <v>149</v>
      </c>
      <c r="AW987" s="13" t="s">
        <v>31</v>
      </c>
      <c r="AX987" s="13" t="s">
        <v>74</v>
      </c>
      <c r="AY987" s="162" t="s">
        <v>142</v>
      </c>
    </row>
    <row r="988" spans="1:65" s="15" customFormat="1" ht="10">
      <c r="B988" s="176"/>
      <c r="D988" s="161" t="s">
        <v>151</v>
      </c>
      <c r="E988" s="177" t="s">
        <v>1</v>
      </c>
      <c r="F988" s="178" t="s">
        <v>164</v>
      </c>
      <c r="H988" s="179">
        <v>8.5850000000000009</v>
      </c>
      <c r="I988" s="180"/>
      <c r="L988" s="176"/>
      <c r="M988" s="181"/>
      <c r="N988" s="182"/>
      <c r="O988" s="182"/>
      <c r="P988" s="182"/>
      <c r="Q988" s="182"/>
      <c r="R988" s="182"/>
      <c r="S988" s="182"/>
      <c r="T988" s="183"/>
      <c r="AT988" s="177" t="s">
        <v>151</v>
      </c>
      <c r="AU988" s="177" t="s">
        <v>149</v>
      </c>
      <c r="AV988" s="15" t="s">
        <v>148</v>
      </c>
      <c r="AW988" s="15" t="s">
        <v>31</v>
      </c>
      <c r="AX988" s="15" t="s">
        <v>82</v>
      </c>
      <c r="AY988" s="177" t="s">
        <v>142</v>
      </c>
    </row>
    <row r="989" spans="1:65" s="2" customFormat="1" ht="33" customHeight="1">
      <c r="A989" s="33"/>
      <c r="B989" s="145"/>
      <c r="C989" s="146" t="s">
        <v>1254</v>
      </c>
      <c r="D989" s="146" t="s">
        <v>144</v>
      </c>
      <c r="E989" s="147" t="s">
        <v>1255</v>
      </c>
      <c r="F989" s="148" t="s">
        <v>1256</v>
      </c>
      <c r="G989" s="149" t="s">
        <v>314</v>
      </c>
      <c r="H989" s="150">
        <v>151.5</v>
      </c>
      <c r="I989" s="151"/>
      <c r="J989" s="152">
        <f>ROUND(I989*H989,2)</f>
        <v>0</v>
      </c>
      <c r="K989" s="153"/>
      <c r="L989" s="34"/>
      <c r="M989" s="154" t="s">
        <v>1</v>
      </c>
      <c r="N989" s="155" t="s">
        <v>40</v>
      </c>
      <c r="O989" s="59"/>
      <c r="P989" s="156">
        <f>O989*H989</f>
        <v>0</v>
      </c>
      <c r="Q989" s="156">
        <v>0</v>
      </c>
      <c r="R989" s="156">
        <f>Q989*H989</f>
        <v>0</v>
      </c>
      <c r="S989" s="156">
        <v>0.19600000000000001</v>
      </c>
      <c r="T989" s="157">
        <f>S989*H989</f>
        <v>29.694000000000003</v>
      </c>
      <c r="U989" s="33"/>
      <c r="V989" s="33"/>
      <c r="W989" s="33"/>
      <c r="X989" s="33"/>
      <c r="Y989" s="33"/>
      <c r="Z989" s="33"/>
      <c r="AA989" s="33"/>
      <c r="AB989" s="33"/>
      <c r="AC989" s="33"/>
      <c r="AD989" s="33"/>
      <c r="AE989" s="33"/>
      <c r="AR989" s="158" t="s">
        <v>148</v>
      </c>
      <c r="AT989" s="158" t="s">
        <v>144</v>
      </c>
      <c r="AU989" s="158" t="s">
        <v>149</v>
      </c>
      <c r="AY989" s="18" t="s">
        <v>142</v>
      </c>
      <c r="BE989" s="159">
        <f>IF(N989="základná",J989,0)</f>
        <v>0</v>
      </c>
      <c r="BF989" s="159">
        <f>IF(N989="znížená",J989,0)</f>
        <v>0</v>
      </c>
      <c r="BG989" s="159">
        <f>IF(N989="zákl. prenesená",J989,0)</f>
        <v>0</v>
      </c>
      <c r="BH989" s="159">
        <f>IF(N989="zníž. prenesená",J989,0)</f>
        <v>0</v>
      </c>
      <c r="BI989" s="159">
        <f>IF(N989="nulová",J989,0)</f>
        <v>0</v>
      </c>
      <c r="BJ989" s="18" t="s">
        <v>149</v>
      </c>
      <c r="BK989" s="159">
        <f>ROUND(I989*H989,2)</f>
        <v>0</v>
      </c>
      <c r="BL989" s="18" t="s">
        <v>148</v>
      </c>
      <c r="BM989" s="158" t="s">
        <v>1257</v>
      </c>
    </row>
    <row r="990" spans="1:65" s="14" customFormat="1" ht="10">
      <c r="B990" s="169"/>
      <c r="D990" s="161" t="s">
        <v>151</v>
      </c>
      <c r="E990" s="170" t="s">
        <v>1</v>
      </c>
      <c r="F990" s="171" t="s">
        <v>703</v>
      </c>
      <c r="H990" s="170" t="s">
        <v>1</v>
      </c>
      <c r="I990" s="172"/>
      <c r="L990" s="169"/>
      <c r="M990" s="173"/>
      <c r="N990" s="174"/>
      <c r="O990" s="174"/>
      <c r="P990" s="174"/>
      <c r="Q990" s="174"/>
      <c r="R990" s="174"/>
      <c r="S990" s="174"/>
      <c r="T990" s="175"/>
      <c r="AT990" s="170" t="s">
        <v>151</v>
      </c>
      <c r="AU990" s="170" t="s">
        <v>149</v>
      </c>
      <c r="AV990" s="14" t="s">
        <v>82</v>
      </c>
      <c r="AW990" s="14" t="s">
        <v>31</v>
      </c>
      <c r="AX990" s="14" t="s">
        <v>74</v>
      </c>
      <c r="AY990" s="170" t="s">
        <v>142</v>
      </c>
    </row>
    <row r="991" spans="1:65" s="13" customFormat="1" ht="10">
      <c r="B991" s="160"/>
      <c r="D991" s="161" t="s">
        <v>151</v>
      </c>
      <c r="E991" s="162" t="s">
        <v>1</v>
      </c>
      <c r="F991" s="163" t="s">
        <v>1258</v>
      </c>
      <c r="H991" s="164">
        <v>6.25</v>
      </c>
      <c r="I991" s="165"/>
      <c r="L991" s="160"/>
      <c r="M991" s="166"/>
      <c r="N991" s="167"/>
      <c r="O991" s="167"/>
      <c r="P991" s="167"/>
      <c r="Q991" s="167"/>
      <c r="R991" s="167"/>
      <c r="S991" s="167"/>
      <c r="T991" s="168"/>
      <c r="AT991" s="162" t="s">
        <v>151</v>
      </c>
      <c r="AU991" s="162" t="s">
        <v>149</v>
      </c>
      <c r="AV991" s="13" t="s">
        <v>149</v>
      </c>
      <c r="AW991" s="13" t="s">
        <v>31</v>
      </c>
      <c r="AX991" s="13" t="s">
        <v>74</v>
      </c>
      <c r="AY991" s="162" t="s">
        <v>142</v>
      </c>
    </row>
    <row r="992" spans="1:65" s="14" customFormat="1" ht="10">
      <c r="B992" s="169"/>
      <c r="D992" s="161" t="s">
        <v>151</v>
      </c>
      <c r="E992" s="170" t="s">
        <v>1</v>
      </c>
      <c r="F992" s="171" t="s">
        <v>488</v>
      </c>
      <c r="H992" s="170" t="s">
        <v>1</v>
      </c>
      <c r="I992" s="172"/>
      <c r="L992" s="169"/>
      <c r="M992" s="173"/>
      <c r="N992" s="174"/>
      <c r="O992" s="174"/>
      <c r="P992" s="174"/>
      <c r="Q992" s="174"/>
      <c r="R992" s="174"/>
      <c r="S992" s="174"/>
      <c r="T992" s="175"/>
      <c r="AT992" s="170" t="s">
        <v>151</v>
      </c>
      <c r="AU992" s="170" t="s">
        <v>149</v>
      </c>
      <c r="AV992" s="14" t="s">
        <v>82</v>
      </c>
      <c r="AW992" s="14" t="s">
        <v>31</v>
      </c>
      <c r="AX992" s="14" t="s">
        <v>74</v>
      </c>
      <c r="AY992" s="170" t="s">
        <v>142</v>
      </c>
    </row>
    <row r="993" spans="1:65" s="13" customFormat="1" ht="10">
      <c r="B993" s="160"/>
      <c r="D993" s="161" t="s">
        <v>151</v>
      </c>
      <c r="E993" s="162" t="s">
        <v>1</v>
      </c>
      <c r="F993" s="163" t="s">
        <v>1259</v>
      </c>
      <c r="H993" s="164">
        <v>72.150000000000006</v>
      </c>
      <c r="I993" s="165"/>
      <c r="L993" s="160"/>
      <c r="M993" s="166"/>
      <c r="N993" s="167"/>
      <c r="O993" s="167"/>
      <c r="P993" s="167"/>
      <c r="Q993" s="167"/>
      <c r="R993" s="167"/>
      <c r="S993" s="167"/>
      <c r="T993" s="168"/>
      <c r="AT993" s="162" t="s">
        <v>151</v>
      </c>
      <c r="AU993" s="162" t="s">
        <v>149</v>
      </c>
      <c r="AV993" s="13" t="s">
        <v>149</v>
      </c>
      <c r="AW993" s="13" t="s">
        <v>31</v>
      </c>
      <c r="AX993" s="13" t="s">
        <v>74</v>
      </c>
      <c r="AY993" s="162" t="s">
        <v>142</v>
      </c>
    </row>
    <row r="994" spans="1:65" s="13" customFormat="1" ht="10">
      <c r="B994" s="160"/>
      <c r="D994" s="161" t="s">
        <v>151</v>
      </c>
      <c r="E994" s="162" t="s">
        <v>1</v>
      </c>
      <c r="F994" s="163" t="s">
        <v>1260</v>
      </c>
      <c r="H994" s="164">
        <v>-9.6</v>
      </c>
      <c r="I994" s="165"/>
      <c r="L994" s="160"/>
      <c r="M994" s="166"/>
      <c r="N994" s="167"/>
      <c r="O994" s="167"/>
      <c r="P994" s="167"/>
      <c r="Q994" s="167"/>
      <c r="R994" s="167"/>
      <c r="S994" s="167"/>
      <c r="T994" s="168"/>
      <c r="AT994" s="162" t="s">
        <v>151</v>
      </c>
      <c r="AU994" s="162" t="s">
        <v>149</v>
      </c>
      <c r="AV994" s="13" t="s">
        <v>149</v>
      </c>
      <c r="AW994" s="13" t="s">
        <v>31</v>
      </c>
      <c r="AX994" s="13" t="s">
        <v>74</v>
      </c>
      <c r="AY994" s="162" t="s">
        <v>142</v>
      </c>
    </row>
    <row r="995" spans="1:65" s="14" customFormat="1" ht="10">
      <c r="B995" s="169"/>
      <c r="D995" s="161" t="s">
        <v>151</v>
      </c>
      <c r="E995" s="170" t="s">
        <v>1</v>
      </c>
      <c r="F995" s="171" t="s">
        <v>494</v>
      </c>
      <c r="H995" s="170" t="s">
        <v>1</v>
      </c>
      <c r="I995" s="172"/>
      <c r="L995" s="169"/>
      <c r="M995" s="173"/>
      <c r="N995" s="174"/>
      <c r="O995" s="174"/>
      <c r="P995" s="174"/>
      <c r="Q995" s="174"/>
      <c r="R995" s="174"/>
      <c r="S995" s="174"/>
      <c r="T995" s="175"/>
      <c r="AT995" s="170" t="s">
        <v>151</v>
      </c>
      <c r="AU995" s="170" t="s">
        <v>149</v>
      </c>
      <c r="AV995" s="14" t="s">
        <v>82</v>
      </c>
      <c r="AW995" s="14" t="s">
        <v>31</v>
      </c>
      <c r="AX995" s="14" t="s">
        <v>74</v>
      </c>
      <c r="AY995" s="170" t="s">
        <v>142</v>
      </c>
    </row>
    <row r="996" spans="1:65" s="13" customFormat="1" ht="10">
      <c r="B996" s="160"/>
      <c r="D996" s="161" t="s">
        <v>151</v>
      </c>
      <c r="E996" s="162" t="s">
        <v>1</v>
      </c>
      <c r="F996" s="163" t="s">
        <v>1261</v>
      </c>
      <c r="H996" s="164">
        <v>42.075000000000003</v>
      </c>
      <c r="I996" s="165"/>
      <c r="L996" s="160"/>
      <c r="M996" s="166"/>
      <c r="N996" s="167"/>
      <c r="O996" s="167"/>
      <c r="P996" s="167"/>
      <c r="Q996" s="167"/>
      <c r="R996" s="167"/>
      <c r="S996" s="167"/>
      <c r="T996" s="168"/>
      <c r="AT996" s="162" t="s">
        <v>151</v>
      </c>
      <c r="AU996" s="162" t="s">
        <v>149</v>
      </c>
      <c r="AV996" s="13" t="s">
        <v>149</v>
      </c>
      <c r="AW996" s="13" t="s">
        <v>31</v>
      </c>
      <c r="AX996" s="13" t="s">
        <v>74</v>
      </c>
      <c r="AY996" s="162" t="s">
        <v>142</v>
      </c>
    </row>
    <row r="997" spans="1:65" s="13" customFormat="1" ht="10">
      <c r="B997" s="160"/>
      <c r="D997" s="161" t="s">
        <v>151</v>
      </c>
      <c r="E997" s="162" t="s">
        <v>1</v>
      </c>
      <c r="F997" s="163" t="s">
        <v>1262</v>
      </c>
      <c r="H997" s="164">
        <v>51.424999999999997</v>
      </c>
      <c r="I997" s="165"/>
      <c r="L997" s="160"/>
      <c r="M997" s="166"/>
      <c r="N997" s="167"/>
      <c r="O997" s="167"/>
      <c r="P997" s="167"/>
      <c r="Q997" s="167"/>
      <c r="R997" s="167"/>
      <c r="S997" s="167"/>
      <c r="T997" s="168"/>
      <c r="AT997" s="162" t="s">
        <v>151</v>
      </c>
      <c r="AU997" s="162" t="s">
        <v>149</v>
      </c>
      <c r="AV997" s="13" t="s">
        <v>149</v>
      </c>
      <c r="AW997" s="13" t="s">
        <v>31</v>
      </c>
      <c r="AX997" s="13" t="s">
        <v>74</v>
      </c>
      <c r="AY997" s="162" t="s">
        <v>142</v>
      </c>
    </row>
    <row r="998" spans="1:65" s="13" customFormat="1" ht="10">
      <c r="B998" s="160"/>
      <c r="D998" s="161" t="s">
        <v>151</v>
      </c>
      <c r="E998" s="162" t="s">
        <v>1</v>
      </c>
      <c r="F998" s="163" t="s">
        <v>1263</v>
      </c>
      <c r="H998" s="164">
        <v>-10.8</v>
      </c>
      <c r="I998" s="165"/>
      <c r="L998" s="160"/>
      <c r="M998" s="166"/>
      <c r="N998" s="167"/>
      <c r="O998" s="167"/>
      <c r="P998" s="167"/>
      <c r="Q998" s="167"/>
      <c r="R998" s="167"/>
      <c r="S998" s="167"/>
      <c r="T998" s="168"/>
      <c r="AT998" s="162" t="s">
        <v>151</v>
      </c>
      <c r="AU998" s="162" t="s">
        <v>149</v>
      </c>
      <c r="AV998" s="13" t="s">
        <v>149</v>
      </c>
      <c r="AW998" s="13" t="s">
        <v>31</v>
      </c>
      <c r="AX998" s="13" t="s">
        <v>74</v>
      </c>
      <c r="AY998" s="162" t="s">
        <v>142</v>
      </c>
    </row>
    <row r="999" spans="1:65" s="15" customFormat="1" ht="10">
      <c r="B999" s="176"/>
      <c r="D999" s="161" t="s">
        <v>151</v>
      </c>
      <c r="E999" s="177" t="s">
        <v>1</v>
      </c>
      <c r="F999" s="178" t="s">
        <v>164</v>
      </c>
      <c r="H999" s="179">
        <v>151.5</v>
      </c>
      <c r="I999" s="180"/>
      <c r="L999" s="176"/>
      <c r="M999" s="181"/>
      <c r="N999" s="182"/>
      <c r="O999" s="182"/>
      <c r="P999" s="182"/>
      <c r="Q999" s="182"/>
      <c r="R999" s="182"/>
      <c r="S999" s="182"/>
      <c r="T999" s="183"/>
      <c r="AT999" s="177" t="s">
        <v>151</v>
      </c>
      <c r="AU999" s="177" t="s">
        <v>149</v>
      </c>
      <c r="AV999" s="15" t="s">
        <v>148</v>
      </c>
      <c r="AW999" s="15" t="s">
        <v>31</v>
      </c>
      <c r="AX999" s="15" t="s">
        <v>82</v>
      </c>
      <c r="AY999" s="177" t="s">
        <v>142</v>
      </c>
    </row>
    <row r="1000" spans="1:65" s="2" customFormat="1" ht="44.25" customHeight="1">
      <c r="A1000" s="33"/>
      <c r="B1000" s="145"/>
      <c r="C1000" s="146" t="s">
        <v>1264</v>
      </c>
      <c r="D1000" s="146" t="s">
        <v>144</v>
      </c>
      <c r="E1000" s="147" t="s">
        <v>1265</v>
      </c>
      <c r="F1000" s="148" t="s">
        <v>1266</v>
      </c>
      <c r="G1000" s="149" t="s">
        <v>147</v>
      </c>
      <c r="H1000" s="150">
        <v>79.778999999999996</v>
      </c>
      <c r="I1000" s="151"/>
      <c r="J1000" s="152">
        <f>ROUND(I1000*H1000,2)</f>
        <v>0</v>
      </c>
      <c r="K1000" s="153"/>
      <c r="L1000" s="34"/>
      <c r="M1000" s="154" t="s">
        <v>1</v>
      </c>
      <c r="N1000" s="155" t="s">
        <v>40</v>
      </c>
      <c r="O1000" s="59"/>
      <c r="P1000" s="156">
        <f>O1000*H1000</f>
        <v>0</v>
      </c>
      <c r="Q1000" s="156">
        <v>0</v>
      </c>
      <c r="R1000" s="156">
        <f>Q1000*H1000</f>
        <v>0</v>
      </c>
      <c r="S1000" s="156">
        <v>1.905</v>
      </c>
      <c r="T1000" s="157">
        <f>S1000*H1000</f>
        <v>151.978995</v>
      </c>
      <c r="U1000" s="33"/>
      <c r="V1000" s="33"/>
      <c r="W1000" s="33"/>
      <c r="X1000" s="33"/>
      <c r="Y1000" s="33"/>
      <c r="Z1000" s="33"/>
      <c r="AA1000" s="33"/>
      <c r="AB1000" s="33"/>
      <c r="AC1000" s="33"/>
      <c r="AD1000" s="33"/>
      <c r="AE1000" s="33"/>
      <c r="AR1000" s="158" t="s">
        <v>148</v>
      </c>
      <c r="AT1000" s="158" t="s">
        <v>144</v>
      </c>
      <c r="AU1000" s="158" t="s">
        <v>149</v>
      </c>
      <c r="AY1000" s="18" t="s">
        <v>142</v>
      </c>
      <c r="BE1000" s="159">
        <f>IF(N1000="základná",J1000,0)</f>
        <v>0</v>
      </c>
      <c r="BF1000" s="159">
        <f>IF(N1000="znížená",J1000,0)</f>
        <v>0</v>
      </c>
      <c r="BG1000" s="159">
        <f>IF(N1000="zákl. prenesená",J1000,0)</f>
        <v>0</v>
      </c>
      <c r="BH1000" s="159">
        <f>IF(N1000="zníž. prenesená",J1000,0)</f>
        <v>0</v>
      </c>
      <c r="BI1000" s="159">
        <f>IF(N1000="nulová",J1000,0)</f>
        <v>0</v>
      </c>
      <c r="BJ1000" s="18" t="s">
        <v>149</v>
      </c>
      <c r="BK1000" s="159">
        <f>ROUND(I1000*H1000,2)</f>
        <v>0</v>
      </c>
      <c r="BL1000" s="18" t="s">
        <v>148</v>
      </c>
      <c r="BM1000" s="158" t="s">
        <v>1267</v>
      </c>
    </row>
    <row r="1001" spans="1:65" s="14" customFormat="1" ht="10">
      <c r="B1001" s="169"/>
      <c r="D1001" s="161" t="s">
        <v>151</v>
      </c>
      <c r="E1001" s="170" t="s">
        <v>1</v>
      </c>
      <c r="F1001" s="171" t="s">
        <v>488</v>
      </c>
      <c r="H1001" s="170" t="s">
        <v>1</v>
      </c>
      <c r="I1001" s="172"/>
      <c r="L1001" s="169"/>
      <c r="M1001" s="173"/>
      <c r="N1001" s="174"/>
      <c r="O1001" s="174"/>
      <c r="P1001" s="174"/>
      <c r="Q1001" s="174"/>
      <c r="R1001" s="174"/>
      <c r="S1001" s="174"/>
      <c r="T1001" s="175"/>
      <c r="AT1001" s="170" t="s">
        <v>151</v>
      </c>
      <c r="AU1001" s="170" t="s">
        <v>149</v>
      </c>
      <c r="AV1001" s="14" t="s">
        <v>82</v>
      </c>
      <c r="AW1001" s="14" t="s">
        <v>31</v>
      </c>
      <c r="AX1001" s="14" t="s">
        <v>74</v>
      </c>
      <c r="AY1001" s="170" t="s">
        <v>142</v>
      </c>
    </row>
    <row r="1002" spans="1:65" s="13" customFormat="1" ht="10">
      <c r="B1002" s="160"/>
      <c r="D1002" s="161" t="s">
        <v>151</v>
      </c>
      <c r="E1002" s="162" t="s">
        <v>1</v>
      </c>
      <c r="F1002" s="163" t="s">
        <v>1268</v>
      </c>
      <c r="H1002" s="164">
        <v>11.707000000000001</v>
      </c>
      <c r="I1002" s="165"/>
      <c r="L1002" s="160"/>
      <c r="M1002" s="166"/>
      <c r="N1002" s="167"/>
      <c r="O1002" s="167"/>
      <c r="P1002" s="167"/>
      <c r="Q1002" s="167"/>
      <c r="R1002" s="167"/>
      <c r="S1002" s="167"/>
      <c r="T1002" s="168"/>
      <c r="AT1002" s="162" t="s">
        <v>151</v>
      </c>
      <c r="AU1002" s="162" t="s">
        <v>149</v>
      </c>
      <c r="AV1002" s="13" t="s">
        <v>149</v>
      </c>
      <c r="AW1002" s="13" t="s">
        <v>31</v>
      </c>
      <c r="AX1002" s="13" t="s">
        <v>74</v>
      </c>
      <c r="AY1002" s="162" t="s">
        <v>142</v>
      </c>
    </row>
    <row r="1003" spans="1:65" s="13" customFormat="1" ht="10">
      <c r="B1003" s="160"/>
      <c r="D1003" s="161" t="s">
        <v>151</v>
      </c>
      <c r="E1003" s="162" t="s">
        <v>1</v>
      </c>
      <c r="F1003" s="163" t="s">
        <v>1269</v>
      </c>
      <c r="H1003" s="164">
        <v>13.159000000000001</v>
      </c>
      <c r="I1003" s="165"/>
      <c r="L1003" s="160"/>
      <c r="M1003" s="166"/>
      <c r="N1003" s="167"/>
      <c r="O1003" s="167"/>
      <c r="P1003" s="167"/>
      <c r="Q1003" s="167"/>
      <c r="R1003" s="167"/>
      <c r="S1003" s="167"/>
      <c r="T1003" s="168"/>
      <c r="AT1003" s="162" t="s">
        <v>151</v>
      </c>
      <c r="AU1003" s="162" t="s">
        <v>149</v>
      </c>
      <c r="AV1003" s="13" t="s">
        <v>149</v>
      </c>
      <c r="AW1003" s="13" t="s">
        <v>31</v>
      </c>
      <c r="AX1003" s="13" t="s">
        <v>74</v>
      </c>
      <c r="AY1003" s="162" t="s">
        <v>142</v>
      </c>
    </row>
    <row r="1004" spans="1:65" s="13" customFormat="1" ht="10">
      <c r="B1004" s="160"/>
      <c r="D1004" s="161" t="s">
        <v>151</v>
      </c>
      <c r="E1004" s="162" t="s">
        <v>1</v>
      </c>
      <c r="F1004" s="163" t="s">
        <v>1270</v>
      </c>
      <c r="H1004" s="164">
        <v>19.864000000000001</v>
      </c>
      <c r="I1004" s="165"/>
      <c r="L1004" s="160"/>
      <c r="M1004" s="166"/>
      <c r="N1004" s="167"/>
      <c r="O1004" s="167"/>
      <c r="P1004" s="167"/>
      <c r="Q1004" s="167"/>
      <c r="R1004" s="167"/>
      <c r="S1004" s="167"/>
      <c r="T1004" s="168"/>
      <c r="AT1004" s="162" t="s">
        <v>151</v>
      </c>
      <c r="AU1004" s="162" t="s">
        <v>149</v>
      </c>
      <c r="AV1004" s="13" t="s">
        <v>149</v>
      </c>
      <c r="AW1004" s="13" t="s">
        <v>31</v>
      </c>
      <c r="AX1004" s="13" t="s">
        <v>74</v>
      </c>
      <c r="AY1004" s="162" t="s">
        <v>142</v>
      </c>
    </row>
    <row r="1005" spans="1:65" s="13" customFormat="1" ht="10">
      <c r="B1005" s="160"/>
      <c r="D1005" s="161" t="s">
        <v>151</v>
      </c>
      <c r="E1005" s="162" t="s">
        <v>1</v>
      </c>
      <c r="F1005" s="163" t="s">
        <v>1271</v>
      </c>
      <c r="H1005" s="164">
        <v>11.928000000000001</v>
      </c>
      <c r="I1005" s="165"/>
      <c r="L1005" s="160"/>
      <c r="M1005" s="166"/>
      <c r="N1005" s="167"/>
      <c r="O1005" s="167"/>
      <c r="P1005" s="167"/>
      <c r="Q1005" s="167"/>
      <c r="R1005" s="167"/>
      <c r="S1005" s="167"/>
      <c r="T1005" s="168"/>
      <c r="AT1005" s="162" t="s">
        <v>151</v>
      </c>
      <c r="AU1005" s="162" t="s">
        <v>149</v>
      </c>
      <c r="AV1005" s="13" t="s">
        <v>149</v>
      </c>
      <c r="AW1005" s="13" t="s">
        <v>31</v>
      </c>
      <c r="AX1005" s="13" t="s">
        <v>74</v>
      </c>
      <c r="AY1005" s="162" t="s">
        <v>142</v>
      </c>
    </row>
    <row r="1006" spans="1:65" s="13" customFormat="1" ht="10">
      <c r="B1006" s="160"/>
      <c r="D1006" s="161" t="s">
        <v>151</v>
      </c>
      <c r="E1006" s="162" t="s">
        <v>1</v>
      </c>
      <c r="F1006" s="163" t="s">
        <v>1272</v>
      </c>
      <c r="H1006" s="164">
        <v>5.6</v>
      </c>
      <c r="I1006" s="165"/>
      <c r="L1006" s="160"/>
      <c r="M1006" s="166"/>
      <c r="N1006" s="167"/>
      <c r="O1006" s="167"/>
      <c r="P1006" s="167"/>
      <c r="Q1006" s="167"/>
      <c r="R1006" s="167"/>
      <c r="S1006" s="167"/>
      <c r="T1006" s="168"/>
      <c r="AT1006" s="162" t="s">
        <v>151</v>
      </c>
      <c r="AU1006" s="162" t="s">
        <v>149</v>
      </c>
      <c r="AV1006" s="13" t="s">
        <v>149</v>
      </c>
      <c r="AW1006" s="13" t="s">
        <v>31</v>
      </c>
      <c r="AX1006" s="13" t="s">
        <v>74</v>
      </c>
      <c r="AY1006" s="162" t="s">
        <v>142</v>
      </c>
    </row>
    <row r="1007" spans="1:65" s="13" customFormat="1" ht="10">
      <c r="B1007" s="160"/>
      <c r="D1007" s="161" t="s">
        <v>151</v>
      </c>
      <c r="E1007" s="162" t="s">
        <v>1</v>
      </c>
      <c r="F1007" s="163" t="s">
        <v>1273</v>
      </c>
      <c r="H1007" s="164">
        <v>-1.0680000000000001</v>
      </c>
      <c r="I1007" s="165"/>
      <c r="L1007" s="160"/>
      <c r="M1007" s="166"/>
      <c r="N1007" s="167"/>
      <c r="O1007" s="167"/>
      <c r="P1007" s="167"/>
      <c r="Q1007" s="167"/>
      <c r="R1007" s="167"/>
      <c r="S1007" s="167"/>
      <c r="T1007" s="168"/>
      <c r="AT1007" s="162" t="s">
        <v>151</v>
      </c>
      <c r="AU1007" s="162" t="s">
        <v>149</v>
      </c>
      <c r="AV1007" s="13" t="s">
        <v>149</v>
      </c>
      <c r="AW1007" s="13" t="s">
        <v>31</v>
      </c>
      <c r="AX1007" s="13" t="s">
        <v>74</v>
      </c>
      <c r="AY1007" s="162" t="s">
        <v>142</v>
      </c>
    </row>
    <row r="1008" spans="1:65" s="14" customFormat="1" ht="10">
      <c r="B1008" s="169"/>
      <c r="D1008" s="161" t="s">
        <v>151</v>
      </c>
      <c r="E1008" s="170" t="s">
        <v>1</v>
      </c>
      <c r="F1008" s="171" t="s">
        <v>494</v>
      </c>
      <c r="H1008" s="170" t="s">
        <v>1</v>
      </c>
      <c r="I1008" s="172"/>
      <c r="L1008" s="169"/>
      <c r="M1008" s="173"/>
      <c r="N1008" s="174"/>
      <c r="O1008" s="174"/>
      <c r="P1008" s="174"/>
      <c r="Q1008" s="174"/>
      <c r="R1008" s="174"/>
      <c r="S1008" s="174"/>
      <c r="T1008" s="175"/>
      <c r="AT1008" s="170" t="s">
        <v>151</v>
      </c>
      <c r="AU1008" s="170" t="s">
        <v>149</v>
      </c>
      <c r="AV1008" s="14" t="s">
        <v>82</v>
      </c>
      <c r="AW1008" s="14" t="s">
        <v>31</v>
      </c>
      <c r="AX1008" s="14" t="s">
        <v>74</v>
      </c>
      <c r="AY1008" s="170" t="s">
        <v>142</v>
      </c>
    </row>
    <row r="1009" spans="1:65" s="13" customFormat="1" ht="10">
      <c r="B1009" s="160"/>
      <c r="D1009" s="161" t="s">
        <v>151</v>
      </c>
      <c r="E1009" s="162" t="s">
        <v>1</v>
      </c>
      <c r="F1009" s="163" t="s">
        <v>1274</v>
      </c>
      <c r="H1009" s="164">
        <v>11.407</v>
      </c>
      <c r="I1009" s="165"/>
      <c r="L1009" s="160"/>
      <c r="M1009" s="166"/>
      <c r="N1009" s="167"/>
      <c r="O1009" s="167"/>
      <c r="P1009" s="167"/>
      <c r="Q1009" s="167"/>
      <c r="R1009" s="167"/>
      <c r="S1009" s="167"/>
      <c r="T1009" s="168"/>
      <c r="AT1009" s="162" t="s">
        <v>151</v>
      </c>
      <c r="AU1009" s="162" t="s">
        <v>149</v>
      </c>
      <c r="AV1009" s="13" t="s">
        <v>149</v>
      </c>
      <c r="AW1009" s="13" t="s">
        <v>31</v>
      </c>
      <c r="AX1009" s="13" t="s">
        <v>74</v>
      </c>
      <c r="AY1009" s="162" t="s">
        <v>142</v>
      </c>
    </row>
    <row r="1010" spans="1:65" s="13" customFormat="1" ht="10">
      <c r="B1010" s="160"/>
      <c r="D1010" s="161" t="s">
        <v>151</v>
      </c>
      <c r="E1010" s="162" t="s">
        <v>1</v>
      </c>
      <c r="F1010" s="163" t="s">
        <v>1275</v>
      </c>
      <c r="H1010" s="164">
        <v>7.758</v>
      </c>
      <c r="I1010" s="165"/>
      <c r="L1010" s="160"/>
      <c r="M1010" s="166"/>
      <c r="N1010" s="167"/>
      <c r="O1010" s="167"/>
      <c r="P1010" s="167"/>
      <c r="Q1010" s="167"/>
      <c r="R1010" s="167"/>
      <c r="S1010" s="167"/>
      <c r="T1010" s="168"/>
      <c r="AT1010" s="162" t="s">
        <v>151</v>
      </c>
      <c r="AU1010" s="162" t="s">
        <v>149</v>
      </c>
      <c r="AV1010" s="13" t="s">
        <v>149</v>
      </c>
      <c r="AW1010" s="13" t="s">
        <v>31</v>
      </c>
      <c r="AX1010" s="13" t="s">
        <v>74</v>
      </c>
      <c r="AY1010" s="162" t="s">
        <v>142</v>
      </c>
    </row>
    <row r="1011" spans="1:65" s="13" customFormat="1" ht="10">
      <c r="B1011" s="160"/>
      <c r="D1011" s="161" t="s">
        <v>151</v>
      </c>
      <c r="E1011" s="162" t="s">
        <v>1</v>
      </c>
      <c r="F1011" s="163" t="s">
        <v>1276</v>
      </c>
      <c r="H1011" s="164">
        <v>-0.57599999999999996</v>
      </c>
      <c r="I1011" s="165"/>
      <c r="L1011" s="160"/>
      <c r="M1011" s="166"/>
      <c r="N1011" s="167"/>
      <c r="O1011" s="167"/>
      <c r="P1011" s="167"/>
      <c r="Q1011" s="167"/>
      <c r="R1011" s="167"/>
      <c r="S1011" s="167"/>
      <c r="T1011" s="168"/>
      <c r="AT1011" s="162" t="s">
        <v>151</v>
      </c>
      <c r="AU1011" s="162" t="s">
        <v>149</v>
      </c>
      <c r="AV1011" s="13" t="s">
        <v>149</v>
      </c>
      <c r="AW1011" s="13" t="s">
        <v>31</v>
      </c>
      <c r="AX1011" s="13" t="s">
        <v>74</v>
      </c>
      <c r="AY1011" s="162" t="s">
        <v>142</v>
      </c>
    </row>
    <row r="1012" spans="1:65" s="15" customFormat="1" ht="10">
      <c r="B1012" s="176"/>
      <c r="D1012" s="161" t="s">
        <v>151</v>
      </c>
      <c r="E1012" s="177" t="s">
        <v>1</v>
      </c>
      <c r="F1012" s="178" t="s">
        <v>164</v>
      </c>
      <c r="H1012" s="179">
        <v>79.778999999999996</v>
      </c>
      <c r="I1012" s="180"/>
      <c r="L1012" s="176"/>
      <c r="M1012" s="181"/>
      <c r="N1012" s="182"/>
      <c r="O1012" s="182"/>
      <c r="P1012" s="182"/>
      <c r="Q1012" s="182"/>
      <c r="R1012" s="182"/>
      <c r="S1012" s="182"/>
      <c r="T1012" s="183"/>
      <c r="AT1012" s="177" t="s">
        <v>151</v>
      </c>
      <c r="AU1012" s="177" t="s">
        <v>149</v>
      </c>
      <c r="AV1012" s="15" t="s">
        <v>148</v>
      </c>
      <c r="AW1012" s="15" t="s">
        <v>31</v>
      </c>
      <c r="AX1012" s="15" t="s">
        <v>82</v>
      </c>
      <c r="AY1012" s="177" t="s">
        <v>142</v>
      </c>
    </row>
    <row r="1013" spans="1:65" s="2" customFormat="1" ht="21.75" customHeight="1">
      <c r="A1013" s="33"/>
      <c r="B1013" s="145"/>
      <c r="C1013" s="146" t="s">
        <v>1277</v>
      </c>
      <c r="D1013" s="146" t="s">
        <v>144</v>
      </c>
      <c r="E1013" s="147" t="s">
        <v>1278</v>
      </c>
      <c r="F1013" s="148" t="s">
        <v>1279</v>
      </c>
      <c r="G1013" s="149" t="s">
        <v>314</v>
      </c>
      <c r="H1013" s="150">
        <v>9.4600000000000009</v>
      </c>
      <c r="I1013" s="151"/>
      <c r="J1013" s="152">
        <f>ROUND(I1013*H1013,2)</f>
        <v>0</v>
      </c>
      <c r="K1013" s="153"/>
      <c r="L1013" s="34"/>
      <c r="M1013" s="154" t="s">
        <v>1</v>
      </c>
      <c r="N1013" s="155" t="s">
        <v>40</v>
      </c>
      <c r="O1013" s="59"/>
      <c r="P1013" s="156">
        <f>O1013*H1013</f>
        <v>0</v>
      </c>
      <c r="Q1013" s="156">
        <v>0</v>
      </c>
      <c r="R1013" s="156">
        <f>Q1013*H1013</f>
        <v>0</v>
      </c>
      <c r="S1013" s="156">
        <v>8.2000000000000003E-2</v>
      </c>
      <c r="T1013" s="157">
        <f>S1013*H1013</f>
        <v>0.77572000000000008</v>
      </c>
      <c r="U1013" s="33"/>
      <c r="V1013" s="33"/>
      <c r="W1013" s="33"/>
      <c r="X1013" s="33"/>
      <c r="Y1013" s="33"/>
      <c r="Z1013" s="33"/>
      <c r="AA1013" s="33"/>
      <c r="AB1013" s="33"/>
      <c r="AC1013" s="33"/>
      <c r="AD1013" s="33"/>
      <c r="AE1013" s="33"/>
      <c r="AR1013" s="158" t="s">
        <v>148</v>
      </c>
      <c r="AT1013" s="158" t="s">
        <v>144</v>
      </c>
      <c r="AU1013" s="158" t="s">
        <v>149</v>
      </c>
      <c r="AY1013" s="18" t="s">
        <v>142</v>
      </c>
      <c r="BE1013" s="159">
        <f>IF(N1013="základná",J1013,0)</f>
        <v>0</v>
      </c>
      <c r="BF1013" s="159">
        <f>IF(N1013="znížená",J1013,0)</f>
        <v>0</v>
      </c>
      <c r="BG1013" s="159">
        <f>IF(N1013="zákl. prenesená",J1013,0)</f>
        <v>0</v>
      </c>
      <c r="BH1013" s="159">
        <f>IF(N1013="zníž. prenesená",J1013,0)</f>
        <v>0</v>
      </c>
      <c r="BI1013" s="159">
        <f>IF(N1013="nulová",J1013,0)</f>
        <v>0</v>
      </c>
      <c r="BJ1013" s="18" t="s">
        <v>149</v>
      </c>
      <c r="BK1013" s="159">
        <f>ROUND(I1013*H1013,2)</f>
        <v>0</v>
      </c>
      <c r="BL1013" s="18" t="s">
        <v>148</v>
      </c>
      <c r="BM1013" s="158" t="s">
        <v>1280</v>
      </c>
    </row>
    <row r="1014" spans="1:65" s="13" customFormat="1" ht="10">
      <c r="B1014" s="160"/>
      <c r="D1014" s="161" t="s">
        <v>151</v>
      </c>
      <c r="E1014" s="162" t="s">
        <v>1</v>
      </c>
      <c r="F1014" s="163" t="s">
        <v>1281</v>
      </c>
      <c r="H1014" s="164">
        <v>9.4600000000000009</v>
      </c>
      <c r="I1014" s="165"/>
      <c r="L1014" s="160"/>
      <c r="M1014" s="166"/>
      <c r="N1014" s="167"/>
      <c r="O1014" s="167"/>
      <c r="P1014" s="167"/>
      <c r="Q1014" s="167"/>
      <c r="R1014" s="167"/>
      <c r="S1014" s="167"/>
      <c r="T1014" s="168"/>
      <c r="AT1014" s="162" t="s">
        <v>151</v>
      </c>
      <c r="AU1014" s="162" t="s">
        <v>149</v>
      </c>
      <c r="AV1014" s="13" t="s">
        <v>149</v>
      </c>
      <c r="AW1014" s="13" t="s">
        <v>31</v>
      </c>
      <c r="AX1014" s="13" t="s">
        <v>82</v>
      </c>
      <c r="AY1014" s="162" t="s">
        <v>142</v>
      </c>
    </row>
    <row r="1015" spans="1:65" s="2" customFormat="1" ht="33" customHeight="1">
      <c r="A1015" s="33"/>
      <c r="B1015" s="145"/>
      <c r="C1015" s="146" t="s">
        <v>1282</v>
      </c>
      <c r="D1015" s="146" t="s">
        <v>144</v>
      </c>
      <c r="E1015" s="147" t="s">
        <v>1283</v>
      </c>
      <c r="F1015" s="148" t="s">
        <v>1284</v>
      </c>
      <c r="G1015" s="149" t="s">
        <v>147</v>
      </c>
      <c r="H1015" s="150">
        <v>85.661000000000001</v>
      </c>
      <c r="I1015" s="151"/>
      <c r="J1015" s="152">
        <f>ROUND(I1015*H1015,2)</f>
        <v>0</v>
      </c>
      <c r="K1015" s="153"/>
      <c r="L1015" s="34"/>
      <c r="M1015" s="154" t="s">
        <v>1</v>
      </c>
      <c r="N1015" s="155" t="s">
        <v>40</v>
      </c>
      <c r="O1015" s="59"/>
      <c r="P1015" s="156">
        <f>O1015*H1015</f>
        <v>0</v>
      </c>
      <c r="Q1015" s="156">
        <v>0</v>
      </c>
      <c r="R1015" s="156">
        <f>Q1015*H1015</f>
        <v>0</v>
      </c>
      <c r="S1015" s="156">
        <v>2.2000000000000002</v>
      </c>
      <c r="T1015" s="157">
        <f>S1015*H1015</f>
        <v>188.45420000000001</v>
      </c>
      <c r="U1015" s="33"/>
      <c r="V1015" s="33"/>
      <c r="W1015" s="33"/>
      <c r="X1015" s="33"/>
      <c r="Y1015" s="33"/>
      <c r="Z1015" s="33"/>
      <c r="AA1015" s="33"/>
      <c r="AB1015" s="33"/>
      <c r="AC1015" s="33"/>
      <c r="AD1015" s="33"/>
      <c r="AE1015" s="33"/>
      <c r="AR1015" s="158" t="s">
        <v>148</v>
      </c>
      <c r="AT1015" s="158" t="s">
        <v>144</v>
      </c>
      <c r="AU1015" s="158" t="s">
        <v>149</v>
      </c>
      <c r="AY1015" s="18" t="s">
        <v>142</v>
      </c>
      <c r="BE1015" s="159">
        <f>IF(N1015="základná",J1015,0)</f>
        <v>0</v>
      </c>
      <c r="BF1015" s="159">
        <f>IF(N1015="znížená",J1015,0)</f>
        <v>0</v>
      </c>
      <c r="BG1015" s="159">
        <f>IF(N1015="zákl. prenesená",J1015,0)</f>
        <v>0</v>
      </c>
      <c r="BH1015" s="159">
        <f>IF(N1015="zníž. prenesená",J1015,0)</f>
        <v>0</v>
      </c>
      <c r="BI1015" s="159">
        <f>IF(N1015="nulová",J1015,0)</f>
        <v>0</v>
      </c>
      <c r="BJ1015" s="18" t="s">
        <v>149</v>
      </c>
      <c r="BK1015" s="159">
        <f>ROUND(I1015*H1015,2)</f>
        <v>0</v>
      </c>
      <c r="BL1015" s="18" t="s">
        <v>148</v>
      </c>
      <c r="BM1015" s="158" t="s">
        <v>1285</v>
      </c>
    </row>
    <row r="1016" spans="1:65" s="13" customFormat="1" ht="10">
      <c r="B1016" s="160"/>
      <c r="D1016" s="161" t="s">
        <v>151</v>
      </c>
      <c r="E1016" s="162" t="s">
        <v>1</v>
      </c>
      <c r="F1016" s="163" t="s">
        <v>1286</v>
      </c>
      <c r="H1016" s="164">
        <v>16.850000000000001</v>
      </c>
      <c r="I1016" s="165"/>
      <c r="L1016" s="160"/>
      <c r="M1016" s="166"/>
      <c r="N1016" s="167"/>
      <c r="O1016" s="167"/>
      <c r="P1016" s="167"/>
      <c r="Q1016" s="167"/>
      <c r="R1016" s="167"/>
      <c r="S1016" s="167"/>
      <c r="T1016" s="168"/>
      <c r="AT1016" s="162" t="s">
        <v>151</v>
      </c>
      <c r="AU1016" s="162" t="s">
        <v>149</v>
      </c>
      <c r="AV1016" s="13" t="s">
        <v>149</v>
      </c>
      <c r="AW1016" s="13" t="s">
        <v>31</v>
      </c>
      <c r="AX1016" s="13" t="s">
        <v>74</v>
      </c>
      <c r="AY1016" s="162" t="s">
        <v>142</v>
      </c>
    </row>
    <row r="1017" spans="1:65" s="13" customFormat="1" ht="10">
      <c r="B1017" s="160"/>
      <c r="D1017" s="161" t="s">
        <v>151</v>
      </c>
      <c r="E1017" s="162" t="s">
        <v>1</v>
      </c>
      <c r="F1017" s="163" t="s">
        <v>1287</v>
      </c>
      <c r="H1017" s="164">
        <v>37.460999999999999</v>
      </c>
      <c r="I1017" s="165"/>
      <c r="L1017" s="160"/>
      <c r="M1017" s="166"/>
      <c r="N1017" s="167"/>
      <c r="O1017" s="167"/>
      <c r="P1017" s="167"/>
      <c r="Q1017" s="167"/>
      <c r="R1017" s="167"/>
      <c r="S1017" s="167"/>
      <c r="T1017" s="168"/>
      <c r="AT1017" s="162" t="s">
        <v>151</v>
      </c>
      <c r="AU1017" s="162" t="s">
        <v>149</v>
      </c>
      <c r="AV1017" s="13" t="s">
        <v>149</v>
      </c>
      <c r="AW1017" s="13" t="s">
        <v>31</v>
      </c>
      <c r="AX1017" s="13" t="s">
        <v>74</v>
      </c>
      <c r="AY1017" s="162" t="s">
        <v>142</v>
      </c>
    </row>
    <row r="1018" spans="1:65" s="13" customFormat="1" ht="10">
      <c r="B1018" s="160"/>
      <c r="D1018" s="161" t="s">
        <v>151</v>
      </c>
      <c r="E1018" s="162" t="s">
        <v>1</v>
      </c>
      <c r="F1018" s="163" t="s">
        <v>1288</v>
      </c>
      <c r="H1018" s="164">
        <v>31.35</v>
      </c>
      <c r="I1018" s="165"/>
      <c r="L1018" s="160"/>
      <c r="M1018" s="166"/>
      <c r="N1018" s="167"/>
      <c r="O1018" s="167"/>
      <c r="P1018" s="167"/>
      <c r="Q1018" s="167"/>
      <c r="R1018" s="167"/>
      <c r="S1018" s="167"/>
      <c r="T1018" s="168"/>
      <c r="AT1018" s="162" t="s">
        <v>151</v>
      </c>
      <c r="AU1018" s="162" t="s">
        <v>149</v>
      </c>
      <c r="AV1018" s="13" t="s">
        <v>149</v>
      </c>
      <c r="AW1018" s="13" t="s">
        <v>31</v>
      </c>
      <c r="AX1018" s="13" t="s">
        <v>74</v>
      </c>
      <c r="AY1018" s="162" t="s">
        <v>142</v>
      </c>
    </row>
    <row r="1019" spans="1:65" s="15" customFormat="1" ht="10">
      <c r="B1019" s="176"/>
      <c r="D1019" s="161" t="s">
        <v>151</v>
      </c>
      <c r="E1019" s="177" t="s">
        <v>1</v>
      </c>
      <c r="F1019" s="178" t="s">
        <v>164</v>
      </c>
      <c r="H1019" s="179">
        <v>85.661000000000001</v>
      </c>
      <c r="I1019" s="180"/>
      <c r="L1019" s="176"/>
      <c r="M1019" s="181"/>
      <c r="N1019" s="182"/>
      <c r="O1019" s="182"/>
      <c r="P1019" s="182"/>
      <c r="Q1019" s="182"/>
      <c r="R1019" s="182"/>
      <c r="S1019" s="182"/>
      <c r="T1019" s="183"/>
      <c r="AT1019" s="177" t="s">
        <v>151</v>
      </c>
      <c r="AU1019" s="177" t="s">
        <v>149</v>
      </c>
      <c r="AV1019" s="15" t="s">
        <v>148</v>
      </c>
      <c r="AW1019" s="15" t="s">
        <v>31</v>
      </c>
      <c r="AX1019" s="15" t="s">
        <v>82</v>
      </c>
      <c r="AY1019" s="177" t="s">
        <v>142</v>
      </c>
    </row>
    <row r="1020" spans="1:65" s="2" customFormat="1" ht="33" customHeight="1">
      <c r="A1020" s="33"/>
      <c r="B1020" s="145"/>
      <c r="C1020" s="146" t="s">
        <v>1289</v>
      </c>
      <c r="D1020" s="146" t="s">
        <v>144</v>
      </c>
      <c r="E1020" s="147" t="s">
        <v>1290</v>
      </c>
      <c r="F1020" s="148" t="s">
        <v>1291</v>
      </c>
      <c r="G1020" s="149" t="s">
        <v>314</v>
      </c>
      <c r="H1020" s="150">
        <v>856.61</v>
      </c>
      <c r="I1020" s="151"/>
      <c r="J1020" s="152">
        <f>ROUND(I1020*H1020,2)</f>
        <v>0</v>
      </c>
      <c r="K1020" s="153"/>
      <c r="L1020" s="34"/>
      <c r="M1020" s="154" t="s">
        <v>1</v>
      </c>
      <c r="N1020" s="155" t="s">
        <v>40</v>
      </c>
      <c r="O1020" s="59"/>
      <c r="P1020" s="156">
        <f>O1020*H1020</f>
        <v>0</v>
      </c>
      <c r="Q1020" s="156">
        <v>0</v>
      </c>
      <c r="R1020" s="156">
        <f>Q1020*H1020</f>
        <v>0</v>
      </c>
      <c r="S1020" s="156">
        <v>0.02</v>
      </c>
      <c r="T1020" s="157">
        <f>S1020*H1020</f>
        <v>17.132200000000001</v>
      </c>
      <c r="U1020" s="33"/>
      <c r="V1020" s="33"/>
      <c r="W1020" s="33"/>
      <c r="X1020" s="33"/>
      <c r="Y1020" s="33"/>
      <c r="Z1020" s="33"/>
      <c r="AA1020" s="33"/>
      <c r="AB1020" s="33"/>
      <c r="AC1020" s="33"/>
      <c r="AD1020" s="33"/>
      <c r="AE1020" s="33"/>
      <c r="AR1020" s="158" t="s">
        <v>148</v>
      </c>
      <c r="AT1020" s="158" t="s">
        <v>144</v>
      </c>
      <c r="AU1020" s="158" t="s">
        <v>149</v>
      </c>
      <c r="AY1020" s="18" t="s">
        <v>142</v>
      </c>
      <c r="BE1020" s="159">
        <f>IF(N1020="základná",J1020,0)</f>
        <v>0</v>
      </c>
      <c r="BF1020" s="159">
        <f>IF(N1020="znížená",J1020,0)</f>
        <v>0</v>
      </c>
      <c r="BG1020" s="159">
        <f>IF(N1020="zákl. prenesená",J1020,0)</f>
        <v>0</v>
      </c>
      <c r="BH1020" s="159">
        <f>IF(N1020="zníž. prenesená",J1020,0)</f>
        <v>0</v>
      </c>
      <c r="BI1020" s="159">
        <f>IF(N1020="nulová",J1020,0)</f>
        <v>0</v>
      </c>
      <c r="BJ1020" s="18" t="s">
        <v>149</v>
      </c>
      <c r="BK1020" s="159">
        <f>ROUND(I1020*H1020,2)</f>
        <v>0</v>
      </c>
      <c r="BL1020" s="18" t="s">
        <v>148</v>
      </c>
      <c r="BM1020" s="158" t="s">
        <v>1292</v>
      </c>
    </row>
    <row r="1021" spans="1:65" s="13" customFormat="1" ht="10">
      <c r="B1021" s="160"/>
      <c r="D1021" s="161" t="s">
        <v>151</v>
      </c>
      <c r="E1021" s="162" t="s">
        <v>1</v>
      </c>
      <c r="F1021" s="163" t="s">
        <v>1293</v>
      </c>
      <c r="H1021" s="164">
        <v>856.61</v>
      </c>
      <c r="I1021" s="165"/>
      <c r="L1021" s="160"/>
      <c r="M1021" s="166"/>
      <c r="N1021" s="167"/>
      <c r="O1021" s="167"/>
      <c r="P1021" s="167"/>
      <c r="Q1021" s="167"/>
      <c r="R1021" s="167"/>
      <c r="S1021" s="167"/>
      <c r="T1021" s="168"/>
      <c r="AT1021" s="162" t="s">
        <v>151</v>
      </c>
      <c r="AU1021" s="162" t="s">
        <v>149</v>
      </c>
      <c r="AV1021" s="13" t="s">
        <v>149</v>
      </c>
      <c r="AW1021" s="13" t="s">
        <v>31</v>
      </c>
      <c r="AX1021" s="13" t="s">
        <v>82</v>
      </c>
      <c r="AY1021" s="162" t="s">
        <v>142</v>
      </c>
    </row>
    <row r="1022" spans="1:65" s="2" customFormat="1" ht="21.75" customHeight="1">
      <c r="A1022" s="33"/>
      <c r="B1022" s="145"/>
      <c r="C1022" s="146" t="s">
        <v>1294</v>
      </c>
      <c r="D1022" s="146" t="s">
        <v>144</v>
      </c>
      <c r="E1022" s="147" t="s">
        <v>1295</v>
      </c>
      <c r="F1022" s="148" t="s">
        <v>1296</v>
      </c>
      <c r="G1022" s="149" t="s">
        <v>527</v>
      </c>
      <c r="H1022" s="150">
        <v>16</v>
      </c>
      <c r="I1022" s="151"/>
      <c r="J1022" s="152">
        <f>ROUND(I1022*H1022,2)</f>
        <v>0</v>
      </c>
      <c r="K1022" s="153"/>
      <c r="L1022" s="34"/>
      <c r="M1022" s="154" t="s">
        <v>1</v>
      </c>
      <c r="N1022" s="155" t="s">
        <v>40</v>
      </c>
      <c r="O1022" s="59"/>
      <c r="P1022" s="156">
        <f>O1022*H1022</f>
        <v>0</v>
      </c>
      <c r="Q1022" s="156">
        <v>0</v>
      </c>
      <c r="R1022" s="156">
        <f>Q1022*H1022</f>
        <v>0</v>
      </c>
      <c r="S1022" s="156">
        <v>1.2E-2</v>
      </c>
      <c r="T1022" s="157">
        <f>S1022*H1022</f>
        <v>0.192</v>
      </c>
      <c r="U1022" s="33"/>
      <c r="V1022" s="33"/>
      <c r="W1022" s="33"/>
      <c r="X1022" s="33"/>
      <c r="Y1022" s="33"/>
      <c r="Z1022" s="33"/>
      <c r="AA1022" s="33"/>
      <c r="AB1022" s="33"/>
      <c r="AC1022" s="33"/>
      <c r="AD1022" s="33"/>
      <c r="AE1022" s="33"/>
      <c r="AR1022" s="158" t="s">
        <v>148</v>
      </c>
      <c r="AT1022" s="158" t="s">
        <v>144</v>
      </c>
      <c r="AU1022" s="158" t="s">
        <v>149</v>
      </c>
      <c r="AY1022" s="18" t="s">
        <v>142</v>
      </c>
      <c r="BE1022" s="159">
        <f>IF(N1022="základná",J1022,0)</f>
        <v>0</v>
      </c>
      <c r="BF1022" s="159">
        <f>IF(N1022="znížená",J1022,0)</f>
        <v>0</v>
      </c>
      <c r="BG1022" s="159">
        <f>IF(N1022="zákl. prenesená",J1022,0)</f>
        <v>0</v>
      </c>
      <c r="BH1022" s="159">
        <f>IF(N1022="zníž. prenesená",J1022,0)</f>
        <v>0</v>
      </c>
      <c r="BI1022" s="159">
        <f>IF(N1022="nulová",J1022,0)</f>
        <v>0</v>
      </c>
      <c r="BJ1022" s="18" t="s">
        <v>149</v>
      </c>
      <c r="BK1022" s="159">
        <f>ROUND(I1022*H1022,2)</f>
        <v>0</v>
      </c>
      <c r="BL1022" s="18" t="s">
        <v>148</v>
      </c>
      <c r="BM1022" s="158" t="s">
        <v>1297</v>
      </c>
    </row>
    <row r="1023" spans="1:65" s="2" customFormat="1" ht="21.75" customHeight="1">
      <c r="A1023" s="33"/>
      <c r="B1023" s="145"/>
      <c r="C1023" s="146" t="s">
        <v>1298</v>
      </c>
      <c r="D1023" s="146" t="s">
        <v>144</v>
      </c>
      <c r="E1023" s="147" t="s">
        <v>1299</v>
      </c>
      <c r="F1023" s="148" t="s">
        <v>1300</v>
      </c>
      <c r="G1023" s="149" t="s">
        <v>527</v>
      </c>
      <c r="H1023" s="150">
        <v>67</v>
      </c>
      <c r="I1023" s="151"/>
      <c r="J1023" s="152">
        <f>ROUND(I1023*H1023,2)</f>
        <v>0</v>
      </c>
      <c r="K1023" s="153"/>
      <c r="L1023" s="34"/>
      <c r="M1023" s="154" t="s">
        <v>1</v>
      </c>
      <c r="N1023" s="155" t="s">
        <v>40</v>
      </c>
      <c r="O1023" s="59"/>
      <c r="P1023" s="156">
        <f>O1023*H1023</f>
        <v>0</v>
      </c>
      <c r="Q1023" s="156">
        <v>0</v>
      </c>
      <c r="R1023" s="156">
        <f>Q1023*H1023</f>
        <v>0</v>
      </c>
      <c r="S1023" s="156">
        <v>1.6E-2</v>
      </c>
      <c r="T1023" s="157">
        <f>S1023*H1023</f>
        <v>1.0720000000000001</v>
      </c>
      <c r="U1023" s="33"/>
      <c r="V1023" s="33"/>
      <c r="W1023" s="33"/>
      <c r="X1023" s="33"/>
      <c r="Y1023" s="33"/>
      <c r="Z1023" s="33"/>
      <c r="AA1023" s="33"/>
      <c r="AB1023" s="33"/>
      <c r="AC1023" s="33"/>
      <c r="AD1023" s="33"/>
      <c r="AE1023" s="33"/>
      <c r="AR1023" s="158" t="s">
        <v>148</v>
      </c>
      <c r="AT1023" s="158" t="s">
        <v>144</v>
      </c>
      <c r="AU1023" s="158" t="s">
        <v>149</v>
      </c>
      <c r="AY1023" s="18" t="s">
        <v>142</v>
      </c>
      <c r="BE1023" s="159">
        <f>IF(N1023="základná",J1023,0)</f>
        <v>0</v>
      </c>
      <c r="BF1023" s="159">
        <f>IF(N1023="znížená",J1023,0)</f>
        <v>0</v>
      </c>
      <c r="BG1023" s="159">
        <f>IF(N1023="zákl. prenesená",J1023,0)</f>
        <v>0</v>
      </c>
      <c r="BH1023" s="159">
        <f>IF(N1023="zníž. prenesená",J1023,0)</f>
        <v>0</v>
      </c>
      <c r="BI1023" s="159">
        <f>IF(N1023="nulová",J1023,0)</f>
        <v>0</v>
      </c>
      <c r="BJ1023" s="18" t="s">
        <v>149</v>
      </c>
      <c r="BK1023" s="159">
        <f>ROUND(I1023*H1023,2)</f>
        <v>0</v>
      </c>
      <c r="BL1023" s="18" t="s">
        <v>148</v>
      </c>
      <c r="BM1023" s="158" t="s">
        <v>1301</v>
      </c>
    </row>
    <row r="1024" spans="1:65" s="2" customFormat="1" ht="21.75" customHeight="1">
      <c r="A1024" s="33"/>
      <c r="B1024" s="145"/>
      <c r="C1024" s="146" t="s">
        <v>1302</v>
      </c>
      <c r="D1024" s="146" t="s">
        <v>144</v>
      </c>
      <c r="E1024" s="147" t="s">
        <v>1303</v>
      </c>
      <c r="F1024" s="148" t="s">
        <v>1304</v>
      </c>
      <c r="G1024" s="149" t="s">
        <v>527</v>
      </c>
      <c r="H1024" s="150">
        <v>55</v>
      </c>
      <c r="I1024" s="151"/>
      <c r="J1024" s="152">
        <f>ROUND(I1024*H1024,2)</f>
        <v>0</v>
      </c>
      <c r="K1024" s="153"/>
      <c r="L1024" s="34"/>
      <c r="M1024" s="154" t="s">
        <v>1</v>
      </c>
      <c r="N1024" s="155" t="s">
        <v>40</v>
      </c>
      <c r="O1024" s="59"/>
      <c r="P1024" s="156">
        <f>O1024*H1024</f>
        <v>0</v>
      </c>
      <c r="Q1024" s="156">
        <v>0</v>
      </c>
      <c r="R1024" s="156">
        <f>Q1024*H1024</f>
        <v>0</v>
      </c>
      <c r="S1024" s="156">
        <v>2.4E-2</v>
      </c>
      <c r="T1024" s="157">
        <f>S1024*H1024</f>
        <v>1.32</v>
      </c>
      <c r="U1024" s="33"/>
      <c r="V1024" s="33"/>
      <c r="W1024" s="33"/>
      <c r="X1024" s="33"/>
      <c r="Y1024" s="33"/>
      <c r="Z1024" s="33"/>
      <c r="AA1024" s="33"/>
      <c r="AB1024" s="33"/>
      <c r="AC1024" s="33"/>
      <c r="AD1024" s="33"/>
      <c r="AE1024" s="33"/>
      <c r="AR1024" s="158" t="s">
        <v>148</v>
      </c>
      <c r="AT1024" s="158" t="s">
        <v>144</v>
      </c>
      <c r="AU1024" s="158" t="s">
        <v>149</v>
      </c>
      <c r="AY1024" s="18" t="s">
        <v>142</v>
      </c>
      <c r="BE1024" s="159">
        <f>IF(N1024="základná",J1024,0)</f>
        <v>0</v>
      </c>
      <c r="BF1024" s="159">
        <f>IF(N1024="znížená",J1024,0)</f>
        <v>0</v>
      </c>
      <c r="BG1024" s="159">
        <f>IF(N1024="zákl. prenesená",J1024,0)</f>
        <v>0</v>
      </c>
      <c r="BH1024" s="159">
        <f>IF(N1024="zníž. prenesená",J1024,0)</f>
        <v>0</v>
      </c>
      <c r="BI1024" s="159">
        <f>IF(N1024="nulová",J1024,0)</f>
        <v>0</v>
      </c>
      <c r="BJ1024" s="18" t="s">
        <v>149</v>
      </c>
      <c r="BK1024" s="159">
        <f>ROUND(I1024*H1024,2)</f>
        <v>0</v>
      </c>
      <c r="BL1024" s="18" t="s">
        <v>148</v>
      </c>
      <c r="BM1024" s="158" t="s">
        <v>1305</v>
      </c>
    </row>
    <row r="1025" spans="1:65" s="13" customFormat="1" ht="10">
      <c r="B1025" s="160"/>
      <c r="D1025" s="161" t="s">
        <v>151</v>
      </c>
      <c r="E1025" s="162" t="s">
        <v>1</v>
      </c>
      <c r="F1025" s="163" t="s">
        <v>1306</v>
      </c>
      <c r="H1025" s="164">
        <v>55</v>
      </c>
      <c r="I1025" s="165"/>
      <c r="L1025" s="160"/>
      <c r="M1025" s="166"/>
      <c r="N1025" s="167"/>
      <c r="O1025" s="167"/>
      <c r="P1025" s="167"/>
      <c r="Q1025" s="167"/>
      <c r="R1025" s="167"/>
      <c r="S1025" s="167"/>
      <c r="T1025" s="168"/>
      <c r="AT1025" s="162" t="s">
        <v>151</v>
      </c>
      <c r="AU1025" s="162" t="s">
        <v>149</v>
      </c>
      <c r="AV1025" s="13" t="s">
        <v>149</v>
      </c>
      <c r="AW1025" s="13" t="s">
        <v>31</v>
      </c>
      <c r="AX1025" s="13" t="s">
        <v>82</v>
      </c>
      <c r="AY1025" s="162" t="s">
        <v>142</v>
      </c>
    </row>
    <row r="1026" spans="1:65" s="2" customFormat="1" ht="21.75" customHeight="1">
      <c r="A1026" s="33"/>
      <c r="B1026" s="145"/>
      <c r="C1026" s="146" t="s">
        <v>1307</v>
      </c>
      <c r="D1026" s="146" t="s">
        <v>144</v>
      </c>
      <c r="E1026" s="147" t="s">
        <v>1308</v>
      </c>
      <c r="F1026" s="148" t="s">
        <v>1309</v>
      </c>
      <c r="G1026" s="149" t="s">
        <v>314</v>
      </c>
      <c r="H1026" s="150">
        <v>5.76</v>
      </c>
      <c r="I1026" s="151"/>
      <c r="J1026" s="152">
        <f>ROUND(I1026*H1026,2)</f>
        <v>0</v>
      </c>
      <c r="K1026" s="153"/>
      <c r="L1026" s="34"/>
      <c r="M1026" s="154" t="s">
        <v>1</v>
      </c>
      <c r="N1026" s="155" t="s">
        <v>40</v>
      </c>
      <c r="O1026" s="59"/>
      <c r="P1026" s="156">
        <f>O1026*H1026</f>
        <v>0</v>
      </c>
      <c r="Q1026" s="156">
        <v>0</v>
      </c>
      <c r="R1026" s="156">
        <f>Q1026*H1026</f>
        <v>0</v>
      </c>
      <c r="S1026" s="156">
        <v>7.4999999999999997E-2</v>
      </c>
      <c r="T1026" s="157">
        <f>S1026*H1026</f>
        <v>0.432</v>
      </c>
      <c r="U1026" s="33"/>
      <c r="V1026" s="33"/>
      <c r="W1026" s="33"/>
      <c r="X1026" s="33"/>
      <c r="Y1026" s="33"/>
      <c r="Z1026" s="33"/>
      <c r="AA1026" s="33"/>
      <c r="AB1026" s="33"/>
      <c r="AC1026" s="33"/>
      <c r="AD1026" s="33"/>
      <c r="AE1026" s="33"/>
      <c r="AR1026" s="158" t="s">
        <v>148</v>
      </c>
      <c r="AT1026" s="158" t="s">
        <v>144</v>
      </c>
      <c r="AU1026" s="158" t="s">
        <v>149</v>
      </c>
      <c r="AY1026" s="18" t="s">
        <v>142</v>
      </c>
      <c r="BE1026" s="159">
        <f>IF(N1026="základná",J1026,0)</f>
        <v>0</v>
      </c>
      <c r="BF1026" s="159">
        <f>IF(N1026="znížená",J1026,0)</f>
        <v>0</v>
      </c>
      <c r="BG1026" s="159">
        <f>IF(N1026="zákl. prenesená",J1026,0)</f>
        <v>0</v>
      </c>
      <c r="BH1026" s="159">
        <f>IF(N1026="zníž. prenesená",J1026,0)</f>
        <v>0</v>
      </c>
      <c r="BI1026" s="159">
        <f>IF(N1026="nulová",J1026,0)</f>
        <v>0</v>
      </c>
      <c r="BJ1026" s="18" t="s">
        <v>149</v>
      </c>
      <c r="BK1026" s="159">
        <f>ROUND(I1026*H1026,2)</f>
        <v>0</v>
      </c>
      <c r="BL1026" s="18" t="s">
        <v>148</v>
      </c>
      <c r="BM1026" s="158" t="s">
        <v>1310</v>
      </c>
    </row>
    <row r="1027" spans="1:65" s="13" customFormat="1" ht="10">
      <c r="B1027" s="160"/>
      <c r="D1027" s="161" t="s">
        <v>151</v>
      </c>
      <c r="E1027" s="162" t="s">
        <v>1</v>
      </c>
      <c r="F1027" s="163" t="s">
        <v>1311</v>
      </c>
      <c r="H1027" s="164">
        <v>5.76</v>
      </c>
      <c r="I1027" s="165"/>
      <c r="L1027" s="160"/>
      <c r="M1027" s="166"/>
      <c r="N1027" s="167"/>
      <c r="O1027" s="167"/>
      <c r="P1027" s="167"/>
      <c r="Q1027" s="167"/>
      <c r="R1027" s="167"/>
      <c r="S1027" s="167"/>
      <c r="T1027" s="168"/>
      <c r="AT1027" s="162" t="s">
        <v>151</v>
      </c>
      <c r="AU1027" s="162" t="s">
        <v>149</v>
      </c>
      <c r="AV1027" s="13" t="s">
        <v>149</v>
      </c>
      <c r="AW1027" s="13" t="s">
        <v>31</v>
      </c>
      <c r="AX1027" s="13" t="s">
        <v>82</v>
      </c>
      <c r="AY1027" s="162" t="s">
        <v>142</v>
      </c>
    </row>
    <row r="1028" spans="1:65" s="2" customFormat="1" ht="21.75" customHeight="1">
      <c r="A1028" s="33"/>
      <c r="B1028" s="145"/>
      <c r="C1028" s="146" t="s">
        <v>1312</v>
      </c>
      <c r="D1028" s="146" t="s">
        <v>144</v>
      </c>
      <c r="E1028" s="147" t="s">
        <v>1313</v>
      </c>
      <c r="F1028" s="148" t="s">
        <v>1314</v>
      </c>
      <c r="G1028" s="149" t="s">
        <v>314</v>
      </c>
      <c r="H1028" s="150">
        <v>120.38</v>
      </c>
      <c r="I1028" s="151"/>
      <c r="J1028" s="152">
        <f>ROUND(I1028*H1028,2)</f>
        <v>0</v>
      </c>
      <c r="K1028" s="153"/>
      <c r="L1028" s="34"/>
      <c r="M1028" s="154" t="s">
        <v>1</v>
      </c>
      <c r="N1028" s="155" t="s">
        <v>40</v>
      </c>
      <c r="O1028" s="59"/>
      <c r="P1028" s="156">
        <f>O1028*H1028</f>
        <v>0</v>
      </c>
      <c r="Q1028" s="156">
        <v>0</v>
      </c>
      <c r="R1028" s="156">
        <f>Q1028*H1028</f>
        <v>0</v>
      </c>
      <c r="S1028" s="156">
        <v>4.7E-2</v>
      </c>
      <c r="T1028" s="157">
        <f>S1028*H1028</f>
        <v>5.6578599999999994</v>
      </c>
      <c r="U1028" s="33"/>
      <c r="V1028" s="33"/>
      <c r="W1028" s="33"/>
      <c r="X1028" s="33"/>
      <c r="Y1028" s="33"/>
      <c r="Z1028" s="33"/>
      <c r="AA1028" s="33"/>
      <c r="AB1028" s="33"/>
      <c r="AC1028" s="33"/>
      <c r="AD1028" s="33"/>
      <c r="AE1028" s="33"/>
      <c r="AR1028" s="158" t="s">
        <v>148</v>
      </c>
      <c r="AT1028" s="158" t="s">
        <v>144</v>
      </c>
      <c r="AU1028" s="158" t="s">
        <v>149</v>
      </c>
      <c r="AY1028" s="18" t="s">
        <v>142</v>
      </c>
      <c r="BE1028" s="159">
        <f>IF(N1028="základná",J1028,0)</f>
        <v>0</v>
      </c>
      <c r="BF1028" s="159">
        <f>IF(N1028="znížená",J1028,0)</f>
        <v>0</v>
      </c>
      <c r="BG1028" s="159">
        <f>IF(N1028="zákl. prenesená",J1028,0)</f>
        <v>0</v>
      </c>
      <c r="BH1028" s="159">
        <f>IF(N1028="zníž. prenesená",J1028,0)</f>
        <v>0</v>
      </c>
      <c r="BI1028" s="159">
        <f>IF(N1028="nulová",J1028,0)</f>
        <v>0</v>
      </c>
      <c r="BJ1028" s="18" t="s">
        <v>149</v>
      </c>
      <c r="BK1028" s="159">
        <f>ROUND(I1028*H1028,2)</f>
        <v>0</v>
      </c>
      <c r="BL1028" s="18" t="s">
        <v>148</v>
      </c>
      <c r="BM1028" s="158" t="s">
        <v>1315</v>
      </c>
    </row>
    <row r="1029" spans="1:65" s="13" customFormat="1" ht="10">
      <c r="B1029" s="160"/>
      <c r="D1029" s="161" t="s">
        <v>151</v>
      </c>
      <c r="E1029" s="162" t="s">
        <v>1</v>
      </c>
      <c r="F1029" s="163" t="s">
        <v>1316</v>
      </c>
      <c r="H1029" s="164">
        <v>34.56</v>
      </c>
      <c r="I1029" s="165"/>
      <c r="L1029" s="160"/>
      <c r="M1029" s="166"/>
      <c r="N1029" s="167"/>
      <c r="O1029" s="167"/>
      <c r="P1029" s="167"/>
      <c r="Q1029" s="167"/>
      <c r="R1029" s="167"/>
      <c r="S1029" s="167"/>
      <c r="T1029" s="168"/>
      <c r="AT1029" s="162" t="s">
        <v>151</v>
      </c>
      <c r="AU1029" s="162" t="s">
        <v>149</v>
      </c>
      <c r="AV1029" s="13" t="s">
        <v>149</v>
      </c>
      <c r="AW1029" s="13" t="s">
        <v>31</v>
      </c>
      <c r="AX1029" s="13" t="s">
        <v>74</v>
      </c>
      <c r="AY1029" s="162" t="s">
        <v>142</v>
      </c>
    </row>
    <row r="1030" spans="1:65" s="13" customFormat="1" ht="10">
      <c r="B1030" s="160"/>
      <c r="D1030" s="161" t="s">
        <v>151</v>
      </c>
      <c r="E1030" s="162" t="s">
        <v>1</v>
      </c>
      <c r="F1030" s="163" t="s">
        <v>1317</v>
      </c>
      <c r="H1030" s="164">
        <v>63.18</v>
      </c>
      <c r="I1030" s="165"/>
      <c r="L1030" s="160"/>
      <c r="M1030" s="166"/>
      <c r="N1030" s="167"/>
      <c r="O1030" s="167"/>
      <c r="P1030" s="167"/>
      <c r="Q1030" s="167"/>
      <c r="R1030" s="167"/>
      <c r="S1030" s="167"/>
      <c r="T1030" s="168"/>
      <c r="AT1030" s="162" t="s">
        <v>151</v>
      </c>
      <c r="AU1030" s="162" t="s">
        <v>149</v>
      </c>
      <c r="AV1030" s="13" t="s">
        <v>149</v>
      </c>
      <c r="AW1030" s="13" t="s">
        <v>31</v>
      </c>
      <c r="AX1030" s="13" t="s">
        <v>74</v>
      </c>
      <c r="AY1030" s="162" t="s">
        <v>142</v>
      </c>
    </row>
    <row r="1031" spans="1:65" s="13" customFormat="1" ht="10">
      <c r="B1031" s="160"/>
      <c r="D1031" s="161" t="s">
        <v>151</v>
      </c>
      <c r="E1031" s="162" t="s">
        <v>1</v>
      </c>
      <c r="F1031" s="163" t="s">
        <v>1318</v>
      </c>
      <c r="H1031" s="164">
        <v>10.4</v>
      </c>
      <c r="I1031" s="165"/>
      <c r="L1031" s="160"/>
      <c r="M1031" s="166"/>
      <c r="N1031" s="167"/>
      <c r="O1031" s="167"/>
      <c r="P1031" s="167"/>
      <c r="Q1031" s="167"/>
      <c r="R1031" s="167"/>
      <c r="S1031" s="167"/>
      <c r="T1031" s="168"/>
      <c r="AT1031" s="162" t="s">
        <v>151</v>
      </c>
      <c r="AU1031" s="162" t="s">
        <v>149</v>
      </c>
      <c r="AV1031" s="13" t="s">
        <v>149</v>
      </c>
      <c r="AW1031" s="13" t="s">
        <v>31</v>
      </c>
      <c r="AX1031" s="13" t="s">
        <v>74</v>
      </c>
      <c r="AY1031" s="162" t="s">
        <v>142</v>
      </c>
    </row>
    <row r="1032" spans="1:65" s="13" customFormat="1" ht="10">
      <c r="B1032" s="160"/>
      <c r="D1032" s="161" t="s">
        <v>151</v>
      </c>
      <c r="E1032" s="162" t="s">
        <v>1</v>
      </c>
      <c r="F1032" s="163" t="s">
        <v>1319</v>
      </c>
      <c r="H1032" s="164">
        <v>12.24</v>
      </c>
      <c r="I1032" s="165"/>
      <c r="L1032" s="160"/>
      <c r="M1032" s="166"/>
      <c r="N1032" s="167"/>
      <c r="O1032" s="167"/>
      <c r="P1032" s="167"/>
      <c r="Q1032" s="167"/>
      <c r="R1032" s="167"/>
      <c r="S1032" s="167"/>
      <c r="T1032" s="168"/>
      <c r="AT1032" s="162" t="s">
        <v>151</v>
      </c>
      <c r="AU1032" s="162" t="s">
        <v>149</v>
      </c>
      <c r="AV1032" s="13" t="s">
        <v>149</v>
      </c>
      <c r="AW1032" s="13" t="s">
        <v>31</v>
      </c>
      <c r="AX1032" s="13" t="s">
        <v>74</v>
      </c>
      <c r="AY1032" s="162" t="s">
        <v>142</v>
      </c>
    </row>
    <row r="1033" spans="1:65" s="15" customFormat="1" ht="10">
      <c r="B1033" s="176"/>
      <c r="D1033" s="161" t="s">
        <v>151</v>
      </c>
      <c r="E1033" s="177" t="s">
        <v>1</v>
      </c>
      <c r="F1033" s="178" t="s">
        <v>164</v>
      </c>
      <c r="H1033" s="179">
        <v>120.38</v>
      </c>
      <c r="I1033" s="180"/>
      <c r="L1033" s="176"/>
      <c r="M1033" s="181"/>
      <c r="N1033" s="182"/>
      <c r="O1033" s="182"/>
      <c r="P1033" s="182"/>
      <c r="Q1033" s="182"/>
      <c r="R1033" s="182"/>
      <c r="S1033" s="182"/>
      <c r="T1033" s="183"/>
      <c r="AT1033" s="177" t="s">
        <v>151</v>
      </c>
      <c r="AU1033" s="177" t="s">
        <v>149</v>
      </c>
      <c r="AV1033" s="15" t="s">
        <v>148</v>
      </c>
      <c r="AW1033" s="15" t="s">
        <v>31</v>
      </c>
      <c r="AX1033" s="15" t="s">
        <v>82</v>
      </c>
      <c r="AY1033" s="177" t="s">
        <v>142</v>
      </c>
    </row>
    <row r="1034" spans="1:65" s="2" customFormat="1" ht="21.75" customHeight="1">
      <c r="A1034" s="33"/>
      <c r="B1034" s="145"/>
      <c r="C1034" s="146" t="s">
        <v>1320</v>
      </c>
      <c r="D1034" s="146" t="s">
        <v>144</v>
      </c>
      <c r="E1034" s="147" t="s">
        <v>1321</v>
      </c>
      <c r="F1034" s="148" t="s">
        <v>1322</v>
      </c>
      <c r="G1034" s="149" t="s">
        <v>314</v>
      </c>
      <c r="H1034" s="150">
        <v>4</v>
      </c>
      <c r="I1034" s="151"/>
      <c r="J1034" s="152">
        <f>ROUND(I1034*H1034,2)</f>
        <v>0</v>
      </c>
      <c r="K1034" s="153"/>
      <c r="L1034" s="34"/>
      <c r="M1034" s="154" t="s">
        <v>1</v>
      </c>
      <c r="N1034" s="155" t="s">
        <v>40</v>
      </c>
      <c r="O1034" s="59"/>
      <c r="P1034" s="156">
        <f>O1034*H1034</f>
        <v>0</v>
      </c>
      <c r="Q1034" s="156">
        <v>0</v>
      </c>
      <c r="R1034" s="156">
        <f>Q1034*H1034</f>
        <v>0</v>
      </c>
      <c r="S1034" s="156">
        <v>0.06</v>
      </c>
      <c r="T1034" s="157">
        <f>S1034*H1034</f>
        <v>0.24</v>
      </c>
      <c r="U1034" s="33"/>
      <c r="V1034" s="33"/>
      <c r="W1034" s="33"/>
      <c r="X1034" s="33"/>
      <c r="Y1034" s="33"/>
      <c r="Z1034" s="33"/>
      <c r="AA1034" s="33"/>
      <c r="AB1034" s="33"/>
      <c r="AC1034" s="33"/>
      <c r="AD1034" s="33"/>
      <c r="AE1034" s="33"/>
      <c r="AR1034" s="158" t="s">
        <v>148</v>
      </c>
      <c r="AT1034" s="158" t="s">
        <v>144</v>
      </c>
      <c r="AU1034" s="158" t="s">
        <v>149</v>
      </c>
      <c r="AY1034" s="18" t="s">
        <v>142</v>
      </c>
      <c r="BE1034" s="159">
        <f>IF(N1034="základná",J1034,0)</f>
        <v>0</v>
      </c>
      <c r="BF1034" s="159">
        <f>IF(N1034="znížená",J1034,0)</f>
        <v>0</v>
      </c>
      <c r="BG1034" s="159">
        <f>IF(N1034="zákl. prenesená",J1034,0)</f>
        <v>0</v>
      </c>
      <c r="BH1034" s="159">
        <f>IF(N1034="zníž. prenesená",J1034,0)</f>
        <v>0</v>
      </c>
      <c r="BI1034" s="159">
        <f>IF(N1034="nulová",J1034,0)</f>
        <v>0</v>
      </c>
      <c r="BJ1034" s="18" t="s">
        <v>149</v>
      </c>
      <c r="BK1034" s="159">
        <f>ROUND(I1034*H1034,2)</f>
        <v>0</v>
      </c>
      <c r="BL1034" s="18" t="s">
        <v>148</v>
      </c>
      <c r="BM1034" s="158" t="s">
        <v>1323</v>
      </c>
    </row>
    <row r="1035" spans="1:65" s="13" customFormat="1" ht="10">
      <c r="B1035" s="160"/>
      <c r="D1035" s="161" t="s">
        <v>151</v>
      </c>
      <c r="E1035" s="162" t="s">
        <v>1</v>
      </c>
      <c r="F1035" s="163" t="s">
        <v>1324</v>
      </c>
      <c r="H1035" s="164">
        <v>4</v>
      </c>
      <c r="I1035" s="165"/>
      <c r="L1035" s="160"/>
      <c r="M1035" s="166"/>
      <c r="N1035" s="167"/>
      <c r="O1035" s="167"/>
      <c r="P1035" s="167"/>
      <c r="Q1035" s="167"/>
      <c r="R1035" s="167"/>
      <c r="S1035" s="167"/>
      <c r="T1035" s="168"/>
      <c r="AT1035" s="162" t="s">
        <v>151</v>
      </c>
      <c r="AU1035" s="162" t="s">
        <v>149</v>
      </c>
      <c r="AV1035" s="13" t="s">
        <v>149</v>
      </c>
      <c r="AW1035" s="13" t="s">
        <v>31</v>
      </c>
      <c r="AX1035" s="13" t="s">
        <v>82</v>
      </c>
      <c r="AY1035" s="162" t="s">
        <v>142</v>
      </c>
    </row>
    <row r="1036" spans="1:65" s="2" customFormat="1" ht="21.75" customHeight="1">
      <c r="A1036" s="33"/>
      <c r="B1036" s="145"/>
      <c r="C1036" s="146" t="s">
        <v>1325</v>
      </c>
      <c r="D1036" s="146" t="s">
        <v>144</v>
      </c>
      <c r="E1036" s="147" t="s">
        <v>1326</v>
      </c>
      <c r="F1036" s="148" t="s">
        <v>1327</v>
      </c>
      <c r="G1036" s="149" t="s">
        <v>314</v>
      </c>
      <c r="H1036" s="150">
        <v>24.64</v>
      </c>
      <c r="I1036" s="151"/>
      <c r="J1036" s="152">
        <f>ROUND(I1036*H1036,2)</f>
        <v>0</v>
      </c>
      <c r="K1036" s="153"/>
      <c r="L1036" s="34"/>
      <c r="M1036" s="154" t="s">
        <v>1</v>
      </c>
      <c r="N1036" s="155" t="s">
        <v>40</v>
      </c>
      <c r="O1036" s="59"/>
      <c r="P1036" s="156">
        <f>O1036*H1036</f>
        <v>0</v>
      </c>
      <c r="Q1036" s="156">
        <v>0</v>
      </c>
      <c r="R1036" s="156">
        <f>Q1036*H1036</f>
        <v>0</v>
      </c>
      <c r="S1036" s="156">
        <v>2.4E-2</v>
      </c>
      <c r="T1036" s="157">
        <f>S1036*H1036</f>
        <v>0.59136</v>
      </c>
      <c r="U1036" s="33"/>
      <c r="V1036" s="33"/>
      <c r="W1036" s="33"/>
      <c r="X1036" s="33"/>
      <c r="Y1036" s="33"/>
      <c r="Z1036" s="33"/>
      <c r="AA1036" s="33"/>
      <c r="AB1036" s="33"/>
      <c r="AC1036" s="33"/>
      <c r="AD1036" s="33"/>
      <c r="AE1036" s="33"/>
      <c r="AR1036" s="158" t="s">
        <v>148</v>
      </c>
      <c r="AT1036" s="158" t="s">
        <v>144</v>
      </c>
      <c r="AU1036" s="158" t="s">
        <v>149</v>
      </c>
      <c r="AY1036" s="18" t="s">
        <v>142</v>
      </c>
      <c r="BE1036" s="159">
        <f>IF(N1036="základná",J1036,0)</f>
        <v>0</v>
      </c>
      <c r="BF1036" s="159">
        <f>IF(N1036="znížená",J1036,0)</f>
        <v>0</v>
      </c>
      <c r="BG1036" s="159">
        <f>IF(N1036="zákl. prenesená",J1036,0)</f>
        <v>0</v>
      </c>
      <c r="BH1036" s="159">
        <f>IF(N1036="zníž. prenesená",J1036,0)</f>
        <v>0</v>
      </c>
      <c r="BI1036" s="159">
        <f>IF(N1036="nulová",J1036,0)</f>
        <v>0</v>
      </c>
      <c r="BJ1036" s="18" t="s">
        <v>149</v>
      </c>
      <c r="BK1036" s="159">
        <f>ROUND(I1036*H1036,2)</f>
        <v>0</v>
      </c>
      <c r="BL1036" s="18" t="s">
        <v>148</v>
      </c>
      <c r="BM1036" s="158" t="s">
        <v>1328</v>
      </c>
    </row>
    <row r="1037" spans="1:65" s="13" customFormat="1" ht="10">
      <c r="B1037" s="160"/>
      <c r="D1037" s="161" t="s">
        <v>151</v>
      </c>
      <c r="E1037" s="162" t="s">
        <v>1</v>
      </c>
      <c r="F1037" s="163" t="s">
        <v>1329</v>
      </c>
      <c r="H1037" s="164">
        <v>24.64</v>
      </c>
      <c r="I1037" s="165"/>
      <c r="L1037" s="160"/>
      <c r="M1037" s="166"/>
      <c r="N1037" s="167"/>
      <c r="O1037" s="167"/>
      <c r="P1037" s="167"/>
      <c r="Q1037" s="167"/>
      <c r="R1037" s="167"/>
      <c r="S1037" s="167"/>
      <c r="T1037" s="168"/>
      <c r="AT1037" s="162" t="s">
        <v>151</v>
      </c>
      <c r="AU1037" s="162" t="s">
        <v>149</v>
      </c>
      <c r="AV1037" s="13" t="s">
        <v>149</v>
      </c>
      <c r="AW1037" s="13" t="s">
        <v>31</v>
      </c>
      <c r="AX1037" s="13" t="s">
        <v>82</v>
      </c>
      <c r="AY1037" s="162" t="s">
        <v>142</v>
      </c>
    </row>
    <row r="1038" spans="1:65" s="2" customFormat="1" ht="21.75" customHeight="1">
      <c r="A1038" s="33"/>
      <c r="B1038" s="145"/>
      <c r="C1038" s="146" t="s">
        <v>1330</v>
      </c>
      <c r="D1038" s="146" t="s">
        <v>144</v>
      </c>
      <c r="E1038" s="147" t="s">
        <v>1331</v>
      </c>
      <c r="F1038" s="148" t="s">
        <v>1332</v>
      </c>
      <c r="G1038" s="149" t="s">
        <v>147</v>
      </c>
      <c r="H1038" s="150">
        <v>3.67</v>
      </c>
      <c r="I1038" s="151"/>
      <c r="J1038" s="152">
        <f>ROUND(I1038*H1038,2)</f>
        <v>0</v>
      </c>
      <c r="K1038" s="153"/>
      <c r="L1038" s="34"/>
      <c r="M1038" s="154" t="s">
        <v>1</v>
      </c>
      <c r="N1038" s="155" t="s">
        <v>40</v>
      </c>
      <c r="O1038" s="59"/>
      <c r="P1038" s="156">
        <f>O1038*H1038</f>
        <v>0</v>
      </c>
      <c r="Q1038" s="156">
        <v>0</v>
      </c>
      <c r="R1038" s="156">
        <f>Q1038*H1038</f>
        <v>0</v>
      </c>
      <c r="S1038" s="156">
        <v>1.875</v>
      </c>
      <c r="T1038" s="157">
        <f>S1038*H1038</f>
        <v>6.8812499999999996</v>
      </c>
      <c r="U1038" s="33"/>
      <c r="V1038" s="33"/>
      <c r="W1038" s="33"/>
      <c r="X1038" s="33"/>
      <c r="Y1038" s="33"/>
      <c r="Z1038" s="33"/>
      <c r="AA1038" s="33"/>
      <c r="AB1038" s="33"/>
      <c r="AC1038" s="33"/>
      <c r="AD1038" s="33"/>
      <c r="AE1038" s="33"/>
      <c r="AR1038" s="158" t="s">
        <v>148</v>
      </c>
      <c r="AT1038" s="158" t="s">
        <v>144</v>
      </c>
      <c r="AU1038" s="158" t="s">
        <v>149</v>
      </c>
      <c r="AY1038" s="18" t="s">
        <v>142</v>
      </c>
      <c r="BE1038" s="159">
        <f>IF(N1038="základná",J1038,0)</f>
        <v>0</v>
      </c>
      <c r="BF1038" s="159">
        <f>IF(N1038="znížená",J1038,0)</f>
        <v>0</v>
      </c>
      <c r="BG1038" s="159">
        <f>IF(N1038="zákl. prenesená",J1038,0)</f>
        <v>0</v>
      </c>
      <c r="BH1038" s="159">
        <f>IF(N1038="zníž. prenesená",J1038,0)</f>
        <v>0</v>
      </c>
      <c r="BI1038" s="159">
        <f>IF(N1038="nulová",J1038,0)</f>
        <v>0</v>
      </c>
      <c r="BJ1038" s="18" t="s">
        <v>149</v>
      </c>
      <c r="BK1038" s="159">
        <f>ROUND(I1038*H1038,2)</f>
        <v>0</v>
      </c>
      <c r="BL1038" s="18" t="s">
        <v>148</v>
      </c>
      <c r="BM1038" s="158" t="s">
        <v>1333</v>
      </c>
    </row>
    <row r="1039" spans="1:65" s="13" customFormat="1" ht="10">
      <c r="B1039" s="160"/>
      <c r="D1039" s="161" t="s">
        <v>151</v>
      </c>
      <c r="E1039" s="162" t="s">
        <v>1</v>
      </c>
      <c r="F1039" s="163" t="s">
        <v>1334</v>
      </c>
      <c r="H1039" s="164">
        <v>1.32</v>
      </c>
      <c r="I1039" s="165"/>
      <c r="L1039" s="160"/>
      <c r="M1039" s="166"/>
      <c r="N1039" s="167"/>
      <c r="O1039" s="167"/>
      <c r="P1039" s="167"/>
      <c r="Q1039" s="167"/>
      <c r="R1039" s="167"/>
      <c r="S1039" s="167"/>
      <c r="T1039" s="168"/>
      <c r="AT1039" s="162" t="s">
        <v>151</v>
      </c>
      <c r="AU1039" s="162" t="s">
        <v>149</v>
      </c>
      <c r="AV1039" s="13" t="s">
        <v>149</v>
      </c>
      <c r="AW1039" s="13" t="s">
        <v>31</v>
      </c>
      <c r="AX1039" s="13" t="s">
        <v>74</v>
      </c>
      <c r="AY1039" s="162" t="s">
        <v>142</v>
      </c>
    </row>
    <row r="1040" spans="1:65" s="13" customFormat="1" ht="10">
      <c r="B1040" s="160"/>
      <c r="D1040" s="161" t="s">
        <v>151</v>
      </c>
      <c r="E1040" s="162" t="s">
        <v>1</v>
      </c>
      <c r="F1040" s="163" t="s">
        <v>1335</v>
      </c>
      <c r="H1040" s="164">
        <v>2.35</v>
      </c>
      <c r="I1040" s="165"/>
      <c r="L1040" s="160"/>
      <c r="M1040" s="166"/>
      <c r="N1040" s="167"/>
      <c r="O1040" s="167"/>
      <c r="P1040" s="167"/>
      <c r="Q1040" s="167"/>
      <c r="R1040" s="167"/>
      <c r="S1040" s="167"/>
      <c r="T1040" s="168"/>
      <c r="AT1040" s="162" t="s">
        <v>151</v>
      </c>
      <c r="AU1040" s="162" t="s">
        <v>149</v>
      </c>
      <c r="AV1040" s="13" t="s">
        <v>149</v>
      </c>
      <c r="AW1040" s="13" t="s">
        <v>31</v>
      </c>
      <c r="AX1040" s="13" t="s">
        <v>74</v>
      </c>
      <c r="AY1040" s="162" t="s">
        <v>142</v>
      </c>
    </row>
    <row r="1041" spans="1:65" s="15" customFormat="1" ht="10">
      <c r="B1041" s="176"/>
      <c r="D1041" s="161" t="s">
        <v>151</v>
      </c>
      <c r="E1041" s="177" t="s">
        <v>1</v>
      </c>
      <c r="F1041" s="178" t="s">
        <v>164</v>
      </c>
      <c r="H1041" s="179">
        <v>3.67</v>
      </c>
      <c r="I1041" s="180"/>
      <c r="L1041" s="176"/>
      <c r="M1041" s="181"/>
      <c r="N1041" s="182"/>
      <c r="O1041" s="182"/>
      <c r="P1041" s="182"/>
      <c r="Q1041" s="182"/>
      <c r="R1041" s="182"/>
      <c r="S1041" s="182"/>
      <c r="T1041" s="183"/>
      <c r="AT1041" s="177" t="s">
        <v>151</v>
      </c>
      <c r="AU1041" s="177" t="s">
        <v>149</v>
      </c>
      <c r="AV1041" s="15" t="s">
        <v>148</v>
      </c>
      <c r="AW1041" s="15" t="s">
        <v>31</v>
      </c>
      <c r="AX1041" s="15" t="s">
        <v>82</v>
      </c>
      <c r="AY1041" s="177" t="s">
        <v>142</v>
      </c>
    </row>
    <row r="1042" spans="1:65" s="2" customFormat="1" ht="33" customHeight="1">
      <c r="A1042" s="33"/>
      <c r="B1042" s="145"/>
      <c r="C1042" s="146" t="s">
        <v>1336</v>
      </c>
      <c r="D1042" s="146" t="s">
        <v>144</v>
      </c>
      <c r="E1042" s="147" t="s">
        <v>1337</v>
      </c>
      <c r="F1042" s="148" t="s">
        <v>1338</v>
      </c>
      <c r="G1042" s="149" t="s">
        <v>314</v>
      </c>
      <c r="H1042" s="150">
        <v>833.75</v>
      </c>
      <c r="I1042" s="151"/>
      <c r="J1042" s="152">
        <f>ROUND(I1042*H1042,2)</f>
        <v>0</v>
      </c>
      <c r="K1042" s="153"/>
      <c r="L1042" s="34"/>
      <c r="M1042" s="154" t="s">
        <v>1</v>
      </c>
      <c r="N1042" s="155" t="s">
        <v>40</v>
      </c>
      <c r="O1042" s="59"/>
      <c r="P1042" s="156">
        <f>O1042*H1042</f>
        <v>0</v>
      </c>
      <c r="Q1042" s="156">
        <v>0</v>
      </c>
      <c r="R1042" s="156">
        <f>Q1042*H1042</f>
        <v>0</v>
      </c>
      <c r="S1042" s="156">
        <v>0.05</v>
      </c>
      <c r="T1042" s="157">
        <f>S1042*H1042</f>
        <v>41.6875</v>
      </c>
      <c r="U1042" s="33"/>
      <c r="V1042" s="33"/>
      <c r="W1042" s="33"/>
      <c r="X1042" s="33"/>
      <c r="Y1042" s="33"/>
      <c r="Z1042" s="33"/>
      <c r="AA1042" s="33"/>
      <c r="AB1042" s="33"/>
      <c r="AC1042" s="33"/>
      <c r="AD1042" s="33"/>
      <c r="AE1042" s="33"/>
      <c r="AR1042" s="158" t="s">
        <v>148</v>
      </c>
      <c r="AT1042" s="158" t="s">
        <v>144</v>
      </c>
      <c r="AU1042" s="158" t="s">
        <v>149</v>
      </c>
      <c r="AY1042" s="18" t="s">
        <v>142</v>
      </c>
      <c r="BE1042" s="159">
        <f>IF(N1042="základná",J1042,0)</f>
        <v>0</v>
      </c>
      <c r="BF1042" s="159">
        <f>IF(N1042="znížená",J1042,0)</f>
        <v>0</v>
      </c>
      <c r="BG1042" s="159">
        <f>IF(N1042="zákl. prenesená",J1042,0)</f>
        <v>0</v>
      </c>
      <c r="BH1042" s="159">
        <f>IF(N1042="zníž. prenesená",J1042,0)</f>
        <v>0</v>
      </c>
      <c r="BI1042" s="159">
        <f>IF(N1042="nulová",J1042,0)</f>
        <v>0</v>
      </c>
      <c r="BJ1042" s="18" t="s">
        <v>149</v>
      </c>
      <c r="BK1042" s="159">
        <f>ROUND(I1042*H1042,2)</f>
        <v>0</v>
      </c>
      <c r="BL1042" s="18" t="s">
        <v>148</v>
      </c>
      <c r="BM1042" s="158" t="s">
        <v>1339</v>
      </c>
    </row>
    <row r="1043" spans="1:65" s="13" customFormat="1" ht="10">
      <c r="B1043" s="160"/>
      <c r="D1043" s="161" t="s">
        <v>151</v>
      </c>
      <c r="E1043" s="162" t="s">
        <v>1</v>
      </c>
      <c r="F1043" s="163" t="s">
        <v>1340</v>
      </c>
      <c r="H1043" s="164">
        <v>833.75</v>
      </c>
      <c r="I1043" s="165"/>
      <c r="L1043" s="160"/>
      <c r="M1043" s="166"/>
      <c r="N1043" s="167"/>
      <c r="O1043" s="167"/>
      <c r="P1043" s="167"/>
      <c r="Q1043" s="167"/>
      <c r="R1043" s="167"/>
      <c r="S1043" s="167"/>
      <c r="T1043" s="168"/>
      <c r="AT1043" s="162" t="s">
        <v>151</v>
      </c>
      <c r="AU1043" s="162" t="s">
        <v>149</v>
      </c>
      <c r="AV1043" s="13" t="s">
        <v>149</v>
      </c>
      <c r="AW1043" s="13" t="s">
        <v>31</v>
      </c>
      <c r="AX1043" s="13" t="s">
        <v>82</v>
      </c>
      <c r="AY1043" s="162" t="s">
        <v>142</v>
      </c>
    </row>
    <row r="1044" spans="1:65" s="2" customFormat="1" ht="33" customHeight="1">
      <c r="A1044" s="33"/>
      <c r="B1044" s="145"/>
      <c r="C1044" s="146" t="s">
        <v>1341</v>
      </c>
      <c r="D1044" s="146" t="s">
        <v>144</v>
      </c>
      <c r="E1044" s="147" t="s">
        <v>1342</v>
      </c>
      <c r="F1044" s="148" t="s">
        <v>1343</v>
      </c>
      <c r="G1044" s="149" t="s">
        <v>314</v>
      </c>
      <c r="H1044" s="150">
        <v>971.875</v>
      </c>
      <c r="I1044" s="151"/>
      <c r="J1044" s="152">
        <f>ROUND(I1044*H1044,2)</f>
        <v>0</v>
      </c>
      <c r="K1044" s="153"/>
      <c r="L1044" s="34"/>
      <c r="M1044" s="154" t="s">
        <v>1</v>
      </c>
      <c r="N1044" s="155" t="s">
        <v>40</v>
      </c>
      <c r="O1044" s="59"/>
      <c r="P1044" s="156">
        <f>O1044*H1044</f>
        <v>0</v>
      </c>
      <c r="Q1044" s="156">
        <v>0</v>
      </c>
      <c r="R1044" s="156">
        <f>Q1044*H1044</f>
        <v>0</v>
      </c>
      <c r="S1044" s="156">
        <v>4.5999999999999999E-2</v>
      </c>
      <c r="T1044" s="157">
        <f>S1044*H1044</f>
        <v>44.706249999999997</v>
      </c>
      <c r="U1044" s="33"/>
      <c r="V1044" s="33"/>
      <c r="W1044" s="33"/>
      <c r="X1044" s="33"/>
      <c r="Y1044" s="33"/>
      <c r="Z1044" s="33"/>
      <c r="AA1044" s="33"/>
      <c r="AB1044" s="33"/>
      <c r="AC1044" s="33"/>
      <c r="AD1044" s="33"/>
      <c r="AE1044" s="33"/>
      <c r="AR1044" s="158" t="s">
        <v>148</v>
      </c>
      <c r="AT1044" s="158" t="s">
        <v>144</v>
      </c>
      <c r="AU1044" s="158" t="s">
        <v>149</v>
      </c>
      <c r="AY1044" s="18" t="s">
        <v>142</v>
      </c>
      <c r="BE1044" s="159">
        <f>IF(N1044="základná",J1044,0)</f>
        <v>0</v>
      </c>
      <c r="BF1044" s="159">
        <f>IF(N1044="znížená",J1044,0)</f>
        <v>0</v>
      </c>
      <c r="BG1044" s="159">
        <f>IF(N1044="zákl. prenesená",J1044,0)</f>
        <v>0</v>
      </c>
      <c r="BH1044" s="159">
        <f>IF(N1044="zníž. prenesená",J1044,0)</f>
        <v>0</v>
      </c>
      <c r="BI1044" s="159">
        <f>IF(N1044="nulová",J1044,0)</f>
        <v>0</v>
      </c>
      <c r="BJ1044" s="18" t="s">
        <v>149</v>
      </c>
      <c r="BK1044" s="159">
        <f>ROUND(I1044*H1044,2)</f>
        <v>0</v>
      </c>
      <c r="BL1044" s="18" t="s">
        <v>148</v>
      </c>
      <c r="BM1044" s="158" t="s">
        <v>1344</v>
      </c>
    </row>
    <row r="1045" spans="1:65" s="13" customFormat="1" ht="10">
      <c r="B1045" s="160"/>
      <c r="D1045" s="161" t="s">
        <v>151</v>
      </c>
      <c r="E1045" s="162" t="s">
        <v>1</v>
      </c>
      <c r="F1045" s="163" t="s">
        <v>986</v>
      </c>
      <c r="H1045" s="164">
        <v>332.5</v>
      </c>
      <c r="I1045" s="165"/>
      <c r="L1045" s="160"/>
      <c r="M1045" s="166"/>
      <c r="N1045" s="167"/>
      <c r="O1045" s="167"/>
      <c r="P1045" s="167"/>
      <c r="Q1045" s="167"/>
      <c r="R1045" s="167"/>
      <c r="S1045" s="167"/>
      <c r="T1045" s="168"/>
      <c r="AT1045" s="162" t="s">
        <v>151</v>
      </c>
      <c r="AU1045" s="162" t="s">
        <v>149</v>
      </c>
      <c r="AV1045" s="13" t="s">
        <v>149</v>
      </c>
      <c r="AW1045" s="13" t="s">
        <v>31</v>
      </c>
      <c r="AX1045" s="13" t="s">
        <v>74</v>
      </c>
      <c r="AY1045" s="162" t="s">
        <v>142</v>
      </c>
    </row>
    <row r="1046" spans="1:65" s="13" customFormat="1" ht="10">
      <c r="B1046" s="160"/>
      <c r="D1046" s="161" t="s">
        <v>151</v>
      </c>
      <c r="E1046" s="162" t="s">
        <v>1</v>
      </c>
      <c r="F1046" s="163" t="s">
        <v>1345</v>
      </c>
      <c r="H1046" s="164">
        <v>355.875</v>
      </c>
      <c r="I1046" s="165"/>
      <c r="L1046" s="160"/>
      <c r="M1046" s="166"/>
      <c r="N1046" s="167"/>
      <c r="O1046" s="167"/>
      <c r="P1046" s="167"/>
      <c r="Q1046" s="167"/>
      <c r="R1046" s="167"/>
      <c r="S1046" s="167"/>
      <c r="T1046" s="168"/>
      <c r="AT1046" s="162" t="s">
        <v>151</v>
      </c>
      <c r="AU1046" s="162" t="s">
        <v>149</v>
      </c>
      <c r="AV1046" s="13" t="s">
        <v>149</v>
      </c>
      <c r="AW1046" s="13" t="s">
        <v>31</v>
      </c>
      <c r="AX1046" s="13" t="s">
        <v>74</v>
      </c>
      <c r="AY1046" s="162" t="s">
        <v>142</v>
      </c>
    </row>
    <row r="1047" spans="1:65" s="13" customFormat="1" ht="10">
      <c r="B1047" s="160"/>
      <c r="D1047" s="161" t="s">
        <v>151</v>
      </c>
      <c r="E1047" s="162" t="s">
        <v>1</v>
      </c>
      <c r="F1047" s="163" t="s">
        <v>1346</v>
      </c>
      <c r="H1047" s="164">
        <v>283.5</v>
      </c>
      <c r="I1047" s="165"/>
      <c r="L1047" s="160"/>
      <c r="M1047" s="166"/>
      <c r="N1047" s="167"/>
      <c r="O1047" s="167"/>
      <c r="P1047" s="167"/>
      <c r="Q1047" s="167"/>
      <c r="R1047" s="167"/>
      <c r="S1047" s="167"/>
      <c r="T1047" s="168"/>
      <c r="AT1047" s="162" t="s">
        <v>151</v>
      </c>
      <c r="AU1047" s="162" t="s">
        <v>149</v>
      </c>
      <c r="AV1047" s="13" t="s">
        <v>149</v>
      </c>
      <c r="AW1047" s="13" t="s">
        <v>31</v>
      </c>
      <c r="AX1047" s="13" t="s">
        <v>74</v>
      </c>
      <c r="AY1047" s="162" t="s">
        <v>142</v>
      </c>
    </row>
    <row r="1048" spans="1:65" s="15" customFormat="1" ht="10">
      <c r="B1048" s="176"/>
      <c r="D1048" s="161" t="s">
        <v>151</v>
      </c>
      <c r="E1048" s="177" t="s">
        <v>1</v>
      </c>
      <c r="F1048" s="178" t="s">
        <v>164</v>
      </c>
      <c r="H1048" s="179">
        <v>971.875</v>
      </c>
      <c r="I1048" s="180"/>
      <c r="L1048" s="176"/>
      <c r="M1048" s="181"/>
      <c r="N1048" s="182"/>
      <c r="O1048" s="182"/>
      <c r="P1048" s="182"/>
      <c r="Q1048" s="182"/>
      <c r="R1048" s="182"/>
      <c r="S1048" s="182"/>
      <c r="T1048" s="183"/>
      <c r="AT1048" s="177" t="s">
        <v>151</v>
      </c>
      <c r="AU1048" s="177" t="s">
        <v>149</v>
      </c>
      <c r="AV1048" s="15" t="s">
        <v>148</v>
      </c>
      <c r="AW1048" s="15" t="s">
        <v>31</v>
      </c>
      <c r="AX1048" s="15" t="s">
        <v>82</v>
      </c>
      <c r="AY1048" s="177" t="s">
        <v>142</v>
      </c>
    </row>
    <row r="1049" spans="1:65" s="2" customFormat="1" ht="33" customHeight="1">
      <c r="A1049" s="33"/>
      <c r="B1049" s="145"/>
      <c r="C1049" s="146" t="s">
        <v>1347</v>
      </c>
      <c r="D1049" s="146" t="s">
        <v>144</v>
      </c>
      <c r="E1049" s="147" t="s">
        <v>1348</v>
      </c>
      <c r="F1049" s="148" t="s">
        <v>1349</v>
      </c>
      <c r="G1049" s="149" t="s">
        <v>314</v>
      </c>
      <c r="H1049" s="150">
        <v>130</v>
      </c>
      <c r="I1049" s="151"/>
      <c r="J1049" s="152">
        <f>ROUND(I1049*H1049,2)</f>
        <v>0</v>
      </c>
      <c r="K1049" s="153"/>
      <c r="L1049" s="34"/>
      <c r="M1049" s="154" t="s">
        <v>1</v>
      </c>
      <c r="N1049" s="155" t="s">
        <v>40</v>
      </c>
      <c r="O1049" s="59"/>
      <c r="P1049" s="156">
        <f>O1049*H1049</f>
        <v>0</v>
      </c>
      <c r="Q1049" s="156">
        <v>0</v>
      </c>
      <c r="R1049" s="156">
        <f>Q1049*H1049</f>
        <v>0</v>
      </c>
      <c r="S1049" s="156">
        <v>6.8000000000000005E-2</v>
      </c>
      <c r="T1049" s="157">
        <f>S1049*H1049</f>
        <v>8.84</v>
      </c>
      <c r="U1049" s="33"/>
      <c r="V1049" s="33"/>
      <c r="W1049" s="33"/>
      <c r="X1049" s="33"/>
      <c r="Y1049" s="33"/>
      <c r="Z1049" s="33"/>
      <c r="AA1049" s="33"/>
      <c r="AB1049" s="33"/>
      <c r="AC1049" s="33"/>
      <c r="AD1049" s="33"/>
      <c r="AE1049" s="33"/>
      <c r="AR1049" s="158" t="s">
        <v>148</v>
      </c>
      <c r="AT1049" s="158" t="s">
        <v>144</v>
      </c>
      <c r="AU1049" s="158" t="s">
        <v>149</v>
      </c>
      <c r="AY1049" s="18" t="s">
        <v>142</v>
      </c>
      <c r="BE1049" s="159">
        <f>IF(N1049="základná",J1049,0)</f>
        <v>0</v>
      </c>
      <c r="BF1049" s="159">
        <f>IF(N1049="znížená",J1049,0)</f>
        <v>0</v>
      </c>
      <c r="BG1049" s="159">
        <f>IF(N1049="zákl. prenesená",J1049,0)</f>
        <v>0</v>
      </c>
      <c r="BH1049" s="159">
        <f>IF(N1049="zníž. prenesená",J1049,0)</f>
        <v>0</v>
      </c>
      <c r="BI1049" s="159">
        <f>IF(N1049="nulová",J1049,0)</f>
        <v>0</v>
      </c>
      <c r="BJ1049" s="18" t="s">
        <v>149</v>
      </c>
      <c r="BK1049" s="159">
        <f>ROUND(I1049*H1049,2)</f>
        <v>0</v>
      </c>
      <c r="BL1049" s="18" t="s">
        <v>148</v>
      </c>
      <c r="BM1049" s="158" t="s">
        <v>1350</v>
      </c>
    </row>
    <row r="1050" spans="1:65" s="2" customFormat="1" ht="21.75" customHeight="1">
      <c r="A1050" s="33"/>
      <c r="B1050" s="145"/>
      <c r="C1050" s="146" t="s">
        <v>1351</v>
      </c>
      <c r="D1050" s="146" t="s">
        <v>144</v>
      </c>
      <c r="E1050" s="147" t="s">
        <v>1352</v>
      </c>
      <c r="F1050" s="148" t="s">
        <v>1353</v>
      </c>
      <c r="G1050" s="149" t="s">
        <v>287</v>
      </c>
      <c r="H1050" s="150">
        <v>237.02699999999999</v>
      </c>
      <c r="I1050" s="151"/>
      <c r="J1050" s="152">
        <f>ROUND(I1050*H1050,2)</f>
        <v>0</v>
      </c>
      <c r="K1050" s="153"/>
      <c r="L1050" s="34"/>
      <c r="M1050" s="154" t="s">
        <v>1</v>
      </c>
      <c r="N1050" s="155" t="s">
        <v>40</v>
      </c>
      <c r="O1050" s="59"/>
      <c r="P1050" s="156">
        <f>O1050*H1050</f>
        <v>0</v>
      </c>
      <c r="Q1050" s="156">
        <v>0</v>
      </c>
      <c r="R1050" s="156">
        <f>Q1050*H1050</f>
        <v>0</v>
      </c>
      <c r="S1050" s="156">
        <v>0</v>
      </c>
      <c r="T1050" s="157">
        <f>S1050*H1050</f>
        <v>0</v>
      </c>
      <c r="U1050" s="33"/>
      <c r="V1050" s="33"/>
      <c r="W1050" s="33"/>
      <c r="X1050" s="33"/>
      <c r="Y1050" s="33"/>
      <c r="Z1050" s="33"/>
      <c r="AA1050" s="33"/>
      <c r="AB1050" s="33"/>
      <c r="AC1050" s="33"/>
      <c r="AD1050" s="33"/>
      <c r="AE1050" s="33"/>
      <c r="AR1050" s="158" t="s">
        <v>148</v>
      </c>
      <c r="AT1050" s="158" t="s">
        <v>144</v>
      </c>
      <c r="AU1050" s="158" t="s">
        <v>149</v>
      </c>
      <c r="AY1050" s="18" t="s">
        <v>142</v>
      </c>
      <c r="BE1050" s="159">
        <f>IF(N1050="základná",J1050,0)</f>
        <v>0</v>
      </c>
      <c r="BF1050" s="159">
        <f>IF(N1050="znížená",J1050,0)</f>
        <v>0</v>
      </c>
      <c r="BG1050" s="159">
        <f>IF(N1050="zákl. prenesená",J1050,0)</f>
        <v>0</v>
      </c>
      <c r="BH1050" s="159">
        <f>IF(N1050="zníž. prenesená",J1050,0)</f>
        <v>0</v>
      </c>
      <c r="BI1050" s="159">
        <f>IF(N1050="nulová",J1050,0)</f>
        <v>0</v>
      </c>
      <c r="BJ1050" s="18" t="s">
        <v>149</v>
      </c>
      <c r="BK1050" s="159">
        <f>ROUND(I1050*H1050,2)</f>
        <v>0</v>
      </c>
      <c r="BL1050" s="18" t="s">
        <v>148</v>
      </c>
      <c r="BM1050" s="158" t="s">
        <v>1354</v>
      </c>
    </row>
    <row r="1051" spans="1:65" s="13" customFormat="1" ht="10">
      <c r="B1051" s="160"/>
      <c r="D1051" s="161" t="s">
        <v>151</v>
      </c>
      <c r="E1051" s="162" t="s">
        <v>1</v>
      </c>
      <c r="F1051" s="163" t="s">
        <v>1355</v>
      </c>
      <c r="H1051" s="164">
        <v>237.02699999999999</v>
      </c>
      <c r="I1051" s="165"/>
      <c r="L1051" s="160"/>
      <c r="M1051" s="166"/>
      <c r="N1051" s="167"/>
      <c r="O1051" s="167"/>
      <c r="P1051" s="167"/>
      <c r="Q1051" s="167"/>
      <c r="R1051" s="167"/>
      <c r="S1051" s="167"/>
      <c r="T1051" s="168"/>
      <c r="AT1051" s="162" t="s">
        <v>151</v>
      </c>
      <c r="AU1051" s="162" t="s">
        <v>149</v>
      </c>
      <c r="AV1051" s="13" t="s">
        <v>149</v>
      </c>
      <c r="AW1051" s="13" t="s">
        <v>31</v>
      </c>
      <c r="AX1051" s="13" t="s">
        <v>82</v>
      </c>
      <c r="AY1051" s="162" t="s">
        <v>142</v>
      </c>
    </row>
    <row r="1052" spans="1:65" s="2" customFormat="1" ht="21.75" customHeight="1">
      <c r="A1052" s="33"/>
      <c r="B1052" s="145"/>
      <c r="C1052" s="146" t="s">
        <v>1356</v>
      </c>
      <c r="D1052" s="146" t="s">
        <v>144</v>
      </c>
      <c r="E1052" s="147" t="s">
        <v>1357</v>
      </c>
      <c r="F1052" s="148" t="s">
        <v>1358</v>
      </c>
      <c r="G1052" s="149" t="s">
        <v>287</v>
      </c>
      <c r="H1052" s="150">
        <v>474.05500000000001</v>
      </c>
      <c r="I1052" s="151"/>
      <c r="J1052" s="152">
        <f>ROUND(I1052*H1052,2)</f>
        <v>0</v>
      </c>
      <c r="K1052" s="153"/>
      <c r="L1052" s="34"/>
      <c r="M1052" s="154" t="s">
        <v>1</v>
      </c>
      <c r="N1052" s="155" t="s">
        <v>40</v>
      </c>
      <c r="O1052" s="59"/>
      <c r="P1052" s="156">
        <f>O1052*H1052</f>
        <v>0</v>
      </c>
      <c r="Q1052" s="156">
        <v>0</v>
      </c>
      <c r="R1052" s="156">
        <f>Q1052*H1052</f>
        <v>0</v>
      </c>
      <c r="S1052" s="156">
        <v>0</v>
      </c>
      <c r="T1052" s="157">
        <f>S1052*H1052</f>
        <v>0</v>
      </c>
      <c r="U1052" s="33"/>
      <c r="V1052" s="33"/>
      <c r="W1052" s="33"/>
      <c r="X1052" s="33"/>
      <c r="Y1052" s="33"/>
      <c r="Z1052" s="33"/>
      <c r="AA1052" s="33"/>
      <c r="AB1052" s="33"/>
      <c r="AC1052" s="33"/>
      <c r="AD1052" s="33"/>
      <c r="AE1052" s="33"/>
      <c r="AR1052" s="158" t="s">
        <v>148</v>
      </c>
      <c r="AT1052" s="158" t="s">
        <v>144</v>
      </c>
      <c r="AU1052" s="158" t="s">
        <v>149</v>
      </c>
      <c r="AY1052" s="18" t="s">
        <v>142</v>
      </c>
      <c r="BE1052" s="159">
        <f>IF(N1052="základná",J1052,0)</f>
        <v>0</v>
      </c>
      <c r="BF1052" s="159">
        <f>IF(N1052="znížená",J1052,0)</f>
        <v>0</v>
      </c>
      <c r="BG1052" s="159">
        <f>IF(N1052="zákl. prenesená",J1052,0)</f>
        <v>0</v>
      </c>
      <c r="BH1052" s="159">
        <f>IF(N1052="zníž. prenesená",J1052,0)</f>
        <v>0</v>
      </c>
      <c r="BI1052" s="159">
        <f>IF(N1052="nulová",J1052,0)</f>
        <v>0</v>
      </c>
      <c r="BJ1052" s="18" t="s">
        <v>149</v>
      </c>
      <c r="BK1052" s="159">
        <f>ROUND(I1052*H1052,2)</f>
        <v>0</v>
      </c>
      <c r="BL1052" s="18" t="s">
        <v>148</v>
      </c>
      <c r="BM1052" s="158" t="s">
        <v>1359</v>
      </c>
    </row>
    <row r="1053" spans="1:65" s="13" customFormat="1" ht="10">
      <c r="B1053" s="160"/>
      <c r="D1053" s="161" t="s">
        <v>151</v>
      </c>
      <c r="E1053" s="162" t="s">
        <v>1</v>
      </c>
      <c r="F1053" s="163" t="s">
        <v>1360</v>
      </c>
      <c r="H1053" s="164">
        <v>474.05500000000001</v>
      </c>
      <c r="I1053" s="165"/>
      <c r="L1053" s="160"/>
      <c r="M1053" s="166"/>
      <c r="N1053" s="167"/>
      <c r="O1053" s="167"/>
      <c r="P1053" s="167"/>
      <c r="Q1053" s="167"/>
      <c r="R1053" s="167"/>
      <c r="S1053" s="167"/>
      <c r="T1053" s="168"/>
      <c r="AT1053" s="162" t="s">
        <v>151</v>
      </c>
      <c r="AU1053" s="162" t="s">
        <v>149</v>
      </c>
      <c r="AV1053" s="13" t="s">
        <v>149</v>
      </c>
      <c r="AW1053" s="13" t="s">
        <v>31</v>
      </c>
      <c r="AX1053" s="13" t="s">
        <v>82</v>
      </c>
      <c r="AY1053" s="162" t="s">
        <v>142</v>
      </c>
    </row>
    <row r="1054" spans="1:65" s="2" customFormat="1" ht="21.75" customHeight="1">
      <c r="A1054" s="33"/>
      <c r="B1054" s="145"/>
      <c r="C1054" s="146" t="s">
        <v>1361</v>
      </c>
      <c r="D1054" s="146" t="s">
        <v>144</v>
      </c>
      <c r="E1054" s="147" t="s">
        <v>1362</v>
      </c>
      <c r="F1054" s="148" t="s">
        <v>1363</v>
      </c>
      <c r="G1054" s="149" t="s">
        <v>287</v>
      </c>
      <c r="H1054" s="150">
        <v>711.08199999999999</v>
      </c>
      <c r="I1054" s="151"/>
      <c r="J1054" s="152">
        <f>ROUND(I1054*H1054,2)</f>
        <v>0</v>
      </c>
      <c r="K1054" s="153"/>
      <c r="L1054" s="34"/>
      <c r="M1054" s="154" t="s">
        <v>1</v>
      </c>
      <c r="N1054" s="155" t="s">
        <v>40</v>
      </c>
      <c r="O1054" s="59"/>
      <c r="P1054" s="156">
        <f>O1054*H1054</f>
        <v>0</v>
      </c>
      <c r="Q1054" s="156">
        <v>0</v>
      </c>
      <c r="R1054" s="156">
        <f>Q1054*H1054</f>
        <v>0</v>
      </c>
      <c r="S1054" s="156">
        <v>0</v>
      </c>
      <c r="T1054" s="157">
        <f>S1054*H1054</f>
        <v>0</v>
      </c>
      <c r="U1054" s="33"/>
      <c r="V1054" s="33"/>
      <c r="W1054" s="33"/>
      <c r="X1054" s="33"/>
      <c r="Y1054" s="33"/>
      <c r="Z1054" s="33"/>
      <c r="AA1054" s="33"/>
      <c r="AB1054" s="33"/>
      <c r="AC1054" s="33"/>
      <c r="AD1054" s="33"/>
      <c r="AE1054" s="33"/>
      <c r="AR1054" s="158" t="s">
        <v>148</v>
      </c>
      <c r="AT1054" s="158" t="s">
        <v>144</v>
      </c>
      <c r="AU1054" s="158" t="s">
        <v>149</v>
      </c>
      <c r="AY1054" s="18" t="s">
        <v>142</v>
      </c>
      <c r="BE1054" s="159">
        <f>IF(N1054="základná",J1054,0)</f>
        <v>0</v>
      </c>
      <c r="BF1054" s="159">
        <f>IF(N1054="znížená",J1054,0)</f>
        <v>0</v>
      </c>
      <c r="BG1054" s="159">
        <f>IF(N1054="zákl. prenesená",J1054,0)</f>
        <v>0</v>
      </c>
      <c r="BH1054" s="159">
        <f>IF(N1054="zníž. prenesená",J1054,0)</f>
        <v>0</v>
      </c>
      <c r="BI1054" s="159">
        <f>IF(N1054="nulová",J1054,0)</f>
        <v>0</v>
      </c>
      <c r="BJ1054" s="18" t="s">
        <v>149</v>
      </c>
      <c r="BK1054" s="159">
        <f>ROUND(I1054*H1054,2)</f>
        <v>0</v>
      </c>
      <c r="BL1054" s="18" t="s">
        <v>148</v>
      </c>
      <c r="BM1054" s="158" t="s">
        <v>1364</v>
      </c>
    </row>
    <row r="1055" spans="1:65" s="2" customFormat="1" ht="21.75" customHeight="1">
      <c r="A1055" s="33"/>
      <c r="B1055" s="145"/>
      <c r="C1055" s="146" t="s">
        <v>1365</v>
      </c>
      <c r="D1055" s="146" t="s">
        <v>144</v>
      </c>
      <c r="E1055" s="147" t="s">
        <v>1366</v>
      </c>
      <c r="F1055" s="148" t="s">
        <v>1367</v>
      </c>
      <c r="G1055" s="149" t="s">
        <v>287</v>
      </c>
      <c r="H1055" s="150">
        <v>4977.5739999999996</v>
      </c>
      <c r="I1055" s="151"/>
      <c r="J1055" s="152">
        <f>ROUND(I1055*H1055,2)</f>
        <v>0</v>
      </c>
      <c r="K1055" s="153"/>
      <c r="L1055" s="34"/>
      <c r="M1055" s="154" t="s">
        <v>1</v>
      </c>
      <c r="N1055" s="155" t="s">
        <v>40</v>
      </c>
      <c r="O1055" s="59"/>
      <c r="P1055" s="156">
        <f>O1055*H1055</f>
        <v>0</v>
      </c>
      <c r="Q1055" s="156">
        <v>0</v>
      </c>
      <c r="R1055" s="156">
        <f>Q1055*H1055</f>
        <v>0</v>
      </c>
      <c r="S1055" s="156">
        <v>0</v>
      </c>
      <c r="T1055" s="157">
        <f>S1055*H1055</f>
        <v>0</v>
      </c>
      <c r="U1055" s="33"/>
      <c r="V1055" s="33"/>
      <c r="W1055" s="33"/>
      <c r="X1055" s="33"/>
      <c r="Y1055" s="33"/>
      <c r="Z1055" s="33"/>
      <c r="AA1055" s="33"/>
      <c r="AB1055" s="33"/>
      <c r="AC1055" s="33"/>
      <c r="AD1055" s="33"/>
      <c r="AE1055" s="33"/>
      <c r="AR1055" s="158" t="s">
        <v>148</v>
      </c>
      <c r="AT1055" s="158" t="s">
        <v>144</v>
      </c>
      <c r="AU1055" s="158" t="s">
        <v>149</v>
      </c>
      <c r="AY1055" s="18" t="s">
        <v>142</v>
      </c>
      <c r="BE1055" s="159">
        <f>IF(N1055="základná",J1055,0)</f>
        <v>0</v>
      </c>
      <c r="BF1055" s="159">
        <f>IF(N1055="znížená",J1055,0)</f>
        <v>0</v>
      </c>
      <c r="BG1055" s="159">
        <f>IF(N1055="zákl. prenesená",J1055,0)</f>
        <v>0</v>
      </c>
      <c r="BH1055" s="159">
        <f>IF(N1055="zníž. prenesená",J1055,0)</f>
        <v>0</v>
      </c>
      <c r="BI1055" s="159">
        <f>IF(N1055="nulová",J1055,0)</f>
        <v>0</v>
      </c>
      <c r="BJ1055" s="18" t="s">
        <v>149</v>
      </c>
      <c r="BK1055" s="159">
        <f>ROUND(I1055*H1055,2)</f>
        <v>0</v>
      </c>
      <c r="BL1055" s="18" t="s">
        <v>148</v>
      </c>
      <c r="BM1055" s="158" t="s">
        <v>1368</v>
      </c>
    </row>
    <row r="1056" spans="1:65" s="13" customFormat="1" ht="10">
      <c r="B1056" s="160"/>
      <c r="D1056" s="161" t="s">
        <v>151</v>
      </c>
      <c r="F1056" s="163" t="s">
        <v>1369</v>
      </c>
      <c r="H1056" s="164">
        <v>4977.5739999999996</v>
      </c>
      <c r="I1056" s="165"/>
      <c r="L1056" s="160"/>
      <c r="M1056" s="166"/>
      <c r="N1056" s="167"/>
      <c r="O1056" s="167"/>
      <c r="P1056" s="167"/>
      <c r="Q1056" s="167"/>
      <c r="R1056" s="167"/>
      <c r="S1056" s="167"/>
      <c r="T1056" s="168"/>
      <c r="AT1056" s="162" t="s">
        <v>151</v>
      </c>
      <c r="AU1056" s="162" t="s">
        <v>149</v>
      </c>
      <c r="AV1056" s="13" t="s">
        <v>149</v>
      </c>
      <c r="AW1056" s="13" t="s">
        <v>3</v>
      </c>
      <c r="AX1056" s="13" t="s">
        <v>82</v>
      </c>
      <c r="AY1056" s="162" t="s">
        <v>142</v>
      </c>
    </row>
    <row r="1057" spans="1:65" s="2" customFormat="1" ht="21.75" customHeight="1">
      <c r="A1057" s="33"/>
      <c r="B1057" s="145"/>
      <c r="C1057" s="146" t="s">
        <v>1370</v>
      </c>
      <c r="D1057" s="146" t="s">
        <v>144</v>
      </c>
      <c r="E1057" s="147" t="s">
        <v>1371</v>
      </c>
      <c r="F1057" s="148" t="s">
        <v>1372</v>
      </c>
      <c r="G1057" s="149" t="s">
        <v>287</v>
      </c>
      <c r="H1057" s="150">
        <v>711.08199999999999</v>
      </c>
      <c r="I1057" s="151"/>
      <c r="J1057" s="152">
        <f>ROUND(I1057*H1057,2)</f>
        <v>0</v>
      </c>
      <c r="K1057" s="153"/>
      <c r="L1057" s="34"/>
      <c r="M1057" s="154" t="s">
        <v>1</v>
      </c>
      <c r="N1057" s="155" t="s">
        <v>40</v>
      </c>
      <c r="O1057" s="59"/>
      <c r="P1057" s="156">
        <f>O1057*H1057</f>
        <v>0</v>
      </c>
      <c r="Q1057" s="156">
        <v>0</v>
      </c>
      <c r="R1057" s="156">
        <f>Q1057*H1057</f>
        <v>0</v>
      </c>
      <c r="S1057" s="156">
        <v>0</v>
      </c>
      <c r="T1057" s="157">
        <f>S1057*H1057</f>
        <v>0</v>
      </c>
      <c r="U1057" s="33"/>
      <c r="V1057" s="33"/>
      <c r="W1057" s="33"/>
      <c r="X1057" s="33"/>
      <c r="Y1057" s="33"/>
      <c r="Z1057" s="33"/>
      <c r="AA1057" s="33"/>
      <c r="AB1057" s="33"/>
      <c r="AC1057" s="33"/>
      <c r="AD1057" s="33"/>
      <c r="AE1057" s="33"/>
      <c r="AR1057" s="158" t="s">
        <v>148</v>
      </c>
      <c r="AT1057" s="158" t="s">
        <v>144</v>
      </c>
      <c r="AU1057" s="158" t="s">
        <v>149</v>
      </c>
      <c r="AY1057" s="18" t="s">
        <v>142</v>
      </c>
      <c r="BE1057" s="159">
        <f>IF(N1057="základná",J1057,0)</f>
        <v>0</v>
      </c>
      <c r="BF1057" s="159">
        <f>IF(N1057="znížená",J1057,0)</f>
        <v>0</v>
      </c>
      <c r="BG1057" s="159">
        <f>IF(N1057="zákl. prenesená",J1057,0)</f>
        <v>0</v>
      </c>
      <c r="BH1057" s="159">
        <f>IF(N1057="zníž. prenesená",J1057,0)</f>
        <v>0</v>
      </c>
      <c r="BI1057" s="159">
        <f>IF(N1057="nulová",J1057,0)</f>
        <v>0</v>
      </c>
      <c r="BJ1057" s="18" t="s">
        <v>149</v>
      </c>
      <c r="BK1057" s="159">
        <f>ROUND(I1057*H1057,2)</f>
        <v>0</v>
      </c>
      <c r="BL1057" s="18" t="s">
        <v>148</v>
      </c>
      <c r="BM1057" s="158" t="s">
        <v>1373</v>
      </c>
    </row>
    <row r="1058" spans="1:65" s="2" customFormat="1" ht="21.75" customHeight="1">
      <c r="A1058" s="33"/>
      <c r="B1058" s="145"/>
      <c r="C1058" s="146" t="s">
        <v>1374</v>
      </c>
      <c r="D1058" s="146" t="s">
        <v>144</v>
      </c>
      <c r="E1058" s="147" t="s">
        <v>1375</v>
      </c>
      <c r="F1058" s="148" t="s">
        <v>1376</v>
      </c>
      <c r="G1058" s="149" t="s">
        <v>287</v>
      </c>
      <c r="H1058" s="150">
        <v>1422.164</v>
      </c>
      <c r="I1058" s="151"/>
      <c r="J1058" s="152">
        <f>ROUND(I1058*H1058,2)</f>
        <v>0</v>
      </c>
      <c r="K1058" s="153"/>
      <c r="L1058" s="34"/>
      <c r="M1058" s="154" t="s">
        <v>1</v>
      </c>
      <c r="N1058" s="155" t="s">
        <v>40</v>
      </c>
      <c r="O1058" s="59"/>
      <c r="P1058" s="156">
        <f>O1058*H1058</f>
        <v>0</v>
      </c>
      <c r="Q1058" s="156">
        <v>0</v>
      </c>
      <c r="R1058" s="156">
        <f>Q1058*H1058</f>
        <v>0</v>
      </c>
      <c r="S1058" s="156">
        <v>0</v>
      </c>
      <c r="T1058" s="157">
        <f>S1058*H1058</f>
        <v>0</v>
      </c>
      <c r="U1058" s="33"/>
      <c r="V1058" s="33"/>
      <c r="W1058" s="33"/>
      <c r="X1058" s="33"/>
      <c r="Y1058" s="33"/>
      <c r="Z1058" s="33"/>
      <c r="AA1058" s="33"/>
      <c r="AB1058" s="33"/>
      <c r="AC1058" s="33"/>
      <c r="AD1058" s="33"/>
      <c r="AE1058" s="33"/>
      <c r="AR1058" s="158" t="s">
        <v>148</v>
      </c>
      <c r="AT1058" s="158" t="s">
        <v>144</v>
      </c>
      <c r="AU1058" s="158" t="s">
        <v>149</v>
      </c>
      <c r="AY1058" s="18" t="s">
        <v>142</v>
      </c>
      <c r="BE1058" s="159">
        <f>IF(N1058="základná",J1058,0)</f>
        <v>0</v>
      </c>
      <c r="BF1058" s="159">
        <f>IF(N1058="znížená",J1058,0)</f>
        <v>0</v>
      </c>
      <c r="BG1058" s="159">
        <f>IF(N1058="zákl. prenesená",J1058,0)</f>
        <v>0</v>
      </c>
      <c r="BH1058" s="159">
        <f>IF(N1058="zníž. prenesená",J1058,0)</f>
        <v>0</v>
      </c>
      <c r="BI1058" s="159">
        <f>IF(N1058="nulová",J1058,0)</f>
        <v>0</v>
      </c>
      <c r="BJ1058" s="18" t="s">
        <v>149</v>
      </c>
      <c r="BK1058" s="159">
        <f>ROUND(I1058*H1058,2)</f>
        <v>0</v>
      </c>
      <c r="BL1058" s="18" t="s">
        <v>148</v>
      </c>
      <c r="BM1058" s="158" t="s">
        <v>1377</v>
      </c>
    </row>
    <row r="1059" spans="1:65" s="13" customFormat="1" ht="10">
      <c r="B1059" s="160"/>
      <c r="D1059" s="161" t="s">
        <v>151</v>
      </c>
      <c r="F1059" s="163" t="s">
        <v>1378</v>
      </c>
      <c r="H1059" s="164">
        <v>1422.164</v>
      </c>
      <c r="I1059" s="165"/>
      <c r="L1059" s="160"/>
      <c r="M1059" s="166"/>
      <c r="N1059" s="167"/>
      <c r="O1059" s="167"/>
      <c r="P1059" s="167"/>
      <c r="Q1059" s="167"/>
      <c r="R1059" s="167"/>
      <c r="S1059" s="167"/>
      <c r="T1059" s="168"/>
      <c r="AT1059" s="162" t="s">
        <v>151</v>
      </c>
      <c r="AU1059" s="162" t="s">
        <v>149</v>
      </c>
      <c r="AV1059" s="13" t="s">
        <v>149</v>
      </c>
      <c r="AW1059" s="13" t="s">
        <v>3</v>
      </c>
      <c r="AX1059" s="13" t="s">
        <v>82</v>
      </c>
      <c r="AY1059" s="162" t="s">
        <v>142</v>
      </c>
    </row>
    <row r="1060" spans="1:65" s="2" customFormat="1" ht="21.75" customHeight="1">
      <c r="A1060" s="33"/>
      <c r="B1060" s="145"/>
      <c r="C1060" s="146" t="s">
        <v>1379</v>
      </c>
      <c r="D1060" s="146" t="s">
        <v>144</v>
      </c>
      <c r="E1060" s="147" t="s">
        <v>1380</v>
      </c>
      <c r="F1060" s="148" t="s">
        <v>1381</v>
      </c>
      <c r="G1060" s="149" t="s">
        <v>287</v>
      </c>
      <c r="H1060" s="150">
        <v>711.08199999999999</v>
      </c>
      <c r="I1060" s="151"/>
      <c r="J1060" s="152">
        <f>ROUND(I1060*H1060,2)</f>
        <v>0</v>
      </c>
      <c r="K1060" s="153"/>
      <c r="L1060" s="34"/>
      <c r="M1060" s="154" t="s">
        <v>1</v>
      </c>
      <c r="N1060" s="155" t="s">
        <v>40</v>
      </c>
      <c r="O1060" s="59"/>
      <c r="P1060" s="156">
        <f>O1060*H1060</f>
        <v>0</v>
      </c>
      <c r="Q1060" s="156">
        <v>0</v>
      </c>
      <c r="R1060" s="156">
        <f>Q1060*H1060</f>
        <v>0</v>
      </c>
      <c r="S1060" s="156">
        <v>0</v>
      </c>
      <c r="T1060" s="157">
        <f>S1060*H1060</f>
        <v>0</v>
      </c>
      <c r="U1060" s="33"/>
      <c r="V1060" s="33"/>
      <c r="W1060" s="33"/>
      <c r="X1060" s="33"/>
      <c r="Y1060" s="33"/>
      <c r="Z1060" s="33"/>
      <c r="AA1060" s="33"/>
      <c r="AB1060" s="33"/>
      <c r="AC1060" s="33"/>
      <c r="AD1060" s="33"/>
      <c r="AE1060" s="33"/>
      <c r="AR1060" s="158" t="s">
        <v>148</v>
      </c>
      <c r="AT1060" s="158" t="s">
        <v>144</v>
      </c>
      <c r="AU1060" s="158" t="s">
        <v>149</v>
      </c>
      <c r="AY1060" s="18" t="s">
        <v>142</v>
      </c>
      <c r="BE1060" s="159">
        <f>IF(N1060="základná",J1060,0)</f>
        <v>0</v>
      </c>
      <c r="BF1060" s="159">
        <f>IF(N1060="znížená",J1060,0)</f>
        <v>0</v>
      </c>
      <c r="BG1060" s="159">
        <f>IF(N1060="zákl. prenesená",J1060,0)</f>
        <v>0</v>
      </c>
      <c r="BH1060" s="159">
        <f>IF(N1060="zníž. prenesená",J1060,0)</f>
        <v>0</v>
      </c>
      <c r="BI1060" s="159">
        <f>IF(N1060="nulová",J1060,0)</f>
        <v>0</v>
      </c>
      <c r="BJ1060" s="18" t="s">
        <v>149</v>
      </c>
      <c r="BK1060" s="159">
        <f>ROUND(I1060*H1060,2)</f>
        <v>0</v>
      </c>
      <c r="BL1060" s="18" t="s">
        <v>148</v>
      </c>
      <c r="BM1060" s="158" t="s">
        <v>1382</v>
      </c>
    </row>
    <row r="1061" spans="1:65" s="2" customFormat="1" ht="21.75" customHeight="1">
      <c r="A1061" s="33"/>
      <c r="B1061" s="145"/>
      <c r="C1061" s="146" t="s">
        <v>1383</v>
      </c>
      <c r="D1061" s="146" t="s">
        <v>144</v>
      </c>
      <c r="E1061" s="147" t="s">
        <v>1384</v>
      </c>
      <c r="F1061" s="148" t="s">
        <v>1385</v>
      </c>
      <c r="G1061" s="149" t="s">
        <v>287</v>
      </c>
      <c r="H1061" s="150">
        <v>711.08199999999999</v>
      </c>
      <c r="I1061" s="151"/>
      <c r="J1061" s="152">
        <f>ROUND(I1061*H1061,2)</f>
        <v>0</v>
      </c>
      <c r="K1061" s="153"/>
      <c r="L1061" s="34"/>
      <c r="M1061" s="154" t="s">
        <v>1</v>
      </c>
      <c r="N1061" s="155" t="s">
        <v>40</v>
      </c>
      <c r="O1061" s="59"/>
      <c r="P1061" s="156">
        <f>O1061*H1061</f>
        <v>0</v>
      </c>
      <c r="Q1061" s="156">
        <v>0</v>
      </c>
      <c r="R1061" s="156">
        <f>Q1061*H1061</f>
        <v>0</v>
      </c>
      <c r="S1061" s="156">
        <v>0</v>
      </c>
      <c r="T1061" s="157">
        <f>S1061*H1061</f>
        <v>0</v>
      </c>
      <c r="U1061" s="33"/>
      <c r="V1061" s="33"/>
      <c r="W1061" s="33"/>
      <c r="X1061" s="33"/>
      <c r="Y1061" s="33"/>
      <c r="Z1061" s="33"/>
      <c r="AA1061" s="33"/>
      <c r="AB1061" s="33"/>
      <c r="AC1061" s="33"/>
      <c r="AD1061" s="33"/>
      <c r="AE1061" s="33"/>
      <c r="AR1061" s="158" t="s">
        <v>148</v>
      </c>
      <c r="AT1061" s="158" t="s">
        <v>144</v>
      </c>
      <c r="AU1061" s="158" t="s">
        <v>149</v>
      </c>
      <c r="AY1061" s="18" t="s">
        <v>142</v>
      </c>
      <c r="BE1061" s="159">
        <f>IF(N1061="základná",J1061,0)</f>
        <v>0</v>
      </c>
      <c r="BF1061" s="159">
        <f>IF(N1061="znížená",J1061,0)</f>
        <v>0</v>
      </c>
      <c r="BG1061" s="159">
        <f>IF(N1061="zákl. prenesená",J1061,0)</f>
        <v>0</v>
      </c>
      <c r="BH1061" s="159">
        <f>IF(N1061="zníž. prenesená",J1061,0)</f>
        <v>0</v>
      </c>
      <c r="BI1061" s="159">
        <f>IF(N1061="nulová",J1061,0)</f>
        <v>0</v>
      </c>
      <c r="BJ1061" s="18" t="s">
        <v>149</v>
      </c>
      <c r="BK1061" s="159">
        <f>ROUND(I1061*H1061,2)</f>
        <v>0</v>
      </c>
      <c r="BL1061" s="18" t="s">
        <v>148</v>
      </c>
      <c r="BM1061" s="158" t="s">
        <v>1386</v>
      </c>
    </row>
    <row r="1062" spans="1:65" s="12" customFormat="1" ht="22.75" customHeight="1">
      <c r="B1062" s="132"/>
      <c r="D1062" s="133" t="s">
        <v>73</v>
      </c>
      <c r="E1062" s="143" t="s">
        <v>893</v>
      </c>
      <c r="F1062" s="143" t="s">
        <v>1387</v>
      </c>
      <c r="I1062" s="135"/>
      <c r="J1062" s="144">
        <f>BK1062</f>
        <v>0</v>
      </c>
      <c r="L1062" s="132"/>
      <c r="M1062" s="137"/>
      <c r="N1062" s="138"/>
      <c r="O1062" s="138"/>
      <c r="P1062" s="139">
        <f>P1063</f>
        <v>0</v>
      </c>
      <c r="Q1062" s="138"/>
      <c r="R1062" s="139">
        <f>R1063</f>
        <v>0</v>
      </c>
      <c r="S1062" s="138"/>
      <c r="T1062" s="140">
        <f>T1063</f>
        <v>0</v>
      </c>
      <c r="AR1062" s="133" t="s">
        <v>82</v>
      </c>
      <c r="AT1062" s="141" t="s">
        <v>73</v>
      </c>
      <c r="AU1062" s="141" t="s">
        <v>82</v>
      </c>
      <c r="AY1062" s="133" t="s">
        <v>142</v>
      </c>
      <c r="BK1062" s="142">
        <f>BK1063</f>
        <v>0</v>
      </c>
    </row>
    <row r="1063" spans="1:65" s="2" customFormat="1" ht="21.75" customHeight="1">
      <c r="A1063" s="33"/>
      <c r="B1063" s="145"/>
      <c r="C1063" s="146" t="s">
        <v>1388</v>
      </c>
      <c r="D1063" s="146" t="s">
        <v>144</v>
      </c>
      <c r="E1063" s="147" t="s">
        <v>1389</v>
      </c>
      <c r="F1063" s="148" t="s">
        <v>1390</v>
      </c>
      <c r="G1063" s="149" t="s">
        <v>287</v>
      </c>
      <c r="H1063" s="150">
        <v>2679.78</v>
      </c>
      <c r="I1063" s="151"/>
      <c r="J1063" s="152">
        <f>ROUND(I1063*H1063,2)</f>
        <v>0</v>
      </c>
      <c r="K1063" s="153"/>
      <c r="L1063" s="34"/>
      <c r="M1063" s="154" t="s">
        <v>1</v>
      </c>
      <c r="N1063" s="155" t="s">
        <v>40</v>
      </c>
      <c r="O1063" s="59"/>
      <c r="P1063" s="156">
        <f>O1063*H1063</f>
        <v>0</v>
      </c>
      <c r="Q1063" s="156">
        <v>0</v>
      </c>
      <c r="R1063" s="156">
        <f>Q1063*H1063</f>
        <v>0</v>
      </c>
      <c r="S1063" s="156">
        <v>0</v>
      </c>
      <c r="T1063" s="157">
        <f>S1063*H1063</f>
        <v>0</v>
      </c>
      <c r="U1063" s="33"/>
      <c r="V1063" s="33"/>
      <c r="W1063" s="33"/>
      <c r="X1063" s="33"/>
      <c r="Y1063" s="33"/>
      <c r="Z1063" s="33"/>
      <c r="AA1063" s="33"/>
      <c r="AB1063" s="33"/>
      <c r="AC1063" s="33"/>
      <c r="AD1063" s="33"/>
      <c r="AE1063" s="33"/>
      <c r="AR1063" s="158" t="s">
        <v>148</v>
      </c>
      <c r="AT1063" s="158" t="s">
        <v>144</v>
      </c>
      <c r="AU1063" s="158" t="s">
        <v>149</v>
      </c>
      <c r="AY1063" s="18" t="s">
        <v>142</v>
      </c>
      <c r="BE1063" s="159">
        <f>IF(N1063="základná",J1063,0)</f>
        <v>0</v>
      </c>
      <c r="BF1063" s="159">
        <f>IF(N1063="znížená",J1063,0)</f>
        <v>0</v>
      </c>
      <c r="BG1063" s="159">
        <f>IF(N1063="zákl. prenesená",J1063,0)</f>
        <v>0</v>
      </c>
      <c r="BH1063" s="159">
        <f>IF(N1063="zníž. prenesená",J1063,0)</f>
        <v>0</v>
      </c>
      <c r="BI1063" s="159">
        <f>IF(N1063="nulová",J1063,0)</f>
        <v>0</v>
      </c>
      <c r="BJ1063" s="18" t="s">
        <v>149</v>
      </c>
      <c r="BK1063" s="159">
        <f>ROUND(I1063*H1063,2)</f>
        <v>0</v>
      </c>
      <c r="BL1063" s="18" t="s">
        <v>148</v>
      </c>
      <c r="BM1063" s="158" t="s">
        <v>1391</v>
      </c>
    </row>
    <row r="1064" spans="1:65" s="12" customFormat="1" ht="25.9" customHeight="1">
      <c r="B1064" s="132"/>
      <c r="D1064" s="133" t="s">
        <v>73</v>
      </c>
      <c r="E1064" s="134" t="s">
        <v>1392</v>
      </c>
      <c r="F1064" s="134" t="s">
        <v>1393</v>
      </c>
      <c r="I1064" s="135"/>
      <c r="J1064" s="136">
        <f>BK1064</f>
        <v>0</v>
      </c>
      <c r="L1064" s="132"/>
      <c r="M1064" s="137"/>
      <c r="N1064" s="138"/>
      <c r="O1064" s="138"/>
      <c r="P1064" s="139">
        <f>P1065+P1111+P1146+P1223+P1230+P1232+P1280+P1334+P1358+P1401+P1521+P1549+P1563+P1611+P1632</f>
        <v>0</v>
      </c>
      <c r="Q1064" s="138"/>
      <c r="R1064" s="139">
        <f>R1065+R1111+R1146+R1223+R1230+R1232+R1280+R1334+R1358+R1401+R1521+R1549+R1563+R1611+R1632</f>
        <v>157.13238608</v>
      </c>
      <c r="S1064" s="138"/>
      <c r="T1064" s="140">
        <f>T1065+T1111+T1146+T1223+T1230+T1232+T1280+T1334+T1358+T1401+T1521+T1549+T1563+T1611+T1632</f>
        <v>190.82231882000002</v>
      </c>
      <c r="AR1064" s="133" t="s">
        <v>149</v>
      </c>
      <c r="AT1064" s="141" t="s">
        <v>73</v>
      </c>
      <c r="AU1064" s="141" t="s">
        <v>74</v>
      </c>
      <c r="AY1064" s="133" t="s">
        <v>142</v>
      </c>
      <c r="BK1064" s="142">
        <f>BK1065+BK1111+BK1146+BK1223+BK1230+BK1232+BK1280+BK1334+BK1358+BK1401+BK1521+BK1549+BK1563+BK1611+BK1632</f>
        <v>0</v>
      </c>
    </row>
    <row r="1065" spans="1:65" s="12" customFormat="1" ht="22.75" customHeight="1">
      <c r="B1065" s="132"/>
      <c r="D1065" s="133" t="s">
        <v>73</v>
      </c>
      <c r="E1065" s="143" t="s">
        <v>1394</v>
      </c>
      <c r="F1065" s="143" t="s">
        <v>1395</v>
      </c>
      <c r="I1065" s="135"/>
      <c r="J1065" s="144">
        <f>BK1065</f>
        <v>0</v>
      </c>
      <c r="L1065" s="132"/>
      <c r="M1065" s="137"/>
      <c r="N1065" s="138"/>
      <c r="O1065" s="138"/>
      <c r="P1065" s="139">
        <f>SUM(P1066:P1110)</f>
        <v>0</v>
      </c>
      <c r="Q1065" s="138"/>
      <c r="R1065" s="139">
        <f>SUM(R1066:R1110)</f>
        <v>15.3834166</v>
      </c>
      <c r="S1065" s="138"/>
      <c r="T1065" s="140">
        <f>SUM(T1066:T1110)</f>
        <v>0</v>
      </c>
      <c r="AR1065" s="133" t="s">
        <v>149</v>
      </c>
      <c r="AT1065" s="141" t="s">
        <v>73</v>
      </c>
      <c r="AU1065" s="141" t="s">
        <v>82</v>
      </c>
      <c r="AY1065" s="133" t="s">
        <v>142</v>
      </c>
      <c r="BK1065" s="142">
        <f>SUM(BK1066:BK1110)</f>
        <v>0</v>
      </c>
    </row>
    <row r="1066" spans="1:65" s="2" customFormat="1" ht="21.75" customHeight="1">
      <c r="A1066" s="33"/>
      <c r="B1066" s="145"/>
      <c r="C1066" s="146" t="s">
        <v>1396</v>
      </c>
      <c r="D1066" s="146" t="s">
        <v>144</v>
      </c>
      <c r="E1066" s="147" t="s">
        <v>1397</v>
      </c>
      <c r="F1066" s="148" t="s">
        <v>1398</v>
      </c>
      <c r="G1066" s="149" t="s">
        <v>314</v>
      </c>
      <c r="H1066" s="150">
        <v>394.8</v>
      </c>
      <c r="I1066" s="151"/>
      <c r="J1066" s="152">
        <f>ROUND(I1066*H1066,2)</f>
        <v>0</v>
      </c>
      <c r="K1066" s="153"/>
      <c r="L1066" s="34"/>
      <c r="M1066" s="154" t="s">
        <v>1</v>
      </c>
      <c r="N1066" s="155" t="s">
        <v>40</v>
      </c>
      <c r="O1066" s="59"/>
      <c r="P1066" s="156">
        <f>O1066*H1066</f>
        <v>0</v>
      </c>
      <c r="Q1066" s="156">
        <v>0</v>
      </c>
      <c r="R1066" s="156">
        <f>Q1066*H1066</f>
        <v>0</v>
      </c>
      <c r="S1066" s="156">
        <v>0</v>
      </c>
      <c r="T1066" s="157">
        <f>S1066*H1066</f>
        <v>0</v>
      </c>
      <c r="U1066" s="33"/>
      <c r="V1066" s="33"/>
      <c r="W1066" s="33"/>
      <c r="X1066" s="33"/>
      <c r="Y1066" s="33"/>
      <c r="Z1066" s="33"/>
      <c r="AA1066" s="33"/>
      <c r="AB1066" s="33"/>
      <c r="AC1066" s="33"/>
      <c r="AD1066" s="33"/>
      <c r="AE1066" s="33"/>
      <c r="AR1066" s="158" t="s">
        <v>276</v>
      </c>
      <c r="AT1066" s="158" t="s">
        <v>144</v>
      </c>
      <c r="AU1066" s="158" t="s">
        <v>149</v>
      </c>
      <c r="AY1066" s="18" t="s">
        <v>142</v>
      </c>
      <c r="BE1066" s="159">
        <f>IF(N1066="základná",J1066,0)</f>
        <v>0</v>
      </c>
      <c r="BF1066" s="159">
        <f>IF(N1066="znížená",J1066,0)</f>
        <v>0</v>
      </c>
      <c r="BG1066" s="159">
        <f>IF(N1066="zákl. prenesená",J1066,0)</f>
        <v>0</v>
      </c>
      <c r="BH1066" s="159">
        <f>IF(N1066="zníž. prenesená",J1066,0)</f>
        <v>0</v>
      </c>
      <c r="BI1066" s="159">
        <f>IF(N1066="nulová",J1066,0)</f>
        <v>0</v>
      </c>
      <c r="BJ1066" s="18" t="s">
        <v>149</v>
      </c>
      <c r="BK1066" s="159">
        <f>ROUND(I1066*H1066,2)</f>
        <v>0</v>
      </c>
      <c r="BL1066" s="18" t="s">
        <v>276</v>
      </c>
      <c r="BM1066" s="158" t="s">
        <v>1399</v>
      </c>
    </row>
    <row r="1067" spans="1:65" s="14" customFormat="1" ht="10">
      <c r="B1067" s="169"/>
      <c r="D1067" s="161" t="s">
        <v>151</v>
      </c>
      <c r="E1067" s="170" t="s">
        <v>1</v>
      </c>
      <c r="F1067" s="171" t="s">
        <v>1400</v>
      </c>
      <c r="H1067" s="170" t="s">
        <v>1</v>
      </c>
      <c r="I1067" s="172"/>
      <c r="L1067" s="169"/>
      <c r="M1067" s="173"/>
      <c r="N1067" s="174"/>
      <c r="O1067" s="174"/>
      <c r="P1067" s="174"/>
      <c r="Q1067" s="174"/>
      <c r="R1067" s="174"/>
      <c r="S1067" s="174"/>
      <c r="T1067" s="175"/>
      <c r="AT1067" s="170" t="s">
        <v>151</v>
      </c>
      <c r="AU1067" s="170" t="s">
        <v>149</v>
      </c>
      <c r="AV1067" s="14" t="s">
        <v>82</v>
      </c>
      <c r="AW1067" s="14" t="s">
        <v>31</v>
      </c>
      <c r="AX1067" s="14" t="s">
        <v>74</v>
      </c>
      <c r="AY1067" s="170" t="s">
        <v>142</v>
      </c>
    </row>
    <row r="1068" spans="1:65" s="13" customFormat="1" ht="10">
      <c r="B1068" s="160"/>
      <c r="D1068" s="161" t="s">
        <v>151</v>
      </c>
      <c r="E1068" s="162" t="s">
        <v>1</v>
      </c>
      <c r="F1068" s="163" t="s">
        <v>1401</v>
      </c>
      <c r="H1068" s="164">
        <v>319.2</v>
      </c>
      <c r="I1068" s="165"/>
      <c r="L1068" s="160"/>
      <c r="M1068" s="166"/>
      <c r="N1068" s="167"/>
      <c r="O1068" s="167"/>
      <c r="P1068" s="167"/>
      <c r="Q1068" s="167"/>
      <c r="R1068" s="167"/>
      <c r="S1068" s="167"/>
      <c r="T1068" s="168"/>
      <c r="AT1068" s="162" t="s">
        <v>151</v>
      </c>
      <c r="AU1068" s="162" t="s">
        <v>149</v>
      </c>
      <c r="AV1068" s="13" t="s">
        <v>149</v>
      </c>
      <c r="AW1068" s="13" t="s">
        <v>31</v>
      </c>
      <c r="AX1068" s="13" t="s">
        <v>74</v>
      </c>
      <c r="AY1068" s="162" t="s">
        <v>142</v>
      </c>
    </row>
    <row r="1069" spans="1:65" s="14" customFormat="1" ht="10">
      <c r="B1069" s="169"/>
      <c r="D1069" s="161" t="s">
        <v>151</v>
      </c>
      <c r="E1069" s="170" t="s">
        <v>1</v>
      </c>
      <c r="F1069" s="171" t="s">
        <v>1146</v>
      </c>
      <c r="H1069" s="170" t="s">
        <v>1</v>
      </c>
      <c r="I1069" s="172"/>
      <c r="L1069" s="169"/>
      <c r="M1069" s="173"/>
      <c r="N1069" s="174"/>
      <c r="O1069" s="174"/>
      <c r="P1069" s="174"/>
      <c r="Q1069" s="174"/>
      <c r="R1069" s="174"/>
      <c r="S1069" s="174"/>
      <c r="T1069" s="175"/>
      <c r="AT1069" s="170" t="s">
        <v>151</v>
      </c>
      <c r="AU1069" s="170" t="s">
        <v>149</v>
      </c>
      <c r="AV1069" s="14" t="s">
        <v>82</v>
      </c>
      <c r="AW1069" s="14" t="s">
        <v>31</v>
      </c>
      <c r="AX1069" s="14" t="s">
        <v>74</v>
      </c>
      <c r="AY1069" s="170" t="s">
        <v>142</v>
      </c>
    </row>
    <row r="1070" spans="1:65" s="13" customFormat="1" ht="10">
      <c r="B1070" s="160"/>
      <c r="D1070" s="161" t="s">
        <v>151</v>
      </c>
      <c r="E1070" s="162" t="s">
        <v>1</v>
      </c>
      <c r="F1070" s="163" t="s">
        <v>1147</v>
      </c>
      <c r="H1070" s="164">
        <v>75.599999999999994</v>
      </c>
      <c r="I1070" s="165"/>
      <c r="L1070" s="160"/>
      <c r="M1070" s="166"/>
      <c r="N1070" s="167"/>
      <c r="O1070" s="167"/>
      <c r="P1070" s="167"/>
      <c r="Q1070" s="167"/>
      <c r="R1070" s="167"/>
      <c r="S1070" s="167"/>
      <c r="T1070" s="168"/>
      <c r="AT1070" s="162" t="s">
        <v>151</v>
      </c>
      <c r="AU1070" s="162" t="s">
        <v>149</v>
      </c>
      <c r="AV1070" s="13" t="s">
        <v>149</v>
      </c>
      <c r="AW1070" s="13" t="s">
        <v>31</v>
      </c>
      <c r="AX1070" s="13" t="s">
        <v>74</v>
      </c>
      <c r="AY1070" s="162" t="s">
        <v>142</v>
      </c>
    </row>
    <row r="1071" spans="1:65" s="15" customFormat="1" ht="10">
      <c r="B1071" s="176"/>
      <c r="D1071" s="161" t="s">
        <v>151</v>
      </c>
      <c r="E1071" s="177" t="s">
        <v>1</v>
      </c>
      <c r="F1071" s="178" t="s">
        <v>164</v>
      </c>
      <c r="H1071" s="179">
        <v>394.8</v>
      </c>
      <c r="I1071" s="180"/>
      <c r="L1071" s="176"/>
      <c r="M1071" s="181"/>
      <c r="N1071" s="182"/>
      <c r="O1071" s="182"/>
      <c r="P1071" s="182"/>
      <c r="Q1071" s="182"/>
      <c r="R1071" s="182"/>
      <c r="S1071" s="182"/>
      <c r="T1071" s="183"/>
      <c r="AT1071" s="177" t="s">
        <v>151</v>
      </c>
      <c r="AU1071" s="177" t="s">
        <v>149</v>
      </c>
      <c r="AV1071" s="15" t="s">
        <v>148</v>
      </c>
      <c r="AW1071" s="15" t="s">
        <v>31</v>
      </c>
      <c r="AX1071" s="15" t="s">
        <v>82</v>
      </c>
      <c r="AY1071" s="177" t="s">
        <v>142</v>
      </c>
    </row>
    <row r="1072" spans="1:65" s="2" customFormat="1" ht="21.75" customHeight="1">
      <c r="A1072" s="33"/>
      <c r="B1072" s="145"/>
      <c r="C1072" s="146" t="s">
        <v>1402</v>
      </c>
      <c r="D1072" s="146" t="s">
        <v>144</v>
      </c>
      <c r="E1072" s="147" t="s">
        <v>1403</v>
      </c>
      <c r="F1072" s="148" t="s">
        <v>1404</v>
      </c>
      <c r="G1072" s="149" t="s">
        <v>314</v>
      </c>
      <c r="H1072" s="150">
        <v>291</v>
      </c>
      <c r="I1072" s="151"/>
      <c r="J1072" s="152">
        <f>ROUND(I1072*H1072,2)</f>
        <v>0</v>
      </c>
      <c r="K1072" s="153"/>
      <c r="L1072" s="34"/>
      <c r="M1072" s="154" t="s">
        <v>1</v>
      </c>
      <c r="N1072" s="155" t="s">
        <v>40</v>
      </c>
      <c r="O1072" s="59"/>
      <c r="P1072" s="156">
        <f>O1072*H1072</f>
        <v>0</v>
      </c>
      <c r="Q1072" s="156">
        <v>0</v>
      </c>
      <c r="R1072" s="156">
        <f>Q1072*H1072</f>
        <v>0</v>
      </c>
      <c r="S1072" s="156">
        <v>0</v>
      </c>
      <c r="T1072" s="157">
        <f>S1072*H1072</f>
        <v>0</v>
      </c>
      <c r="U1072" s="33"/>
      <c r="V1072" s="33"/>
      <c r="W1072" s="33"/>
      <c r="X1072" s="33"/>
      <c r="Y1072" s="33"/>
      <c r="Z1072" s="33"/>
      <c r="AA1072" s="33"/>
      <c r="AB1072" s="33"/>
      <c r="AC1072" s="33"/>
      <c r="AD1072" s="33"/>
      <c r="AE1072" s="33"/>
      <c r="AR1072" s="158" t="s">
        <v>276</v>
      </c>
      <c r="AT1072" s="158" t="s">
        <v>144</v>
      </c>
      <c r="AU1072" s="158" t="s">
        <v>149</v>
      </c>
      <c r="AY1072" s="18" t="s">
        <v>142</v>
      </c>
      <c r="BE1072" s="159">
        <f>IF(N1072="základná",J1072,0)</f>
        <v>0</v>
      </c>
      <c r="BF1072" s="159">
        <f>IF(N1072="znížená",J1072,0)</f>
        <v>0</v>
      </c>
      <c r="BG1072" s="159">
        <f>IF(N1072="zákl. prenesená",J1072,0)</f>
        <v>0</v>
      </c>
      <c r="BH1072" s="159">
        <f>IF(N1072="zníž. prenesená",J1072,0)</f>
        <v>0</v>
      </c>
      <c r="BI1072" s="159">
        <f>IF(N1072="nulová",J1072,0)</f>
        <v>0</v>
      </c>
      <c r="BJ1072" s="18" t="s">
        <v>149</v>
      </c>
      <c r="BK1072" s="159">
        <f>ROUND(I1072*H1072,2)</f>
        <v>0</v>
      </c>
      <c r="BL1072" s="18" t="s">
        <v>276</v>
      </c>
      <c r="BM1072" s="158" t="s">
        <v>1405</v>
      </c>
    </row>
    <row r="1073" spans="1:65" s="2" customFormat="1" ht="16.5" customHeight="1">
      <c r="A1073" s="33"/>
      <c r="B1073" s="145"/>
      <c r="C1073" s="184" t="s">
        <v>1406</v>
      </c>
      <c r="D1073" s="184" t="s">
        <v>301</v>
      </c>
      <c r="E1073" s="185" t="s">
        <v>1407</v>
      </c>
      <c r="F1073" s="186" t="s">
        <v>1408</v>
      </c>
      <c r="G1073" s="187" t="s">
        <v>287</v>
      </c>
      <c r="H1073" s="188">
        <v>0.22</v>
      </c>
      <c r="I1073" s="189"/>
      <c r="J1073" s="190">
        <f>ROUND(I1073*H1073,2)</f>
        <v>0</v>
      </c>
      <c r="K1073" s="191"/>
      <c r="L1073" s="192"/>
      <c r="M1073" s="193" t="s">
        <v>1</v>
      </c>
      <c r="N1073" s="194" t="s">
        <v>40</v>
      </c>
      <c r="O1073" s="59"/>
      <c r="P1073" s="156">
        <f>O1073*H1073</f>
        <v>0</v>
      </c>
      <c r="Q1073" s="156">
        <v>1</v>
      </c>
      <c r="R1073" s="156">
        <f>Q1073*H1073</f>
        <v>0.22</v>
      </c>
      <c r="S1073" s="156">
        <v>0</v>
      </c>
      <c r="T1073" s="157">
        <f>S1073*H1073</f>
        <v>0</v>
      </c>
      <c r="U1073" s="33"/>
      <c r="V1073" s="33"/>
      <c r="W1073" s="33"/>
      <c r="X1073" s="33"/>
      <c r="Y1073" s="33"/>
      <c r="Z1073" s="33"/>
      <c r="AA1073" s="33"/>
      <c r="AB1073" s="33"/>
      <c r="AC1073" s="33"/>
      <c r="AD1073" s="33"/>
      <c r="AE1073" s="33"/>
      <c r="AR1073" s="158" t="s">
        <v>387</v>
      </c>
      <c r="AT1073" s="158" t="s">
        <v>301</v>
      </c>
      <c r="AU1073" s="158" t="s">
        <v>149</v>
      </c>
      <c r="AY1073" s="18" t="s">
        <v>142</v>
      </c>
      <c r="BE1073" s="159">
        <f>IF(N1073="základná",J1073,0)</f>
        <v>0</v>
      </c>
      <c r="BF1073" s="159">
        <f>IF(N1073="znížená",J1073,0)</f>
        <v>0</v>
      </c>
      <c r="BG1073" s="159">
        <f>IF(N1073="zákl. prenesená",J1073,0)</f>
        <v>0</v>
      </c>
      <c r="BH1073" s="159">
        <f>IF(N1073="zníž. prenesená",J1073,0)</f>
        <v>0</v>
      </c>
      <c r="BI1073" s="159">
        <f>IF(N1073="nulová",J1073,0)</f>
        <v>0</v>
      </c>
      <c r="BJ1073" s="18" t="s">
        <v>149</v>
      </c>
      <c r="BK1073" s="159">
        <f>ROUND(I1073*H1073,2)</f>
        <v>0</v>
      </c>
      <c r="BL1073" s="18" t="s">
        <v>276</v>
      </c>
      <c r="BM1073" s="158" t="s">
        <v>1409</v>
      </c>
    </row>
    <row r="1074" spans="1:65" s="13" customFormat="1" ht="10">
      <c r="B1074" s="160"/>
      <c r="D1074" s="161" t="s">
        <v>151</v>
      </c>
      <c r="E1074" s="162" t="s">
        <v>1</v>
      </c>
      <c r="F1074" s="163" t="s">
        <v>1410</v>
      </c>
      <c r="H1074" s="164">
        <v>0.22</v>
      </c>
      <c r="I1074" s="165"/>
      <c r="L1074" s="160"/>
      <c r="M1074" s="166"/>
      <c r="N1074" s="167"/>
      <c r="O1074" s="167"/>
      <c r="P1074" s="167"/>
      <c r="Q1074" s="167"/>
      <c r="R1074" s="167"/>
      <c r="S1074" s="167"/>
      <c r="T1074" s="168"/>
      <c r="AT1074" s="162" t="s">
        <v>151</v>
      </c>
      <c r="AU1074" s="162" t="s">
        <v>149</v>
      </c>
      <c r="AV1074" s="13" t="s">
        <v>149</v>
      </c>
      <c r="AW1074" s="13" t="s">
        <v>31</v>
      </c>
      <c r="AX1074" s="13" t="s">
        <v>82</v>
      </c>
      <c r="AY1074" s="162" t="s">
        <v>142</v>
      </c>
    </row>
    <row r="1075" spans="1:65" s="2" customFormat="1" ht="21.75" customHeight="1">
      <c r="A1075" s="33"/>
      <c r="B1075" s="145"/>
      <c r="C1075" s="146" t="s">
        <v>1411</v>
      </c>
      <c r="D1075" s="146" t="s">
        <v>144</v>
      </c>
      <c r="E1075" s="147" t="s">
        <v>1412</v>
      </c>
      <c r="F1075" s="148" t="s">
        <v>1413</v>
      </c>
      <c r="G1075" s="149" t="s">
        <v>314</v>
      </c>
      <c r="H1075" s="150">
        <v>302.02999999999997</v>
      </c>
      <c r="I1075" s="151"/>
      <c r="J1075" s="152">
        <f>ROUND(I1075*H1075,2)</f>
        <v>0</v>
      </c>
      <c r="K1075" s="153"/>
      <c r="L1075" s="34"/>
      <c r="M1075" s="154" t="s">
        <v>1</v>
      </c>
      <c r="N1075" s="155" t="s">
        <v>40</v>
      </c>
      <c r="O1075" s="59"/>
      <c r="P1075" s="156">
        <f>O1075*H1075</f>
        <v>0</v>
      </c>
      <c r="Q1075" s="156">
        <v>3.5000000000000001E-3</v>
      </c>
      <c r="R1075" s="156">
        <f>Q1075*H1075</f>
        <v>1.057105</v>
      </c>
      <c r="S1075" s="156">
        <v>0</v>
      </c>
      <c r="T1075" s="157">
        <f>S1075*H1075</f>
        <v>0</v>
      </c>
      <c r="U1075" s="33"/>
      <c r="V1075" s="33"/>
      <c r="W1075" s="33"/>
      <c r="X1075" s="33"/>
      <c r="Y1075" s="33"/>
      <c r="Z1075" s="33"/>
      <c r="AA1075" s="33"/>
      <c r="AB1075" s="33"/>
      <c r="AC1075" s="33"/>
      <c r="AD1075" s="33"/>
      <c r="AE1075" s="33"/>
      <c r="AR1075" s="158" t="s">
        <v>276</v>
      </c>
      <c r="AT1075" s="158" t="s">
        <v>144</v>
      </c>
      <c r="AU1075" s="158" t="s">
        <v>149</v>
      </c>
      <c r="AY1075" s="18" t="s">
        <v>142</v>
      </c>
      <c r="BE1075" s="159">
        <f>IF(N1075="základná",J1075,0)</f>
        <v>0</v>
      </c>
      <c r="BF1075" s="159">
        <f>IF(N1075="znížená",J1075,0)</f>
        <v>0</v>
      </c>
      <c r="BG1075" s="159">
        <f>IF(N1075="zákl. prenesená",J1075,0)</f>
        <v>0</v>
      </c>
      <c r="BH1075" s="159">
        <f>IF(N1075="zníž. prenesená",J1075,0)</f>
        <v>0</v>
      </c>
      <c r="BI1075" s="159">
        <f>IF(N1075="nulová",J1075,0)</f>
        <v>0</v>
      </c>
      <c r="BJ1075" s="18" t="s">
        <v>149</v>
      </c>
      <c r="BK1075" s="159">
        <f>ROUND(I1075*H1075,2)</f>
        <v>0</v>
      </c>
      <c r="BL1075" s="18" t="s">
        <v>276</v>
      </c>
      <c r="BM1075" s="158" t="s">
        <v>1414</v>
      </c>
    </row>
    <row r="1076" spans="1:65" s="14" customFormat="1" ht="10">
      <c r="B1076" s="169"/>
      <c r="D1076" s="161" t="s">
        <v>151</v>
      </c>
      <c r="E1076" s="170" t="s">
        <v>1</v>
      </c>
      <c r="F1076" s="171" t="s">
        <v>1415</v>
      </c>
      <c r="H1076" s="170" t="s">
        <v>1</v>
      </c>
      <c r="I1076" s="172"/>
      <c r="L1076" s="169"/>
      <c r="M1076" s="173"/>
      <c r="N1076" s="174"/>
      <c r="O1076" s="174"/>
      <c r="P1076" s="174"/>
      <c r="Q1076" s="174"/>
      <c r="R1076" s="174"/>
      <c r="S1076" s="174"/>
      <c r="T1076" s="175"/>
      <c r="AT1076" s="170" t="s">
        <v>151</v>
      </c>
      <c r="AU1076" s="170" t="s">
        <v>149</v>
      </c>
      <c r="AV1076" s="14" t="s">
        <v>82</v>
      </c>
      <c r="AW1076" s="14" t="s">
        <v>31</v>
      </c>
      <c r="AX1076" s="14" t="s">
        <v>74</v>
      </c>
      <c r="AY1076" s="170" t="s">
        <v>142</v>
      </c>
    </row>
    <row r="1077" spans="1:65" s="13" customFormat="1" ht="10">
      <c r="B1077" s="160"/>
      <c r="D1077" s="161" t="s">
        <v>151</v>
      </c>
      <c r="E1077" s="162" t="s">
        <v>1</v>
      </c>
      <c r="F1077" s="163" t="s">
        <v>1416</v>
      </c>
      <c r="H1077" s="164">
        <v>154.32</v>
      </c>
      <c r="I1077" s="165"/>
      <c r="L1077" s="160"/>
      <c r="M1077" s="166"/>
      <c r="N1077" s="167"/>
      <c r="O1077" s="167"/>
      <c r="P1077" s="167"/>
      <c r="Q1077" s="167"/>
      <c r="R1077" s="167"/>
      <c r="S1077" s="167"/>
      <c r="T1077" s="168"/>
      <c r="AT1077" s="162" t="s">
        <v>151</v>
      </c>
      <c r="AU1077" s="162" t="s">
        <v>149</v>
      </c>
      <c r="AV1077" s="13" t="s">
        <v>149</v>
      </c>
      <c r="AW1077" s="13" t="s">
        <v>31</v>
      </c>
      <c r="AX1077" s="13" t="s">
        <v>74</v>
      </c>
      <c r="AY1077" s="162" t="s">
        <v>142</v>
      </c>
    </row>
    <row r="1078" spans="1:65" s="14" customFormat="1" ht="10">
      <c r="B1078" s="169"/>
      <c r="D1078" s="161" t="s">
        <v>151</v>
      </c>
      <c r="E1078" s="170" t="s">
        <v>1</v>
      </c>
      <c r="F1078" s="171" t="s">
        <v>1417</v>
      </c>
      <c r="H1078" s="170" t="s">
        <v>1</v>
      </c>
      <c r="I1078" s="172"/>
      <c r="L1078" s="169"/>
      <c r="M1078" s="173"/>
      <c r="N1078" s="174"/>
      <c r="O1078" s="174"/>
      <c r="P1078" s="174"/>
      <c r="Q1078" s="174"/>
      <c r="R1078" s="174"/>
      <c r="S1078" s="174"/>
      <c r="T1078" s="175"/>
      <c r="AT1078" s="170" t="s">
        <v>151</v>
      </c>
      <c r="AU1078" s="170" t="s">
        <v>149</v>
      </c>
      <c r="AV1078" s="14" t="s">
        <v>82</v>
      </c>
      <c r="AW1078" s="14" t="s">
        <v>31</v>
      </c>
      <c r="AX1078" s="14" t="s">
        <v>74</v>
      </c>
      <c r="AY1078" s="170" t="s">
        <v>142</v>
      </c>
    </row>
    <row r="1079" spans="1:65" s="13" customFormat="1" ht="10">
      <c r="B1079" s="160"/>
      <c r="D1079" s="161" t="s">
        <v>151</v>
      </c>
      <c r="E1079" s="162" t="s">
        <v>1</v>
      </c>
      <c r="F1079" s="163" t="s">
        <v>1418</v>
      </c>
      <c r="H1079" s="164">
        <v>147.71</v>
      </c>
      <c r="I1079" s="165"/>
      <c r="L1079" s="160"/>
      <c r="M1079" s="166"/>
      <c r="N1079" s="167"/>
      <c r="O1079" s="167"/>
      <c r="P1079" s="167"/>
      <c r="Q1079" s="167"/>
      <c r="R1079" s="167"/>
      <c r="S1079" s="167"/>
      <c r="T1079" s="168"/>
      <c r="AT1079" s="162" t="s">
        <v>151</v>
      </c>
      <c r="AU1079" s="162" t="s">
        <v>149</v>
      </c>
      <c r="AV1079" s="13" t="s">
        <v>149</v>
      </c>
      <c r="AW1079" s="13" t="s">
        <v>31</v>
      </c>
      <c r="AX1079" s="13" t="s">
        <v>74</v>
      </c>
      <c r="AY1079" s="162" t="s">
        <v>142</v>
      </c>
    </row>
    <row r="1080" spans="1:65" s="15" customFormat="1" ht="10">
      <c r="B1080" s="176"/>
      <c r="D1080" s="161" t="s">
        <v>151</v>
      </c>
      <c r="E1080" s="177" t="s">
        <v>1</v>
      </c>
      <c r="F1080" s="178" t="s">
        <v>164</v>
      </c>
      <c r="H1080" s="179">
        <v>302.02999999999997</v>
      </c>
      <c r="I1080" s="180"/>
      <c r="L1080" s="176"/>
      <c r="M1080" s="181"/>
      <c r="N1080" s="182"/>
      <c r="O1080" s="182"/>
      <c r="P1080" s="182"/>
      <c r="Q1080" s="182"/>
      <c r="R1080" s="182"/>
      <c r="S1080" s="182"/>
      <c r="T1080" s="183"/>
      <c r="AT1080" s="177" t="s">
        <v>151</v>
      </c>
      <c r="AU1080" s="177" t="s">
        <v>149</v>
      </c>
      <c r="AV1080" s="15" t="s">
        <v>148</v>
      </c>
      <c r="AW1080" s="15" t="s">
        <v>31</v>
      </c>
      <c r="AX1080" s="15" t="s">
        <v>82</v>
      </c>
      <c r="AY1080" s="177" t="s">
        <v>142</v>
      </c>
    </row>
    <row r="1081" spans="1:65" s="2" customFormat="1" ht="21.75" customHeight="1">
      <c r="A1081" s="33"/>
      <c r="B1081" s="145"/>
      <c r="C1081" s="146" t="s">
        <v>1419</v>
      </c>
      <c r="D1081" s="146" t="s">
        <v>144</v>
      </c>
      <c r="E1081" s="147" t="s">
        <v>1420</v>
      </c>
      <c r="F1081" s="148" t="s">
        <v>1421</v>
      </c>
      <c r="G1081" s="149" t="s">
        <v>314</v>
      </c>
      <c r="H1081" s="150">
        <v>1345</v>
      </c>
      <c r="I1081" s="151"/>
      <c r="J1081" s="152">
        <f>ROUND(I1081*H1081,2)</f>
        <v>0</v>
      </c>
      <c r="K1081" s="153"/>
      <c r="L1081" s="34"/>
      <c r="M1081" s="154" t="s">
        <v>1</v>
      </c>
      <c r="N1081" s="155" t="s">
        <v>40</v>
      </c>
      <c r="O1081" s="59"/>
      <c r="P1081" s="156">
        <f>O1081*H1081</f>
        <v>0</v>
      </c>
      <c r="Q1081" s="156">
        <v>3.5000000000000001E-3</v>
      </c>
      <c r="R1081" s="156">
        <f>Q1081*H1081</f>
        <v>4.7075000000000005</v>
      </c>
      <c r="S1081" s="156">
        <v>0</v>
      </c>
      <c r="T1081" s="157">
        <f>S1081*H1081</f>
        <v>0</v>
      </c>
      <c r="U1081" s="33"/>
      <c r="V1081" s="33"/>
      <c r="W1081" s="33"/>
      <c r="X1081" s="33"/>
      <c r="Y1081" s="33"/>
      <c r="Z1081" s="33"/>
      <c r="AA1081" s="33"/>
      <c r="AB1081" s="33"/>
      <c r="AC1081" s="33"/>
      <c r="AD1081" s="33"/>
      <c r="AE1081" s="33"/>
      <c r="AR1081" s="158" t="s">
        <v>276</v>
      </c>
      <c r="AT1081" s="158" t="s">
        <v>144</v>
      </c>
      <c r="AU1081" s="158" t="s">
        <v>149</v>
      </c>
      <c r="AY1081" s="18" t="s">
        <v>142</v>
      </c>
      <c r="BE1081" s="159">
        <f>IF(N1081="základná",J1081,0)</f>
        <v>0</v>
      </c>
      <c r="BF1081" s="159">
        <f>IF(N1081="znížená",J1081,0)</f>
        <v>0</v>
      </c>
      <c r="BG1081" s="159">
        <f>IF(N1081="zákl. prenesená",J1081,0)</f>
        <v>0</v>
      </c>
      <c r="BH1081" s="159">
        <f>IF(N1081="zníž. prenesená",J1081,0)</f>
        <v>0</v>
      </c>
      <c r="BI1081" s="159">
        <f>IF(N1081="nulová",J1081,0)</f>
        <v>0</v>
      </c>
      <c r="BJ1081" s="18" t="s">
        <v>149</v>
      </c>
      <c r="BK1081" s="159">
        <f>ROUND(I1081*H1081,2)</f>
        <v>0</v>
      </c>
      <c r="BL1081" s="18" t="s">
        <v>276</v>
      </c>
      <c r="BM1081" s="158" t="s">
        <v>1422</v>
      </c>
    </row>
    <row r="1082" spans="1:65" s="14" customFormat="1" ht="10">
      <c r="B1082" s="169"/>
      <c r="D1082" s="161" t="s">
        <v>151</v>
      </c>
      <c r="E1082" s="170" t="s">
        <v>1</v>
      </c>
      <c r="F1082" s="171" t="s">
        <v>1423</v>
      </c>
      <c r="H1082" s="170" t="s">
        <v>1</v>
      </c>
      <c r="I1082" s="172"/>
      <c r="L1082" s="169"/>
      <c r="M1082" s="173"/>
      <c r="N1082" s="174"/>
      <c r="O1082" s="174"/>
      <c r="P1082" s="174"/>
      <c r="Q1082" s="174"/>
      <c r="R1082" s="174"/>
      <c r="S1082" s="174"/>
      <c r="T1082" s="175"/>
      <c r="AT1082" s="170" t="s">
        <v>151</v>
      </c>
      <c r="AU1082" s="170" t="s">
        <v>149</v>
      </c>
      <c r="AV1082" s="14" t="s">
        <v>82</v>
      </c>
      <c r="AW1082" s="14" t="s">
        <v>31</v>
      </c>
      <c r="AX1082" s="14" t="s">
        <v>74</v>
      </c>
      <c r="AY1082" s="170" t="s">
        <v>142</v>
      </c>
    </row>
    <row r="1083" spans="1:65" s="13" customFormat="1" ht="10">
      <c r="B1083" s="160"/>
      <c r="D1083" s="161" t="s">
        <v>151</v>
      </c>
      <c r="E1083" s="162" t="s">
        <v>1</v>
      </c>
      <c r="F1083" s="163" t="s">
        <v>1424</v>
      </c>
      <c r="H1083" s="164">
        <v>1345</v>
      </c>
      <c r="I1083" s="165"/>
      <c r="L1083" s="160"/>
      <c r="M1083" s="166"/>
      <c r="N1083" s="167"/>
      <c r="O1083" s="167"/>
      <c r="P1083" s="167"/>
      <c r="Q1083" s="167"/>
      <c r="R1083" s="167"/>
      <c r="S1083" s="167"/>
      <c r="T1083" s="168"/>
      <c r="AT1083" s="162" t="s">
        <v>151</v>
      </c>
      <c r="AU1083" s="162" t="s">
        <v>149</v>
      </c>
      <c r="AV1083" s="13" t="s">
        <v>149</v>
      </c>
      <c r="AW1083" s="13" t="s">
        <v>31</v>
      </c>
      <c r="AX1083" s="13" t="s">
        <v>82</v>
      </c>
      <c r="AY1083" s="162" t="s">
        <v>142</v>
      </c>
    </row>
    <row r="1084" spans="1:65" s="2" customFormat="1" ht="21.75" customHeight="1">
      <c r="A1084" s="33"/>
      <c r="B1084" s="145"/>
      <c r="C1084" s="146" t="s">
        <v>1425</v>
      </c>
      <c r="D1084" s="146" t="s">
        <v>144</v>
      </c>
      <c r="E1084" s="147" t="s">
        <v>1426</v>
      </c>
      <c r="F1084" s="148" t="s">
        <v>1427</v>
      </c>
      <c r="G1084" s="149" t="s">
        <v>314</v>
      </c>
      <c r="H1084" s="150">
        <v>291.3</v>
      </c>
      <c r="I1084" s="151"/>
      <c r="J1084" s="152">
        <f>ROUND(I1084*H1084,2)</f>
        <v>0</v>
      </c>
      <c r="K1084" s="153"/>
      <c r="L1084" s="34"/>
      <c r="M1084" s="154" t="s">
        <v>1</v>
      </c>
      <c r="N1084" s="155" t="s">
        <v>40</v>
      </c>
      <c r="O1084" s="59"/>
      <c r="P1084" s="156">
        <f>O1084*H1084</f>
        <v>0</v>
      </c>
      <c r="Q1084" s="156">
        <v>8.0000000000000007E-5</v>
      </c>
      <c r="R1084" s="156">
        <f>Q1084*H1084</f>
        <v>2.3304000000000002E-2</v>
      </c>
      <c r="S1084" s="156">
        <v>0</v>
      </c>
      <c r="T1084" s="157">
        <f>S1084*H1084</f>
        <v>0</v>
      </c>
      <c r="U1084" s="33"/>
      <c r="V1084" s="33"/>
      <c r="W1084" s="33"/>
      <c r="X1084" s="33"/>
      <c r="Y1084" s="33"/>
      <c r="Z1084" s="33"/>
      <c r="AA1084" s="33"/>
      <c r="AB1084" s="33"/>
      <c r="AC1084" s="33"/>
      <c r="AD1084" s="33"/>
      <c r="AE1084" s="33"/>
      <c r="AR1084" s="158" t="s">
        <v>276</v>
      </c>
      <c r="AT1084" s="158" t="s">
        <v>144</v>
      </c>
      <c r="AU1084" s="158" t="s">
        <v>149</v>
      </c>
      <c r="AY1084" s="18" t="s">
        <v>142</v>
      </c>
      <c r="BE1084" s="159">
        <f>IF(N1084="základná",J1084,0)</f>
        <v>0</v>
      </c>
      <c r="BF1084" s="159">
        <f>IF(N1084="znížená",J1084,0)</f>
        <v>0</v>
      </c>
      <c r="BG1084" s="159">
        <f>IF(N1084="zákl. prenesená",J1084,0)</f>
        <v>0</v>
      </c>
      <c r="BH1084" s="159">
        <f>IF(N1084="zníž. prenesená",J1084,0)</f>
        <v>0</v>
      </c>
      <c r="BI1084" s="159">
        <f>IF(N1084="nulová",J1084,0)</f>
        <v>0</v>
      </c>
      <c r="BJ1084" s="18" t="s">
        <v>149</v>
      </c>
      <c r="BK1084" s="159">
        <f>ROUND(I1084*H1084,2)</f>
        <v>0</v>
      </c>
      <c r="BL1084" s="18" t="s">
        <v>276</v>
      </c>
      <c r="BM1084" s="158" t="s">
        <v>1428</v>
      </c>
    </row>
    <row r="1085" spans="1:65" s="14" customFormat="1" ht="10">
      <c r="B1085" s="169"/>
      <c r="D1085" s="161" t="s">
        <v>151</v>
      </c>
      <c r="E1085" s="170" t="s">
        <v>1</v>
      </c>
      <c r="F1085" s="171" t="s">
        <v>1429</v>
      </c>
      <c r="H1085" s="170" t="s">
        <v>1</v>
      </c>
      <c r="I1085" s="172"/>
      <c r="L1085" s="169"/>
      <c r="M1085" s="173"/>
      <c r="N1085" s="174"/>
      <c r="O1085" s="174"/>
      <c r="P1085" s="174"/>
      <c r="Q1085" s="174"/>
      <c r="R1085" s="174"/>
      <c r="S1085" s="174"/>
      <c r="T1085" s="175"/>
      <c r="AT1085" s="170" t="s">
        <v>151</v>
      </c>
      <c r="AU1085" s="170" t="s">
        <v>149</v>
      </c>
      <c r="AV1085" s="14" t="s">
        <v>82</v>
      </c>
      <c r="AW1085" s="14" t="s">
        <v>31</v>
      </c>
      <c r="AX1085" s="14" t="s">
        <v>74</v>
      </c>
      <c r="AY1085" s="170" t="s">
        <v>142</v>
      </c>
    </row>
    <row r="1086" spans="1:65" s="13" customFormat="1" ht="10">
      <c r="B1086" s="160"/>
      <c r="D1086" s="161" t="s">
        <v>151</v>
      </c>
      <c r="E1086" s="162" t="s">
        <v>1</v>
      </c>
      <c r="F1086" s="163" t="s">
        <v>1430</v>
      </c>
      <c r="H1086" s="164">
        <v>216.54</v>
      </c>
      <c r="I1086" s="165"/>
      <c r="L1086" s="160"/>
      <c r="M1086" s="166"/>
      <c r="N1086" s="167"/>
      <c r="O1086" s="167"/>
      <c r="P1086" s="167"/>
      <c r="Q1086" s="167"/>
      <c r="R1086" s="167"/>
      <c r="S1086" s="167"/>
      <c r="T1086" s="168"/>
      <c r="AT1086" s="162" t="s">
        <v>151</v>
      </c>
      <c r="AU1086" s="162" t="s">
        <v>149</v>
      </c>
      <c r="AV1086" s="13" t="s">
        <v>149</v>
      </c>
      <c r="AW1086" s="13" t="s">
        <v>31</v>
      </c>
      <c r="AX1086" s="13" t="s">
        <v>74</v>
      </c>
      <c r="AY1086" s="162" t="s">
        <v>142</v>
      </c>
    </row>
    <row r="1087" spans="1:65" s="14" customFormat="1" ht="10">
      <c r="B1087" s="169"/>
      <c r="D1087" s="161" t="s">
        <v>151</v>
      </c>
      <c r="E1087" s="170" t="s">
        <v>1</v>
      </c>
      <c r="F1087" s="171" t="s">
        <v>335</v>
      </c>
      <c r="H1087" s="170" t="s">
        <v>1</v>
      </c>
      <c r="I1087" s="172"/>
      <c r="L1087" s="169"/>
      <c r="M1087" s="173"/>
      <c r="N1087" s="174"/>
      <c r="O1087" s="174"/>
      <c r="P1087" s="174"/>
      <c r="Q1087" s="174"/>
      <c r="R1087" s="174"/>
      <c r="S1087" s="174"/>
      <c r="T1087" s="175"/>
      <c r="AT1087" s="170" t="s">
        <v>151</v>
      </c>
      <c r="AU1087" s="170" t="s">
        <v>149</v>
      </c>
      <c r="AV1087" s="14" t="s">
        <v>82</v>
      </c>
      <c r="AW1087" s="14" t="s">
        <v>31</v>
      </c>
      <c r="AX1087" s="14" t="s">
        <v>74</v>
      </c>
      <c r="AY1087" s="170" t="s">
        <v>142</v>
      </c>
    </row>
    <row r="1088" spans="1:65" s="13" customFormat="1" ht="10">
      <c r="B1088" s="160"/>
      <c r="D1088" s="161" t="s">
        <v>151</v>
      </c>
      <c r="E1088" s="162" t="s">
        <v>1</v>
      </c>
      <c r="F1088" s="163" t="s">
        <v>1431</v>
      </c>
      <c r="H1088" s="164">
        <v>74.760000000000005</v>
      </c>
      <c r="I1088" s="165"/>
      <c r="L1088" s="160"/>
      <c r="M1088" s="166"/>
      <c r="N1088" s="167"/>
      <c r="O1088" s="167"/>
      <c r="P1088" s="167"/>
      <c r="Q1088" s="167"/>
      <c r="R1088" s="167"/>
      <c r="S1088" s="167"/>
      <c r="T1088" s="168"/>
      <c r="AT1088" s="162" t="s">
        <v>151</v>
      </c>
      <c r="AU1088" s="162" t="s">
        <v>149</v>
      </c>
      <c r="AV1088" s="13" t="s">
        <v>149</v>
      </c>
      <c r="AW1088" s="13" t="s">
        <v>31</v>
      </c>
      <c r="AX1088" s="13" t="s">
        <v>74</v>
      </c>
      <c r="AY1088" s="162" t="s">
        <v>142</v>
      </c>
    </row>
    <row r="1089" spans="1:65" s="15" customFormat="1" ht="10">
      <c r="B1089" s="176"/>
      <c r="D1089" s="161" t="s">
        <v>151</v>
      </c>
      <c r="E1089" s="177" t="s">
        <v>1</v>
      </c>
      <c r="F1089" s="178" t="s">
        <v>164</v>
      </c>
      <c r="H1089" s="179">
        <v>291.3</v>
      </c>
      <c r="I1089" s="180"/>
      <c r="L1089" s="176"/>
      <c r="M1089" s="181"/>
      <c r="N1089" s="182"/>
      <c r="O1089" s="182"/>
      <c r="P1089" s="182"/>
      <c r="Q1089" s="182"/>
      <c r="R1089" s="182"/>
      <c r="S1089" s="182"/>
      <c r="T1089" s="183"/>
      <c r="AT1089" s="177" t="s">
        <v>151</v>
      </c>
      <c r="AU1089" s="177" t="s">
        <v>149</v>
      </c>
      <c r="AV1089" s="15" t="s">
        <v>148</v>
      </c>
      <c r="AW1089" s="15" t="s">
        <v>31</v>
      </c>
      <c r="AX1089" s="15" t="s">
        <v>82</v>
      </c>
      <c r="AY1089" s="177" t="s">
        <v>142</v>
      </c>
    </row>
    <row r="1090" spans="1:65" s="2" customFormat="1" ht="33" customHeight="1">
      <c r="A1090" s="33"/>
      <c r="B1090" s="145"/>
      <c r="C1090" s="184" t="s">
        <v>1432</v>
      </c>
      <c r="D1090" s="184" t="s">
        <v>301</v>
      </c>
      <c r="E1090" s="185" t="s">
        <v>1433</v>
      </c>
      <c r="F1090" s="186" t="s">
        <v>1434</v>
      </c>
      <c r="G1090" s="187" t="s">
        <v>314</v>
      </c>
      <c r="H1090" s="188">
        <v>334.995</v>
      </c>
      <c r="I1090" s="189"/>
      <c r="J1090" s="190">
        <f>ROUND(I1090*H1090,2)</f>
        <v>0</v>
      </c>
      <c r="K1090" s="191"/>
      <c r="L1090" s="192"/>
      <c r="M1090" s="193" t="s">
        <v>1</v>
      </c>
      <c r="N1090" s="194" t="s">
        <v>40</v>
      </c>
      <c r="O1090" s="59"/>
      <c r="P1090" s="156">
        <f>O1090*H1090</f>
        <v>0</v>
      </c>
      <c r="Q1090" s="156">
        <v>2E-3</v>
      </c>
      <c r="R1090" s="156">
        <f>Q1090*H1090</f>
        <v>0.66998999999999997</v>
      </c>
      <c r="S1090" s="156">
        <v>0</v>
      </c>
      <c r="T1090" s="157">
        <f>S1090*H1090</f>
        <v>0</v>
      </c>
      <c r="U1090" s="33"/>
      <c r="V1090" s="33"/>
      <c r="W1090" s="33"/>
      <c r="X1090" s="33"/>
      <c r="Y1090" s="33"/>
      <c r="Z1090" s="33"/>
      <c r="AA1090" s="33"/>
      <c r="AB1090" s="33"/>
      <c r="AC1090" s="33"/>
      <c r="AD1090" s="33"/>
      <c r="AE1090" s="33"/>
      <c r="AR1090" s="158" t="s">
        <v>387</v>
      </c>
      <c r="AT1090" s="158" t="s">
        <v>301</v>
      </c>
      <c r="AU1090" s="158" t="s">
        <v>149</v>
      </c>
      <c r="AY1090" s="18" t="s">
        <v>142</v>
      </c>
      <c r="BE1090" s="159">
        <f>IF(N1090="základná",J1090,0)</f>
        <v>0</v>
      </c>
      <c r="BF1090" s="159">
        <f>IF(N1090="znížená",J1090,0)</f>
        <v>0</v>
      </c>
      <c r="BG1090" s="159">
        <f>IF(N1090="zákl. prenesená",J1090,0)</f>
        <v>0</v>
      </c>
      <c r="BH1090" s="159">
        <f>IF(N1090="zníž. prenesená",J1090,0)</f>
        <v>0</v>
      </c>
      <c r="BI1090" s="159">
        <f>IF(N1090="nulová",J1090,0)</f>
        <v>0</v>
      </c>
      <c r="BJ1090" s="18" t="s">
        <v>149</v>
      </c>
      <c r="BK1090" s="159">
        <f>ROUND(I1090*H1090,2)</f>
        <v>0</v>
      </c>
      <c r="BL1090" s="18" t="s">
        <v>276</v>
      </c>
      <c r="BM1090" s="158" t="s">
        <v>1435</v>
      </c>
    </row>
    <row r="1091" spans="1:65" s="13" customFormat="1" ht="10">
      <c r="B1091" s="160"/>
      <c r="D1091" s="161" t="s">
        <v>151</v>
      </c>
      <c r="F1091" s="163" t="s">
        <v>1436</v>
      </c>
      <c r="H1091" s="164">
        <v>334.995</v>
      </c>
      <c r="I1091" s="165"/>
      <c r="L1091" s="160"/>
      <c r="M1091" s="166"/>
      <c r="N1091" s="167"/>
      <c r="O1091" s="167"/>
      <c r="P1091" s="167"/>
      <c r="Q1091" s="167"/>
      <c r="R1091" s="167"/>
      <c r="S1091" s="167"/>
      <c r="T1091" s="168"/>
      <c r="AT1091" s="162" t="s">
        <v>151</v>
      </c>
      <c r="AU1091" s="162" t="s">
        <v>149</v>
      </c>
      <c r="AV1091" s="13" t="s">
        <v>149</v>
      </c>
      <c r="AW1091" s="13" t="s">
        <v>3</v>
      </c>
      <c r="AX1091" s="13" t="s">
        <v>82</v>
      </c>
      <c r="AY1091" s="162" t="s">
        <v>142</v>
      </c>
    </row>
    <row r="1092" spans="1:65" s="2" customFormat="1" ht="21.75" customHeight="1">
      <c r="A1092" s="33"/>
      <c r="B1092" s="145"/>
      <c r="C1092" s="146" t="s">
        <v>1437</v>
      </c>
      <c r="D1092" s="146" t="s">
        <v>144</v>
      </c>
      <c r="E1092" s="147" t="s">
        <v>1438</v>
      </c>
      <c r="F1092" s="148" t="s">
        <v>1439</v>
      </c>
      <c r="G1092" s="149" t="s">
        <v>314</v>
      </c>
      <c r="H1092" s="150">
        <v>714</v>
      </c>
      <c r="I1092" s="151"/>
      <c r="J1092" s="152">
        <f>ROUND(I1092*H1092,2)</f>
        <v>0</v>
      </c>
      <c r="K1092" s="153"/>
      <c r="L1092" s="34"/>
      <c r="M1092" s="154" t="s">
        <v>1</v>
      </c>
      <c r="N1092" s="155" t="s">
        <v>40</v>
      </c>
      <c r="O1092" s="59"/>
      <c r="P1092" s="156">
        <f>O1092*H1092</f>
        <v>0</v>
      </c>
      <c r="Q1092" s="156">
        <v>5.4000000000000001E-4</v>
      </c>
      <c r="R1092" s="156">
        <f>Q1092*H1092</f>
        <v>0.38556000000000001</v>
      </c>
      <c r="S1092" s="156">
        <v>0</v>
      </c>
      <c r="T1092" s="157">
        <f>S1092*H1092</f>
        <v>0</v>
      </c>
      <c r="U1092" s="33"/>
      <c r="V1092" s="33"/>
      <c r="W1092" s="33"/>
      <c r="X1092" s="33"/>
      <c r="Y1092" s="33"/>
      <c r="Z1092" s="33"/>
      <c r="AA1092" s="33"/>
      <c r="AB1092" s="33"/>
      <c r="AC1092" s="33"/>
      <c r="AD1092" s="33"/>
      <c r="AE1092" s="33"/>
      <c r="AR1092" s="158" t="s">
        <v>276</v>
      </c>
      <c r="AT1092" s="158" t="s">
        <v>144</v>
      </c>
      <c r="AU1092" s="158" t="s">
        <v>149</v>
      </c>
      <c r="AY1092" s="18" t="s">
        <v>142</v>
      </c>
      <c r="BE1092" s="159">
        <f>IF(N1092="základná",J1092,0)</f>
        <v>0</v>
      </c>
      <c r="BF1092" s="159">
        <f>IF(N1092="znížená",J1092,0)</f>
        <v>0</v>
      </c>
      <c r="BG1092" s="159">
        <f>IF(N1092="zákl. prenesená",J1092,0)</f>
        <v>0</v>
      </c>
      <c r="BH1092" s="159">
        <f>IF(N1092="zníž. prenesená",J1092,0)</f>
        <v>0</v>
      </c>
      <c r="BI1092" s="159">
        <f>IF(N1092="nulová",J1092,0)</f>
        <v>0</v>
      </c>
      <c r="BJ1092" s="18" t="s">
        <v>149</v>
      </c>
      <c r="BK1092" s="159">
        <f>ROUND(I1092*H1092,2)</f>
        <v>0</v>
      </c>
      <c r="BL1092" s="18" t="s">
        <v>276</v>
      </c>
      <c r="BM1092" s="158" t="s">
        <v>1440</v>
      </c>
    </row>
    <row r="1093" spans="1:65" s="14" customFormat="1" ht="10">
      <c r="B1093" s="169"/>
      <c r="D1093" s="161" t="s">
        <v>151</v>
      </c>
      <c r="E1093" s="170" t="s">
        <v>1</v>
      </c>
      <c r="F1093" s="171" t="s">
        <v>1441</v>
      </c>
      <c r="H1093" s="170" t="s">
        <v>1</v>
      </c>
      <c r="I1093" s="172"/>
      <c r="L1093" s="169"/>
      <c r="M1093" s="173"/>
      <c r="N1093" s="174"/>
      <c r="O1093" s="174"/>
      <c r="P1093" s="174"/>
      <c r="Q1093" s="174"/>
      <c r="R1093" s="174"/>
      <c r="S1093" s="174"/>
      <c r="T1093" s="175"/>
      <c r="AT1093" s="170" t="s">
        <v>151</v>
      </c>
      <c r="AU1093" s="170" t="s">
        <v>149</v>
      </c>
      <c r="AV1093" s="14" t="s">
        <v>82</v>
      </c>
      <c r="AW1093" s="14" t="s">
        <v>31</v>
      </c>
      <c r="AX1093" s="14" t="s">
        <v>74</v>
      </c>
      <c r="AY1093" s="170" t="s">
        <v>142</v>
      </c>
    </row>
    <row r="1094" spans="1:65" s="13" customFormat="1" ht="10">
      <c r="B1094" s="160"/>
      <c r="D1094" s="161" t="s">
        <v>151</v>
      </c>
      <c r="E1094" s="162" t="s">
        <v>1</v>
      </c>
      <c r="F1094" s="163" t="s">
        <v>1442</v>
      </c>
      <c r="H1094" s="164">
        <v>638.4</v>
      </c>
      <c r="I1094" s="165"/>
      <c r="L1094" s="160"/>
      <c r="M1094" s="166"/>
      <c r="N1094" s="167"/>
      <c r="O1094" s="167"/>
      <c r="P1094" s="167"/>
      <c r="Q1094" s="167"/>
      <c r="R1094" s="167"/>
      <c r="S1094" s="167"/>
      <c r="T1094" s="168"/>
      <c r="AT1094" s="162" t="s">
        <v>151</v>
      </c>
      <c r="AU1094" s="162" t="s">
        <v>149</v>
      </c>
      <c r="AV1094" s="13" t="s">
        <v>149</v>
      </c>
      <c r="AW1094" s="13" t="s">
        <v>31</v>
      </c>
      <c r="AX1094" s="13" t="s">
        <v>74</v>
      </c>
      <c r="AY1094" s="162" t="s">
        <v>142</v>
      </c>
    </row>
    <row r="1095" spans="1:65" s="14" customFormat="1" ht="10">
      <c r="B1095" s="169"/>
      <c r="D1095" s="161" t="s">
        <v>151</v>
      </c>
      <c r="E1095" s="170" t="s">
        <v>1</v>
      </c>
      <c r="F1095" s="171" t="s">
        <v>1146</v>
      </c>
      <c r="H1095" s="170" t="s">
        <v>1</v>
      </c>
      <c r="I1095" s="172"/>
      <c r="L1095" s="169"/>
      <c r="M1095" s="173"/>
      <c r="N1095" s="174"/>
      <c r="O1095" s="174"/>
      <c r="P1095" s="174"/>
      <c r="Q1095" s="174"/>
      <c r="R1095" s="174"/>
      <c r="S1095" s="174"/>
      <c r="T1095" s="175"/>
      <c r="AT1095" s="170" t="s">
        <v>151</v>
      </c>
      <c r="AU1095" s="170" t="s">
        <v>149</v>
      </c>
      <c r="AV1095" s="14" t="s">
        <v>82</v>
      </c>
      <c r="AW1095" s="14" t="s">
        <v>31</v>
      </c>
      <c r="AX1095" s="14" t="s">
        <v>74</v>
      </c>
      <c r="AY1095" s="170" t="s">
        <v>142</v>
      </c>
    </row>
    <row r="1096" spans="1:65" s="13" customFormat="1" ht="10">
      <c r="B1096" s="160"/>
      <c r="D1096" s="161" t="s">
        <v>151</v>
      </c>
      <c r="E1096" s="162" t="s">
        <v>1</v>
      </c>
      <c r="F1096" s="163" t="s">
        <v>1147</v>
      </c>
      <c r="H1096" s="164">
        <v>75.599999999999994</v>
      </c>
      <c r="I1096" s="165"/>
      <c r="L1096" s="160"/>
      <c r="M1096" s="166"/>
      <c r="N1096" s="167"/>
      <c r="O1096" s="167"/>
      <c r="P1096" s="167"/>
      <c r="Q1096" s="167"/>
      <c r="R1096" s="167"/>
      <c r="S1096" s="167"/>
      <c r="T1096" s="168"/>
      <c r="AT1096" s="162" t="s">
        <v>151</v>
      </c>
      <c r="AU1096" s="162" t="s">
        <v>149</v>
      </c>
      <c r="AV1096" s="13" t="s">
        <v>149</v>
      </c>
      <c r="AW1096" s="13" t="s">
        <v>31</v>
      </c>
      <c r="AX1096" s="13" t="s">
        <v>74</v>
      </c>
      <c r="AY1096" s="162" t="s">
        <v>142</v>
      </c>
    </row>
    <row r="1097" spans="1:65" s="15" customFormat="1" ht="10">
      <c r="B1097" s="176"/>
      <c r="D1097" s="161" t="s">
        <v>151</v>
      </c>
      <c r="E1097" s="177" t="s">
        <v>1</v>
      </c>
      <c r="F1097" s="178" t="s">
        <v>164</v>
      </c>
      <c r="H1097" s="179">
        <v>714</v>
      </c>
      <c r="I1097" s="180"/>
      <c r="L1097" s="176"/>
      <c r="M1097" s="181"/>
      <c r="N1097" s="182"/>
      <c r="O1097" s="182"/>
      <c r="P1097" s="182"/>
      <c r="Q1097" s="182"/>
      <c r="R1097" s="182"/>
      <c r="S1097" s="182"/>
      <c r="T1097" s="183"/>
      <c r="AT1097" s="177" t="s">
        <v>151</v>
      </c>
      <c r="AU1097" s="177" t="s">
        <v>149</v>
      </c>
      <c r="AV1097" s="15" t="s">
        <v>148</v>
      </c>
      <c r="AW1097" s="15" t="s">
        <v>31</v>
      </c>
      <c r="AX1097" s="15" t="s">
        <v>82</v>
      </c>
      <c r="AY1097" s="177" t="s">
        <v>142</v>
      </c>
    </row>
    <row r="1098" spans="1:65" s="2" customFormat="1" ht="21.75" customHeight="1">
      <c r="A1098" s="33"/>
      <c r="B1098" s="145"/>
      <c r="C1098" s="146" t="s">
        <v>1443</v>
      </c>
      <c r="D1098" s="146" t="s">
        <v>144</v>
      </c>
      <c r="E1098" s="147" t="s">
        <v>1444</v>
      </c>
      <c r="F1098" s="148" t="s">
        <v>1445</v>
      </c>
      <c r="G1098" s="149" t="s">
        <v>314</v>
      </c>
      <c r="H1098" s="150">
        <v>582.6</v>
      </c>
      <c r="I1098" s="151"/>
      <c r="J1098" s="152">
        <f>ROUND(I1098*H1098,2)</f>
        <v>0</v>
      </c>
      <c r="K1098" s="153"/>
      <c r="L1098" s="34"/>
      <c r="M1098" s="154" t="s">
        <v>1</v>
      </c>
      <c r="N1098" s="155" t="s">
        <v>40</v>
      </c>
      <c r="O1098" s="59"/>
      <c r="P1098" s="156">
        <f>O1098*H1098</f>
        <v>0</v>
      </c>
      <c r="Q1098" s="156">
        <v>5.4000000000000001E-4</v>
      </c>
      <c r="R1098" s="156">
        <f>Q1098*H1098</f>
        <v>0.31460399999999999</v>
      </c>
      <c r="S1098" s="156">
        <v>0</v>
      </c>
      <c r="T1098" s="157">
        <f>S1098*H1098</f>
        <v>0</v>
      </c>
      <c r="U1098" s="33"/>
      <c r="V1098" s="33"/>
      <c r="W1098" s="33"/>
      <c r="X1098" s="33"/>
      <c r="Y1098" s="33"/>
      <c r="Z1098" s="33"/>
      <c r="AA1098" s="33"/>
      <c r="AB1098" s="33"/>
      <c r="AC1098" s="33"/>
      <c r="AD1098" s="33"/>
      <c r="AE1098" s="33"/>
      <c r="AR1098" s="158" t="s">
        <v>276</v>
      </c>
      <c r="AT1098" s="158" t="s">
        <v>144</v>
      </c>
      <c r="AU1098" s="158" t="s">
        <v>149</v>
      </c>
      <c r="AY1098" s="18" t="s">
        <v>142</v>
      </c>
      <c r="BE1098" s="159">
        <f>IF(N1098="základná",J1098,0)</f>
        <v>0</v>
      </c>
      <c r="BF1098" s="159">
        <f>IF(N1098="znížená",J1098,0)</f>
        <v>0</v>
      </c>
      <c r="BG1098" s="159">
        <f>IF(N1098="zákl. prenesená",J1098,0)</f>
        <v>0</v>
      </c>
      <c r="BH1098" s="159">
        <f>IF(N1098="zníž. prenesená",J1098,0)</f>
        <v>0</v>
      </c>
      <c r="BI1098" s="159">
        <f>IF(N1098="nulová",J1098,0)</f>
        <v>0</v>
      </c>
      <c r="BJ1098" s="18" t="s">
        <v>149</v>
      </c>
      <c r="BK1098" s="159">
        <f>ROUND(I1098*H1098,2)</f>
        <v>0</v>
      </c>
      <c r="BL1098" s="18" t="s">
        <v>276</v>
      </c>
      <c r="BM1098" s="158" t="s">
        <v>1446</v>
      </c>
    </row>
    <row r="1099" spans="1:65" s="13" customFormat="1" ht="10">
      <c r="B1099" s="160"/>
      <c r="D1099" s="161" t="s">
        <v>151</v>
      </c>
      <c r="E1099" s="162" t="s">
        <v>1</v>
      </c>
      <c r="F1099" s="163" t="s">
        <v>1447</v>
      </c>
      <c r="H1099" s="164">
        <v>582.6</v>
      </c>
      <c r="I1099" s="165"/>
      <c r="L1099" s="160"/>
      <c r="M1099" s="166"/>
      <c r="N1099" s="167"/>
      <c r="O1099" s="167"/>
      <c r="P1099" s="167"/>
      <c r="Q1099" s="167"/>
      <c r="R1099" s="167"/>
      <c r="S1099" s="167"/>
      <c r="T1099" s="168"/>
      <c r="AT1099" s="162" t="s">
        <v>151</v>
      </c>
      <c r="AU1099" s="162" t="s">
        <v>149</v>
      </c>
      <c r="AV1099" s="13" t="s">
        <v>149</v>
      </c>
      <c r="AW1099" s="13" t="s">
        <v>31</v>
      </c>
      <c r="AX1099" s="13" t="s">
        <v>82</v>
      </c>
      <c r="AY1099" s="162" t="s">
        <v>142</v>
      </c>
    </row>
    <row r="1100" spans="1:65" s="2" customFormat="1" ht="21.75" customHeight="1">
      <c r="A1100" s="33"/>
      <c r="B1100" s="145"/>
      <c r="C1100" s="184" t="s">
        <v>1448</v>
      </c>
      <c r="D1100" s="184" t="s">
        <v>301</v>
      </c>
      <c r="E1100" s="185" t="s">
        <v>1449</v>
      </c>
      <c r="F1100" s="186" t="s">
        <v>1450</v>
      </c>
      <c r="G1100" s="187" t="s">
        <v>314</v>
      </c>
      <c r="H1100" s="188">
        <v>1520.22</v>
      </c>
      <c r="I1100" s="189"/>
      <c r="J1100" s="190">
        <f>ROUND(I1100*H1100,2)</f>
        <v>0</v>
      </c>
      <c r="K1100" s="191"/>
      <c r="L1100" s="192"/>
      <c r="M1100" s="193" t="s">
        <v>1</v>
      </c>
      <c r="N1100" s="194" t="s">
        <v>40</v>
      </c>
      <c r="O1100" s="59"/>
      <c r="P1100" s="156">
        <f>O1100*H1100</f>
        <v>0</v>
      </c>
      <c r="Q1100" s="156">
        <v>5.13E-3</v>
      </c>
      <c r="R1100" s="156">
        <f>Q1100*H1100</f>
        <v>7.7987286000000005</v>
      </c>
      <c r="S1100" s="156">
        <v>0</v>
      </c>
      <c r="T1100" s="157">
        <f>S1100*H1100</f>
        <v>0</v>
      </c>
      <c r="U1100" s="33"/>
      <c r="V1100" s="33"/>
      <c r="W1100" s="33"/>
      <c r="X1100" s="33"/>
      <c r="Y1100" s="33"/>
      <c r="Z1100" s="33"/>
      <c r="AA1100" s="33"/>
      <c r="AB1100" s="33"/>
      <c r="AC1100" s="33"/>
      <c r="AD1100" s="33"/>
      <c r="AE1100" s="33"/>
      <c r="AR1100" s="158" t="s">
        <v>387</v>
      </c>
      <c r="AT1100" s="158" t="s">
        <v>301</v>
      </c>
      <c r="AU1100" s="158" t="s">
        <v>149</v>
      </c>
      <c r="AY1100" s="18" t="s">
        <v>142</v>
      </c>
      <c r="BE1100" s="159">
        <f>IF(N1100="základná",J1100,0)</f>
        <v>0</v>
      </c>
      <c r="BF1100" s="159">
        <f>IF(N1100="znížená",J1100,0)</f>
        <v>0</v>
      </c>
      <c r="BG1100" s="159">
        <f>IF(N1100="zákl. prenesená",J1100,0)</f>
        <v>0</v>
      </c>
      <c r="BH1100" s="159">
        <f>IF(N1100="zníž. prenesená",J1100,0)</f>
        <v>0</v>
      </c>
      <c r="BI1100" s="159">
        <f>IF(N1100="nulová",J1100,0)</f>
        <v>0</v>
      </c>
      <c r="BJ1100" s="18" t="s">
        <v>149</v>
      </c>
      <c r="BK1100" s="159">
        <f>ROUND(I1100*H1100,2)</f>
        <v>0</v>
      </c>
      <c r="BL1100" s="18" t="s">
        <v>276</v>
      </c>
      <c r="BM1100" s="158" t="s">
        <v>1451</v>
      </c>
    </row>
    <row r="1101" spans="1:65" s="13" customFormat="1" ht="10">
      <c r="B1101" s="160"/>
      <c r="D1101" s="161" t="s">
        <v>151</v>
      </c>
      <c r="E1101" s="162" t="s">
        <v>1</v>
      </c>
      <c r="F1101" s="163" t="s">
        <v>1452</v>
      </c>
      <c r="H1101" s="164">
        <v>1520.22</v>
      </c>
      <c r="I1101" s="165"/>
      <c r="L1101" s="160"/>
      <c r="M1101" s="166"/>
      <c r="N1101" s="167"/>
      <c r="O1101" s="167"/>
      <c r="P1101" s="167"/>
      <c r="Q1101" s="167"/>
      <c r="R1101" s="167"/>
      <c r="S1101" s="167"/>
      <c r="T1101" s="168"/>
      <c r="AT1101" s="162" t="s">
        <v>151</v>
      </c>
      <c r="AU1101" s="162" t="s">
        <v>149</v>
      </c>
      <c r="AV1101" s="13" t="s">
        <v>149</v>
      </c>
      <c r="AW1101" s="13" t="s">
        <v>31</v>
      </c>
      <c r="AX1101" s="13" t="s">
        <v>82</v>
      </c>
      <c r="AY1101" s="162" t="s">
        <v>142</v>
      </c>
    </row>
    <row r="1102" spans="1:65" s="2" customFormat="1" ht="44.25" customHeight="1">
      <c r="A1102" s="33"/>
      <c r="B1102" s="145"/>
      <c r="C1102" s="146" t="s">
        <v>1453</v>
      </c>
      <c r="D1102" s="146" t="s">
        <v>144</v>
      </c>
      <c r="E1102" s="147" t="s">
        <v>1454</v>
      </c>
      <c r="F1102" s="148" t="s">
        <v>1455</v>
      </c>
      <c r="G1102" s="149" t="s">
        <v>332</v>
      </c>
      <c r="H1102" s="150">
        <v>142.5</v>
      </c>
      <c r="I1102" s="151"/>
      <c r="J1102" s="152">
        <f>ROUND(I1102*H1102,2)</f>
        <v>0</v>
      </c>
      <c r="K1102" s="153"/>
      <c r="L1102" s="34"/>
      <c r="M1102" s="154" t="s">
        <v>1</v>
      </c>
      <c r="N1102" s="155" t="s">
        <v>40</v>
      </c>
      <c r="O1102" s="59"/>
      <c r="P1102" s="156">
        <f>O1102*H1102</f>
        <v>0</v>
      </c>
      <c r="Q1102" s="156">
        <v>2.0000000000000002E-5</v>
      </c>
      <c r="R1102" s="156">
        <f>Q1102*H1102</f>
        <v>2.8500000000000001E-3</v>
      </c>
      <c r="S1102" s="156">
        <v>0</v>
      </c>
      <c r="T1102" s="157">
        <f>S1102*H1102</f>
        <v>0</v>
      </c>
      <c r="U1102" s="33"/>
      <c r="V1102" s="33"/>
      <c r="W1102" s="33"/>
      <c r="X1102" s="33"/>
      <c r="Y1102" s="33"/>
      <c r="Z1102" s="33"/>
      <c r="AA1102" s="33"/>
      <c r="AB1102" s="33"/>
      <c r="AC1102" s="33"/>
      <c r="AD1102" s="33"/>
      <c r="AE1102" s="33"/>
      <c r="AR1102" s="158" t="s">
        <v>276</v>
      </c>
      <c r="AT1102" s="158" t="s">
        <v>144</v>
      </c>
      <c r="AU1102" s="158" t="s">
        <v>149</v>
      </c>
      <c r="AY1102" s="18" t="s">
        <v>142</v>
      </c>
      <c r="BE1102" s="159">
        <f>IF(N1102="základná",J1102,0)</f>
        <v>0</v>
      </c>
      <c r="BF1102" s="159">
        <f>IF(N1102="znížená",J1102,0)</f>
        <v>0</v>
      </c>
      <c r="BG1102" s="159">
        <f>IF(N1102="zákl. prenesená",J1102,0)</f>
        <v>0</v>
      </c>
      <c r="BH1102" s="159">
        <f>IF(N1102="zníž. prenesená",J1102,0)</f>
        <v>0</v>
      </c>
      <c r="BI1102" s="159">
        <f>IF(N1102="nulová",J1102,0)</f>
        <v>0</v>
      </c>
      <c r="BJ1102" s="18" t="s">
        <v>149</v>
      </c>
      <c r="BK1102" s="159">
        <f>ROUND(I1102*H1102,2)</f>
        <v>0</v>
      </c>
      <c r="BL1102" s="18" t="s">
        <v>276</v>
      </c>
      <c r="BM1102" s="158" t="s">
        <v>1456</v>
      </c>
    </row>
    <row r="1103" spans="1:65" s="14" customFormat="1" ht="10">
      <c r="B1103" s="169"/>
      <c r="D1103" s="161" t="s">
        <v>151</v>
      </c>
      <c r="E1103" s="170" t="s">
        <v>1</v>
      </c>
      <c r="F1103" s="171" t="s">
        <v>1429</v>
      </c>
      <c r="H1103" s="170" t="s">
        <v>1</v>
      </c>
      <c r="I1103" s="172"/>
      <c r="L1103" s="169"/>
      <c r="M1103" s="173"/>
      <c r="N1103" s="174"/>
      <c r="O1103" s="174"/>
      <c r="P1103" s="174"/>
      <c r="Q1103" s="174"/>
      <c r="R1103" s="174"/>
      <c r="S1103" s="174"/>
      <c r="T1103" s="175"/>
      <c r="AT1103" s="170" t="s">
        <v>151</v>
      </c>
      <c r="AU1103" s="170" t="s">
        <v>149</v>
      </c>
      <c r="AV1103" s="14" t="s">
        <v>82</v>
      </c>
      <c r="AW1103" s="14" t="s">
        <v>31</v>
      </c>
      <c r="AX1103" s="14" t="s">
        <v>74</v>
      </c>
      <c r="AY1103" s="170" t="s">
        <v>142</v>
      </c>
    </row>
    <row r="1104" spans="1:65" s="13" customFormat="1" ht="10">
      <c r="B1104" s="160"/>
      <c r="D1104" s="161" t="s">
        <v>151</v>
      </c>
      <c r="E1104" s="162" t="s">
        <v>1</v>
      </c>
      <c r="F1104" s="163" t="s">
        <v>1457</v>
      </c>
      <c r="H1104" s="164">
        <v>80.2</v>
      </c>
      <c r="I1104" s="165"/>
      <c r="L1104" s="160"/>
      <c r="M1104" s="166"/>
      <c r="N1104" s="167"/>
      <c r="O1104" s="167"/>
      <c r="P1104" s="167"/>
      <c r="Q1104" s="167"/>
      <c r="R1104" s="167"/>
      <c r="S1104" s="167"/>
      <c r="T1104" s="168"/>
      <c r="AT1104" s="162" t="s">
        <v>151</v>
      </c>
      <c r="AU1104" s="162" t="s">
        <v>149</v>
      </c>
      <c r="AV1104" s="13" t="s">
        <v>149</v>
      </c>
      <c r="AW1104" s="13" t="s">
        <v>31</v>
      </c>
      <c r="AX1104" s="13" t="s">
        <v>74</v>
      </c>
      <c r="AY1104" s="162" t="s">
        <v>142</v>
      </c>
    </row>
    <row r="1105" spans="1:65" s="14" customFormat="1" ht="10">
      <c r="B1105" s="169"/>
      <c r="D1105" s="161" t="s">
        <v>151</v>
      </c>
      <c r="E1105" s="170" t="s">
        <v>1</v>
      </c>
      <c r="F1105" s="171" t="s">
        <v>335</v>
      </c>
      <c r="H1105" s="170" t="s">
        <v>1</v>
      </c>
      <c r="I1105" s="172"/>
      <c r="L1105" s="169"/>
      <c r="M1105" s="173"/>
      <c r="N1105" s="174"/>
      <c r="O1105" s="174"/>
      <c r="P1105" s="174"/>
      <c r="Q1105" s="174"/>
      <c r="R1105" s="174"/>
      <c r="S1105" s="174"/>
      <c r="T1105" s="175"/>
      <c r="AT1105" s="170" t="s">
        <v>151</v>
      </c>
      <c r="AU1105" s="170" t="s">
        <v>149</v>
      </c>
      <c r="AV1105" s="14" t="s">
        <v>82</v>
      </c>
      <c r="AW1105" s="14" t="s">
        <v>31</v>
      </c>
      <c r="AX1105" s="14" t="s">
        <v>74</v>
      </c>
      <c r="AY1105" s="170" t="s">
        <v>142</v>
      </c>
    </row>
    <row r="1106" spans="1:65" s="13" customFormat="1" ht="10">
      <c r="B1106" s="160"/>
      <c r="D1106" s="161" t="s">
        <v>151</v>
      </c>
      <c r="E1106" s="162" t="s">
        <v>1</v>
      </c>
      <c r="F1106" s="163" t="s">
        <v>1458</v>
      </c>
      <c r="H1106" s="164">
        <v>62.3</v>
      </c>
      <c r="I1106" s="165"/>
      <c r="L1106" s="160"/>
      <c r="M1106" s="166"/>
      <c r="N1106" s="167"/>
      <c r="O1106" s="167"/>
      <c r="P1106" s="167"/>
      <c r="Q1106" s="167"/>
      <c r="R1106" s="167"/>
      <c r="S1106" s="167"/>
      <c r="T1106" s="168"/>
      <c r="AT1106" s="162" t="s">
        <v>151</v>
      </c>
      <c r="AU1106" s="162" t="s">
        <v>149</v>
      </c>
      <c r="AV1106" s="13" t="s">
        <v>149</v>
      </c>
      <c r="AW1106" s="13" t="s">
        <v>31</v>
      </c>
      <c r="AX1106" s="13" t="s">
        <v>74</v>
      </c>
      <c r="AY1106" s="162" t="s">
        <v>142</v>
      </c>
    </row>
    <row r="1107" spans="1:65" s="15" customFormat="1" ht="10">
      <c r="B1107" s="176"/>
      <c r="D1107" s="161" t="s">
        <v>151</v>
      </c>
      <c r="E1107" s="177" t="s">
        <v>1</v>
      </c>
      <c r="F1107" s="178" t="s">
        <v>164</v>
      </c>
      <c r="H1107" s="179">
        <v>142.5</v>
      </c>
      <c r="I1107" s="180"/>
      <c r="L1107" s="176"/>
      <c r="M1107" s="181"/>
      <c r="N1107" s="182"/>
      <c r="O1107" s="182"/>
      <c r="P1107" s="182"/>
      <c r="Q1107" s="182"/>
      <c r="R1107" s="182"/>
      <c r="S1107" s="182"/>
      <c r="T1107" s="183"/>
      <c r="AT1107" s="177" t="s">
        <v>151</v>
      </c>
      <c r="AU1107" s="177" t="s">
        <v>149</v>
      </c>
      <c r="AV1107" s="15" t="s">
        <v>148</v>
      </c>
      <c r="AW1107" s="15" t="s">
        <v>31</v>
      </c>
      <c r="AX1107" s="15" t="s">
        <v>82</v>
      </c>
      <c r="AY1107" s="177" t="s">
        <v>142</v>
      </c>
    </row>
    <row r="1108" spans="1:65" s="2" customFormat="1" ht="21.75" customHeight="1">
      <c r="A1108" s="33"/>
      <c r="B1108" s="145"/>
      <c r="C1108" s="184" t="s">
        <v>1459</v>
      </c>
      <c r="D1108" s="184" t="s">
        <v>301</v>
      </c>
      <c r="E1108" s="185" t="s">
        <v>1460</v>
      </c>
      <c r="F1108" s="186" t="s">
        <v>1461</v>
      </c>
      <c r="G1108" s="187" t="s">
        <v>527</v>
      </c>
      <c r="H1108" s="188">
        <v>1140</v>
      </c>
      <c r="I1108" s="189"/>
      <c r="J1108" s="190">
        <f>ROUND(I1108*H1108,2)</f>
        <v>0</v>
      </c>
      <c r="K1108" s="191"/>
      <c r="L1108" s="192"/>
      <c r="M1108" s="193" t="s">
        <v>1</v>
      </c>
      <c r="N1108" s="194" t="s">
        <v>40</v>
      </c>
      <c r="O1108" s="59"/>
      <c r="P1108" s="156">
        <f>O1108*H1108</f>
        <v>0</v>
      </c>
      <c r="Q1108" s="156">
        <v>1.4999999999999999E-4</v>
      </c>
      <c r="R1108" s="156">
        <f>Q1108*H1108</f>
        <v>0.17099999999999999</v>
      </c>
      <c r="S1108" s="156">
        <v>0</v>
      </c>
      <c r="T1108" s="157">
        <f>S1108*H1108</f>
        <v>0</v>
      </c>
      <c r="U1108" s="33"/>
      <c r="V1108" s="33"/>
      <c r="W1108" s="33"/>
      <c r="X1108" s="33"/>
      <c r="Y1108" s="33"/>
      <c r="Z1108" s="33"/>
      <c r="AA1108" s="33"/>
      <c r="AB1108" s="33"/>
      <c r="AC1108" s="33"/>
      <c r="AD1108" s="33"/>
      <c r="AE1108" s="33"/>
      <c r="AR1108" s="158" t="s">
        <v>387</v>
      </c>
      <c r="AT1108" s="158" t="s">
        <v>301</v>
      </c>
      <c r="AU1108" s="158" t="s">
        <v>149</v>
      </c>
      <c r="AY1108" s="18" t="s">
        <v>142</v>
      </c>
      <c r="BE1108" s="159">
        <f>IF(N1108="základná",J1108,0)</f>
        <v>0</v>
      </c>
      <c r="BF1108" s="159">
        <f>IF(N1108="znížená",J1108,0)</f>
        <v>0</v>
      </c>
      <c r="BG1108" s="159">
        <f>IF(N1108="zákl. prenesená",J1108,0)</f>
        <v>0</v>
      </c>
      <c r="BH1108" s="159">
        <f>IF(N1108="zníž. prenesená",J1108,0)</f>
        <v>0</v>
      </c>
      <c r="BI1108" s="159">
        <f>IF(N1108="nulová",J1108,0)</f>
        <v>0</v>
      </c>
      <c r="BJ1108" s="18" t="s">
        <v>149</v>
      </c>
      <c r="BK1108" s="159">
        <f>ROUND(I1108*H1108,2)</f>
        <v>0</v>
      </c>
      <c r="BL1108" s="18" t="s">
        <v>276</v>
      </c>
      <c r="BM1108" s="158" t="s">
        <v>1462</v>
      </c>
    </row>
    <row r="1109" spans="1:65" s="2" customFormat="1" ht="21.75" customHeight="1">
      <c r="A1109" s="33"/>
      <c r="B1109" s="145"/>
      <c r="C1109" s="184" t="s">
        <v>1463</v>
      </c>
      <c r="D1109" s="184" t="s">
        <v>301</v>
      </c>
      <c r="E1109" s="185" t="s">
        <v>1464</v>
      </c>
      <c r="F1109" s="186" t="s">
        <v>1465</v>
      </c>
      <c r="G1109" s="187" t="s">
        <v>332</v>
      </c>
      <c r="H1109" s="188">
        <v>142.5</v>
      </c>
      <c r="I1109" s="189"/>
      <c r="J1109" s="190">
        <f>ROUND(I1109*H1109,2)</f>
        <v>0</v>
      </c>
      <c r="K1109" s="191"/>
      <c r="L1109" s="192"/>
      <c r="M1109" s="193" t="s">
        <v>1</v>
      </c>
      <c r="N1109" s="194" t="s">
        <v>40</v>
      </c>
      <c r="O1109" s="59"/>
      <c r="P1109" s="156">
        <f>O1109*H1109</f>
        <v>0</v>
      </c>
      <c r="Q1109" s="156">
        <v>2.3000000000000001E-4</v>
      </c>
      <c r="R1109" s="156">
        <f>Q1109*H1109</f>
        <v>3.2774999999999999E-2</v>
      </c>
      <c r="S1109" s="156">
        <v>0</v>
      </c>
      <c r="T1109" s="157">
        <f>S1109*H1109</f>
        <v>0</v>
      </c>
      <c r="U1109" s="33"/>
      <c r="V1109" s="33"/>
      <c r="W1109" s="33"/>
      <c r="X1109" s="33"/>
      <c r="Y1109" s="33"/>
      <c r="Z1109" s="33"/>
      <c r="AA1109" s="33"/>
      <c r="AB1109" s="33"/>
      <c r="AC1109" s="33"/>
      <c r="AD1109" s="33"/>
      <c r="AE1109" s="33"/>
      <c r="AR1109" s="158" t="s">
        <v>387</v>
      </c>
      <c r="AT1109" s="158" t="s">
        <v>301</v>
      </c>
      <c r="AU1109" s="158" t="s">
        <v>149</v>
      </c>
      <c r="AY1109" s="18" t="s">
        <v>142</v>
      </c>
      <c r="BE1109" s="159">
        <f>IF(N1109="základná",J1109,0)</f>
        <v>0</v>
      </c>
      <c r="BF1109" s="159">
        <f>IF(N1109="znížená",J1109,0)</f>
        <v>0</v>
      </c>
      <c r="BG1109" s="159">
        <f>IF(N1109="zákl. prenesená",J1109,0)</f>
        <v>0</v>
      </c>
      <c r="BH1109" s="159">
        <f>IF(N1109="zníž. prenesená",J1109,0)</f>
        <v>0</v>
      </c>
      <c r="BI1109" s="159">
        <f>IF(N1109="nulová",J1109,0)</f>
        <v>0</v>
      </c>
      <c r="BJ1109" s="18" t="s">
        <v>149</v>
      </c>
      <c r="BK1109" s="159">
        <f>ROUND(I1109*H1109,2)</f>
        <v>0</v>
      </c>
      <c r="BL1109" s="18" t="s">
        <v>276</v>
      </c>
      <c r="BM1109" s="158" t="s">
        <v>1466</v>
      </c>
    </row>
    <row r="1110" spans="1:65" s="2" customFormat="1" ht="21.75" customHeight="1">
      <c r="A1110" s="33"/>
      <c r="B1110" s="145"/>
      <c r="C1110" s="146" t="s">
        <v>1467</v>
      </c>
      <c r="D1110" s="146" t="s">
        <v>144</v>
      </c>
      <c r="E1110" s="147" t="s">
        <v>1468</v>
      </c>
      <c r="F1110" s="148" t="s">
        <v>1469</v>
      </c>
      <c r="G1110" s="149" t="s">
        <v>1470</v>
      </c>
      <c r="H1110" s="203"/>
      <c r="I1110" s="151"/>
      <c r="J1110" s="152">
        <f>ROUND(I1110*H1110,2)</f>
        <v>0</v>
      </c>
      <c r="K1110" s="153"/>
      <c r="L1110" s="34"/>
      <c r="M1110" s="154" t="s">
        <v>1</v>
      </c>
      <c r="N1110" s="155" t="s">
        <v>40</v>
      </c>
      <c r="O1110" s="59"/>
      <c r="P1110" s="156">
        <f>O1110*H1110</f>
        <v>0</v>
      </c>
      <c r="Q1110" s="156">
        <v>0</v>
      </c>
      <c r="R1110" s="156">
        <f>Q1110*H1110</f>
        <v>0</v>
      </c>
      <c r="S1110" s="156">
        <v>0</v>
      </c>
      <c r="T1110" s="157">
        <f>S1110*H1110</f>
        <v>0</v>
      </c>
      <c r="U1110" s="33"/>
      <c r="V1110" s="33"/>
      <c r="W1110" s="33"/>
      <c r="X1110" s="33"/>
      <c r="Y1110" s="33"/>
      <c r="Z1110" s="33"/>
      <c r="AA1110" s="33"/>
      <c r="AB1110" s="33"/>
      <c r="AC1110" s="33"/>
      <c r="AD1110" s="33"/>
      <c r="AE1110" s="33"/>
      <c r="AR1110" s="158" t="s">
        <v>276</v>
      </c>
      <c r="AT1110" s="158" t="s">
        <v>144</v>
      </c>
      <c r="AU1110" s="158" t="s">
        <v>149</v>
      </c>
      <c r="AY1110" s="18" t="s">
        <v>142</v>
      </c>
      <c r="BE1110" s="159">
        <f>IF(N1110="základná",J1110,0)</f>
        <v>0</v>
      </c>
      <c r="BF1110" s="159">
        <f>IF(N1110="znížená",J1110,0)</f>
        <v>0</v>
      </c>
      <c r="BG1110" s="159">
        <f>IF(N1110="zákl. prenesená",J1110,0)</f>
        <v>0</v>
      </c>
      <c r="BH1110" s="159">
        <f>IF(N1110="zníž. prenesená",J1110,0)</f>
        <v>0</v>
      </c>
      <c r="BI1110" s="159">
        <f>IF(N1110="nulová",J1110,0)</f>
        <v>0</v>
      </c>
      <c r="BJ1110" s="18" t="s">
        <v>149</v>
      </c>
      <c r="BK1110" s="159">
        <f>ROUND(I1110*H1110,2)</f>
        <v>0</v>
      </c>
      <c r="BL1110" s="18" t="s">
        <v>276</v>
      </c>
      <c r="BM1110" s="158" t="s">
        <v>1471</v>
      </c>
    </row>
    <row r="1111" spans="1:65" s="12" customFormat="1" ht="22.75" customHeight="1">
      <c r="B1111" s="132"/>
      <c r="D1111" s="133" t="s">
        <v>73</v>
      </c>
      <c r="E1111" s="143" t="s">
        <v>1472</v>
      </c>
      <c r="F1111" s="143" t="s">
        <v>1473</v>
      </c>
      <c r="I1111" s="135"/>
      <c r="J1111" s="144">
        <f>BK1111</f>
        <v>0</v>
      </c>
      <c r="L1111" s="132"/>
      <c r="M1111" s="137"/>
      <c r="N1111" s="138"/>
      <c r="O1111" s="138"/>
      <c r="P1111" s="139">
        <f>SUM(P1112:P1145)</f>
        <v>0</v>
      </c>
      <c r="Q1111" s="138"/>
      <c r="R1111" s="139">
        <f>SUM(R1112:R1145)</f>
        <v>3.2181610799999998</v>
      </c>
      <c r="S1111" s="138"/>
      <c r="T1111" s="140">
        <f>SUM(T1112:T1145)</f>
        <v>109.39090000000002</v>
      </c>
      <c r="AR1111" s="133" t="s">
        <v>149</v>
      </c>
      <c r="AT1111" s="141" t="s">
        <v>73</v>
      </c>
      <c r="AU1111" s="141" t="s">
        <v>82</v>
      </c>
      <c r="AY1111" s="133" t="s">
        <v>142</v>
      </c>
      <c r="BK1111" s="142">
        <f>SUM(BK1112:BK1145)</f>
        <v>0</v>
      </c>
    </row>
    <row r="1112" spans="1:65" s="2" customFormat="1" ht="33" customHeight="1">
      <c r="A1112" s="33"/>
      <c r="B1112" s="145"/>
      <c r="C1112" s="146" t="s">
        <v>1474</v>
      </c>
      <c r="D1112" s="146" t="s">
        <v>144</v>
      </c>
      <c r="E1112" s="147" t="s">
        <v>1475</v>
      </c>
      <c r="F1112" s="148" t="s">
        <v>1476</v>
      </c>
      <c r="G1112" s="149" t="s">
        <v>314</v>
      </c>
      <c r="H1112" s="150">
        <v>326.54000000000002</v>
      </c>
      <c r="I1112" s="151"/>
      <c r="J1112" s="152">
        <f>ROUND(I1112*H1112,2)</f>
        <v>0</v>
      </c>
      <c r="K1112" s="153"/>
      <c r="L1112" s="34"/>
      <c r="M1112" s="154" t="s">
        <v>1</v>
      </c>
      <c r="N1112" s="155" t="s">
        <v>40</v>
      </c>
      <c r="O1112" s="59"/>
      <c r="P1112" s="156">
        <f>O1112*H1112</f>
        <v>0</v>
      </c>
      <c r="Q1112" s="156">
        <v>0</v>
      </c>
      <c r="R1112" s="156">
        <f>Q1112*H1112</f>
        <v>0</v>
      </c>
      <c r="S1112" s="156">
        <v>0.16700000000000001</v>
      </c>
      <c r="T1112" s="157">
        <f>S1112*H1112</f>
        <v>54.532180000000004</v>
      </c>
      <c r="U1112" s="33"/>
      <c r="V1112" s="33"/>
      <c r="W1112" s="33"/>
      <c r="X1112" s="33"/>
      <c r="Y1112" s="33"/>
      <c r="Z1112" s="33"/>
      <c r="AA1112" s="33"/>
      <c r="AB1112" s="33"/>
      <c r="AC1112" s="33"/>
      <c r="AD1112" s="33"/>
      <c r="AE1112" s="33"/>
      <c r="AR1112" s="158" t="s">
        <v>276</v>
      </c>
      <c r="AT1112" s="158" t="s">
        <v>144</v>
      </c>
      <c r="AU1112" s="158" t="s">
        <v>149</v>
      </c>
      <c r="AY1112" s="18" t="s">
        <v>142</v>
      </c>
      <c r="BE1112" s="159">
        <f>IF(N1112="základná",J1112,0)</f>
        <v>0</v>
      </c>
      <c r="BF1112" s="159">
        <f>IF(N1112="znížená",J1112,0)</f>
        <v>0</v>
      </c>
      <c r="BG1112" s="159">
        <f>IF(N1112="zákl. prenesená",J1112,0)</f>
        <v>0</v>
      </c>
      <c r="BH1112" s="159">
        <f>IF(N1112="zníž. prenesená",J1112,0)</f>
        <v>0</v>
      </c>
      <c r="BI1112" s="159">
        <f>IF(N1112="nulová",J1112,0)</f>
        <v>0</v>
      </c>
      <c r="BJ1112" s="18" t="s">
        <v>149</v>
      </c>
      <c r="BK1112" s="159">
        <f>ROUND(I1112*H1112,2)</f>
        <v>0</v>
      </c>
      <c r="BL1112" s="18" t="s">
        <v>276</v>
      </c>
      <c r="BM1112" s="158" t="s">
        <v>1477</v>
      </c>
    </row>
    <row r="1113" spans="1:65" s="2" customFormat="1" ht="33" customHeight="1">
      <c r="A1113" s="33"/>
      <c r="B1113" s="145"/>
      <c r="C1113" s="146" t="s">
        <v>1478</v>
      </c>
      <c r="D1113" s="146" t="s">
        <v>144</v>
      </c>
      <c r="E1113" s="147" t="s">
        <v>1479</v>
      </c>
      <c r="F1113" s="148" t="s">
        <v>1480</v>
      </c>
      <c r="G1113" s="149" t="s">
        <v>314</v>
      </c>
      <c r="H1113" s="150">
        <v>653.08000000000004</v>
      </c>
      <c r="I1113" s="151"/>
      <c r="J1113" s="152">
        <f>ROUND(I1113*H1113,2)</f>
        <v>0</v>
      </c>
      <c r="K1113" s="153"/>
      <c r="L1113" s="34"/>
      <c r="M1113" s="154" t="s">
        <v>1</v>
      </c>
      <c r="N1113" s="155" t="s">
        <v>40</v>
      </c>
      <c r="O1113" s="59"/>
      <c r="P1113" s="156">
        <f>O1113*H1113</f>
        <v>0</v>
      </c>
      <c r="Q1113" s="156">
        <v>0</v>
      </c>
      <c r="R1113" s="156">
        <f>Q1113*H1113</f>
        <v>0</v>
      </c>
      <c r="S1113" s="156">
        <v>8.4000000000000005E-2</v>
      </c>
      <c r="T1113" s="157">
        <f>S1113*H1113</f>
        <v>54.858720000000005</v>
      </c>
      <c r="U1113" s="33"/>
      <c r="V1113" s="33"/>
      <c r="W1113" s="33"/>
      <c r="X1113" s="33"/>
      <c r="Y1113" s="33"/>
      <c r="Z1113" s="33"/>
      <c r="AA1113" s="33"/>
      <c r="AB1113" s="33"/>
      <c r="AC1113" s="33"/>
      <c r="AD1113" s="33"/>
      <c r="AE1113" s="33"/>
      <c r="AR1113" s="158" t="s">
        <v>276</v>
      </c>
      <c r="AT1113" s="158" t="s">
        <v>144</v>
      </c>
      <c r="AU1113" s="158" t="s">
        <v>149</v>
      </c>
      <c r="AY1113" s="18" t="s">
        <v>142</v>
      </c>
      <c r="BE1113" s="159">
        <f>IF(N1113="základná",J1113,0)</f>
        <v>0</v>
      </c>
      <c r="BF1113" s="159">
        <f>IF(N1113="znížená",J1113,0)</f>
        <v>0</v>
      </c>
      <c r="BG1113" s="159">
        <f>IF(N1113="zákl. prenesená",J1113,0)</f>
        <v>0</v>
      </c>
      <c r="BH1113" s="159">
        <f>IF(N1113="zníž. prenesená",J1113,0)</f>
        <v>0</v>
      </c>
      <c r="BI1113" s="159">
        <f>IF(N1113="nulová",J1113,0)</f>
        <v>0</v>
      </c>
      <c r="BJ1113" s="18" t="s">
        <v>149</v>
      </c>
      <c r="BK1113" s="159">
        <f>ROUND(I1113*H1113,2)</f>
        <v>0</v>
      </c>
      <c r="BL1113" s="18" t="s">
        <v>276</v>
      </c>
      <c r="BM1113" s="158" t="s">
        <v>1481</v>
      </c>
    </row>
    <row r="1114" spans="1:65" s="13" customFormat="1" ht="10">
      <c r="B1114" s="160"/>
      <c r="D1114" s="161" t="s">
        <v>151</v>
      </c>
      <c r="F1114" s="163" t="s">
        <v>1482</v>
      </c>
      <c r="H1114" s="164">
        <v>653.08000000000004</v>
      </c>
      <c r="I1114" s="165"/>
      <c r="L1114" s="160"/>
      <c r="M1114" s="166"/>
      <c r="N1114" s="167"/>
      <c r="O1114" s="167"/>
      <c r="P1114" s="167"/>
      <c r="Q1114" s="167"/>
      <c r="R1114" s="167"/>
      <c r="S1114" s="167"/>
      <c r="T1114" s="168"/>
      <c r="AT1114" s="162" t="s">
        <v>151</v>
      </c>
      <c r="AU1114" s="162" t="s">
        <v>149</v>
      </c>
      <c r="AV1114" s="13" t="s">
        <v>149</v>
      </c>
      <c r="AW1114" s="13" t="s">
        <v>3</v>
      </c>
      <c r="AX1114" s="13" t="s">
        <v>82</v>
      </c>
      <c r="AY1114" s="162" t="s">
        <v>142</v>
      </c>
    </row>
    <row r="1115" spans="1:65" s="2" customFormat="1" ht="21.75" customHeight="1">
      <c r="A1115" s="33"/>
      <c r="B1115" s="145"/>
      <c r="C1115" s="146" t="s">
        <v>1483</v>
      </c>
      <c r="D1115" s="146" t="s">
        <v>144</v>
      </c>
      <c r="E1115" s="147" t="s">
        <v>1484</v>
      </c>
      <c r="F1115" s="148" t="s">
        <v>1485</v>
      </c>
      <c r="G1115" s="149" t="s">
        <v>314</v>
      </c>
      <c r="H1115" s="150">
        <v>727.11</v>
      </c>
      <c r="I1115" s="151"/>
      <c r="J1115" s="152">
        <f>ROUND(I1115*H1115,2)</f>
        <v>0</v>
      </c>
      <c r="K1115" s="153"/>
      <c r="L1115" s="34"/>
      <c r="M1115" s="154" t="s">
        <v>1</v>
      </c>
      <c r="N1115" s="155" t="s">
        <v>40</v>
      </c>
      <c r="O1115" s="59"/>
      <c r="P1115" s="156">
        <f>O1115*H1115</f>
        <v>0</v>
      </c>
      <c r="Q1115" s="156">
        <v>0</v>
      </c>
      <c r="R1115" s="156">
        <f>Q1115*H1115</f>
        <v>0</v>
      </c>
      <c r="S1115" s="156">
        <v>0</v>
      </c>
      <c r="T1115" s="157">
        <f>S1115*H1115</f>
        <v>0</v>
      </c>
      <c r="U1115" s="33"/>
      <c r="V1115" s="33"/>
      <c r="W1115" s="33"/>
      <c r="X1115" s="33"/>
      <c r="Y1115" s="33"/>
      <c r="Z1115" s="33"/>
      <c r="AA1115" s="33"/>
      <c r="AB1115" s="33"/>
      <c r="AC1115" s="33"/>
      <c r="AD1115" s="33"/>
      <c r="AE1115" s="33"/>
      <c r="AR1115" s="158" t="s">
        <v>276</v>
      </c>
      <c r="AT1115" s="158" t="s">
        <v>144</v>
      </c>
      <c r="AU1115" s="158" t="s">
        <v>149</v>
      </c>
      <c r="AY1115" s="18" t="s">
        <v>142</v>
      </c>
      <c r="BE1115" s="159">
        <f>IF(N1115="základná",J1115,0)</f>
        <v>0</v>
      </c>
      <c r="BF1115" s="159">
        <f>IF(N1115="znížená",J1115,0)</f>
        <v>0</v>
      </c>
      <c r="BG1115" s="159">
        <f>IF(N1115="zákl. prenesená",J1115,0)</f>
        <v>0</v>
      </c>
      <c r="BH1115" s="159">
        <f>IF(N1115="zníž. prenesená",J1115,0)</f>
        <v>0</v>
      </c>
      <c r="BI1115" s="159">
        <f>IF(N1115="nulová",J1115,0)</f>
        <v>0</v>
      </c>
      <c r="BJ1115" s="18" t="s">
        <v>149</v>
      </c>
      <c r="BK1115" s="159">
        <f>ROUND(I1115*H1115,2)</f>
        <v>0</v>
      </c>
      <c r="BL1115" s="18" t="s">
        <v>276</v>
      </c>
      <c r="BM1115" s="158" t="s">
        <v>1486</v>
      </c>
    </row>
    <row r="1116" spans="1:65" s="14" customFormat="1" ht="10">
      <c r="B1116" s="169"/>
      <c r="D1116" s="161" t="s">
        <v>151</v>
      </c>
      <c r="E1116" s="170" t="s">
        <v>1</v>
      </c>
      <c r="F1116" s="171" t="s">
        <v>1487</v>
      </c>
      <c r="H1116" s="170" t="s">
        <v>1</v>
      </c>
      <c r="I1116" s="172"/>
      <c r="L1116" s="169"/>
      <c r="M1116" s="173"/>
      <c r="N1116" s="174"/>
      <c r="O1116" s="174"/>
      <c r="P1116" s="174"/>
      <c r="Q1116" s="174"/>
      <c r="R1116" s="174"/>
      <c r="S1116" s="174"/>
      <c r="T1116" s="175"/>
      <c r="AT1116" s="170" t="s">
        <v>151</v>
      </c>
      <c r="AU1116" s="170" t="s">
        <v>149</v>
      </c>
      <c r="AV1116" s="14" t="s">
        <v>82</v>
      </c>
      <c r="AW1116" s="14" t="s">
        <v>31</v>
      </c>
      <c r="AX1116" s="14" t="s">
        <v>74</v>
      </c>
      <c r="AY1116" s="170" t="s">
        <v>142</v>
      </c>
    </row>
    <row r="1117" spans="1:65" s="13" customFormat="1" ht="10">
      <c r="B1117" s="160"/>
      <c r="D1117" s="161" t="s">
        <v>151</v>
      </c>
      <c r="E1117" s="162" t="s">
        <v>1</v>
      </c>
      <c r="F1117" s="163" t="s">
        <v>1488</v>
      </c>
      <c r="H1117" s="164">
        <v>655</v>
      </c>
      <c r="I1117" s="165"/>
      <c r="L1117" s="160"/>
      <c r="M1117" s="166"/>
      <c r="N1117" s="167"/>
      <c r="O1117" s="167"/>
      <c r="P1117" s="167"/>
      <c r="Q1117" s="167"/>
      <c r="R1117" s="167"/>
      <c r="S1117" s="167"/>
      <c r="T1117" s="168"/>
      <c r="AT1117" s="162" t="s">
        <v>151</v>
      </c>
      <c r="AU1117" s="162" t="s">
        <v>149</v>
      </c>
      <c r="AV1117" s="13" t="s">
        <v>149</v>
      </c>
      <c r="AW1117" s="13" t="s">
        <v>31</v>
      </c>
      <c r="AX1117" s="13" t="s">
        <v>74</v>
      </c>
      <c r="AY1117" s="162" t="s">
        <v>142</v>
      </c>
    </row>
    <row r="1118" spans="1:65" s="14" customFormat="1" ht="10">
      <c r="B1118" s="169"/>
      <c r="D1118" s="161" t="s">
        <v>151</v>
      </c>
      <c r="E1118" s="170" t="s">
        <v>1</v>
      </c>
      <c r="F1118" s="171" t="s">
        <v>1135</v>
      </c>
      <c r="H1118" s="170" t="s">
        <v>1</v>
      </c>
      <c r="I1118" s="172"/>
      <c r="L1118" s="169"/>
      <c r="M1118" s="173"/>
      <c r="N1118" s="174"/>
      <c r="O1118" s="174"/>
      <c r="P1118" s="174"/>
      <c r="Q1118" s="174"/>
      <c r="R1118" s="174"/>
      <c r="S1118" s="174"/>
      <c r="T1118" s="175"/>
      <c r="AT1118" s="170" t="s">
        <v>151</v>
      </c>
      <c r="AU1118" s="170" t="s">
        <v>149</v>
      </c>
      <c r="AV1118" s="14" t="s">
        <v>82</v>
      </c>
      <c r="AW1118" s="14" t="s">
        <v>31</v>
      </c>
      <c r="AX1118" s="14" t="s">
        <v>74</v>
      </c>
      <c r="AY1118" s="170" t="s">
        <v>142</v>
      </c>
    </row>
    <row r="1119" spans="1:65" s="13" customFormat="1" ht="10">
      <c r="B1119" s="160"/>
      <c r="D1119" s="161" t="s">
        <v>151</v>
      </c>
      <c r="E1119" s="162" t="s">
        <v>1</v>
      </c>
      <c r="F1119" s="163" t="s">
        <v>1136</v>
      </c>
      <c r="H1119" s="164">
        <v>72.11</v>
      </c>
      <c r="I1119" s="165"/>
      <c r="L1119" s="160"/>
      <c r="M1119" s="166"/>
      <c r="N1119" s="167"/>
      <c r="O1119" s="167"/>
      <c r="P1119" s="167"/>
      <c r="Q1119" s="167"/>
      <c r="R1119" s="167"/>
      <c r="S1119" s="167"/>
      <c r="T1119" s="168"/>
      <c r="AT1119" s="162" t="s">
        <v>151</v>
      </c>
      <c r="AU1119" s="162" t="s">
        <v>149</v>
      </c>
      <c r="AV1119" s="13" t="s">
        <v>149</v>
      </c>
      <c r="AW1119" s="13" t="s">
        <v>31</v>
      </c>
      <c r="AX1119" s="13" t="s">
        <v>74</v>
      </c>
      <c r="AY1119" s="162" t="s">
        <v>142</v>
      </c>
    </row>
    <row r="1120" spans="1:65" s="15" customFormat="1" ht="10">
      <c r="B1120" s="176"/>
      <c r="D1120" s="161" t="s">
        <v>151</v>
      </c>
      <c r="E1120" s="177" t="s">
        <v>1</v>
      </c>
      <c r="F1120" s="178" t="s">
        <v>164</v>
      </c>
      <c r="H1120" s="179">
        <v>727.11</v>
      </c>
      <c r="I1120" s="180"/>
      <c r="L1120" s="176"/>
      <c r="M1120" s="181"/>
      <c r="N1120" s="182"/>
      <c r="O1120" s="182"/>
      <c r="P1120" s="182"/>
      <c r="Q1120" s="182"/>
      <c r="R1120" s="182"/>
      <c r="S1120" s="182"/>
      <c r="T1120" s="183"/>
      <c r="AT1120" s="177" t="s">
        <v>151</v>
      </c>
      <c r="AU1120" s="177" t="s">
        <v>149</v>
      </c>
      <c r="AV1120" s="15" t="s">
        <v>148</v>
      </c>
      <c r="AW1120" s="15" t="s">
        <v>31</v>
      </c>
      <c r="AX1120" s="15" t="s">
        <v>82</v>
      </c>
      <c r="AY1120" s="177" t="s">
        <v>142</v>
      </c>
    </row>
    <row r="1121" spans="1:65" s="2" customFormat="1" ht="33" customHeight="1">
      <c r="A1121" s="33"/>
      <c r="B1121" s="145"/>
      <c r="C1121" s="184" t="s">
        <v>1489</v>
      </c>
      <c r="D1121" s="184" t="s">
        <v>301</v>
      </c>
      <c r="E1121" s="185" t="s">
        <v>1490</v>
      </c>
      <c r="F1121" s="186" t="s">
        <v>1491</v>
      </c>
      <c r="G1121" s="187" t="s">
        <v>314</v>
      </c>
      <c r="H1121" s="188">
        <v>836.17700000000002</v>
      </c>
      <c r="I1121" s="189"/>
      <c r="J1121" s="190">
        <f>ROUND(I1121*H1121,2)</f>
        <v>0</v>
      </c>
      <c r="K1121" s="191"/>
      <c r="L1121" s="192"/>
      <c r="M1121" s="193" t="s">
        <v>1</v>
      </c>
      <c r="N1121" s="194" t="s">
        <v>40</v>
      </c>
      <c r="O1121" s="59"/>
      <c r="P1121" s="156">
        <f>O1121*H1121</f>
        <v>0</v>
      </c>
      <c r="Q1121" s="156">
        <v>1.9000000000000001E-4</v>
      </c>
      <c r="R1121" s="156">
        <f>Q1121*H1121</f>
        <v>0.15887363000000002</v>
      </c>
      <c r="S1121" s="156">
        <v>0</v>
      </c>
      <c r="T1121" s="157">
        <f>S1121*H1121</f>
        <v>0</v>
      </c>
      <c r="U1121" s="33"/>
      <c r="V1121" s="33"/>
      <c r="W1121" s="33"/>
      <c r="X1121" s="33"/>
      <c r="Y1121" s="33"/>
      <c r="Z1121" s="33"/>
      <c r="AA1121" s="33"/>
      <c r="AB1121" s="33"/>
      <c r="AC1121" s="33"/>
      <c r="AD1121" s="33"/>
      <c r="AE1121" s="33"/>
      <c r="AR1121" s="158" t="s">
        <v>387</v>
      </c>
      <c r="AT1121" s="158" t="s">
        <v>301</v>
      </c>
      <c r="AU1121" s="158" t="s">
        <v>149</v>
      </c>
      <c r="AY1121" s="18" t="s">
        <v>142</v>
      </c>
      <c r="BE1121" s="159">
        <f>IF(N1121="základná",J1121,0)</f>
        <v>0</v>
      </c>
      <c r="BF1121" s="159">
        <f>IF(N1121="znížená",J1121,0)</f>
        <v>0</v>
      </c>
      <c r="BG1121" s="159">
        <f>IF(N1121="zákl. prenesená",J1121,0)</f>
        <v>0</v>
      </c>
      <c r="BH1121" s="159">
        <f>IF(N1121="zníž. prenesená",J1121,0)</f>
        <v>0</v>
      </c>
      <c r="BI1121" s="159">
        <f>IF(N1121="nulová",J1121,0)</f>
        <v>0</v>
      </c>
      <c r="BJ1121" s="18" t="s">
        <v>149</v>
      </c>
      <c r="BK1121" s="159">
        <f>ROUND(I1121*H1121,2)</f>
        <v>0</v>
      </c>
      <c r="BL1121" s="18" t="s">
        <v>276</v>
      </c>
      <c r="BM1121" s="158" t="s">
        <v>1492</v>
      </c>
    </row>
    <row r="1122" spans="1:65" s="13" customFormat="1" ht="10">
      <c r="B1122" s="160"/>
      <c r="D1122" s="161" t="s">
        <v>151</v>
      </c>
      <c r="F1122" s="163" t="s">
        <v>1493</v>
      </c>
      <c r="H1122" s="164">
        <v>836.17700000000002</v>
      </c>
      <c r="I1122" s="165"/>
      <c r="L1122" s="160"/>
      <c r="M1122" s="166"/>
      <c r="N1122" s="167"/>
      <c r="O1122" s="167"/>
      <c r="P1122" s="167"/>
      <c r="Q1122" s="167"/>
      <c r="R1122" s="167"/>
      <c r="S1122" s="167"/>
      <c r="T1122" s="168"/>
      <c r="AT1122" s="162" t="s">
        <v>151</v>
      </c>
      <c r="AU1122" s="162" t="s">
        <v>149</v>
      </c>
      <c r="AV1122" s="13" t="s">
        <v>149</v>
      </c>
      <c r="AW1122" s="13" t="s">
        <v>3</v>
      </c>
      <c r="AX1122" s="13" t="s">
        <v>82</v>
      </c>
      <c r="AY1122" s="162" t="s">
        <v>142</v>
      </c>
    </row>
    <row r="1123" spans="1:65" s="2" customFormat="1" ht="21.75" customHeight="1">
      <c r="A1123" s="33"/>
      <c r="B1123" s="145"/>
      <c r="C1123" s="146" t="s">
        <v>1494</v>
      </c>
      <c r="D1123" s="146" t="s">
        <v>144</v>
      </c>
      <c r="E1123" s="147" t="s">
        <v>1495</v>
      </c>
      <c r="F1123" s="148" t="s">
        <v>1496</v>
      </c>
      <c r="G1123" s="149" t="s">
        <v>314</v>
      </c>
      <c r="H1123" s="150">
        <v>914.58500000000004</v>
      </c>
      <c r="I1123" s="151"/>
      <c r="J1123" s="152">
        <f>ROUND(I1123*H1123,2)</f>
        <v>0</v>
      </c>
      <c r="K1123" s="153"/>
      <c r="L1123" s="34"/>
      <c r="M1123" s="154" t="s">
        <v>1</v>
      </c>
      <c r="N1123" s="155" t="s">
        <v>40</v>
      </c>
      <c r="O1123" s="59"/>
      <c r="P1123" s="156">
        <f>O1123*H1123</f>
        <v>0</v>
      </c>
      <c r="Q1123" s="156">
        <v>4.6999999999999999E-4</v>
      </c>
      <c r="R1123" s="156">
        <f>Q1123*H1123</f>
        <v>0.42985495000000001</v>
      </c>
      <c r="S1123" s="156">
        <v>0</v>
      </c>
      <c r="T1123" s="157">
        <f>S1123*H1123</f>
        <v>0</v>
      </c>
      <c r="U1123" s="33"/>
      <c r="V1123" s="33"/>
      <c r="W1123" s="33"/>
      <c r="X1123" s="33"/>
      <c r="Y1123" s="33"/>
      <c r="Z1123" s="33"/>
      <c r="AA1123" s="33"/>
      <c r="AB1123" s="33"/>
      <c r="AC1123" s="33"/>
      <c r="AD1123" s="33"/>
      <c r="AE1123" s="33"/>
      <c r="AR1123" s="158" t="s">
        <v>276</v>
      </c>
      <c r="AT1123" s="158" t="s">
        <v>144</v>
      </c>
      <c r="AU1123" s="158" t="s">
        <v>149</v>
      </c>
      <c r="AY1123" s="18" t="s">
        <v>142</v>
      </c>
      <c r="BE1123" s="159">
        <f>IF(N1123="základná",J1123,0)</f>
        <v>0</v>
      </c>
      <c r="BF1123" s="159">
        <f>IF(N1123="znížená",J1123,0)</f>
        <v>0</v>
      </c>
      <c r="BG1123" s="159">
        <f>IF(N1123="zákl. prenesená",J1123,0)</f>
        <v>0</v>
      </c>
      <c r="BH1123" s="159">
        <f>IF(N1123="zníž. prenesená",J1123,0)</f>
        <v>0</v>
      </c>
      <c r="BI1123" s="159">
        <f>IF(N1123="nulová",J1123,0)</f>
        <v>0</v>
      </c>
      <c r="BJ1123" s="18" t="s">
        <v>149</v>
      </c>
      <c r="BK1123" s="159">
        <f>ROUND(I1123*H1123,2)</f>
        <v>0</v>
      </c>
      <c r="BL1123" s="18" t="s">
        <v>276</v>
      </c>
      <c r="BM1123" s="158" t="s">
        <v>1497</v>
      </c>
    </row>
    <row r="1124" spans="1:65" s="14" customFormat="1" ht="10">
      <c r="B1124" s="169"/>
      <c r="D1124" s="161" t="s">
        <v>151</v>
      </c>
      <c r="E1124" s="170" t="s">
        <v>1</v>
      </c>
      <c r="F1124" s="171" t="s">
        <v>1498</v>
      </c>
      <c r="H1124" s="170" t="s">
        <v>1</v>
      </c>
      <c r="I1124" s="172"/>
      <c r="L1124" s="169"/>
      <c r="M1124" s="173"/>
      <c r="N1124" s="174"/>
      <c r="O1124" s="174"/>
      <c r="P1124" s="174"/>
      <c r="Q1124" s="174"/>
      <c r="R1124" s="174"/>
      <c r="S1124" s="174"/>
      <c r="T1124" s="175"/>
      <c r="AT1124" s="170" t="s">
        <v>151</v>
      </c>
      <c r="AU1124" s="170" t="s">
        <v>149</v>
      </c>
      <c r="AV1124" s="14" t="s">
        <v>82</v>
      </c>
      <c r="AW1124" s="14" t="s">
        <v>31</v>
      </c>
      <c r="AX1124" s="14" t="s">
        <v>74</v>
      </c>
      <c r="AY1124" s="170" t="s">
        <v>142</v>
      </c>
    </row>
    <row r="1125" spans="1:65" s="13" customFormat="1" ht="10">
      <c r="B1125" s="160"/>
      <c r="D1125" s="161" t="s">
        <v>151</v>
      </c>
      <c r="E1125" s="162" t="s">
        <v>1</v>
      </c>
      <c r="F1125" s="163" t="s">
        <v>1499</v>
      </c>
      <c r="H1125" s="164">
        <v>425.25</v>
      </c>
      <c r="I1125" s="165"/>
      <c r="L1125" s="160"/>
      <c r="M1125" s="166"/>
      <c r="N1125" s="167"/>
      <c r="O1125" s="167"/>
      <c r="P1125" s="167"/>
      <c r="Q1125" s="167"/>
      <c r="R1125" s="167"/>
      <c r="S1125" s="167"/>
      <c r="T1125" s="168"/>
      <c r="AT1125" s="162" t="s">
        <v>151</v>
      </c>
      <c r="AU1125" s="162" t="s">
        <v>149</v>
      </c>
      <c r="AV1125" s="13" t="s">
        <v>149</v>
      </c>
      <c r="AW1125" s="13" t="s">
        <v>31</v>
      </c>
      <c r="AX1125" s="13" t="s">
        <v>74</v>
      </c>
      <c r="AY1125" s="162" t="s">
        <v>142</v>
      </c>
    </row>
    <row r="1126" spans="1:65" s="14" customFormat="1" ht="10">
      <c r="B1126" s="169"/>
      <c r="D1126" s="161" t="s">
        <v>151</v>
      </c>
      <c r="E1126" s="170" t="s">
        <v>1</v>
      </c>
      <c r="F1126" s="171" t="s">
        <v>1500</v>
      </c>
      <c r="H1126" s="170" t="s">
        <v>1</v>
      </c>
      <c r="I1126" s="172"/>
      <c r="L1126" s="169"/>
      <c r="M1126" s="173"/>
      <c r="N1126" s="174"/>
      <c r="O1126" s="174"/>
      <c r="P1126" s="174"/>
      <c r="Q1126" s="174"/>
      <c r="R1126" s="174"/>
      <c r="S1126" s="174"/>
      <c r="T1126" s="175"/>
      <c r="AT1126" s="170" t="s">
        <v>151</v>
      </c>
      <c r="AU1126" s="170" t="s">
        <v>149</v>
      </c>
      <c r="AV1126" s="14" t="s">
        <v>82</v>
      </c>
      <c r="AW1126" s="14" t="s">
        <v>31</v>
      </c>
      <c r="AX1126" s="14" t="s">
        <v>74</v>
      </c>
      <c r="AY1126" s="170" t="s">
        <v>142</v>
      </c>
    </row>
    <row r="1127" spans="1:65" s="13" customFormat="1" ht="10">
      <c r="B1127" s="160"/>
      <c r="D1127" s="161" t="s">
        <v>151</v>
      </c>
      <c r="E1127" s="162" t="s">
        <v>1</v>
      </c>
      <c r="F1127" s="163" t="s">
        <v>1501</v>
      </c>
      <c r="H1127" s="164">
        <v>369.75</v>
      </c>
      <c r="I1127" s="165"/>
      <c r="L1127" s="160"/>
      <c r="M1127" s="166"/>
      <c r="N1127" s="167"/>
      <c r="O1127" s="167"/>
      <c r="P1127" s="167"/>
      <c r="Q1127" s="167"/>
      <c r="R1127" s="167"/>
      <c r="S1127" s="167"/>
      <c r="T1127" s="168"/>
      <c r="AT1127" s="162" t="s">
        <v>151</v>
      </c>
      <c r="AU1127" s="162" t="s">
        <v>149</v>
      </c>
      <c r="AV1127" s="13" t="s">
        <v>149</v>
      </c>
      <c r="AW1127" s="13" t="s">
        <v>31</v>
      </c>
      <c r="AX1127" s="13" t="s">
        <v>74</v>
      </c>
      <c r="AY1127" s="162" t="s">
        <v>142</v>
      </c>
    </row>
    <row r="1128" spans="1:65" s="14" customFormat="1" ht="10">
      <c r="B1128" s="169"/>
      <c r="D1128" s="161" t="s">
        <v>151</v>
      </c>
      <c r="E1128" s="170" t="s">
        <v>1</v>
      </c>
      <c r="F1128" s="171" t="s">
        <v>1502</v>
      </c>
      <c r="H1128" s="170" t="s">
        <v>1</v>
      </c>
      <c r="I1128" s="172"/>
      <c r="L1128" s="169"/>
      <c r="M1128" s="173"/>
      <c r="N1128" s="174"/>
      <c r="O1128" s="174"/>
      <c r="P1128" s="174"/>
      <c r="Q1128" s="174"/>
      <c r="R1128" s="174"/>
      <c r="S1128" s="174"/>
      <c r="T1128" s="175"/>
      <c r="AT1128" s="170" t="s">
        <v>151</v>
      </c>
      <c r="AU1128" s="170" t="s">
        <v>149</v>
      </c>
      <c r="AV1128" s="14" t="s">
        <v>82</v>
      </c>
      <c r="AW1128" s="14" t="s">
        <v>31</v>
      </c>
      <c r="AX1128" s="14" t="s">
        <v>74</v>
      </c>
      <c r="AY1128" s="170" t="s">
        <v>142</v>
      </c>
    </row>
    <row r="1129" spans="1:65" s="13" customFormat="1" ht="10">
      <c r="B1129" s="160"/>
      <c r="D1129" s="161" t="s">
        <v>151</v>
      </c>
      <c r="E1129" s="162" t="s">
        <v>1</v>
      </c>
      <c r="F1129" s="163" t="s">
        <v>1503</v>
      </c>
      <c r="H1129" s="164">
        <v>47.475000000000001</v>
      </c>
      <c r="I1129" s="165"/>
      <c r="L1129" s="160"/>
      <c r="M1129" s="166"/>
      <c r="N1129" s="167"/>
      <c r="O1129" s="167"/>
      <c r="P1129" s="167"/>
      <c r="Q1129" s="167"/>
      <c r="R1129" s="167"/>
      <c r="S1129" s="167"/>
      <c r="T1129" s="168"/>
      <c r="AT1129" s="162" t="s">
        <v>151</v>
      </c>
      <c r="AU1129" s="162" t="s">
        <v>149</v>
      </c>
      <c r="AV1129" s="13" t="s">
        <v>149</v>
      </c>
      <c r="AW1129" s="13" t="s">
        <v>31</v>
      </c>
      <c r="AX1129" s="13" t="s">
        <v>74</v>
      </c>
      <c r="AY1129" s="162" t="s">
        <v>142</v>
      </c>
    </row>
    <row r="1130" spans="1:65" s="14" customFormat="1" ht="10">
      <c r="B1130" s="169"/>
      <c r="D1130" s="161" t="s">
        <v>151</v>
      </c>
      <c r="E1130" s="170" t="s">
        <v>1</v>
      </c>
      <c r="F1130" s="171" t="s">
        <v>1135</v>
      </c>
      <c r="H1130" s="170" t="s">
        <v>1</v>
      </c>
      <c r="I1130" s="172"/>
      <c r="L1130" s="169"/>
      <c r="M1130" s="173"/>
      <c r="N1130" s="174"/>
      <c r="O1130" s="174"/>
      <c r="P1130" s="174"/>
      <c r="Q1130" s="174"/>
      <c r="R1130" s="174"/>
      <c r="S1130" s="174"/>
      <c r="T1130" s="175"/>
      <c r="AT1130" s="170" t="s">
        <v>151</v>
      </c>
      <c r="AU1130" s="170" t="s">
        <v>149</v>
      </c>
      <c r="AV1130" s="14" t="s">
        <v>82</v>
      </c>
      <c r="AW1130" s="14" t="s">
        <v>31</v>
      </c>
      <c r="AX1130" s="14" t="s">
        <v>74</v>
      </c>
      <c r="AY1130" s="170" t="s">
        <v>142</v>
      </c>
    </row>
    <row r="1131" spans="1:65" s="13" customFormat="1" ht="10">
      <c r="B1131" s="160"/>
      <c r="D1131" s="161" t="s">
        <v>151</v>
      </c>
      <c r="E1131" s="162" t="s">
        <v>1</v>
      </c>
      <c r="F1131" s="163" t="s">
        <v>1136</v>
      </c>
      <c r="H1131" s="164">
        <v>72.11</v>
      </c>
      <c r="I1131" s="165"/>
      <c r="L1131" s="160"/>
      <c r="M1131" s="166"/>
      <c r="N1131" s="167"/>
      <c r="O1131" s="167"/>
      <c r="P1131" s="167"/>
      <c r="Q1131" s="167"/>
      <c r="R1131" s="167"/>
      <c r="S1131" s="167"/>
      <c r="T1131" s="168"/>
      <c r="AT1131" s="162" t="s">
        <v>151</v>
      </c>
      <c r="AU1131" s="162" t="s">
        <v>149</v>
      </c>
      <c r="AV1131" s="13" t="s">
        <v>149</v>
      </c>
      <c r="AW1131" s="13" t="s">
        <v>31</v>
      </c>
      <c r="AX1131" s="13" t="s">
        <v>74</v>
      </c>
      <c r="AY1131" s="162" t="s">
        <v>142</v>
      </c>
    </row>
    <row r="1132" spans="1:65" s="15" customFormat="1" ht="10">
      <c r="B1132" s="176"/>
      <c r="D1132" s="161" t="s">
        <v>151</v>
      </c>
      <c r="E1132" s="177" t="s">
        <v>1</v>
      </c>
      <c r="F1132" s="178" t="s">
        <v>164</v>
      </c>
      <c r="H1132" s="179">
        <v>914.58500000000004</v>
      </c>
      <c r="I1132" s="180"/>
      <c r="L1132" s="176"/>
      <c r="M1132" s="181"/>
      <c r="N1132" s="182"/>
      <c r="O1132" s="182"/>
      <c r="P1132" s="182"/>
      <c r="Q1132" s="182"/>
      <c r="R1132" s="182"/>
      <c r="S1132" s="182"/>
      <c r="T1132" s="183"/>
      <c r="AT1132" s="177" t="s">
        <v>151</v>
      </c>
      <c r="AU1132" s="177" t="s">
        <v>149</v>
      </c>
      <c r="AV1132" s="15" t="s">
        <v>148</v>
      </c>
      <c r="AW1132" s="15" t="s">
        <v>31</v>
      </c>
      <c r="AX1132" s="15" t="s">
        <v>82</v>
      </c>
      <c r="AY1132" s="177" t="s">
        <v>142</v>
      </c>
    </row>
    <row r="1133" spans="1:65" s="2" customFormat="1" ht="21.75" customHeight="1">
      <c r="A1133" s="33"/>
      <c r="B1133" s="145"/>
      <c r="C1133" s="184" t="s">
        <v>1504</v>
      </c>
      <c r="D1133" s="184" t="s">
        <v>301</v>
      </c>
      <c r="E1133" s="185" t="s">
        <v>1505</v>
      </c>
      <c r="F1133" s="186" t="s">
        <v>1506</v>
      </c>
      <c r="G1133" s="187" t="s">
        <v>314</v>
      </c>
      <c r="H1133" s="188">
        <v>1051.7729999999999</v>
      </c>
      <c r="I1133" s="189"/>
      <c r="J1133" s="190">
        <f>ROUND(I1133*H1133,2)</f>
        <v>0</v>
      </c>
      <c r="K1133" s="191"/>
      <c r="L1133" s="192"/>
      <c r="M1133" s="193" t="s">
        <v>1</v>
      </c>
      <c r="N1133" s="194" t="s">
        <v>40</v>
      </c>
      <c r="O1133" s="59"/>
      <c r="P1133" s="156">
        <f>O1133*H1133</f>
        <v>0</v>
      </c>
      <c r="Q1133" s="156">
        <v>1.9E-3</v>
      </c>
      <c r="R1133" s="156">
        <f>Q1133*H1133</f>
        <v>1.9983686999999999</v>
      </c>
      <c r="S1133" s="156">
        <v>0</v>
      </c>
      <c r="T1133" s="157">
        <f>S1133*H1133</f>
        <v>0</v>
      </c>
      <c r="U1133" s="33"/>
      <c r="V1133" s="33"/>
      <c r="W1133" s="33"/>
      <c r="X1133" s="33"/>
      <c r="Y1133" s="33"/>
      <c r="Z1133" s="33"/>
      <c r="AA1133" s="33"/>
      <c r="AB1133" s="33"/>
      <c r="AC1133" s="33"/>
      <c r="AD1133" s="33"/>
      <c r="AE1133" s="33"/>
      <c r="AR1133" s="158" t="s">
        <v>387</v>
      </c>
      <c r="AT1133" s="158" t="s">
        <v>301</v>
      </c>
      <c r="AU1133" s="158" t="s">
        <v>149</v>
      </c>
      <c r="AY1133" s="18" t="s">
        <v>142</v>
      </c>
      <c r="BE1133" s="159">
        <f>IF(N1133="základná",J1133,0)</f>
        <v>0</v>
      </c>
      <c r="BF1133" s="159">
        <f>IF(N1133="znížená",J1133,0)</f>
        <v>0</v>
      </c>
      <c r="BG1133" s="159">
        <f>IF(N1133="zákl. prenesená",J1133,0)</f>
        <v>0</v>
      </c>
      <c r="BH1133" s="159">
        <f>IF(N1133="zníž. prenesená",J1133,0)</f>
        <v>0</v>
      </c>
      <c r="BI1133" s="159">
        <f>IF(N1133="nulová",J1133,0)</f>
        <v>0</v>
      </c>
      <c r="BJ1133" s="18" t="s">
        <v>149</v>
      </c>
      <c r="BK1133" s="159">
        <f>ROUND(I1133*H1133,2)</f>
        <v>0</v>
      </c>
      <c r="BL1133" s="18" t="s">
        <v>276</v>
      </c>
      <c r="BM1133" s="158" t="s">
        <v>1507</v>
      </c>
    </row>
    <row r="1134" spans="1:65" s="13" customFormat="1" ht="10">
      <c r="B1134" s="160"/>
      <c r="D1134" s="161" t="s">
        <v>151</v>
      </c>
      <c r="E1134" s="162" t="s">
        <v>1</v>
      </c>
      <c r="F1134" s="163" t="s">
        <v>1508</v>
      </c>
      <c r="H1134" s="164">
        <v>1051.7729999999999</v>
      </c>
      <c r="I1134" s="165"/>
      <c r="L1134" s="160"/>
      <c r="M1134" s="166"/>
      <c r="N1134" s="167"/>
      <c r="O1134" s="167"/>
      <c r="P1134" s="167"/>
      <c r="Q1134" s="167"/>
      <c r="R1134" s="167"/>
      <c r="S1134" s="167"/>
      <c r="T1134" s="168"/>
      <c r="AT1134" s="162" t="s">
        <v>151</v>
      </c>
      <c r="AU1134" s="162" t="s">
        <v>149</v>
      </c>
      <c r="AV1134" s="13" t="s">
        <v>149</v>
      </c>
      <c r="AW1134" s="13" t="s">
        <v>31</v>
      </c>
      <c r="AX1134" s="13" t="s">
        <v>82</v>
      </c>
      <c r="AY1134" s="162" t="s">
        <v>142</v>
      </c>
    </row>
    <row r="1135" spans="1:65" s="2" customFormat="1" ht="21.75" customHeight="1">
      <c r="A1135" s="33"/>
      <c r="B1135" s="145"/>
      <c r="C1135" s="146" t="s">
        <v>1509</v>
      </c>
      <c r="D1135" s="146" t="s">
        <v>144</v>
      </c>
      <c r="E1135" s="147" t="s">
        <v>1510</v>
      </c>
      <c r="F1135" s="148" t="s">
        <v>1511</v>
      </c>
      <c r="G1135" s="149" t="s">
        <v>314</v>
      </c>
      <c r="H1135" s="150">
        <v>1829.17</v>
      </c>
      <c r="I1135" s="151"/>
      <c r="J1135" s="152">
        <f>ROUND(I1135*H1135,2)</f>
        <v>0</v>
      </c>
      <c r="K1135" s="153"/>
      <c r="L1135" s="34"/>
      <c r="M1135" s="154" t="s">
        <v>1</v>
      </c>
      <c r="N1135" s="155" t="s">
        <v>40</v>
      </c>
      <c r="O1135" s="59"/>
      <c r="P1135" s="156">
        <f>O1135*H1135</f>
        <v>0</v>
      </c>
      <c r="Q1135" s="156">
        <v>0</v>
      </c>
      <c r="R1135" s="156">
        <f>Q1135*H1135</f>
        <v>0</v>
      </c>
      <c r="S1135" s="156">
        <v>0</v>
      </c>
      <c r="T1135" s="157">
        <f>S1135*H1135</f>
        <v>0</v>
      </c>
      <c r="U1135" s="33"/>
      <c r="V1135" s="33"/>
      <c r="W1135" s="33"/>
      <c r="X1135" s="33"/>
      <c r="Y1135" s="33"/>
      <c r="Z1135" s="33"/>
      <c r="AA1135" s="33"/>
      <c r="AB1135" s="33"/>
      <c r="AC1135" s="33"/>
      <c r="AD1135" s="33"/>
      <c r="AE1135" s="33"/>
      <c r="AR1135" s="158" t="s">
        <v>276</v>
      </c>
      <c r="AT1135" s="158" t="s">
        <v>144</v>
      </c>
      <c r="AU1135" s="158" t="s">
        <v>149</v>
      </c>
      <c r="AY1135" s="18" t="s">
        <v>142</v>
      </c>
      <c r="BE1135" s="159">
        <f>IF(N1135="základná",J1135,0)</f>
        <v>0</v>
      </c>
      <c r="BF1135" s="159">
        <f>IF(N1135="znížená",J1135,0)</f>
        <v>0</v>
      </c>
      <c r="BG1135" s="159">
        <f>IF(N1135="zákl. prenesená",J1135,0)</f>
        <v>0</v>
      </c>
      <c r="BH1135" s="159">
        <f>IF(N1135="zníž. prenesená",J1135,0)</f>
        <v>0</v>
      </c>
      <c r="BI1135" s="159">
        <f>IF(N1135="nulová",J1135,0)</f>
        <v>0</v>
      </c>
      <c r="BJ1135" s="18" t="s">
        <v>149</v>
      </c>
      <c r="BK1135" s="159">
        <f>ROUND(I1135*H1135,2)</f>
        <v>0</v>
      </c>
      <c r="BL1135" s="18" t="s">
        <v>276</v>
      </c>
      <c r="BM1135" s="158" t="s">
        <v>1512</v>
      </c>
    </row>
    <row r="1136" spans="1:65" s="14" customFormat="1" ht="10">
      <c r="B1136" s="169"/>
      <c r="D1136" s="161" t="s">
        <v>151</v>
      </c>
      <c r="E1136" s="170" t="s">
        <v>1</v>
      </c>
      <c r="F1136" s="171" t="s">
        <v>1487</v>
      </c>
      <c r="H1136" s="170" t="s">
        <v>1</v>
      </c>
      <c r="I1136" s="172"/>
      <c r="L1136" s="169"/>
      <c r="M1136" s="173"/>
      <c r="N1136" s="174"/>
      <c r="O1136" s="174"/>
      <c r="P1136" s="174"/>
      <c r="Q1136" s="174"/>
      <c r="R1136" s="174"/>
      <c r="S1136" s="174"/>
      <c r="T1136" s="175"/>
      <c r="AT1136" s="170" t="s">
        <v>151</v>
      </c>
      <c r="AU1136" s="170" t="s">
        <v>149</v>
      </c>
      <c r="AV1136" s="14" t="s">
        <v>82</v>
      </c>
      <c r="AW1136" s="14" t="s">
        <v>31</v>
      </c>
      <c r="AX1136" s="14" t="s">
        <v>74</v>
      </c>
      <c r="AY1136" s="170" t="s">
        <v>142</v>
      </c>
    </row>
    <row r="1137" spans="1:65" s="13" customFormat="1" ht="10">
      <c r="B1137" s="160"/>
      <c r="D1137" s="161" t="s">
        <v>151</v>
      </c>
      <c r="E1137" s="162" t="s">
        <v>1</v>
      </c>
      <c r="F1137" s="163" t="s">
        <v>1513</v>
      </c>
      <c r="H1137" s="164">
        <v>1590</v>
      </c>
      <c r="I1137" s="165"/>
      <c r="L1137" s="160"/>
      <c r="M1137" s="166"/>
      <c r="N1137" s="167"/>
      <c r="O1137" s="167"/>
      <c r="P1137" s="167"/>
      <c r="Q1137" s="167"/>
      <c r="R1137" s="167"/>
      <c r="S1137" s="167"/>
      <c r="T1137" s="168"/>
      <c r="AT1137" s="162" t="s">
        <v>151</v>
      </c>
      <c r="AU1137" s="162" t="s">
        <v>149</v>
      </c>
      <c r="AV1137" s="13" t="s">
        <v>149</v>
      </c>
      <c r="AW1137" s="13" t="s">
        <v>31</v>
      </c>
      <c r="AX1137" s="13" t="s">
        <v>74</v>
      </c>
      <c r="AY1137" s="162" t="s">
        <v>142</v>
      </c>
    </row>
    <row r="1138" spans="1:65" s="14" customFormat="1" ht="10">
      <c r="B1138" s="169"/>
      <c r="D1138" s="161" t="s">
        <v>151</v>
      </c>
      <c r="E1138" s="170" t="s">
        <v>1</v>
      </c>
      <c r="F1138" s="171" t="s">
        <v>1514</v>
      </c>
      <c r="H1138" s="170" t="s">
        <v>1</v>
      </c>
      <c r="I1138" s="172"/>
      <c r="L1138" s="169"/>
      <c r="M1138" s="173"/>
      <c r="N1138" s="174"/>
      <c r="O1138" s="174"/>
      <c r="P1138" s="174"/>
      <c r="Q1138" s="174"/>
      <c r="R1138" s="174"/>
      <c r="S1138" s="174"/>
      <c r="T1138" s="175"/>
      <c r="AT1138" s="170" t="s">
        <v>151</v>
      </c>
      <c r="AU1138" s="170" t="s">
        <v>149</v>
      </c>
      <c r="AV1138" s="14" t="s">
        <v>82</v>
      </c>
      <c r="AW1138" s="14" t="s">
        <v>31</v>
      </c>
      <c r="AX1138" s="14" t="s">
        <v>74</v>
      </c>
      <c r="AY1138" s="170" t="s">
        <v>142</v>
      </c>
    </row>
    <row r="1139" spans="1:65" s="13" customFormat="1" ht="10">
      <c r="B1139" s="160"/>
      <c r="D1139" s="161" t="s">
        <v>151</v>
      </c>
      <c r="E1139" s="162" t="s">
        <v>1</v>
      </c>
      <c r="F1139" s="163" t="s">
        <v>1515</v>
      </c>
      <c r="H1139" s="164">
        <v>94.95</v>
      </c>
      <c r="I1139" s="165"/>
      <c r="L1139" s="160"/>
      <c r="M1139" s="166"/>
      <c r="N1139" s="167"/>
      <c r="O1139" s="167"/>
      <c r="P1139" s="167"/>
      <c r="Q1139" s="167"/>
      <c r="R1139" s="167"/>
      <c r="S1139" s="167"/>
      <c r="T1139" s="168"/>
      <c r="AT1139" s="162" t="s">
        <v>151</v>
      </c>
      <c r="AU1139" s="162" t="s">
        <v>149</v>
      </c>
      <c r="AV1139" s="13" t="s">
        <v>149</v>
      </c>
      <c r="AW1139" s="13" t="s">
        <v>31</v>
      </c>
      <c r="AX1139" s="13" t="s">
        <v>74</v>
      </c>
      <c r="AY1139" s="162" t="s">
        <v>142</v>
      </c>
    </row>
    <row r="1140" spans="1:65" s="14" customFormat="1" ht="10">
      <c r="B1140" s="169"/>
      <c r="D1140" s="161" t="s">
        <v>151</v>
      </c>
      <c r="E1140" s="170" t="s">
        <v>1</v>
      </c>
      <c r="F1140" s="171" t="s">
        <v>1135</v>
      </c>
      <c r="H1140" s="170" t="s">
        <v>1</v>
      </c>
      <c r="I1140" s="172"/>
      <c r="L1140" s="169"/>
      <c r="M1140" s="173"/>
      <c r="N1140" s="174"/>
      <c r="O1140" s="174"/>
      <c r="P1140" s="174"/>
      <c r="Q1140" s="174"/>
      <c r="R1140" s="174"/>
      <c r="S1140" s="174"/>
      <c r="T1140" s="175"/>
      <c r="AT1140" s="170" t="s">
        <v>151</v>
      </c>
      <c r="AU1140" s="170" t="s">
        <v>149</v>
      </c>
      <c r="AV1140" s="14" t="s">
        <v>82</v>
      </c>
      <c r="AW1140" s="14" t="s">
        <v>31</v>
      </c>
      <c r="AX1140" s="14" t="s">
        <v>74</v>
      </c>
      <c r="AY1140" s="170" t="s">
        <v>142</v>
      </c>
    </row>
    <row r="1141" spans="1:65" s="13" customFormat="1" ht="10">
      <c r="B1141" s="160"/>
      <c r="D1141" s="161" t="s">
        <v>151</v>
      </c>
      <c r="E1141" s="162" t="s">
        <v>1</v>
      </c>
      <c r="F1141" s="163" t="s">
        <v>1516</v>
      </c>
      <c r="H1141" s="164">
        <v>144.22</v>
      </c>
      <c r="I1141" s="165"/>
      <c r="L1141" s="160"/>
      <c r="M1141" s="166"/>
      <c r="N1141" s="167"/>
      <c r="O1141" s="167"/>
      <c r="P1141" s="167"/>
      <c r="Q1141" s="167"/>
      <c r="R1141" s="167"/>
      <c r="S1141" s="167"/>
      <c r="T1141" s="168"/>
      <c r="AT1141" s="162" t="s">
        <v>151</v>
      </c>
      <c r="AU1141" s="162" t="s">
        <v>149</v>
      </c>
      <c r="AV1141" s="13" t="s">
        <v>149</v>
      </c>
      <c r="AW1141" s="13" t="s">
        <v>31</v>
      </c>
      <c r="AX1141" s="13" t="s">
        <v>74</v>
      </c>
      <c r="AY1141" s="162" t="s">
        <v>142</v>
      </c>
    </row>
    <row r="1142" spans="1:65" s="15" customFormat="1" ht="10">
      <c r="B1142" s="176"/>
      <c r="D1142" s="161" t="s">
        <v>151</v>
      </c>
      <c r="E1142" s="177" t="s">
        <v>1</v>
      </c>
      <c r="F1142" s="178" t="s">
        <v>164</v>
      </c>
      <c r="H1142" s="179">
        <v>1829.17</v>
      </c>
      <c r="I1142" s="180"/>
      <c r="L1142" s="176"/>
      <c r="M1142" s="181"/>
      <c r="N1142" s="182"/>
      <c r="O1142" s="182"/>
      <c r="P1142" s="182"/>
      <c r="Q1142" s="182"/>
      <c r="R1142" s="182"/>
      <c r="S1142" s="182"/>
      <c r="T1142" s="183"/>
      <c r="AT1142" s="177" t="s">
        <v>151</v>
      </c>
      <c r="AU1142" s="177" t="s">
        <v>149</v>
      </c>
      <c r="AV1142" s="15" t="s">
        <v>148</v>
      </c>
      <c r="AW1142" s="15" t="s">
        <v>31</v>
      </c>
      <c r="AX1142" s="15" t="s">
        <v>82</v>
      </c>
      <c r="AY1142" s="177" t="s">
        <v>142</v>
      </c>
    </row>
    <row r="1143" spans="1:65" s="2" customFormat="1" ht="16.5" customHeight="1">
      <c r="A1143" s="33"/>
      <c r="B1143" s="145"/>
      <c r="C1143" s="184" t="s">
        <v>1517</v>
      </c>
      <c r="D1143" s="184" t="s">
        <v>301</v>
      </c>
      <c r="E1143" s="185" t="s">
        <v>325</v>
      </c>
      <c r="F1143" s="186" t="s">
        <v>326</v>
      </c>
      <c r="G1143" s="187" t="s">
        <v>314</v>
      </c>
      <c r="H1143" s="188">
        <v>2103.5459999999998</v>
      </c>
      <c r="I1143" s="189"/>
      <c r="J1143" s="190">
        <f>ROUND(I1143*H1143,2)</f>
        <v>0</v>
      </c>
      <c r="K1143" s="191"/>
      <c r="L1143" s="192"/>
      <c r="M1143" s="193" t="s">
        <v>1</v>
      </c>
      <c r="N1143" s="194" t="s">
        <v>40</v>
      </c>
      <c r="O1143" s="59"/>
      <c r="P1143" s="156">
        <f>O1143*H1143</f>
        <v>0</v>
      </c>
      <c r="Q1143" s="156">
        <v>2.9999999999999997E-4</v>
      </c>
      <c r="R1143" s="156">
        <f>Q1143*H1143</f>
        <v>0.63106379999999984</v>
      </c>
      <c r="S1143" s="156">
        <v>0</v>
      </c>
      <c r="T1143" s="157">
        <f>S1143*H1143</f>
        <v>0</v>
      </c>
      <c r="U1143" s="33"/>
      <c r="V1143" s="33"/>
      <c r="W1143" s="33"/>
      <c r="X1143" s="33"/>
      <c r="Y1143" s="33"/>
      <c r="Z1143" s="33"/>
      <c r="AA1143" s="33"/>
      <c r="AB1143" s="33"/>
      <c r="AC1143" s="33"/>
      <c r="AD1143" s="33"/>
      <c r="AE1143" s="33"/>
      <c r="AR1143" s="158" t="s">
        <v>387</v>
      </c>
      <c r="AT1143" s="158" t="s">
        <v>301</v>
      </c>
      <c r="AU1143" s="158" t="s">
        <v>149</v>
      </c>
      <c r="AY1143" s="18" t="s">
        <v>142</v>
      </c>
      <c r="BE1143" s="159">
        <f>IF(N1143="základná",J1143,0)</f>
        <v>0</v>
      </c>
      <c r="BF1143" s="159">
        <f>IF(N1143="znížená",J1143,0)</f>
        <v>0</v>
      </c>
      <c r="BG1143" s="159">
        <f>IF(N1143="zákl. prenesená",J1143,0)</f>
        <v>0</v>
      </c>
      <c r="BH1143" s="159">
        <f>IF(N1143="zníž. prenesená",J1143,0)</f>
        <v>0</v>
      </c>
      <c r="BI1143" s="159">
        <f>IF(N1143="nulová",J1143,0)</f>
        <v>0</v>
      </c>
      <c r="BJ1143" s="18" t="s">
        <v>149</v>
      </c>
      <c r="BK1143" s="159">
        <f>ROUND(I1143*H1143,2)</f>
        <v>0</v>
      </c>
      <c r="BL1143" s="18" t="s">
        <v>276</v>
      </c>
      <c r="BM1143" s="158" t="s">
        <v>1518</v>
      </c>
    </row>
    <row r="1144" spans="1:65" s="13" customFormat="1" ht="10">
      <c r="B1144" s="160"/>
      <c r="D1144" s="161" t="s">
        <v>151</v>
      </c>
      <c r="F1144" s="163" t="s">
        <v>1519</v>
      </c>
      <c r="H1144" s="164">
        <v>2103.5459999999998</v>
      </c>
      <c r="I1144" s="165"/>
      <c r="L1144" s="160"/>
      <c r="M1144" s="166"/>
      <c r="N1144" s="167"/>
      <c r="O1144" s="167"/>
      <c r="P1144" s="167"/>
      <c r="Q1144" s="167"/>
      <c r="R1144" s="167"/>
      <c r="S1144" s="167"/>
      <c r="T1144" s="168"/>
      <c r="AT1144" s="162" t="s">
        <v>151</v>
      </c>
      <c r="AU1144" s="162" t="s">
        <v>149</v>
      </c>
      <c r="AV1144" s="13" t="s">
        <v>149</v>
      </c>
      <c r="AW1144" s="13" t="s">
        <v>3</v>
      </c>
      <c r="AX1144" s="13" t="s">
        <v>82</v>
      </c>
      <c r="AY1144" s="162" t="s">
        <v>142</v>
      </c>
    </row>
    <row r="1145" spans="1:65" s="2" customFormat="1" ht="21.75" customHeight="1">
      <c r="A1145" s="33"/>
      <c r="B1145" s="145"/>
      <c r="C1145" s="146" t="s">
        <v>1520</v>
      </c>
      <c r="D1145" s="146" t="s">
        <v>144</v>
      </c>
      <c r="E1145" s="147" t="s">
        <v>1521</v>
      </c>
      <c r="F1145" s="148" t="s">
        <v>1522</v>
      </c>
      <c r="G1145" s="149" t="s">
        <v>1470</v>
      </c>
      <c r="H1145" s="203"/>
      <c r="I1145" s="151"/>
      <c r="J1145" s="152">
        <f>ROUND(I1145*H1145,2)</f>
        <v>0</v>
      </c>
      <c r="K1145" s="153"/>
      <c r="L1145" s="34"/>
      <c r="M1145" s="154" t="s">
        <v>1</v>
      </c>
      <c r="N1145" s="155" t="s">
        <v>40</v>
      </c>
      <c r="O1145" s="59"/>
      <c r="P1145" s="156">
        <f>O1145*H1145</f>
        <v>0</v>
      </c>
      <c r="Q1145" s="156">
        <v>0</v>
      </c>
      <c r="R1145" s="156">
        <f>Q1145*H1145</f>
        <v>0</v>
      </c>
      <c r="S1145" s="156">
        <v>0</v>
      </c>
      <c r="T1145" s="157">
        <f>S1145*H1145</f>
        <v>0</v>
      </c>
      <c r="U1145" s="33"/>
      <c r="V1145" s="33"/>
      <c r="W1145" s="33"/>
      <c r="X1145" s="33"/>
      <c r="Y1145" s="33"/>
      <c r="Z1145" s="33"/>
      <c r="AA1145" s="33"/>
      <c r="AB1145" s="33"/>
      <c r="AC1145" s="33"/>
      <c r="AD1145" s="33"/>
      <c r="AE1145" s="33"/>
      <c r="AR1145" s="158" t="s">
        <v>276</v>
      </c>
      <c r="AT1145" s="158" t="s">
        <v>144</v>
      </c>
      <c r="AU1145" s="158" t="s">
        <v>149</v>
      </c>
      <c r="AY1145" s="18" t="s">
        <v>142</v>
      </c>
      <c r="BE1145" s="159">
        <f>IF(N1145="základná",J1145,0)</f>
        <v>0</v>
      </c>
      <c r="BF1145" s="159">
        <f>IF(N1145="znížená",J1145,0)</f>
        <v>0</v>
      </c>
      <c r="BG1145" s="159">
        <f>IF(N1145="zákl. prenesená",J1145,0)</f>
        <v>0</v>
      </c>
      <c r="BH1145" s="159">
        <f>IF(N1145="zníž. prenesená",J1145,0)</f>
        <v>0</v>
      </c>
      <c r="BI1145" s="159">
        <f>IF(N1145="nulová",J1145,0)</f>
        <v>0</v>
      </c>
      <c r="BJ1145" s="18" t="s">
        <v>149</v>
      </c>
      <c r="BK1145" s="159">
        <f>ROUND(I1145*H1145,2)</f>
        <v>0</v>
      </c>
      <c r="BL1145" s="18" t="s">
        <v>276</v>
      </c>
      <c r="BM1145" s="158" t="s">
        <v>1523</v>
      </c>
    </row>
    <row r="1146" spans="1:65" s="12" customFormat="1" ht="22.75" customHeight="1">
      <c r="B1146" s="132"/>
      <c r="D1146" s="133" t="s">
        <v>73</v>
      </c>
      <c r="E1146" s="143" t="s">
        <v>1524</v>
      </c>
      <c r="F1146" s="143" t="s">
        <v>1525</v>
      </c>
      <c r="I1146" s="135"/>
      <c r="J1146" s="144">
        <f>BK1146</f>
        <v>0</v>
      </c>
      <c r="L1146" s="132"/>
      <c r="M1146" s="137"/>
      <c r="N1146" s="138"/>
      <c r="O1146" s="138"/>
      <c r="P1146" s="139">
        <f>SUM(P1147:P1222)</f>
        <v>0</v>
      </c>
      <c r="Q1146" s="138"/>
      <c r="R1146" s="139">
        <f>SUM(R1147:R1222)</f>
        <v>17.373810279999997</v>
      </c>
      <c r="S1146" s="138"/>
      <c r="T1146" s="140">
        <f>SUM(T1147:T1222)</f>
        <v>0</v>
      </c>
      <c r="AR1146" s="133" t="s">
        <v>149</v>
      </c>
      <c r="AT1146" s="141" t="s">
        <v>73</v>
      </c>
      <c r="AU1146" s="141" t="s">
        <v>82</v>
      </c>
      <c r="AY1146" s="133" t="s">
        <v>142</v>
      </c>
      <c r="BK1146" s="142">
        <f>SUM(BK1147:BK1222)</f>
        <v>0</v>
      </c>
    </row>
    <row r="1147" spans="1:65" s="2" customFormat="1" ht="21.75" customHeight="1">
      <c r="A1147" s="33"/>
      <c r="B1147" s="145"/>
      <c r="C1147" s="146" t="s">
        <v>1526</v>
      </c>
      <c r="D1147" s="146" t="s">
        <v>144</v>
      </c>
      <c r="E1147" s="147" t="s">
        <v>1527</v>
      </c>
      <c r="F1147" s="148" t="s">
        <v>1528</v>
      </c>
      <c r="G1147" s="149" t="s">
        <v>314</v>
      </c>
      <c r="H1147" s="150">
        <v>1270.6300000000001</v>
      </c>
      <c r="I1147" s="151"/>
      <c r="J1147" s="152">
        <f>ROUND(I1147*H1147,2)</f>
        <v>0</v>
      </c>
      <c r="K1147" s="153"/>
      <c r="L1147" s="34"/>
      <c r="M1147" s="154" t="s">
        <v>1</v>
      </c>
      <c r="N1147" s="155" t="s">
        <v>40</v>
      </c>
      <c r="O1147" s="59"/>
      <c r="P1147" s="156">
        <f>O1147*H1147</f>
        <v>0</v>
      </c>
      <c r="Q1147" s="156">
        <v>0</v>
      </c>
      <c r="R1147" s="156">
        <f>Q1147*H1147</f>
        <v>0</v>
      </c>
      <c r="S1147" s="156">
        <v>0</v>
      </c>
      <c r="T1147" s="157">
        <f>S1147*H1147</f>
        <v>0</v>
      </c>
      <c r="U1147" s="33"/>
      <c r="V1147" s="33"/>
      <c r="W1147" s="33"/>
      <c r="X1147" s="33"/>
      <c r="Y1147" s="33"/>
      <c r="Z1147" s="33"/>
      <c r="AA1147" s="33"/>
      <c r="AB1147" s="33"/>
      <c r="AC1147" s="33"/>
      <c r="AD1147" s="33"/>
      <c r="AE1147" s="33"/>
      <c r="AR1147" s="158" t="s">
        <v>276</v>
      </c>
      <c r="AT1147" s="158" t="s">
        <v>144</v>
      </c>
      <c r="AU1147" s="158" t="s">
        <v>149</v>
      </c>
      <c r="AY1147" s="18" t="s">
        <v>142</v>
      </c>
      <c r="BE1147" s="159">
        <f>IF(N1147="základná",J1147,0)</f>
        <v>0</v>
      </c>
      <c r="BF1147" s="159">
        <f>IF(N1147="znížená",J1147,0)</f>
        <v>0</v>
      </c>
      <c r="BG1147" s="159">
        <f>IF(N1147="zákl. prenesená",J1147,0)</f>
        <v>0</v>
      </c>
      <c r="BH1147" s="159">
        <f>IF(N1147="zníž. prenesená",J1147,0)</f>
        <v>0</v>
      </c>
      <c r="BI1147" s="159">
        <f>IF(N1147="nulová",J1147,0)</f>
        <v>0</v>
      </c>
      <c r="BJ1147" s="18" t="s">
        <v>149</v>
      </c>
      <c r="BK1147" s="159">
        <f>ROUND(I1147*H1147,2)</f>
        <v>0</v>
      </c>
      <c r="BL1147" s="18" t="s">
        <v>276</v>
      </c>
      <c r="BM1147" s="158" t="s">
        <v>1529</v>
      </c>
    </row>
    <row r="1148" spans="1:65" s="14" customFormat="1" ht="10">
      <c r="B1148" s="169"/>
      <c r="D1148" s="161" t="s">
        <v>151</v>
      </c>
      <c r="E1148" s="170" t="s">
        <v>1</v>
      </c>
      <c r="F1148" s="171" t="s">
        <v>1530</v>
      </c>
      <c r="H1148" s="170" t="s">
        <v>1</v>
      </c>
      <c r="I1148" s="172"/>
      <c r="L1148" s="169"/>
      <c r="M1148" s="173"/>
      <c r="N1148" s="174"/>
      <c r="O1148" s="174"/>
      <c r="P1148" s="174"/>
      <c r="Q1148" s="174"/>
      <c r="R1148" s="174"/>
      <c r="S1148" s="174"/>
      <c r="T1148" s="175"/>
      <c r="AT1148" s="170" t="s">
        <v>151</v>
      </c>
      <c r="AU1148" s="170" t="s">
        <v>149</v>
      </c>
      <c r="AV1148" s="14" t="s">
        <v>82</v>
      </c>
      <c r="AW1148" s="14" t="s">
        <v>31</v>
      </c>
      <c r="AX1148" s="14" t="s">
        <v>74</v>
      </c>
      <c r="AY1148" s="170" t="s">
        <v>142</v>
      </c>
    </row>
    <row r="1149" spans="1:65" s="13" customFormat="1" ht="10">
      <c r="B1149" s="160"/>
      <c r="D1149" s="161" t="s">
        <v>151</v>
      </c>
      <c r="E1149" s="162" t="s">
        <v>1</v>
      </c>
      <c r="F1149" s="163" t="s">
        <v>1531</v>
      </c>
      <c r="H1149" s="164">
        <v>1116.31</v>
      </c>
      <c r="I1149" s="165"/>
      <c r="L1149" s="160"/>
      <c r="M1149" s="166"/>
      <c r="N1149" s="167"/>
      <c r="O1149" s="167"/>
      <c r="P1149" s="167"/>
      <c r="Q1149" s="167"/>
      <c r="R1149" s="167"/>
      <c r="S1149" s="167"/>
      <c r="T1149" s="168"/>
      <c r="AT1149" s="162" t="s">
        <v>151</v>
      </c>
      <c r="AU1149" s="162" t="s">
        <v>149</v>
      </c>
      <c r="AV1149" s="13" t="s">
        <v>149</v>
      </c>
      <c r="AW1149" s="13" t="s">
        <v>31</v>
      </c>
      <c r="AX1149" s="13" t="s">
        <v>74</v>
      </c>
      <c r="AY1149" s="162" t="s">
        <v>142</v>
      </c>
    </row>
    <row r="1150" spans="1:65" s="14" customFormat="1" ht="10">
      <c r="B1150" s="169"/>
      <c r="D1150" s="161" t="s">
        <v>151</v>
      </c>
      <c r="E1150" s="170" t="s">
        <v>1</v>
      </c>
      <c r="F1150" s="171" t="s">
        <v>1532</v>
      </c>
      <c r="H1150" s="170" t="s">
        <v>1</v>
      </c>
      <c r="I1150" s="172"/>
      <c r="L1150" s="169"/>
      <c r="M1150" s="173"/>
      <c r="N1150" s="174"/>
      <c r="O1150" s="174"/>
      <c r="P1150" s="174"/>
      <c r="Q1150" s="174"/>
      <c r="R1150" s="174"/>
      <c r="S1150" s="174"/>
      <c r="T1150" s="175"/>
      <c r="AT1150" s="170" t="s">
        <v>151</v>
      </c>
      <c r="AU1150" s="170" t="s">
        <v>149</v>
      </c>
      <c r="AV1150" s="14" t="s">
        <v>82</v>
      </c>
      <c r="AW1150" s="14" t="s">
        <v>31</v>
      </c>
      <c r="AX1150" s="14" t="s">
        <v>74</v>
      </c>
      <c r="AY1150" s="170" t="s">
        <v>142</v>
      </c>
    </row>
    <row r="1151" spans="1:65" s="13" customFormat="1" ht="10">
      <c r="B1151" s="160"/>
      <c r="D1151" s="161" t="s">
        <v>151</v>
      </c>
      <c r="E1151" s="162" t="s">
        <v>1</v>
      </c>
      <c r="F1151" s="163" t="s">
        <v>1416</v>
      </c>
      <c r="H1151" s="164">
        <v>154.32</v>
      </c>
      <c r="I1151" s="165"/>
      <c r="L1151" s="160"/>
      <c r="M1151" s="166"/>
      <c r="N1151" s="167"/>
      <c r="O1151" s="167"/>
      <c r="P1151" s="167"/>
      <c r="Q1151" s="167"/>
      <c r="R1151" s="167"/>
      <c r="S1151" s="167"/>
      <c r="T1151" s="168"/>
      <c r="AT1151" s="162" t="s">
        <v>151</v>
      </c>
      <c r="AU1151" s="162" t="s">
        <v>149</v>
      </c>
      <c r="AV1151" s="13" t="s">
        <v>149</v>
      </c>
      <c r="AW1151" s="13" t="s">
        <v>31</v>
      </c>
      <c r="AX1151" s="13" t="s">
        <v>74</v>
      </c>
      <c r="AY1151" s="162" t="s">
        <v>142</v>
      </c>
    </row>
    <row r="1152" spans="1:65" s="15" customFormat="1" ht="10">
      <c r="B1152" s="176"/>
      <c r="D1152" s="161" t="s">
        <v>151</v>
      </c>
      <c r="E1152" s="177" t="s">
        <v>1</v>
      </c>
      <c r="F1152" s="178" t="s">
        <v>164</v>
      </c>
      <c r="H1152" s="179">
        <v>1270.6300000000001</v>
      </c>
      <c r="I1152" s="180"/>
      <c r="L1152" s="176"/>
      <c r="M1152" s="181"/>
      <c r="N1152" s="182"/>
      <c r="O1152" s="182"/>
      <c r="P1152" s="182"/>
      <c r="Q1152" s="182"/>
      <c r="R1152" s="182"/>
      <c r="S1152" s="182"/>
      <c r="T1152" s="183"/>
      <c r="AT1152" s="177" t="s">
        <v>151</v>
      </c>
      <c r="AU1152" s="177" t="s">
        <v>149</v>
      </c>
      <c r="AV1152" s="15" t="s">
        <v>148</v>
      </c>
      <c r="AW1152" s="15" t="s">
        <v>31</v>
      </c>
      <c r="AX1152" s="15" t="s">
        <v>82</v>
      </c>
      <c r="AY1152" s="177" t="s">
        <v>142</v>
      </c>
    </row>
    <row r="1153" spans="1:65" s="2" customFormat="1" ht="21.75" customHeight="1">
      <c r="A1153" s="33"/>
      <c r="B1153" s="145"/>
      <c r="C1153" s="184" t="s">
        <v>1533</v>
      </c>
      <c r="D1153" s="184" t="s">
        <v>301</v>
      </c>
      <c r="E1153" s="185" t="s">
        <v>1534</v>
      </c>
      <c r="F1153" s="186" t="s">
        <v>1535</v>
      </c>
      <c r="G1153" s="187" t="s">
        <v>314</v>
      </c>
      <c r="H1153" s="188">
        <v>1296.0429999999999</v>
      </c>
      <c r="I1153" s="189"/>
      <c r="J1153" s="190">
        <f>ROUND(I1153*H1153,2)</f>
        <v>0</v>
      </c>
      <c r="K1153" s="191"/>
      <c r="L1153" s="192"/>
      <c r="M1153" s="193" t="s">
        <v>1</v>
      </c>
      <c r="N1153" s="194" t="s">
        <v>40</v>
      </c>
      <c r="O1153" s="59"/>
      <c r="P1153" s="156">
        <f>O1153*H1153</f>
        <v>0</v>
      </c>
      <c r="Q1153" s="156">
        <v>3.5999999999999999E-3</v>
      </c>
      <c r="R1153" s="156">
        <f>Q1153*H1153</f>
        <v>4.6657547999999993</v>
      </c>
      <c r="S1153" s="156">
        <v>0</v>
      </c>
      <c r="T1153" s="157">
        <f>S1153*H1153</f>
        <v>0</v>
      </c>
      <c r="U1153" s="33"/>
      <c r="V1153" s="33"/>
      <c r="W1153" s="33"/>
      <c r="X1153" s="33"/>
      <c r="Y1153" s="33"/>
      <c r="Z1153" s="33"/>
      <c r="AA1153" s="33"/>
      <c r="AB1153" s="33"/>
      <c r="AC1153" s="33"/>
      <c r="AD1153" s="33"/>
      <c r="AE1153" s="33"/>
      <c r="AR1153" s="158" t="s">
        <v>387</v>
      </c>
      <c r="AT1153" s="158" t="s">
        <v>301</v>
      </c>
      <c r="AU1153" s="158" t="s">
        <v>149</v>
      </c>
      <c r="AY1153" s="18" t="s">
        <v>142</v>
      </c>
      <c r="BE1153" s="159">
        <f>IF(N1153="základná",J1153,0)</f>
        <v>0</v>
      </c>
      <c r="BF1153" s="159">
        <f>IF(N1153="znížená",J1153,0)</f>
        <v>0</v>
      </c>
      <c r="BG1153" s="159">
        <f>IF(N1153="zákl. prenesená",J1153,0)</f>
        <v>0</v>
      </c>
      <c r="BH1153" s="159">
        <f>IF(N1153="zníž. prenesená",J1153,0)</f>
        <v>0</v>
      </c>
      <c r="BI1153" s="159">
        <f>IF(N1153="nulová",J1153,0)</f>
        <v>0</v>
      </c>
      <c r="BJ1153" s="18" t="s">
        <v>149</v>
      </c>
      <c r="BK1153" s="159">
        <f>ROUND(I1153*H1153,2)</f>
        <v>0</v>
      </c>
      <c r="BL1153" s="18" t="s">
        <v>276</v>
      </c>
      <c r="BM1153" s="158" t="s">
        <v>1536</v>
      </c>
    </row>
    <row r="1154" spans="1:65" s="13" customFormat="1" ht="10">
      <c r="B1154" s="160"/>
      <c r="D1154" s="161" t="s">
        <v>151</v>
      </c>
      <c r="F1154" s="163" t="s">
        <v>1537</v>
      </c>
      <c r="H1154" s="164">
        <v>1296.0429999999999</v>
      </c>
      <c r="I1154" s="165"/>
      <c r="L1154" s="160"/>
      <c r="M1154" s="166"/>
      <c r="N1154" s="167"/>
      <c r="O1154" s="167"/>
      <c r="P1154" s="167"/>
      <c r="Q1154" s="167"/>
      <c r="R1154" s="167"/>
      <c r="S1154" s="167"/>
      <c r="T1154" s="168"/>
      <c r="AT1154" s="162" t="s">
        <v>151</v>
      </c>
      <c r="AU1154" s="162" t="s">
        <v>149</v>
      </c>
      <c r="AV1154" s="13" t="s">
        <v>149</v>
      </c>
      <c r="AW1154" s="13" t="s">
        <v>3</v>
      </c>
      <c r="AX1154" s="13" t="s">
        <v>82</v>
      </c>
      <c r="AY1154" s="162" t="s">
        <v>142</v>
      </c>
    </row>
    <row r="1155" spans="1:65" s="2" customFormat="1" ht="21.75" customHeight="1">
      <c r="A1155" s="33"/>
      <c r="B1155" s="145"/>
      <c r="C1155" s="146" t="s">
        <v>1538</v>
      </c>
      <c r="D1155" s="146" t="s">
        <v>144</v>
      </c>
      <c r="E1155" s="147" t="s">
        <v>1539</v>
      </c>
      <c r="F1155" s="148" t="s">
        <v>1540</v>
      </c>
      <c r="G1155" s="149" t="s">
        <v>314</v>
      </c>
      <c r="H1155" s="150">
        <v>778.14</v>
      </c>
      <c r="I1155" s="151"/>
      <c r="J1155" s="152">
        <f>ROUND(I1155*H1155,2)</f>
        <v>0</v>
      </c>
      <c r="K1155" s="153"/>
      <c r="L1155" s="34"/>
      <c r="M1155" s="154" t="s">
        <v>1</v>
      </c>
      <c r="N1155" s="155" t="s">
        <v>40</v>
      </c>
      <c r="O1155" s="59"/>
      <c r="P1155" s="156">
        <f>O1155*H1155</f>
        <v>0</v>
      </c>
      <c r="Q1155" s="156">
        <v>0</v>
      </c>
      <c r="R1155" s="156">
        <f>Q1155*H1155</f>
        <v>0</v>
      </c>
      <c r="S1155" s="156">
        <v>0</v>
      </c>
      <c r="T1155" s="157">
        <f>S1155*H1155</f>
        <v>0</v>
      </c>
      <c r="U1155" s="33"/>
      <c r="V1155" s="33"/>
      <c r="W1155" s="33"/>
      <c r="X1155" s="33"/>
      <c r="Y1155" s="33"/>
      <c r="Z1155" s="33"/>
      <c r="AA1155" s="33"/>
      <c r="AB1155" s="33"/>
      <c r="AC1155" s="33"/>
      <c r="AD1155" s="33"/>
      <c r="AE1155" s="33"/>
      <c r="AR1155" s="158" t="s">
        <v>276</v>
      </c>
      <c r="AT1155" s="158" t="s">
        <v>144</v>
      </c>
      <c r="AU1155" s="158" t="s">
        <v>149</v>
      </c>
      <c r="AY1155" s="18" t="s">
        <v>142</v>
      </c>
      <c r="BE1155" s="159">
        <f>IF(N1155="základná",J1155,0)</f>
        <v>0</v>
      </c>
      <c r="BF1155" s="159">
        <f>IF(N1155="znížená",J1155,0)</f>
        <v>0</v>
      </c>
      <c r="BG1155" s="159">
        <f>IF(N1155="zákl. prenesená",J1155,0)</f>
        <v>0</v>
      </c>
      <c r="BH1155" s="159">
        <f>IF(N1155="zníž. prenesená",J1155,0)</f>
        <v>0</v>
      </c>
      <c r="BI1155" s="159">
        <f>IF(N1155="nulová",J1155,0)</f>
        <v>0</v>
      </c>
      <c r="BJ1155" s="18" t="s">
        <v>149</v>
      </c>
      <c r="BK1155" s="159">
        <f>ROUND(I1155*H1155,2)</f>
        <v>0</v>
      </c>
      <c r="BL1155" s="18" t="s">
        <v>276</v>
      </c>
      <c r="BM1155" s="158" t="s">
        <v>1541</v>
      </c>
    </row>
    <row r="1156" spans="1:65" s="14" customFormat="1" ht="10">
      <c r="B1156" s="169"/>
      <c r="D1156" s="161" t="s">
        <v>151</v>
      </c>
      <c r="E1156" s="170" t="s">
        <v>1</v>
      </c>
      <c r="F1156" s="171" t="s">
        <v>1070</v>
      </c>
      <c r="H1156" s="170" t="s">
        <v>1</v>
      </c>
      <c r="I1156" s="172"/>
      <c r="L1156" s="169"/>
      <c r="M1156" s="173"/>
      <c r="N1156" s="174"/>
      <c r="O1156" s="174"/>
      <c r="P1156" s="174"/>
      <c r="Q1156" s="174"/>
      <c r="R1156" s="174"/>
      <c r="S1156" s="174"/>
      <c r="T1156" s="175"/>
      <c r="AT1156" s="170" t="s">
        <v>151</v>
      </c>
      <c r="AU1156" s="170" t="s">
        <v>149</v>
      </c>
      <c r="AV1156" s="14" t="s">
        <v>82</v>
      </c>
      <c r="AW1156" s="14" t="s">
        <v>31</v>
      </c>
      <c r="AX1156" s="14" t="s">
        <v>74</v>
      </c>
      <c r="AY1156" s="170" t="s">
        <v>142</v>
      </c>
    </row>
    <row r="1157" spans="1:65" s="13" customFormat="1" ht="10">
      <c r="B1157" s="160"/>
      <c r="D1157" s="161" t="s">
        <v>151</v>
      </c>
      <c r="E1157" s="162" t="s">
        <v>1</v>
      </c>
      <c r="F1157" s="163" t="s">
        <v>1542</v>
      </c>
      <c r="H1157" s="164">
        <v>421.48</v>
      </c>
      <c r="I1157" s="165"/>
      <c r="L1157" s="160"/>
      <c r="M1157" s="166"/>
      <c r="N1157" s="167"/>
      <c r="O1157" s="167"/>
      <c r="P1157" s="167"/>
      <c r="Q1157" s="167"/>
      <c r="R1157" s="167"/>
      <c r="S1157" s="167"/>
      <c r="T1157" s="168"/>
      <c r="AT1157" s="162" t="s">
        <v>151</v>
      </c>
      <c r="AU1157" s="162" t="s">
        <v>149</v>
      </c>
      <c r="AV1157" s="13" t="s">
        <v>149</v>
      </c>
      <c r="AW1157" s="13" t="s">
        <v>31</v>
      </c>
      <c r="AX1157" s="13" t="s">
        <v>74</v>
      </c>
      <c r="AY1157" s="162" t="s">
        <v>142</v>
      </c>
    </row>
    <row r="1158" spans="1:65" s="14" customFormat="1" ht="10">
      <c r="B1158" s="169"/>
      <c r="D1158" s="161" t="s">
        <v>151</v>
      </c>
      <c r="E1158" s="170" t="s">
        <v>1</v>
      </c>
      <c r="F1158" s="171" t="s">
        <v>1072</v>
      </c>
      <c r="H1158" s="170" t="s">
        <v>1</v>
      </c>
      <c r="I1158" s="172"/>
      <c r="L1158" s="169"/>
      <c r="M1158" s="173"/>
      <c r="N1158" s="174"/>
      <c r="O1158" s="174"/>
      <c r="P1158" s="174"/>
      <c r="Q1158" s="174"/>
      <c r="R1158" s="174"/>
      <c r="S1158" s="174"/>
      <c r="T1158" s="175"/>
      <c r="AT1158" s="170" t="s">
        <v>151</v>
      </c>
      <c r="AU1158" s="170" t="s">
        <v>149</v>
      </c>
      <c r="AV1158" s="14" t="s">
        <v>82</v>
      </c>
      <c r="AW1158" s="14" t="s">
        <v>31</v>
      </c>
      <c r="AX1158" s="14" t="s">
        <v>74</v>
      </c>
      <c r="AY1158" s="170" t="s">
        <v>142</v>
      </c>
    </row>
    <row r="1159" spans="1:65" s="13" customFormat="1" ht="10">
      <c r="B1159" s="160"/>
      <c r="D1159" s="161" t="s">
        <v>151</v>
      </c>
      <c r="E1159" s="162" t="s">
        <v>1</v>
      </c>
      <c r="F1159" s="163" t="s">
        <v>1543</v>
      </c>
      <c r="H1159" s="164">
        <v>208.95</v>
      </c>
      <c r="I1159" s="165"/>
      <c r="L1159" s="160"/>
      <c r="M1159" s="166"/>
      <c r="N1159" s="167"/>
      <c r="O1159" s="167"/>
      <c r="P1159" s="167"/>
      <c r="Q1159" s="167"/>
      <c r="R1159" s="167"/>
      <c r="S1159" s="167"/>
      <c r="T1159" s="168"/>
      <c r="AT1159" s="162" t="s">
        <v>151</v>
      </c>
      <c r="AU1159" s="162" t="s">
        <v>149</v>
      </c>
      <c r="AV1159" s="13" t="s">
        <v>149</v>
      </c>
      <c r="AW1159" s="13" t="s">
        <v>31</v>
      </c>
      <c r="AX1159" s="13" t="s">
        <v>74</v>
      </c>
      <c r="AY1159" s="162" t="s">
        <v>142</v>
      </c>
    </row>
    <row r="1160" spans="1:65" s="14" customFormat="1" ht="10">
      <c r="B1160" s="169"/>
      <c r="D1160" s="161" t="s">
        <v>151</v>
      </c>
      <c r="E1160" s="170" t="s">
        <v>1</v>
      </c>
      <c r="F1160" s="171" t="s">
        <v>1544</v>
      </c>
      <c r="H1160" s="170" t="s">
        <v>1</v>
      </c>
      <c r="I1160" s="172"/>
      <c r="L1160" s="169"/>
      <c r="M1160" s="173"/>
      <c r="N1160" s="174"/>
      <c r="O1160" s="174"/>
      <c r="P1160" s="174"/>
      <c r="Q1160" s="174"/>
      <c r="R1160" s="174"/>
      <c r="S1160" s="174"/>
      <c r="T1160" s="175"/>
      <c r="AT1160" s="170" t="s">
        <v>151</v>
      </c>
      <c r="AU1160" s="170" t="s">
        <v>149</v>
      </c>
      <c r="AV1160" s="14" t="s">
        <v>82</v>
      </c>
      <c r="AW1160" s="14" t="s">
        <v>31</v>
      </c>
      <c r="AX1160" s="14" t="s">
        <v>74</v>
      </c>
      <c r="AY1160" s="170" t="s">
        <v>142</v>
      </c>
    </row>
    <row r="1161" spans="1:65" s="13" customFormat="1" ht="10">
      <c r="B1161" s="160"/>
      <c r="D1161" s="161" t="s">
        <v>151</v>
      </c>
      <c r="E1161" s="162" t="s">
        <v>1</v>
      </c>
      <c r="F1161" s="163" t="s">
        <v>1418</v>
      </c>
      <c r="H1161" s="164">
        <v>147.71</v>
      </c>
      <c r="I1161" s="165"/>
      <c r="L1161" s="160"/>
      <c r="M1161" s="166"/>
      <c r="N1161" s="167"/>
      <c r="O1161" s="167"/>
      <c r="P1161" s="167"/>
      <c r="Q1161" s="167"/>
      <c r="R1161" s="167"/>
      <c r="S1161" s="167"/>
      <c r="T1161" s="168"/>
      <c r="AT1161" s="162" t="s">
        <v>151</v>
      </c>
      <c r="AU1161" s="162" t="s">
        <v>149</v>
      </c>
      <c r="AV1161" s="13" t="s">
        <v>149</v>
      </c>
      <c r="AW1161" s="13" t="s">
        <v>31</v>
      </c>
      <c r="AX1161" s="13" t="s">
        <v>74</v>
      </c>
      <c r="AY1161" s="162" t="s">
        <v>142</v>
      </c>
    </row>
    <row r="1162" spans="1:65" s="15" customFormat="1" ht="10">
      <c r="B1162" s="176"/>
      <c r="D1162" s="161" t="s">
        <v>151</v>
      </c>
      <c r="E1162" s="177" t="s">
        <v>1</v>
      </c>
      <c r="F1162" s="178" t="s">
        <v>164</v>
      </c>
      <c r="H1162" s="179">
        <v>778.14</v>
      </c>
      <c r="I1162" s="180"/>
      <c r="L1162" s="176"/>
      <c r="M1162" s="181"/>
      <c r="N1162" s="182"/>
      <c r="O1162" s="182"/>
      <c r="P1162" s="182"/>
      <c r="Q1162" s="182"/>
      <c r="R1162" s="182"/>
      <c r="S1162" s="182"/>
      <c r="T1162" s="183"/>
      <c r="AT1162" s="177" t="s">
        <v>151</v>
      </c>
      <c r="AU1162" s="177" t="s">
        <v>149</v>
      </c>
      <c r="AV1162" s="15" t="s">
        <v>148</v>
      </c>
      <c r="AW1162" s="15" t="s">
        <v>31</v>
      </c>
      <c r="AX1162" s="15" t="s">
        <v>82</v>
      </c>
      <c r="AY1162" s="177" t="s">
        <v>142</v>
      </c>
    </row>
    <row r="1163" spans="1:65" s="2" customFormat="1" ht="33" customHeight="1">
      <c r="A1163" s="33"/>
      <c r="B1163" s="145"/>
      <c r="C1163" s="184" t="s">
        <v>1545</v>
      </c>
      <c r="D1163" s="184" t="s">
        <v>301</v>
      </c>
      <c r="E1163" s="185" t="s">
        <v>1546</v>
      </c>
      <c r="F1163" s="186" t="s">
        <v>1547</v>
      </c>
      <c r="G1163" s="187" t="s">
        <v>314</v>
      </c>
      <c r="H1163" s="188">
        <v>793.70299999999997</v>
      </c>
      <c r="I1163" s="189"/>
      <c r="J1163" s="190">
        <f>ROUND(I1163*H1163,2)</f>
        <v>0</v>
      </c>
      <c r="K1163" s="191"/>
      <c r="L1163" s="192"/>
      <c r="M1163" s="193" t="s">
        <v>1</v>
      </c>
      <c r="N1163" s="194" t="s">
        <v>40</v>
      </c>
      <c r="O1163" s="59"/>
      <c r="P1163" s="156">
        <f>O1163*H1163</f>
        <v>0</v>
      </c>
      <c r="Q1163" s="156">
        <v>2.64E-3</v>
      </c>
      <c r="R1163" s="156">
        <f>Q1163*H1163</f>
        <v>2.0953759199999999</v>
      </c>
      <c r="S1163" s="156">
        <v>0</v>
      </c>
      <c r="T1163" s="157">
        <f>S1163*H1163</f>
        <v>0</v>
      </c>
      <c r="U1163" s="33"/>
      <c r="V1163" s="33"/>
      <c r="W1163" s="33"/>
      <c r="X1163" s="33"/>
      <c r="Y1163" s="33"/>
      <c r="Z1163" s="33"/>
      <c r="AA1163" s="33"/>
      <c r="AB1163" s="33"/>
      <c r="AC1163" s="33"/>
      <c r="AD1163" s="33"/>
      <c r="AE1163" s="33"/>
      <c r="AR1163" s="158" t="s">
        <v>387</v>
      </c>
      <c r="AT1163" s="158" t="s">
        <v>301</v>
      </c>
      <c r="AU1163" s="158" t="s">
        <v>149</v>
      </c>
      <c r="AY1163" s="18" t="s">
        <v>142</v>
      </c>
      <c r="BE1163" s="159">
        <f>IF(N1163="základná",J1163,0)</f>
        <v>0</v>
      </c>
      <c r="BF1163" s="159">
        <f>IF(N1163="znížená",J1163,0)</f>
        <v>0</v>
      </c>
      <c r="BG1163" s="159">
        <f>IF(N1163="zákl. prenesená",J1163,0)</f>
        <v>0</v>
      </c>
      <c r="BH1163" s="159">
        <f>IF(N1163="zníž. prenesená",J1163,0)</f>
        <v>0</v>
      </c>
      <c r="BI1163" s="159">
        <f>IF(N1163="nulová",J1163,0)</f>
        <v>0</v>
      </c>
      <c r="BJ1163" s="18" t="s">
        <v>149</v>
      </c>
      <c r="BK1163" s="159">
        <f>ROUND(I1163*H1163,2)</f>
        <v>0</v>
      </c>
      <c r="BL1163" s="18" t="s">
        <v>276</v>
      </c>
      <c r="BM1163" s="158" t="s">
        <v>1548</v>
      </c>
    </row>
    <row r="1164" spans="1:65" s="13" customFormat="1" ht="10">
      <c r="B1164" s="160"/>
      <c r="D1164" s="161" t="s">
        <v>151</v>
      </c>
      <c r="F1164" s="163" t="s">
        <v>1549</v>
      </c>
      <c r="H1164" s="164">
        <v>793.70299999999997</v>
      </c>
      <c r="I1164" s="165"/>
      <c r="L1164" s="160"/>
      <c r="M1164" s="166"/>
      <c r="N1164" s="167"/>
      <c r="O1164" s="167"/>
      <c r="P1164" s="167"/>
      <c r="Q1164" s="167"/>
      <c r="R1164" s="167"/>
      <c r="S1164" s="167"/>
      <c r="T1164" s="168"/>
      <c r="AT1164" s="162" t="s">
        <v>151</v>
      </c>
      <c r="AU1164" s="162" t="s">
        <v>149</v>
      </c>
      <c r="AV1164" s="13" t="s">
        <v>149</v>
      </c>
      <c r="AW1164" s="13" t="s">
        <v>3</v>
      </c>
      <c r="AX1164" s="13" t="s">
        <v>82</v>
      </c>
      <c r="AY1164" s="162" t="s">
        <v>142</v>
      </c>
    </row>
    <row r="1165" spans="1:65" s="2" customFormat="1" ht="21.75" customHeight="1">
      <c r="A1165" s="33"/>
      <c r="B1165" s="145"/>
      <c r="C1165" s="146" t="s">
        <v>1550</v>
      </c>
      <c r="D1165" s="146" t="s">
        <v>144</v>
      </c>
      <c r="E1165" s="147" t="s">
        <v>1551</v>
      </c>
      <c r="F1165" s="148" t="s">
        <v>1552</v>
      </c>
      <c r="G1165" s="149" t="s">
        <v>314</v>
      </c>
      <c r="H1165" s="150">
        <v>291.3</v>
      </c>
      <c r="I1165" s="151"/>
      <c r="J1165" s="152">
        <f>ROUND(I1165*H1165,2)</f>
        <v>0</v>
      </c>
      <c r="K1165" s="153"/>
      <c r="L1165" s="34"/>
      <c r="M1165" s="154" t="s">
        <v>1</v>
      </c>
      <c r="N1165" s="155" t="s">
        <v>40</v>
      </c>
      <c r="O1165" s="59"/>
      <c r="P1165" s="156">
        <f>O1165*H1165</f>
        <v>0</v>
      </c>
      <c r="Q1165" s="156">
        <v>1E-3</v>
      </c>
      <c r="R1165" s="156">
        <f>Q1165*H1165</f>
        <v>0.2913</v>
      </c>
      <c r="S1165" s="156">
        <v>0</v>
      </c>
      <c r="T1165" s="157">
        <f>S1165*H1165</f>
        <v>0</v>
      </c>
      <c r="U1165" s="33"/>
      <c r="V1165" s="33"/>
      <c r="W1165" s="33"/>
      <c r="X1165" s="33"/>
      <c r="Y1165" s="33"/>
      <c r="Z1165" s="33"/>
      <c r="AA1165" s="33"/>
      <c r="AB1165" s="33"/>
      <c r="AC1165" s="33"/>
      <c r="AD1165" s="33"/>
      <c r="AE1165" s="33"/>
      <c r="AR1165" s="158" t="s">
        <v>276</v>
      </c>
      <c r="AT1165" s="158" t="s">
        <v>144</v>
      </c>
      <c r="AU1165" s="158" t="s">
        <v>149</v>
      </c>
      <c r="AY1165" s="18" t="s">
        <v>142</v>
      </c>
      <c r="BE1165" s="159">
        <f>IF(N1165="základná",J1165,0)</f>
        <v>0</v>
      </c>
      <c r="BF1165" s="159">
        <f>IF(N1165="znížená",J1165,0)</f>
        <v>0</v>
      </c>
      <c r="BG1165" s="159">
        <f>IF(N1165="zákl. prenesená",J1165,0)</f>
        <v>0</v>
      </c>
      <c r="BH1165" s="159">
        <f>IF(N1165="zníž. prenesená",J1165,0)</f>
        <v>0</v>
      </c>
      <c r="BI1165" s="159">
        <f>IF(N1165="nulová",J1165,0)</f>
        <v>0</v>
      </c>
      <c r="BJ1165" s="18" t="s">
        <v>149</v>
      </c>
      <c r="BK1165" s="159">
        <f>ROUND(I1165*H1165,2)</f>
        <v>0</v>
      </c>
      <c r="BL1165" s="18" t="s">
        <v>276</v>
      </c>
      <c r="BM1165" s="158" t="s">
        <v>1553</v>
      </c>
    </row>
    <row r="1166" spans="1:65" s="14" customFormat="1" ht="10">
      <c r="B1166" s="169"/>
      <c r="D1166" s="161" t="s">
        <v>151</v>
      </c>
      <c r="E1166" s="170" t="s">
        <v>1</v>
      </c>
      <c r="F1166" s="171" t="s">
        <v>1429</v>
      </c>
      <c r="H1166" s="170" t="s">
        <v>1</v>
      </c>
      <c r="I1166" s="172"/>
      <c r="L1166" s="169"/>
      <c r="M1166" s="173"/>
      <c r="N1166" s="174"/>
      <c r="O1166" s="174"/>
      <c r="P1166" s="174"/>
      <c r="Q1166" s="174"/>
      <c r="R1166" s="174"/>
      <c r="S1166" s="174"/>
      <c r="T1166" s="175"/>
      <c r="AT1166" s="170" t="s">
        <v>151</v>
      </c>
      <c r="AU1166" s="170" t="s">
        <v>149</v>
      </c>
      <c r="AV1166" s="14" t="s">
        <v>82</v>
      </c>
      <c r="AW1166" s="14" t="s">
        <v>31</v>
      </c>
      <c r="AX1166" s="14" t="s">
        <v>74</v>
      </c>
      <c r="AY1166" s="170" t="s">
        <v>142</v>
      </c>
    </row>
    <row r="1167" spans="1:65" s="13" customFormat="1" ht="10">
      <c r="B1167" s="160"/>
      <c r="D1167" s="161" t="s">
        <v>151</v>
      </c>
      <c r="E1167" s="162" t="s">
        <v>1</v>
      </c>
      <c r="F1167" s="163" t="s">
        <v>1430</v>
      </c>
      <c r="H1167" s="164">
        <v>216.54</v>
      </c>
      <c r="I1167" s="165"/>
      <c r="L1167" s="160"/>
      <c r="M1167" s="166"/>
      <c r="N1167" s="167"/>
      <c r="O1167" s="167"/>
      <c r="P1167" s="167"/>
      <c r="Q1167" s="167"/>
      <c r="R1167" s="167"/>
      <c r="S1167" s="167"/>
      <c r="T1167" s="168"/>
      <c r="AT1167" s="162" t="s">
        <v>151</v>
      </c>
      <c r="AU1167" s="162" t="s">
        <v>149</v>
      </c>
      <c r="AV1167" s="13" t="s">
        <v>149</v>
      </c>
      <c r="AW1167" s="13" t="s">
        <v>31</v>
      </c>
      <c r="AX1167" s="13" t="s">
        <v>74</v>
      </c>
      <c r="AY1167" s="162" t="s">
        <v>142</v>
      </c>
    </row>
    <row r="1168" spans="1:65" s="14" customFormat="1" ht="10">
      <c r="B1168" s="169"/>
      <c r="D1168" s="161" t="s">
        <v>151</v>
      </c>
      <c r="E1168" s="170" t="s">
        <v>1</v>
      </c>
      <c r="F1168" s="171" t="s">
        <v>335</v>
      </c>
      <c r="H1168" s="170" t="s">
        <v>1</v>
      </c>
      <c r="I1168" s="172"/>
      <c r="L1168" s="169"/>
      <c r="M1168" s="173"/>
      <c r="N1168" s="174"/>
      <c r="O1168" s="174"/>
      <c r="P1168" s="174"/>
      <c r="Q1168" s="174"/>
      <c r="R1168" s="174"/>
      <c r="S1168" s="174"/>
      <c r="T1168" s="175"/>
      <c r="AT1168" s="170" t="s">
        <v>151</v>
      </c>
      <c r="AU1168" s="170" t="s">
        <v>149</v>
      </c>
      <c r="AV1168" s="14" t="s">
        <v>82</v>
      </c>
      <c r="AW1168" s="14" t="s">
        <v>31</v>
      </c>
      <c r="AX1168" s="14" t="s">
        <v>74</v>
      </c>
      <c r="AY1168" s="170" t="s">
        <v>142</v>
      </c>
    </row>
    <row r="1169" spans="1:65" s="13" customFormat="1" ht="10">
      <c r="B1169" s="160"/>
      <c r="D1169" s="161" t="s">
        <v>151</v>
      </c>
      <c r="E1169" s="162" t="s">
        <v>1</v>
      </c>
      <c r="F1169" s="163" t="s">
        <v>1431</v>
      </c>
      <c r="H1169" s="164">
        <v>74.760000000000005</v>
      </c>
      <c r="I1169" s="165"/>
      <c r="L1169" s="160"/>
      <c r="M1169" s="166"/>
      <c r="N1169" s="167"/>
      <c r="O1169" s="167"/>
      <c r="P1169" s="167"/>
      <c r="Q1169" s="167"/>
      <c r="R1169" s="167"/>
      <c r="S1169" s="167"/>
      <c r="T1169" s="168"/>
      <c r="AT1169" s="162" t="s">
        <v>151</v>
      </c>
      <c r="AU1169" s="162" t="s">
        <v>149</v>
      </c>
      <c r="AV1169" s="13" t="s">
        <v>149</v>
      </c>
      <c r="AW1169" s="13" t="s">
        <v>31</v>
      </c>
      <c r="AX1169" s="13" t="s">
        <v>74</v>
      </c>
      <c r="AY1169" s="162" t="s">
        <v>142</v>
      </c>
    </row>
    <row r="1170" spans="1:65" s="15" customFormat="1" ht="10">
      <c r="B1170" s="176"/>
      <c r="D1170" s="161" t="s">
        <v>151</v>
      </c>
      <c r="E1170" s="177" t="s">
        <v>1</v>
      </c>
      <c r="F1170" s="178" t="s">
        <v>164</v>
      </c>
      <c r="H1170" s="179">
        <v>291.3</v>
      </c>
      <c r="I1170" s="180"/>
      <c r="L1170" s="176"/>
      <c r="M1170" s="181"/>
      <c r="N1170" s="182"/>
      <c r="O1170" s="182"/>
      <c r="P1170" s="182"/>
      <c r="Q1170" s="182"/>
      <c r="R1170" s="182"/>
      <c r="S1170" s="182"/>
      <c r="T1170" s="183"/>
      <c r="AT1170" s="177" t="s">
        <v>151</v>
      </c>
      <c r="AU1170" s="177" t="s">
        <v>149</v>
      </c>
      <c r="AV1170" s="15" t="s">
        <v>148</v>
      </c>
      <c r="AW1170" s="15" t="s">
        <v>31</v>
      </c>
      <c r="AX1170" s="15" t="s">
        <v>82</v>
      </c>
      <c r="AY1170" s="177" t="s">
        <v>142</v>
      </c>
    </row>
    <row r="1171" spans="1:65" s="2" customFormat="1" ht="21.75" customHeight="1">
      <c r="A1171" s="33"/>
      <c r="B1171" s="145"/>
      <c r="C1171" s="184" t="s">
        <v>1554</v>
      </c>
      <c r="D1171" s="184" t="s">
        <v>301</v>
      </c>
      <c r="E1171" s="185" t="s">
        <v>1555</v>
      </c>
      <c r="F1171" s="186" t="s">
        <v>1556</v>
      </c>
      <c r="G1171" s="187" t="s">
        <v>314</v>
      </c>
      <c r="H1171" s="188">
        <v>297.12599999999998</v>
      </c>
      <c r="I1171" s="189"/>
      <c r="J1171" s="190">
        <f>ROUND(I1171*H1171,2)</f>
        <v>0</v>
      </c>
      <c r="K1171" s="191"/>
      <c r="L1171" s="192"/>
      <c r="M1171" s="193" t="s">
        <v>1</v>
      </c>
      <c r="N1171" s="194" t="s">
        <v>40</v>
      </c>
      <c r="O1171" s="59"/>
      <c r="P1171" s="156">
        <f>O1171*H1171</f>
        <v>0</v>
      </c>
      <c r="Q1171" s="156">
        <v>2.8999999999999998E-3</v>
      </c>
      <c r="R1171" s="156">
        <f>Q1171*H1171</f>
        <v>0.86166539999999991</v>
      </c>
      <c r="S1171" s="156">
        <v>0</v>
      </c>
      <c r="T1171" s="157">
        <f>S1171*H1171</f>
        <v>0</v>
      </c>
      <c r="U1171" s="33"/>
      <c r="V1171" s="33"/>
      <c r="W1171" s="33"/>
      <c r="X1171" s="33"/>
      <c r="Y1171" s="33"/>
      <c r="Z1171" s="33"/>
      <c r="AA1171" s="33"/>
      <c r="AB1171" s="33"/>
      <c r="AC1171" s="33"/>
      <c r="AD1171" s="33"/>
      <c r="AE1171" s="33"/>
      <c r="AR1171" s="158" t="s">
        <v>387</v>
      </c>
      <c r="AT1171" s="158" t="s">
        <v>301</v>
      </c>
      <c r="AU1171" s="158" t="s">
        <v>149</v>
      </c>
      <c r="AY1171" s="18" t="s">
        <v>142</v>
      </c>
      <c r="BE1171" s="159">
        <f>IF(N1171="základná",J1171,0)</f>
        <v>0</v>
      </c>
      <c r="BF1171" s="159">
        <f>IF(N1171="znížená",J1171,0)</f>
        <v>0</v>
      </c>
      <c r="BG1171" s="159">
        <f>IF(N1171="zákl. prenesená",J1171,0)</f>
        <v>0</v>
      </c>
      <c r="BH1171" s="159">
        <f>IF(N1171="zníž. prenesená",J1171,0)</f>
        <v>0</v>
      </c>
      <c r="BI1171" s="159">
        <f>IF(N1171="nulová",J1171,0)</f>
        <v>0</v>
      </c>
      <c r="BJ1171" s="18" t="s">
        <v>149</v>
      </c>
      <c r="BK1171" s="159">
        <f>ROUND(I1171*H1171,2)</f>
        <v>0</v>
      </c>
      <c r="BL1171" s="18" t="s">
        <v>276</v>
      </c>
      <c r="BM1171" s="158" t="s">
        <v>1557</v>
      </c>
    </row>
    <row r="1172" spans="1:65" s="13" customFormat="1" ht="10">
      <c r="B1172" s="160"/>
      <c r="D1172" s="161" t="s">
        <v>151</v>
      </c>
      <c r="F1172" s="163" t="s">
        <v>1558</v>
      </c>
      <c r="H1172" s="164">
        <v>297.12599999999998</v>
      </c>
      <c r="I1172" s="165"/>
      <c r="L1172" s="160"/>
      <c r="M1172" s="166"/>
      <c r="N1172" s="167"/>
      <c r="O1172" s="167"/>
      <c r="P1172" s="167"/>
      <c r="Q1172" s="167"/>
      <c r="R1172" s="167"/>
      <c r="S1172" s="167"/>
      <c r="T1172" s="168"/>
      <c r="AT1172" s="162" t="s">
        <v>151</v>
      </c>
      <c r="AU1172" s="162" t="s">
        <v>149</v>
      </c>
      <c r="AV1172" s="13" t="s">
        <v>149</v>
      </c>
      <c r="AW1172" s="13" t="s">
        <v>3</v>
      </c>
      <c r="AX1172" s="13" t="s">
        <v>82</v>
      </c>
      <c r="AY1172" s="162" t="s">
        <v>142</v>
      </c>
    </row>
    <row r="1173" spans="1:65" s="2" customFormat="1" ht="33" customHeight="1">
      <c r="A1173" s="33"/>
      <c r="B1173" s="145"/>
      <c r="C1173" s="146" t="s">
        <v>1559</v>
      </c>
      <c r="D1173" s="146" t="s">
        <v>144</v>
      </c>
      <c r="E1173" s="147" t="s">
        <v>1560</v>
      </c>
      <c r="F1173" s="148" t="s">
        <v>1561</v>
      </c>
      <c r="G1173" s="149" t="s">
        <v>314</v>
      </c>
      <c r="H1173" s="150">
        <v>802.71</v>
      </c>
      <c r="I1173" s="151"/>
      <c r="J1173" s="152">
        <f>ROUND(I1173*H1173,2)</f>
        <v>0</v>
      </c>
      <c r="K1173" s="153"/>
      <c r="L1173" s="34"/>
      <c r="M1173" s="154" t="s">
        <v>1</v>
      </c>
      <c r="N1173" s="155" t="s">
        <v>40</v>
      </c>
      <c r="O1173" s="59"/>
      <c r="P1173" s="156">
        <f>O1173*H1173</f>
        <v>0</v>
      </c>
      <c r="Q1173" s="156">
        <v>0</v>
      </c>
      <c r="R1173" s="156">
        <f>Q1173*H1173</f>
        <v>0</v>
      </c>
      <c r="S1173" s="156">
        <v>0</v>
      </c>
      <c r="T1173" s="157">
        <f>S1173*H1173</f>
        <v>0</v>
      </c>
      <c r="U1173" s="33"/>
      <c r="V1173" s="33"/>
      <c r="W1173" s="33"/>
      <c r="X1173" s="33"/>
      <c r="Y1173" s="33"/>
      <c r="Z1173" s="33"/>
      <c r="AA1173" s="33"/>
      <c r="AB1173" s="33"/>
      <c r="AC1173" s="33"/>
      <c r="AD1173" s="33"/>
      <c r="AE1173" s="33"/>
      <c r="AR1173" s="158" t="s">
        <v>276</v>
      </c>
      <c r="AT1173" s="158" t="s">
        <v>144</v>
      </c>
      <c r="AU1173" s="158" t="s">
        <v>149</v>
      </c>
      <c r="AY1173" s="18" t="s">
        <v>142</v>
      </c>
      <c r="BE1173" s="159">
        <f>IF(N1173="základná",J1173,0)</f>
        <v>0</v>
      </c>
      <c r="BF1173" s="159">
        <f>IF(N1173="znížená",J1173,0)</f>
        <v>0</v>
      </c>
      <c r="BG1173" s="159">
        <f>IF(N1173="zákl. prenesená",J1173,0)</f>
        <v>0</v>
      </c>
      <c r="BH1173" s="159">
        <f>IF(N1173="zníž. prenesená",J1173,0)</f>
        <v>0</v>
      </c>
      <c r="BI1173" s="159">
        <f>IF(N1173="nulová",J1173,0)</f>
        <v>0</v>
      </c>
      <c r="BJ1173" s="18" t="s">
        <v>149</v>
      </c>
      <c r="BK1173" s="159">
        <f>ROUND(I1173*H1173,2)</f>
        <v>0</v>
      </c>
      <c r="BL1173" s="18" t="s">
        <v>276</v>
      </c>
      <c r="BM1173" s="158" t="s">
        <v>1562</v>
      </c>
    </row>
    <row r="1174" spans="1:65" s="14" customFormat="1" ht="10">
      <c r="B1174" s="169"/>
      <c r="D1174" s="161" t="s">
        <v>151</v>
      </c>
      <c r="E1174" s="170" t="s">
        <v>1</v>
      </c>
      <c r="F1174" s="171" t="s">
        <v>1563</v>
      </c>
      <c r="H1174" s="170" t="s">
        <v>1</v>
      </c>
      <c r="I1174" s="172"/>
      <c r="L1174" s="169"/>
      <c r="M1174" s="173"/>
      <c r="N1174" s="174"/>
      <c r="O1174" s="174"/>
      <c r="P1174" s="174"/>
      <c r="Q1174" s="174"/>
      <c r="R1174" s="174"/>
      <c r="S1174" s="174"/>
      <c r="T1174" s="175"/>
      <c r="AT1174" s="170" t="s">
        <v>151</v>
      </c>
      <c r="AU1174" s="170" t="s">
        <v>149</v>
      </c>
      <c r="AV1174" s="14" t="s">
        <v>82</v>
      </c>
      <c r="AW1174" s="14" t="s">
        <v>31</v>
      </c>
      <c r="AX1174" s="14" t="s">
        <v>74</v>
      </c>
      <c r="AY1174" s="170" t="s">
        <v>142</v>
      </c>
    </row>
    <row r="1175" spans="1:65" s="13" customFormat="1" ht="10">
      <c r="B1175" s="160"/>
      <c r="D1175" s="161" t="s">
        <v>151</v>
      </c>
      <c r="E1175" s="162" t="s">
        <v>1</v>
      </c>
      <c r="F1175" s="163" t="s">
        <v>1564</v>
      </c>
      <c r="H1175" s="164">
        <v>655</v>
      </c>
      <c r="I1175" s="165"/>
      <c r="L1175" s="160"/>
      <c r="M1175" s="166"/>
      <c r="N1175" s="167"/>
      <c r="O1175" s="167"/>
      <c r="P1175" s="167"/>
      <c r="Q1175" s="167"/>
      <c r="R1175" s="167"/>
      <c r="S1175" s="167"/>
      <c r="T1175" s="168"/>
      <c r="AT1175" s="162" t="s">
        <v>151</v>
      </c>
      <c r="AU1175" s="162" t="s">
        <v>149</v>
      </c>
      <c r="AV1175" s="13" t="s">
        <v>149</v>
      </c>
      <c r="AW1175" s="13" t="s">
        <v>31</v>
      </c>
      <c r="AX1175" s="13" t="s">
        <v>74</v>
      </c>
      <c r="AY1175" s="162" t="s">
        <v>142</v>
      </c>
    </row>
    <row r="1176" spans="1:65" s="14" customFormat="1" ht="10">
      <c r="B1176" s="169"/>
      <c r="D1176" s="161" t="s">
        <v>151</v>
      </c>
      <c r="E1176" s="170" t="s">
        <v>1</v>
      </c>
      <c r="F1176" s="171" t="s">
        <v>1146</v>
      </c>
      <c r="H1176" s="170" t="s">
        <v>1</v>
      </c>
      <c r="I1176" s="172"/>
      <c r="L1176" s="169"/>
      <c r="M1176" s="173"/>
      <c r="N1176" s="174"/>
      <c r="O1176" s="174"/>
      <c r="P1176" s="174"/>
      <c r="Q1176" s="174"/>
      <c r="R1176" s="174"/>
      <c r="S1176" s="174"/>
      <c r="T1176" s="175"/>
      <c r="AT1176" s="170" t="s">
        <v>151</v>
      </c>
      <c r="AU1176" s="170" t="s">
        <v>149</v>
      </c>
      <c r="AV1176" s="14" t="s">
        <v>82</v>
      </c>
      <c r="AW1176" s="14" t="s">
        <v>31</v>
      </c>
      <c r="AX1176" s="14" t="s">
        <v>74</v>
      </c>
      <c r="AY1176" s="170" t="s">
        <v>142</v>
      </c>
    </row>
    <row r="1177" spans="1:65" s="13" customFormat="1" ht="10">
      <c r="B1177" s="160"/>
      <c r="D1177" s="161" t="s">
        <v>151</v>
      </c>
      <c r="E1177" s="162" t="s">
        <v>1</v>
      </c>
      <c r="F1177" s="163" t="s">
        <v>1147</v>
      </c>
      <c r="H1177" s="164">
        <v>75.599999999999994</v>
      </c>
      <c r="I1177" s="165"/>
      <c r="L1177" s="160"/>
      <c r="M1177" s="166"/>
      <c r="N1177" s="167"/>
      <c r="O1177" s="167"/>
      <c r="P1177" s="167"/>
      <c r="Q1177" s="167"/>
      <c r="R1177" s="167"/>
      <c r="S1177" s="167"/>
      <c r="T1177" s="168"/>
      <c r="AT1177" s="162" t="s">
        <v>151</v>
      </c>
      <c r="AU1177" s="162" t="s">
        <v>149</v>
      </c>
      <c r="AV1177" s="13" t="s">
        <v>149</v>
      </c>
      <c r="AW1177" s="13" t="s">
        <v>31</v>
      </c>
      <c r="AX1177" s="13" t="s">
        <v>74</v>
      </c>
      <c r="AY1177" s="162" t="s">
        <v>142</v>
      </c>
    </row>
    <row r="1178" spans="1:65" s="14" customFormat="1" ht="10">
      <c r="B1178" s="169"/>
      <c r="D1178" s="161" t="s">
        <v>151</v>
      </c>
      <c r="E1178" s="170" t="s">
        <v>1</v>
      </c>
      <c r="F1178" s="171" t="s">
        <v>1135</v>
      </c>
      <c r="H1178" s="170" t="s">
        <v>1</v>
      </c>
      <c r="I1178" s="172"/>
      <c r="L1178" s="169"/>
      <c r="M1178" s="173"/>
      <c r="N1178" s="174"/>
      <c r="O1178" s="174"/>
      <c r="P1178" s="174"/>
      <c r="Q1178" s="174"/>
      <c r="R1178" s="174"/>
      <c r="S1178" s="174"/>
      <c r="T1178" s="175"/>
      <c r="AT1178" s="170" t="s">
        <v>151</v>
      </c>
      <c r="AU1178" s="170" t="s">
        <v>149</v>
      </c>
      <c r="AV1178" s="14" t="s">
        <v>82</v>
      </c>
      <c r="AW1178" s="14" t="s">
        <v>31</v>
      </c>
      <c r="AX1178" s="14" t="s">
        <v>74</v>
      </c>
      <c r="AY1178" s="170" t="s">
        <v>142</v>
      </c>
    </row>
    <row r="1179" spans="1:65" s="13" customFormat="1" ht="10">
      <c r="B1179" s="160"/>
      <c r="D1179" s="161" t="s">
        <v>151</v>
      </c>
      <c r="E1179" s="162" t="s">
        <v>1</v>
      </c>
      <c r="F1179" s="163" t="s">
        <v>1136</v>
      </c>
      <c r="H1179" s="164">
        <v>72.11</v>
      </c>
      <c r="I1179" s="165"/>
      <c r="L1179" s="160"/>
      <c r="M1179" s="166"/>
      <c r="N1179" s="167"/>
      <c r="O1179" s="167"/>
      <c r="P1179" s="167"/>
      <c r="Q1179" s="167"/>
      <c r="R1179" s="167"/>
      <c r="S1179" s="167"/>
      <c r="T1179" s="168"/>
      <c r="AT1179" s="162" t="s">
        <v>151</v>
      </c>
      <c r="AU1179" s="162" t="s">
        <v>149</v>
      </c>
      <c r="AV1179" s="13" t="s">
        <v>149</v>
      </c>
      <c r="AW1179" s="13" t="s">
        <v>31</v>
      </c>
      <c r="AX1179" s="13" t="s">
        <v>74</v>
      </c>
      <c r="AY1179" s="162" t="s">
        <v>142</v>
      </c>
    </row>
    <row r="1180" spans="1:65" s="15" customFormat="1" ht="10">
      <c r="B1180" s="176"/>
      <c r="D1180" s="161" t="s">
        <v>151</v>
      </c>
      <c r="E1180" s="177" t="s">
        <v>1</v>
      </c>
      <c r="F1180" s="178" t="s">
        <v>164</v>
      </c>
      <c r="H1180" s="179">
        <v>802.71</v>
      </c>
      <c r="I1180" s="180"/>
      <c r="L1180" s="176"/>
      <c r="M1180" s="181"/>
      <c r="N1180" s="182"/>
      <c r="O1180" s="182"/>
      <c r="P1180" s="182"/>
      <c r="Q1180" s="182"/>
      <c r="R1180" s="182"/>
      <c r="S1180" s="182"/>
      <c r="T1180" s="183"/>
      <c r="AT1180" s="177" t="s">
        <v>151</v>
      </c>
      <c r="AU1180" s="177" t="s">
        <v>149</v>
      </c>
      <c r="AV1180" s="15" t="s">
        <v>148</v>
      </c>
      <c r="AW1180" s="15" t="s">
        <v>31</v>
      </c>
      <c r="AX1180" s="15" t="s">
        <v>82</v>
      </c>
      <c r="AY1180" s="177" t="s">
        <v>142</v>
      </c>
    </row>
    <row r="1181" spans="1:65" s="2" customFormat="1" ht="21.75" customHeight="1">
      <c r="A1181" s="33"/>
      <c r="B1181" s="145"/>
      <c r="C1181" s="184" t="s">
        <v>1565</v>
      </c>
      <c r="D1181" s="184" t="s">
        <v>301</v>
      </c>
      <c r="E1181" s="185" t="s">
        <v>1566</v>
      </c>
      <c r="F1181" s="186" t="s">
        <v>1567</v>
      </c>
      <c r="G1181" s="187" t="s">
        <v>147</v>
      </c>
      <c r="H1181" s="188">
        <v>99.731999999999999</v>
      </c>
      <c r="I1181" s="189"/>
      <c r="J1181" s="190">
        <f>ROUND(I1181*H1181,2)</f>
        <v>0</v>
      </c>
      <c r="K1181" s="191"/>
      <c r="L1181" s="192"/>
      <c r="M1181" s="193" t="s">
        <v>1</v>
      </c>
      <c r="N1181" s="194" t="s">
        <v>40</v>
      </c>
      <c r="O1181" s="59"/>
      <c r="P1181" s="156">
        <f>O1181*H1181</f>
        <v>0</v>
      </c>
      <c r="Q1181" s="156">
        <v>1.95E-2</v>
      </c>
      <c r="R1181" s="156">
        <f>Q1181*H1181</f>
        <v>1.944774</v>
      </c>
      <c r="S1181" s="156">
        <v>0</v>
      </c>
      <c r="T1181" s="157">
        <f>S1181*H1181</f>
        <v>0</v>
      </c>
      <c r="U1181" s="33"/>
      <c r="V1181" s="33"/>
      <c r="W1181" s="33"/>
      <c r="X1181" s="33"/>
      <c r="Y1181" s="33"/>
      <c r="Z1181" s="33"/>
      <c r="AA1181" s="33"/>
      <c r="AB1181" s="33"/>
      <c r="AC1181" s="33"/>
      <c r="AD1181" s="33"/>
      <c r="AE1181" s="33"/>
      <c r="AR1181" s="158" t="s">
        <v>387</v>
      </c>
      <c r="AT1181" s="158" t="s">
        <v>301</v>
      </c>
      <c r="AU1181" s="158" t="s">
        <v>149</v>
      </c>
      <c r="AY1181" s="18" t="s">
        <v>142</v>
      </c>
      <c r="BE1181" s="159">
        <f>IF(N1181="základná",J1181,0)</f>
        <v>0</v>
      </c>
      <c r="BF1181" s="159">
        <f>IF(N1181="znížená",J1181,0)</f>
        <v>0</v>
      </c>
      <c r="BG1181" s="159">
        <f>IF(N1181="zákl. prenesená",J1181,0)</f>
        <v>0</v>
      </c>
      <c r="BH1181" s="159">
        <f>IF(N1181="zníž. prenesená",J1181,0)</f>
        <v>0</v>
      </c>
      <c r="BI1181" s="159">
        <f>IF(N1181="nulová",J1181,0)</f>
        <v>0</v>
      </c>
      <c r="BJ1181" s="18" t="s">
        <v>149</v>
      </c>
      <c r="BK1181" s="159">
        <f>ROUND(I1181*H1181,2)</f>
        <v>0</v>
      </c>
      <c r="BL1181" s="18" t="s">
        <v>276</v>
      </c>
      <c r="BM1181" s="158" t="s">
        <v>1568</v>
      </c>
    </row>
    <row r="1182" spans="1:65" s="13" customFormat="1" ht="10">
      <c r="B1182" s="160"/>
      <c r="D1182" s="161" t="s">
        <v>151</v>
      </c>
      <c r="E1182" s="162" t="s">
        <v>1</v>
      </c>
      <c r="F1182" s="163" t="s">
        <v>1569</v>
      </c>
      <c r="H1182" s="164">
        <v>92.197999999999993</v>
      </c>
      <c r="I1182" s="165"/>
      <c r="L1182" s="160"/>
      <c r="M1182" s="166"/>
      <c r="N1182" s="167"/>
      <c r="O1182" s="167"/>
      <c r="P1182" s="167"/>
      <c r="Q1182" s="167"/>
      <c r="R1182" s="167"/>
      <c r="S1182" s="167"/>
      <c r="T1182" s="168"/>
      <c r="AT1182" s="162" t="s">
        <v>151</v>
      </c>
      <c r="AU1182" s="162" t="s">
        <v>149</v>
      </c>
      <c r="AV1182" s="13" t="s">
        <v>149</v>
      </c>
      <c r="AW1182" s="13" t="s">
        <v>31</v>
      </c>
      <c r="AX1182" s="13" t="s">
        <v>74</v>
      </c>
      <c r="AY1182" s="162" t="s">
        <v>142</v>
      </c>
    </row>
    <row r="1183" spans="1:65" s="13" customFormat="1" ht="10">
      <c r="B1183" s="160"/>
      <c r="D1183" s="161" t="s">
        <v>151</v>
      </c>
      <c r="E1183" s="162" t="s">
        <v>1</v>
      </c>
      <c r="F1183" s="163" t="s">
        <v>1570</v>
      </c>
      <c r="H1183" s="164">
        <v>3.8559999999999999</v>
      </c>
      <c r="I1183" s="165"/>
      <c r="L1183" s="160"/>
      <c r="M1183" s="166"/>
      <c r="N1183" s="167"/>
      <c r="O1183" s="167"/>
      <c r="P1183" s="167"/>
      <c r="Q1183" s="167"/>
      <c r="R1183" s="167"/>
      <c r="S1183" s="167"/>
      <c r="T1183" s="168"/>
      <c r="AT1183" s="162" t="s">
        <v>151</v>
      </c>
      <c r="AU1183" s="162" t="s">
        <v>149</v>
      </c>
      <c r="AV1183" s="13" t="s">
        <v>149</v>
      </c>
      <c r="AW1183" s="13" t="s">
        <v>31</v>
      </c>
      <c r="AX1183" s="13" t="s">
        <v>74</v>
      </c>
      <c r="AY1183" s="162" t="s">
        <v>142</v>
      </c>
    </row>
    <row r="1184" spans="1:65" s="13" customFormat="1" ht="10">
      <c r="B1184" s="160"/>
      <c r="D1184" s="161" t="s">
        <v>151</v>
      </c>
      <c r="E1184" s="162" t="s">
        <v>1</v>
      </c>
      <c r="F1184" s="163" t="s">
        <v>1571</v>
      </c>
      <c r="H1184" s="164">
        <v>3.6779999999999999</v>
      </c>
      <c r="I1184" s="165"/>
      <c r="L1184" s="160"/>
      <c r="M1184" s="166"/>
      <c r="N1184" s="167"/>
      <c r="O1184" s="167"/>
      <c r="P1184" s="167"/>
      <c r="Q1184" s="167"/>
      <c r="R1184" s="167"/>
      <c r="S1184" s="167"/>
      <c r="T1184" s="168"/>
      <c r="AT1184" s="162" t="s">
        <v>151</v>
      </c>
      <c r="AU1184" s="162" t="s">
        <v>149</v>
      </c>
      <c r="AV1184" s="13" t="s">
        <v>149</v>
      </c>
      <c r="AW1184" s="13" t="s">
        <v>31</v>
      </c>
      <c r="AX1184" s="13" t="s">
        <v>74</v>
      </c>
      <c r="AY1184" s="162" t="s">
        <v>142</v>
      </c>
    </row>
    <row r="1185" spans="1:65" s="15" customFormat="1" ht="10">
      <c r="B1185" s="176"/>
      <c r="D1185" s="161" t="s">
        <v>151</v>
      </c>
      <c r="E1185" s="177" t="s">
        <v>1</v>
      </c>
      <c r="F1185" s="178" t="s">
        <v>164</v>
      </c>
      <c r="H1185" s="179">
        <v>99.731999999999999</v>
      </c>
      <c r="I1185" s="180"/>
      <c r="L1185" s="176"/>
      <c r="M1185" s="181"/>
      <c r="N1185" s="182"/>
      <c r="O1185" s="182"/>
      <c r="P1185" s="182"/>
      <c r="Q1185" s="182"/>
      <c r="R1185" s="182"/>
      <c r="S1185" s="182"/>
      <c r="T1185" s="183"/>
      <c r="AT1185" s="177" t="s">
        <v>151</v>
      </c>
      <c r="AU1185" s="177" t="s">
        <v>149</v>
      </c>
      <c r="AV1185" s="15" t="s">
        <v>148</v>
      </c>
      <c r="AW1185" s="15" t="s">
        <v>31</v>
      </c>
      <c r="AX1185" s="15" t="s">
        <v>82</v>
      </c>
      <c r="AY1185" s="177" t="s">
        <v>142</v>
      </c>
    </row>
    <row r="1186" spans="1:65" s="2" customFormat="1" ht="33" customHeight="1">
      <c r="A1186" s="33"/>
      <c r="B1186" s="145"/>
      <c r="C1186" s="146" t="s">
        <v>1572</v>
      </c>
      <c r="D1186" s="146" t="s">
        <v>144</v>
      </c>
      <c r="E1186" s="147" t="s">
        <v>1573</v>
      </c>
      <c r="F1186" s="148" t="s">
        <v>1574</v>
      </c>
      <c r="G1186" s="149" t="s">
        <v>314</v>
      </c>
      <c r="H1186" s="150">
        <v>655</v>
      </c>
      <c r="I1186" s="151"/>
      <c r="J1186" s="152">
        <f>ROUND(I1186*H1186,2)</f>
        <v>0</v>
      </c>
      <c r="K1186" s="153"/>
      <c r="L1186" s="34"/>
      <c r="M1186" s="154" t="s">
        <v>1</v>
      </c>
      <c r="N1186" s="155" t="s">
        <v>40</v>
      </c>
      <c r="O1186" s="59"/>
      <c r="P1186" s="156">
        <f>O1186*H1186</f>
        <v>0</v>
      </c>
      <c r="Q1186" s="156">
        <v>1.2E-4</v>
      </c>
      <c r="R1186" s="156">
        <f>Q1186*H1186</f>
        <v>7.8600000000000003E-2</v>
      </c>
      <c r="S1186" s="156">
        <v>0</v>
      </c>
      <c r="T1186" s="157">
        <f>S1186*H1186</f>
        <v>0</v>
      </c>
      <c r="U1186" s="33"/>
      <c r="V1186" s="33"/>
      <c r="W1186" s="33"/>
      <c r="X1186" s="33"/>
      <c r="Y1186" s="33"/>
      <c r="Z1186" s="33"/>
      <c r="AA1186" s="33"/>
      <c r="AB1186" s="33"/>
      <c r="AC1186" s="33"/>
      <c r="AD1186" s="33"/>
      <c r="AE1186" s="33"/>
      <c r="AR1186" s="158" t="s">
        <v>276</v>
      </c>
      <c r="AT1186" s="158" t="s">
        <v>144</v>
      </c>
      <c r="AU1186" s="158" t="s">
        <v>149</v>
      </c>
      <c r="AY1186" s="18" t="s">
        <v>142</v>
      </c>
      <c r="BE1186" s="159">
        <f>IF(N1186="základná",J1186,0)</f>
        <v>0</v>
      </c>
      <c r="BF1186" s="159">
        <f>IF(N1186="znížená",J1186,0)</f>
        <v>0</v>
      </c>
      <c r="BG1186" s="159">
        <f>IF(N1186="zákl. prenesená",J1186,0)</f>
        <v>0</v>
      </c>
      <c r="BH1186" s="159">
        <f>IF(N1186="zníž. prenesená",J1186,0)</f>
        <v>0</v>
      </c>
      <c r="BI1186" s="159">
        <f>IF(N1186="nulová",J1186,0)</f>
        <v>0</v>
      </c>
      <c r="BJ1186" s="18" t="s">
        <v>149</v>
      </c>
      <c r="BK1186" s="159">
        <f>ROUND(I1186*H1186,2)</f>
        <v>0</v>
      </c>
      <c r="BL1186" s="18" t="s">
        <v>276</v>
      </c>
      <c r="BM1186" s="158" t="s">
        <v>1575</v>
      </c>
    </row>
    <row r="1187" spans="1:65" s="14" customFormat="1" ht="10">
      <c r="B1187" s="169"/>
      <c r="D1187" s="161" t="s">
        <v>151</v>
      </c>
      <c r="E1187" s="170" t="s">
        <v>1</v>
      </c>
      <c r="F1187" s="171" t="s">
        <v>1487</v>
      </c>
      <c r="H1187" s="170" t="s">
        <v>1</v>
      </c>
      <c r="I1187" s="172"/>
      <c r="L1187" s="169"/>
      <c r="M1187" s="173"/>
      <c r="N1187" s="174"/>
      <c r="O1187" s="174"/>
      <c r="P1187" s="174"/>
      <c r="Q1187" s="174"/>
      <c r="R1187" s="174"/>
      <c r="S1187" s="174"/>
      <c r="T1187" s="175"/>
      <c r="AT1187" s="170" t="s">
        <v>151</v>
      </c>
      <c r="AU1187" s="170" t="s">
        <v>149</v>
      </c>
      <c r="AV1187" s="14" t="s">
        <v>82</v>
      </c>
      <c r="AW1187" s="14" t="s">
        <v>31</v>
      </c>
      <c r="AX1187" s="14" t="s">
        <v>74</v>
      </c>
      <c r="AY1187" s="170" t="s">
        <v>142</v>
      </c>
    </row>
    <row r="1188" spans="1:65" s="13" customFormat="1" ht="10">
      <c r="B1188" s="160"/>
      <c r="D1188" s="161" t="s">
        <v>151</v>
      </c>
      <c r="E1188" s="162" t="s">
        <v>1</v>
      </c>
      <c r="F1188" s="163" t="s">
        <v>1564</v>
      </c>
      <c r="H1188" s="164">
        <v>655</v>
      </c>
      <c r="I1188" s="165"/>
      <c r="L1188" s="160"/>
      <c r="M1188" s="166"/>
      <c r="N1188" s="167"/>
      <c r="O1188" s="167"/>
      <c r="P1188" s="167"/>
      <c r="Q1188" s="167"/>
      <c r="R1188" s="167"/>
      <c r="S1188" s="167"/>
      <c r="T1188" s="168"/>
      <c r="AT1188" s="162" t="s">
        <v>151</v>
      </c>
      <c r="AU1188" s="162" t="s">
        <v>149</v>
      </c>
      <c r="AV1188" s="13" t="s">
        <v>149</v>
      </c>
      <c r="AW1188" s="13" t="s">
        <v>31</v>
      </c>
      <c r="AX1188" s="13" t="s">
        <v>82</v>
      </c>
      <c r="AY1188" s="162" t="s">
        <v>142</v>
      </c>
    </row>
    <row r="1189" spans="1:65" s="2" customFormat="1" ht="21.75" customHeight="1">
      <c r="A1189" s="33"/>
      <c r="B1189" s="145"/>
      <c r="C1189" s="184" t="s">
        <v>1576</v>
      </c>
      <c r="D1189" s="184" t="s">
        <v>301</v>
      </c>
      <c r="E1189" s="185" t="s">
        <v>1577</v>
      </c>
      <c r="F1189" s="186" t="s">
        <v>1578</v>
      </c>
      <c r="G1189" s="187" t="s">
        <v>314</v>
      </c>
      <c r="H1189" s="188">
        <v>668.1</v>
      </c>
      <c r="I1189" s="189"/>
      <c r="J1189" s="190">
        <f>ROUND(I1189*H1189,2)</f>
        <v>0</v>
      </c>
      <c r="K1189" s="191"/>
      <c r="L1189" s="192"/>
      <c r="M1189" s="193" t="s">
        <v>1</v>
      </c>
      <c r="N1189" s="194" t="s">
        <v>40</v>
      </c>
      <c r="O1189" s="59"/>
      <c r="P1189" s="156">
        <f>O1189*H1189</f>
        <v>0</v>
      </c>
      <c r="Q1189" s="156">
        <v>1.6000000000000001E-3</v>
      </c>
      <c r="R1189" s="156">
        <f>Q1189*H1189</f>
        <v>1.0689600000000001</v>
      </c>
      <c r="S1189" s="156">
        <v>0</v>
      </c>
      <c r="T1189" s="157">
        <f>S1189*H1189</f>
        <v>0</v>
      </c>
      <c r="U1189" s="33"/>
      <c r="V1189" s="33"/>
      <c r="W1189" s="33"/>
      <c r="X1189" s="33"/>
      <c r="Y1189" s="33"/>
      <c r="Z1189" s="33"/>
      <c r="AA1189" s="33"/>
      <c r="AB1189" s="33"/>
      <c r="AC1189" s="33"/>
      <c r="AD1189" s="33"/>
      <c r="AE1189" s="33"/>
      <c r="AR1189" s="158" t="s">
        <v>387</v>
      </c>
      <c r="AT1189" s="158" t="s">
        <v>301</v>
      </c>
      <c r="AU1189" s="158" t="s">
        <v>149</v>
      </c>
      <c r="AY1189" s="18" t="s">
        <v>142</v>
      </c>
      <c r="BE1189" s="159">
        <f>IF(N1189="základná",J1189,0)</f>
        <v>0</v>
      </c>
      <c r="BF1189" s="159">
        <f>IF(N1189="znížená",J1189,0)</f>
        <v>0</v>
      </c>
      <c r="BG1189" s="159">
        <f>IF(N1189="zákl. prenesená",J1189,0)</f>
        <v>0</v>
      </c>
      <c r="BH1189" s="159">
        <f>IF(N1189="zníž. prenesená",J1189,0)</f>
        <v>0</v>
      </c>
      <c r="BI1189" s="159">
        <f>IF(N1189="nulová",J1189,0)</f>
        <v>0</v>
      </c>
      <c r="BJ1189" s="18" t="s">
        <v>149</v>
      </c>
      <c r="BK1189" s="159">
        <f>ROUND(I1189*H1189,2)</f>
        <v>0</v>
      </c>
      <c r="BL1189" s="18" t="s">
        <v>276</v>
      </c>
      <c r="BM1189" s="158" t="s">
        <v>1579</v>
      </c>
    </row>
    <row r="1190" spans="1:65" s="14" customFormat="1" ht="10">
      <c r="B1190" s="169"/>
      <c r="D1190" s="161" t="s">
        <v>151</v>
      </c>
      <c r="E1190" s="170" t="s">
        <v>1</v>
      </c>
      <c r="F1190" s="171" t="s">
        <v>1487</v>
      </c>
      <c r="H1190" s="170" t="s">
        <v>1</v>
      </c>
      <c r="I1190" s="172"/>
      <c r="L1190" s="169"/>
      <c r="M1190" s="173"/>
      <c r="N1190" s="174"/>
      <c r="O1190" s="174"/>
      <c r="P1190" s="174"/>
      <c r="Q1190" s="174"/>
      <c r="R1190" s="174"/>
      <c r="S1190" s="174"/>
      <c r="T1190" s="175"/>
      <c r="AT1190" s="170" t="s">
        <v>151</v>
      </c>
      <c r="AU1190" s="170" t="s">
        <v>149</v>
      </c>
      <c r="AV1190" s="14" t="s">
        <v>82</v>
      </c>
      <c r="AW1190" s="14" t="s">
        <v>31</v>
      </c>
      <c r="AX1190" s="14" t="s">
        <v>74</v>
      </c>
      <c r="AY1190" s="170" t="s">
        <v>142</v>
      </c>
    </row>
    <row r="1191" spans="1:65" s="13" customFormat="1" ht="10">
      <c r="B1191" s="160"/>
      <c r="D1191" s="161" t="s">
        <v>151</v>
      </c>
      <c r="E1191" s="162" t="s">
        <v>1</v>
      </c>
      <c r="F1191" s="163" t="s">
        <v>1580</v>
      </c>
      <c r="H1191" s="164">
        <v>668.1</v>
      </c>
      <c r="I1191" s="165"/>
      <c r="L1191" s="160"/>
      <c r="M1191" s="166"/>
      <c r="N1191" s="167"/>
      <c r="O1191" s="167"/>
      <c r="P1191" s="167"/>
      <c r="Q1191" s="167"/>
      <c r="R1191" s="167"/>
      <c r="S1191" s="167"/>
      <c r="T1191" s="168"/>
      <c r="AT1191" s="162" t="s">
        <v>151</v>
      </c>
      <c r="AU1191" s="162" t="s">
        <v>149</v>
      </c>
      <c r="AV1191" s="13" t="s">
        <v>149</v>
      </c>
      <c r="AW1191" s="13" t="s">
        <v>31</v>
      </c>
      <c r="AX1191" s="13" t="s">
        <v>82</v>
      </c>
      <c r="AY1191" s="162" t="s">
        <v>142</v>
      </c>
    </row>
    <row r="1192" spans="1:65" s="2" customFormat="1" ht="21.75" customHeight="1">
      <c r="A1192" s="33"/>
      <c r="B1192" s="145"/>
      <c r="C1192" s="184" t="s">
        <v>1581</v>
      </c>
      <c r="D1192" s="184" t="s">
        <v>301</v>
      </c>
      <c r="E1192" s="185" t="s">
        <v>1582</v>
      </c>
      <c r="F1192" s="186" t="s">
        <v>1583</v>
      </c>
      <c r="G1192" s="187" t="s">
        <v>314</v>
      </c>
      <c r="H1192" s="188">
        <v>668.1</v>
      </c>
      <c r="I1192" s="189"/>
      <c r="J1192" s="190">
        <f>ROUND(I1192*H1192,2)</f>
        <v>0</v>
      </c>
      <c r="K1192" s="191"/>
      <c r="L1192" s="192"/>
      <c r="M1192" s="193" t="s">
        <v>1</v>
      </c>
      <c r="N1192" s="194" t="s">
        <v>40</v>
      </c>
      <c r="O1192" s="59"/>
      <c r="P1192" s="156">
        <f>O1192*H1192</f>
        <v>0</v>
      </c>
      <c r="Q1192" s="156">
        <v>2.3999999999999998E-3</v>
      </c>
      <c r="R1192" s="156">
        <f>Q1192*H1192</f>
        <v>1.60344</v>
      </c>
      <c r="S1192" s="156">
        <v>0</v>
      </c>
      <c r="T1192" s="157">
        <f>S1192*H1192</f>
        <v>0</v>
      </c>
      <c r="U1192" s="33"/>
      <c r="V1192" s="33"/>
      <c r="W1192" s="33"/>
      <c r="X1192" s="33"/>
      <c r="Y1192" s="33"/>
      <c r="Z1192" s="33"/>
      <c r="AA1192" s="33"/>
      <c r="AB1192" s="33"/>
      <c r="AC1192" s="33"/>
      <c r="AD1192" s="33"/>
      <c r="AE1192" s="33"/>
      <c r="AR1192" s="158" t="s">
        <v>387</v>
      </c>
      <c r="AT1192" s="158" t="s">
        <v>301</v>
      </c>
      <c r="AU1192" s="158" t="s">
        <v>149</v>
      </c>
      <c r="AY1192" s="18" t="s">
        <v>142</v>
      </c>
      <c r="BE1192" s="159">
        <f>IF(N1192="základná",J1192,0)</f>
        <v>0</v>
      </c>
      <c r="BF1192" s="159">
        <f>IF(N1192="znížená",J1192,0)</f>
        <v>0</v>
      </c>
      <c r="BG1192" s="159">
        <f>IF(N1192="zákl. prenesená",J1192,0)</f>
        <v>0</v>
      </c>
      <c r="BH1192" s="159">
        <f>IF(N1192="zníž. prenesená",J1192,0)</f>
        <v>0</v>
      </c>
      <c r="BI1192" s="159">
        <f>IF(N1192="nulová",J1192,0)</f>
        <v>0</v>
      </c>
      <c r="BJ1192" s="18" t="s">
        <v>149</v>
      </c>
      <c r="BK1192" s="159">
        <f>ROUND(I1192*H1192,2)</f>
        <v>0</v>
      </c>
      <c r="BL1192" s="18" t="s">
        <v>276</v>
      </c>
      <c r="BM1192" s="158" t="s">
        <v>1584</v>
      </c>
    </row>
    <row r="1193" spans="1:65" s="2" customFormat="1" ht="33" customHeight="1">
      <c r="A1193" s="33"/>
      <c r="B1193" s="145"/>
      <c r="C1193" s="146" t="s">
        <v>1585</v>
      </c>
      <c r="D1193" s="146" t="s">
        <v>144</v>
      </c>
      <c r="E1193" s="147" t="s">
        <v>1586</v>
      </c>
      <c r="F1193" s="148" t="s">
        <v>1587</v>
      </c>
      <c r="G1193" s="149" t="s">
        <v>314</v>
      </c>
      <c r="H1193" s="150">
        <v>655</v>
      </c>
      <c r="I1193" s="151"/>
      <c r="J1193" s="152">
        <f>ROUND(I1193*H1193,2)</f>
        <v>0</v>
      </c>
      <c r="K1193" s="153"/>
      <c r="L1193" s="34"/>
      <c r="M1193" s="154" t="s">
        <v>1</v>
      </c>
      <c r="N1193" s="155" t="s">
        <v>40</v>
      </c>
      <c r="O1193" s="59"/>
      <c r="P1193" s="156">
        <f>O1193*H1193</f>
        <v>0</v>
      </c>
      <c r="Q1193" s="156">
        <v>1.2E-4</v>
      </c>
      <c r="R1193" s="156">
        <f>Q1193*H1193</f>
        <v>7.8600000000000003E-2</v>
      </c>
      <c r="S1193" s="156">
        <v>0</v>
      </c>
      <c r="T1193" s="157">
        <f>S1193*H1193</f>
        <v>0</v>
      </c>
      <c r="U1193" s="33"/>
      <c r="V1193" s="33"/>
      <c r="W1193" s="33"/>
      <c r="X1193" s="33"/>
      <c r="Y1193" s="33"/>
      <c r="Z1193" s="33"/>
      <c r="AA1193" s="33"/>
      <c r="AB1193" s="33"/>
      <c r="AC1193" s="33"/>
      <c r="AD1193" s="33"/>
      <c r="AE1193" s="33"/>
      <c r="AR1193" s="158" t="s">
        <v>276</v>
      </c>
      <c r="AT1193" s="158" t="s">
        <v>144</v>
      </c>
      <c r="AU1193" s="158" t="s">
        <v>149</v>
      </c>
      <c r="AY1193" s="18" t="s">
        <v>142</v>
      </c>
      <c r="BE1193" s="159">
        <f>IF(N1193="základná",J1193,0)</f>
        <v>0</v>
      </c>
      <c r="BF1193" s="159">
        <f>IF(N1193="znížená",J1193,0)</f>
        <v>0</v>
      </c>
      <c r="BG1193" s="159">
        <f>IF(N1193="zákl. prenesená",J1193,0)</f>
        <v>0</v>
      </c>
      <c r="BH1193" s="159">
        <f>IF(N1193="zníž. prenesená",J1193,0)</f>
        <v>0</v>
      </c>
      <c r="BI1193" s="159">
        <f>IF(N1193="nulová",J1193,0)</f>
        <v>0</v>
      </c>
      <c r="BJ1193" s="18" t="s">
        <v>149</v>
      </c>
      <c r="BK1193" s="159">
        <f>ROUND(I1193*H1193,2)</f>
        <v>0</v>
      </c>
      <c r="BL1193" s="18" t="s">
        <v>276</v>
      </c>
      <c r="BM1193" s="158" t="s">
        <v>1588</v>
      </c>
    </row>
    <row r="1194" spans="1:65" s="2" customFormat="1" ht="21.75" customHeight="1">
      <c r="A1194" s="33"/>
      <c r="B1194" s="145"/>
      <c r="C1194" s="184" t="s">
        <v>1589</v>
      </c>
      <c r="D1194" s="184" t="s">
        <v>301</v>
      </c>
      <c r="E1194" s="185" t="s">
        <v>1590</v>
      </c>
      <c r="F1194" s="186" t="s">
        <v>1591</v>
      </c>
      <c r="G1194" s="187" t="s">
        <v>314</v>
      </c>
      <c r="H1194" s="188">
        <v>668.1</v>
      </c>
      <c r="I1194" s="189"/>
      <c r="J1194" s="190">
        <f>ROUND(I1194*H1194,2)</f>
        <v>0</v>
      </c>
      <c r="K1194" s="191"/>
      <c r="L1194" s="192"/>
      <c r="M1194" s="193" t="s">
        <v>1</v>
      </c>
      <c r="N1194" s="194" t="s">
        <v>40</v>
      </c>
      <c r="O1194" s="59"/>
      <c r="P1194" s="156">
        <f>O1194*H1194</f>
        <v>0</v>
      </c>
      <c r="Q1194" s="156">
        <v>2E-3</v>
      </c>
      <c r="R1194" s="156">
        <f>Q1194*H1194</f>
        <v>1.3362000000000001</v>
      </c>
      <c r="S1194" s="156">
        <v>0</v>
      </c>
      <c r="T1194" s="157">
        <f>S1194*H1194</f>
        <v>0</v>
      </c>
      <c r="U1194" s="33"/>
      <c r="V1194" s="33"/>
      <c r="W1194" s="33"/>
      <c r="X1194" s="33"/>
      <c r="Y1194" s="33"/>
      <c r="Z1194" s="33"/>
      <c r="AA1194" s="33"/>
      <c r="AB1194" s="33"/>
      <c r="AC1194" s="33"/>
      <c r="AD1194" s="33"/>
      <c r="AE1194" s="33"/>
      <c r="AR1194" s="158" t="s">
        <v>387</v>
      </c>
      <c r="AT1194" s="158" t="s">
        <v>301</v>
      </c>
      <c r="AU1194" s="158" t="s">
        <v>149</v>
      </c>
      <c r="AY1194" s="18" t="s">
        <v>142</v>
      </c>
      <c r="BE1194" s="159">
        <f>IF(N1194="základná",J1194,0)</f>
        <v>0</v>
      </c>
      <c r="BF1194" s="159">
        <f>IF(N1194="znížená",J1194,0)</f>
        <v>0</v>
      </c>
      <c r="BG1194" s="159">
        <f>IF(N1194="zákl. prenesená",J1194,0)</f>
        <v>0</v>
      </c>
      <c r="BH1194" s="159">
        <f>IF(N1194="zníž. prenesená",J1194,0)</f>
        <v>0</v>
      </c>
      <c r="BI1194" s="159">
        <f>IF(N1194="nulová",J1194,0)</f>
        <v>0</v>
      </c>
      <c r="BJ1194" s="18" t="s">
        <v>149</v>
      </c>
      <c r="BK1194" s="159">
        <f>ROUND(I1194*H1194,2)</f>
        <v>0</v>
      </c>
      <c r="BL1194" s="18" t="s">
        <v>276</v>
      </c>
      <c r="BM1194" s="158" t="s">
        <v>1592</v>
      </c>
    </row>
    <row r="1195" spans="1:65" s="13" customFormat="1" ht="10">
      <c r="B1195" s="160"/>
      <c r="D1195" s="161" t="s">
        <v>151</v>
      </c>
      <c r="E1195" s="162" t="s">
        <v>1</v>
      </c>
      <c r="F1195" s="163" t="s">
        <v>1580</v>
      </c>
      <c r="H1195" s="164">
        <v>668.1</v>
      </c>
      <c r="I1195" s="165"/>
      <c r="L1195" s="160"/>
      <c r="M1195" s="166"/>
      <c r="N1195" s="167"/>
      <c r="O1195" s="167"/>
      <c r="P1195" s="167"/>
      <c r="Q1195" s="167"/>
      <c r="R1195" s="167"/>
      <c r="S1195" s="167"/>
      <c r="T1195" s="168"/>
      <c r="AT1195" s="162" t="s">
        <v>151</v>
      </c>
      <c r="AU1195" s="162" t="s">
        <v>149</v>
      </c>
      <c r="AV1195" s="13" t="s">
        <v>149</v>
      </c>
      <c r="AW1195" s="13" t="s">
        <v>31</v>
      </c>
      <c r="AX1195" s="13" t="s">
        <v>82</v>
      </c>
      <c r="AY1195" s="162" t="s">
        <v>142</v>
      </c>
    </row>
    <row r="1196" spans="1:65" s="2" customFormat="1" ht="21.75" customHeight="1">
      <c r="A1196" s="33"/>
      <c r="B1196" s="145"/>
      <c r="C1196" s="146" t="s">
        <v>1593</v>
      </c>
      <c r="D1196" s="146" t="s">
        <v>144</v>
      </c>
      <c r="E1196" s="147" t="s">
        <v>1594</v>
      </c>
      <c r="F1196" s="148" t="s">
        <v>1595</v>
      </c>
      <c r="G1196" s="149" t="s">
        <v>314</v>
      </c>
      <c r="H1196" s="150">
        <v>139.13999999999999</v>
      </c>
      <c r="I1196" s="151"/>
      <c r="J1196" s="152">
        <f>ROUND(I1196*H1196,2)</f>
        <v>0</v>
      </c>
      <c r="K1196" s="153"/>
      <c r="L1196" s="34"/>
      <c r="M1196" s="154" t="s">
        <v>1</v>
      </c>
      <c r="N1196" s="155" t="s">
        <v>40</v>
      </c>
      <c r="O1196" s="59"/>
      <c r="P1196" s="156">
        <f>O1196*H1196</f>
        <v>0</v>
      </c>
      <c r="Q1196" s="156">
        <v>1.2E-4</v>
      </c>
      <c r="R1196" s="156">
        <f>Q1196*H1196</f>
        <v>1.6696799999999998E-2</v>
      </c>
      <c r="S1196" s="156">
        <v>0</v>
      </c>
      <c r="T1196" s="157">
        <f>S1196*H1196</f>
        <v>0</v>
      </c>
      <c r="U1196" s="33"/>
      <c r="V1196" s="33"/>
      <c r="W1196" s="33"/>
      <c r="X1196" s="33"/>
      <c r="Y1196" s="33"/>
      <c r="Z1196" s="33"/>
      <c r="AA1196" s="33"/>
      <c r="AB1196" s="33"/>
      <c r="AC1196" s="33"/>
      <c r="AD1196" s="33"/>
      <c r="AE1196" s="33"/>
      <c r="AR1196" s="158" t="s">
        <v>276</v>
      </c>
      <c r="AT1196" s="158" t="s">
        <v>144</v>
      </c>
      <c r="AU1196" s="158" t="s">
        <v>149</v>
      </c>
      <c r="AY1196" s="18" t="s">
        <v>142</v>
      </c>
      <c r="BE1196" s="159">
        <f>IF(N1196="základná",J1196,0)</f>
        <v>0</v>
      </c>
      <c r="BF1196" s="159">
        <f>IF(N1196="znížená",J1196,0)</f>
        <v>0</v>
      </c>
      <c r="BG1196" s="159">
        <f>IF(N1196="zákl. prenesená",J1196,0)</f>
        <v>0</v>
      </c>
      <c r="BH1196" s="159">
        <f>IF(N1196="zníž. prenesená",J1196,0)</f>
        <v>0</v>
      </c>
      <c r="BI1196" s="159">
        <f>IF(N1196="nulová",J1196,0)</f>
        <v>0</v>
      </c>
      <c r="BJ1196" s="18" t="s">
        <v>149</v>
      </c>
      <c r="BK1196" s="159">
        <f>ROUND(I1196*H1196,2)</f>
        <v>0</v>
      </c>
      <c r="BL1196" s="18" t="s">
        <v>276</v>
      </c>
      <c r="BM1196" s="158" t="s">
        <v>1596</v>
      </c>
    </row>
    <row r="1197" spans="1:65" s="13" customFormat="1" ht="10">
      <c r="B1197" s="160"/>
      <c r="D1197" s="161" t="s">
        <v>151</v>
      </c>
      <c r="E1197" s="162" t="s">
        <v>1</v>
      </c>
      <c r="F1197" s="163" t="s">
        <v>1597</v>
      </c>
      <c r="H1197" s="164">
        <v>139.13999999999999</v>
      </c>
      <c r="I1197" s="165"/>
      <c r="L1197" s="160"/>
      <c r="M1197" s="166"/>
      <c r="N1197" s="167"/>
      <c r="O1197" s="167"/>
      <c r="P1197" s="167"/>
      <c r="Q1197" s="167"/>
      <c r="R1197" s="167"/>
      <c r="S1197" s="167"/>
      <c r="T1197" s="168"/>
      <c r="AT1197" s="162" t="s">
        <v>151</v>
      </c>
      <c r="AU1197" s="162" t="s">
        <v>149</v>
      </c>
      <c r="AV1197" s="13" t="s">
        <v>149</v>
      </c>
      <c r="AW1197" s="13" t="s">
        <v>31</v>
      </c>
      <c r="AX1197" s="13" t="s">
        <v>82</v>
      </c>
      <c r="AY1197" s="162" t="s">
        <v>142</v>
      </c>
    </row>
    <row r="1198" spans="1:65" s="2" customFormat="1" ht="33" customHeight="1">
      <c r="A1198" s="33"/>
      <c r="B1198" s="145"/>
      <c r="C1198" s="184" t="s">
        <v>1598</v>
      </c>
      <c r="D1198" s="184" t="s">
        <v>301</v>
      </c>
      <c r="E1198" s="185" t="s">
        <v>1599</v>
      </c>
      <c r="F1198" s="186" t="s">
        <v>1600</v>
      </c>
      <c r="G1198" s="187" t="s">
        <v>314</v>
      </c>
      <c r="H1198" s="188">
        <v>141.923</v>
      </c>
      <c r="I1198" s="189"/>
      <c r="J1198" s="190">
        <f>ROUND(I1198*H1198,2)</f>
        <v>0</v>
      </c>
      <c r="K1198" s="191"/>
      <c r="L1198" s="192"/>
      <c r="M1198" s="193" t="s">
        <v>1</v>
      </c>
      <c r="N1198" s="194" t="s">
        <v>40</v>
      </c>
      <c r="O1198" s="59"/>
      <c r="P1198" s="156">
        <f>O1198*H1198</f>
        <v>0</v>
      </c>
      <c r="Q1198" s="156">
        <v>1.65E-3</v>
      </c>
      <c r="R1198" s="156">
        <f>Q1198*H1198</f>
        <v>0.23417294999999999</v>
      </c>
      <c r="S1198" s="156">
        <v>0</v>
      </c>
      <c r="T1198" s="157">
        <f>S1198*H1198</f>
        <v>0</v>
      </c>
      <c r="U1198" s="33"/>
      <c r="V1198" s="33"/>
      <c r="W1198" s="33"/>
      <c r="X1198" s="33"/>
      <c r="Y1198" s="33"/>
      <c r="Z1198" s="33"/>
      <c r="AA1198" s="33"/>
      <c r="AB1198" s="33"/>
      <c r="AC1198" s="33"/>
      <c r="AD1198" s="33"/>
      <c r="AE1198" s="33"/>
      <c r="AR1198" s="158" t="s">
        <v>387</v>
      </c>
      <c r="AT1198" s="158" t="s">
        <v>301</v>
      </c>
      <c r="AU1198" s="158" t="s">
        <v>149</v>
      </c>
      <c r="AY1198" s="18" t="s">
        <v>142</v>
      </c>
      <c r="BE1198" s="159">
        <f>IF(N1198="základná",J1198,0)</f>
        <v>0</v>
      </c>
      <c r="BF1198" s="159">
        <f>IF(N1198="znížená",J1198,0)</f>
        <v>0</v>
      </c>
      <c r="BG1198" s="159">
        <f>IF(N1198="zákl. prenesená",J1198,0)</f>
        <v>0</v>
      </c>
      <c r="BH1198" s="159">
        <f>IF(N1198="zníž. prenesená",J1198,0)</f>
        <v>0</v>
      </c>
      <c r="BI1198" s="159">
        <f>IF(N1198="nulová",J1198,0)</f>
        <v>0</v>
      </c>
      <c r="BJ1198" s="18" t="s">
        <v>149</v>
      </c>
      <c r="BK1198" s="159">
        <f>ROUND(I1198*H1198,2)</f>
        <v>0</v>
      </c>
      <c r="BL1198" s="18" t="s">
        <v>276</v>
      </c>
      <c r="BM1198" s="158" t="s">
        <v>1601</v>
      </c>
    </row>
    <row r="1199" spans="1:65" s="13" customFormat="1" ht="10">
      <c r="B1199" s="160"/>
      <c r="D1199" s="161" t="s">
        <v>151</v>
      </c>
      <c r="F1199" s="163" t="s">
        <v>1602</v>
      </c>
      <c r="H1199" s="164">
        <v>141.923</v>
      </c>
      <c r="I1199" s="165"/>
      <c r="L1199" s="160"/>
      <c r="M1199" s="166"/>
      <c r="N1199" s="167"/>
      <c r="O1199" s="167"/>
      <c r="P1199" s="167"/>
      <c r="Q1199" s="167"/>
      <c r="R1199" s="167"/>
      <c r="S1199" s="167"/>
      <c r="T1199" s="168"/>
      <c r="AT1199" s="162" t="s">
        <v>151</v>
      </c>
      <c r="AU1199" s="162" t="s">
        <v>149</v>
      </c>
      <c r="AV1199" s="13" t="s">
        <v>149</v>
      </c>
      <c r="AW1199" s="13" t="s">
        <v>3</v>
      </c>
      <c r="AX1199" s="13" t="s">
        <v>82</v>
      </c>
      <c r="AY1199" s="162" t="s">
        <v>142</v>
      </c>
    </row>
    <row r="1200" spans="1:65" s="2" customFormat="1" ht="21.75" customHeight="1">
      <c r="A1200" s="33"/>
      <c r="B1200" s="145"/>
      <c r="C1200" s="146" t="s">
        <v>1603</v>
      </c>
      <c r="D1200" s="146" t="s">
        <v>144</v>
      </c>
      <c r="E1200" s="147" t="s">
        <v>1604</v>
      </c>
      <c r="F1200" s="148" t="s">
        <v>1605</v>
      </c>
      <c r="G1200" s="149" t="s">
        <v>314</v>
      </c>
      <c r="H1200" s="150">
        <v>72.11</v>
      </c>
      <c r="I1200" s="151"/>
      <c r="J1200" s="152">
        <f>ROUND(I1200*H1200,2)</f>
        <v>0</v>
      </c>
      <c r="K1200" s="153"/>
      <c r="L1200" s="34"/>
      <c r="M1200" s="154" t="s">
        <v>1</v>
      </c>
      <c r="N1200" s="155" t="s">
        <v>40</v>
      </c>
      <c r="O1200" s="59"/>
      <c r="P1200" s="156">
        <f>O1200*H1200</f>
        <v>0</v>
      </c>
      <c r="Q1200" s="156">
        <v>4.0000000000000001E-3</v>
      </c>
      <c r="R1200" s="156">
        <f>Q1200*H1200</f>
        <v>0.28844000000000003</v>
      </c>
      <c r="S1200" s="156">
        <v>0</v>
      </c>
      <c r="T1200" s="157">
        <f>S1200*H1200</f>
        <v>0</v>
      </c>
      <c r="U1200" s="33"/>
      <c r="V1200" s="33"/>
      <c r="W1200" s="33"/>
      <c r="X1200" s="33"/>
      <c r="Y1200" s="33"/>
      <c r="Z1200" s="33"/>
      <c r="AA1200" s="33"/>
      <c r="AB1200" s="33"/>
      <c r="AC1200" s="33"/>
      <c r="AD1200" s="33"/>
      <c r="AE1200" s="33"/>
      <c r="AR1200" s="158" t="s">
        <v>276</v>
      </c>
      <c r="AT1200" s="158" t="s">
        <v>144</v>
      </c>
      <c r="AU1200" s="158" t="s">
        <v>149</v>
      </c>
      <c r="AY1200" s="18" t="s">
        <v>142</v>
      </c>
      <c r="BE1200" s="159">
        <f>IF(N1200="základná",J1200,0)</f>
        <v>0</v>
      </c>
      <c r="BF1200" s="159">
        <f>IF(N1200="znížená",J1200,0)</f>
        <v>0</v>
      </c>
      <c r="BG1200" s="159">
        <f>IF(N1200="zákl. prenesená",J1200,0)</f>
        <v>0</v>
      </c>
      <c r="BH1200" s="159">
        <f>IF(N1200="zníž. prenesená",J1200,0)</f>
        <v>0</v>
      </c>
      <c r="BI1200" s="159">
        <f>IF(N1200="nulová",J1200,0)</f>
        <v>0</v>
      </c>
      <c r="BJ1200" s="18" t="s">
        <v>149</v>
      </c>
      <c r="BK1200" s="159">
        <f>ROUND(I1200*H1200,2)</f>
        <v>0</v>
      </c>
      <c r="BL1200" s="18" t="s">
        <v>276</v>
      </c>
      <c r="BM1200" s="158" t="s">
        <v>1606</v>
      </c>
    </row>
    <row r="1201" spans="1:65" s="14" customFormat="1" ht="10">
      <c r="B1201" s="169"/>
      <c r="D1201" s="161" t="s">
        <v>151</v>
      </c>
      <c r="E1201" s="170" t="s">
        <v>1</v>
      </c>
      <c r="F1201" s="171" t="s">
        <v>1135</v>
      </c>
      <c r="H1201" s="170" t="s">
        <v>1</v>
      </c>
      <c r="I1201" s="172"/>
      <c r="L1201" s="169"/>
      <c r="M1201" s="173"/>
      <c r="N1201" s="174"/>
      <c r="O1201" s="174"/>
      <c r="P1201" s="174"/>
      <c r="Q1201" s="174"/>
      <c r="R1201" s="174"/>
      <c r="S1201" s="174"/>
      <c r="T1201" s="175"/>
      <c r="AT1201" s="170" t="s">
        <v>151</v>
      </c>
      <c r="AU1201" s="170" t="s">
        <v>149</v>
      </c>
      <c r="AV1201" s="14" t="s">
        <v>82</v>
      </c>
      <c r="AW1201" s="14" t="s">
        <v>31</v>
      </c>
      <c r="AX1201" s="14" t="s">
        <v>74</v>
      </c>
      <c r="AY1201" s="170" t="s">
        <v>142</v>
      </c>
    </row>
    <row r="1202" spans="1:65" s="13" customFormat="1" ht="10">
      <c r="B1202" s="160"/>
      <c r="D1202" s="161" t="s">
        <v>151</v>
      </c>
      <c r="E1202" s="162" t="s">
        <v>1</v>
      </c>
      <c r="F1202" s="163" t="s">
        <v>1136</v>
      </c>
      <c r="H1202" s="164">
        <v>72.11</v>
      </c>
      <c r="I1202" s="165"/>
      <c r="L1202" s="160"/>
      <c r="M1202" s="166"/>
      <c r="N1202" s="167"/>
      <c r="O1202" s="167"/>
      <c r="P1202" s="167"/>
      <c r="Q1202" s="167"/>
      <c r="R1202" s="167"/>
      <c r="S1202" s="167"/>
      <c r="T1202" s="168"/>
      <c r="AT1202" s="162" t="s">
        <v>151</v>
      </c>
      <c r="AU1202" s="162" t="s">
        <v>149</v>
      </c>
      <c r="AV1202" s="13" t="s">
        <v>149</v>
      </c>
      <c r="AW1202" s="13" t="s">
        <v>31</v>
      </c>
      <c r="AX1202" s="13" t="s">
        <v>82</v>
      </c>
      <c r="AY1202" s="162" t="s">
        <v>142</v>
      </c>
    </row>
    <row r="1203" spans="1:65" s="2" customFormat="1" ht="33" customHeight="1">
      <c r="A1203" s="33"/>
      <c r="B1203" s="145"/>
      <c r="C1203" s="184" t="s">
        <v>1607</v>
      </c>
      <c r="D1203" s="184" t="s">
        <v>301</v>
      </c>
      <c r="E1203" s="185" t="s">
        <v>1608</v>
      </c>
      <c r="F1203" s="186" t="s">
        <v>1609</v>
      </c>
      <c r="G1203" s="187" t="s">
        <v>314</v>
      </c>
      <c r="H1203" s="188">
        <v>73.552000000000007</v>
      </c>
      <c r="I1203" s="189"/>
      <c r="J1203" s="190">
        <f>ROUND(I1203*H1203,2)</f>
        <v>0</v>
      </c>
      <c r="K1203" s="191"/>
      <c r="L1203" s="192"/>
      <c r="M1203" s="193" t="s">
        <v>1</v>
      </c>
      <c r="N1203" s="194" t="s">
        <v>40</v>
      </c>
      <c r="O1203" s="59"/>
      <c r="P1203" s="156">
        <f>O1203*H1203</f>
        <v>0</v>
      </c>
      <c r="Q1203" s="156">
        <v>3.3E-3</v>
      </c>
      <c r="R1203" s="156">
        <f>Q1203*H1203</f>
        <v>0.24272160000000001</v>
      </c>
      <c r="S1203" s="156">
        <v>0</v>
      </c>
      <c r="T1203" s="157">
        <f>S1203*H1203</f>
        <v>0</v>
      </c>
      <c r="U1203" s="33"/>
      <c r="V1203" s="33"/>
      <c r="W1203" s="33"/>
      <c r="X1203" s="33"/>
      <c r="Y1203" s="33"/>
      <c r="Z1203" s="33"/>
      <c r="AA1203" s="33"/>
      <c r="AB1203" s="33"/>
      <c r="AC1203" s="33"/>
      <c r="AD1203" s="33"/>
      <c r="AE1203" s="33"/>
      <c r="AR1203" s="158" t="s">
        <v>387</v>
      </c>
      <c r="AT1203" s="158" t="s">
        <v>301</v>
      </c>
      <c r="AU1203" s="158" t="s">
        <v>149</v>
      </c>
      <c r="AY1203" s="18" t="s">
        <v>142</v>
      </c>
      <c r="BE1203" s="159">
        <f>IF(N1203="základná",J1203,0)</f>
        <v>0</v>
      </c>
      <c r="BF1203" s="159">
        <f>IF(N1203="znížená",J1203,0)</f>
        <v>0</v>
      </c>
      <c r="BG1203" s="159">
        <f>IF(N1203="zákl. prenesená",J1203,0)</f>
        <v>0</v>
      </c>
      <c r="BH1203" s="159">
        <f>IF(N1203="zníž. prenesená",J1203,0)</f>
        <v>0</v>
      </c>
      <c r="BI1203" s="159">
        <f>IF(N1203="nulová",J1203,0)</f>
        <v>0</v>
      </c>
      <c r="BJ1203" s="18" t="s">
        <v>149</v>
      </c>
      <c r="BK1203" s="159">
        <f>ROUND(I1203*H1203,2)</f>
        <v>0</v>
      </c>
      <c r="BL1203" s="18" t="s">
        <v>276</v>
      </c>
      <c r="BM1203" s="158" t="s">
        <v>1610</v>
      </c>
    </row>
    <row r="1204" spans="1:65" s="13" customFormat="1" ht="10">
      <c r="B1204" s="160"/>
      <c r="D1204" s="161" t="s">
        <v>151</v>
      </c>
      <c r="F1204" s="163" t="s">
        <v>1141</v>
      </c>
      <c r="H1204" s="164">
        <v>73.552000000000007</v>
      </c>
      <c r="I1204" s="165"/>
      <c r="L1204" s="160"/>
      <c r="M1204" s="166"/>
      <c r="N1204" s="167"/>
      <c r="O1204" s="167"/>
      <c r="P1204" s="167"/>
      <c r="Q1204" s="167"/>
      <c r="R1204" s="167"/>
      <c r="S1204" s="167"/>
      <c r="T1204" s="168"/>
      <c r="AT1204" s="162" t="s">
        <v>151</v>
      </c>
      <c r="AU1204" s="162" t="s">
        <v>149</v>
      </c>
      <c r="AV1204" s="13" t="s">
        <v>149</v>
      </c>
      <c r="AW1204" s="13" t="s">
        <v>3</v>
      </c>
      <c r="AX1204" s="13" t="s">
        <v>82</v>
      </c>
      <c r="AY1204" s="162" t="s">
        <v>142</v>
      </c>
    </row>
    <row r="1205" spans="1:65" s="2" customFormat="1" ht="21.75" customHeight="1">
      <c r="A1205" s="33"/>
      <c r="B1205" s="145"/>
      <c r="C1205" s="146" t="s">
        <v>1611</v>
      </c>
      <c r="D1205" s="146" t="s">
        <v>144</v>
      </c>
      <c r="E1205" s="147" t="s">
        <v>1612</v>
      </c>
      <c r="F1205" s="148" t="s">
        <v>1613</v>
      </c>
      <c r="G1205" s="149" t="s">
        <v>314</v>
      </c>
      <c r="H1205" s="150">
        <v>2048.77</v>
      </c>
      <c r="I1205" s="151"/>
      <c r="J1205" s="152">
        <f>ROUND(I1205*H1205,2)</f>
        <v>0</v>
      </c>
      <c r="K1205" s="153"/>
      <c r="L1205" s="34"/>
      <c r="M1205" s="154" t="s">
        <v>1</v>
      </c>
      <c r="N1205" s="155" t="s">
        <v>40</v>
      </c>
      <c r="O1205" s="59"/>
      <c r="P1205" s="156">
        <f>O1205*H1205</f>
        <v>0</v>
      </c>
      <c r="Q1205" s="156">
        <v>1.25E-3</v>
      </c>
      <c r="R1205" s="156">
        <f>Q1205*H1205</f>
        <v>2.5609625</v>
      </c>
      <c r="S1205" s="156">
        <v>0</v>
      </c>
      <c r="T1205" s="157">
        <f>S1205*H1205</f>
        <v>0</v>
      </c>
      <c r="U1205" s="33"/>
      <c r="V1205" s="33"/>
      <c r="W1205" s="33"/>
      <c r="X1205" s="33"/>
      <c r="Y1205" s="33"/>
      <c r="Z1205" s="33"/>
      <c r="AA1205" s="33"/>
      <c r="AB1205" s="33"/>
      <c r="AC1205" s="33"/>
      <c r="AD1205" s="33"/>
      <c r="AE1205" s="33"/>
      <c r="AR1205" s="158" t="s">
        <v>276</v>
      </c>
      <c r="AT1205" s="158" t="s">
        <v>144</v>
      </c>
      <c r="AU1205" s="158" t="s">
        <v>149</v>
      </c>
      <c r="AY1205" s="18" t="s">
        <v>142</v>
      </c>
      <c r="BE1205" s="159">
        <f>IF(N1205="základná",J1205,0)</f>
        <v>0</v>
      </c>
      <c r="BF1205" s="159">
        <f>IF(N1205="znížená",J1205,0)</f>
        <v>0</v>
      </c>
      <c r="BG1205" s="159">
        <f>IF(N1205="zákl. prenesená",J1205,0)</f>
        <v>0</v>
      </c>
      <c r="BH1205" s="159">
        <f>IF(N1205="zníž. prenesená",J1205,0)</f>
        <v>0</v>
      </c>
      <c r="BI1205" s="159">
        <f>IF(N1205="nulová",J1205,0)</f>
        <v>0</v>
      </c>
      <c r="BJ1205" s="18" t="s">
        <v>149</v>
      </c>
      <c r="BK1205" s="159">
        <f>ROUND(I1205*H1205,2)</f>
        <v>0</v>
      </c>
      <c r="BL1205" s="18" t="s">
        <v>276</v>
      </c>
      <c r="BM1205" s="158" t="s">
        <v>1614</v>
      </c>
    </row>
    <row r="1206" spans="1:65" s="14" customFormat="1" ht="10">
      <c r="B1206" s="169"/>
      <c r="D1206" s="161" t="s">
        <v>151</v>
      </c>
      <c r="E1206" s="170" t="s">
        <v>1</v>
      </c>
      <c r="F1206" s="171" t="s">
        <v>1070</v>
      </c>
      <c r="H1206" s="170" t="s">
        <v>1</v>
      </c>
      <c r="I1206" s="172"/>
      <c r="L1206" s="169"/>
      <c r="M1206" s="173"/>
      <c r="N1206" s="174"/>
      <c r="O1206" s="174"/>
      <c r="P1206" s="174"/>
      <c r="Q1206" s="174"/>
      <c r="R1206" s="174"/>
      <c r="S1206" s="174"/>
      <c r="T1206" s="175"/>
      <c r="AT1206" s="170" t="s">
        <v>151</v>
      </c>
      <c r="AU1206" s="170" t="s">
        <v>149</v>
      </c>
      <c r="AV1206" s="14" t="s">
        <v>82</v>
      </c>
      <c r="AW1206" s="14" t="s">
        <v>31</v>
      </c>
      <c r="AX1206" s="14" t="s">
        <v>74</v>
      </c>
      <c r="AY1206" s="170" t="s">
        <v>142</v>
      </c>
    </row>
    <row r="1207" spans="1:65" s="13" customFormat="1" ht="10">
      <c r="B1207" s="160"/>
      <c r="D1207" s="161" t="s">
        <v>151</v>
      </c>
      <c r="E1207" s="162" t="s">
        <v>1</v>
      </c>
      <c r="F1207" s="163" t="s">
        <v>1542</v>
      </c>
      <c r="H1207" s="164">
        <v>421.48</v>
      </c>
      <c r="I1207" s="165"/>
      <c r="L1207" s="160"/>
      <c r="M1207" s="166"/>
      <c r="N1207" s="167"/>
      <c r="O1207" s="167"/>
      <c r="P1207" s="167"/>
      <c r="Q1207" s="167"/>
      <c r="R1207" s="167"/>
      <c r="S1207" s="167"/>
      <c r="T1207" s="168"/>
      <c r="AT1207" s="162" t="s">
        <v>151</v>
      </c>
      <c r="AU1207" s="162" t="s">
        <v>149</v>
      </c>
      <c r="AV1207" s="13" t="s">
        <v>149</v>
      </c>
      <c r="AW1207" s="13" t="s">
        <v>31</v>
      </c>
      <c r="AX1207" s="13" t="s">
        <v>74</v>
      </c>
      <c r="AY1207" s="162" t="s">
        <v>142</v>
      </c>
    </row>
    <row r="1208" spans="1:65" s="14" customFormat="1" ht="10">
      <c r="B1208" s="169"/>
      <c r="D1208" s="161" t="s">
        <v>151</v>
      </c>
      <c r="E1208" s="170" t="s">
        <v>1</v>
      </c>
      <c r="F1208" s="171" t="s">
        <v>1107</v>
      </c>
      <c r="H1208" s="170" t="s">
        <v>1</v>
      </c>
      <c r="I1208" s="172"/>
      <c r="L1208" s="169"/>
      <c r="M1208" s="173"/>
      <c r="N1208" s="174"/>
      <c r="O1208" s="174"/>
      <c r="P1208" s="174"/>
      <c r="Q1208" s="174"/>
      <c r="R1208" s="174"/>
      <c r="S1208" s="174"/>
      <c r="T1208" s="175"/>
      <c r="AT1208" s="170" t="s">
        <v>151</v>
      </c>
      <c r="AU1208" s="170" t="s">
        <v>149</v>
      </c>
      <c r="AV1208" s="14" t="s">
        <v>82</v>
      </c>
      <c r="AW1208" s="14" t="s">
        <v>31</v>
      </c>
      <c r="AX1208" s="14" t="s">
        <v>74</v>
      </c>
      <c r="AY1208" s="170" t="s">
        <v>142</v>
      </c>
    </row>
    <row r="1209" spans="1:65" s="13" customFormat="1" ht="10">
      <c r="B1209" s="160"/>
      <c r="D1209" s="161" t="s">
        <v>151</v>
      </c>
      <c r="E1209" s="162" t="s">
        <v>1</v>
      </c>
      <c r="F1209" s="163" t="s">
        <v>1152</v>
      </c>
      <c r="H1209" s="164">
        <v>866.91</v>
      </c>
      <c r="I1209" s="165"/>
      <c r="L1209" s="160"/>
      <c r="M1209" s="166"/>
      <c r="N1209" s="167"/>
      <c r="O1209" s="167"/>
      <c r="P1209" s="167"/>
      <c r="Q1209" s="167"/>
      <c r="R1209" s="167"/>
      <c r="S1209" s="167"/>
      <c r="T1209" s="168"/>
      <c r="AT1209" s="162" t="s">
        <v>151</v>
      </c>
      <c r="AU1209" s="162" t="s">
        <v>149</v>
      </c>
      <c r="AV1209" s="13" t="s">
        <v>149</v>
      </c>
      <c r="AW1209" s="13" t="s">
        <v>31</v>
      </c>
      <c r="AX1209" s="13" t="s">
        <v>74</v>
      </c>
      <c r="AY1209" s="162" t="s">
        <v>142</v>
      </c>
    </row>
    <row r="1210" spans="1:65" s="14" customFormat="1" ht="10">
      <c r="B1210" s="169"/>
      <c r="D1210" s="161" t="s">
        <v>151</v>
      </c>
      <c r="E1210" s="170" t="s">
        <v>1</v>
      </c>
      <c r="F1210" s="171" t="s">
        <v>1109</v>
      </c>
      <c r="H1210" s="170" t="s">
        <v>1</v>
      </c>
      <c r="I1210" s="172"/>
      <c r="L1210" s="169"/>
      <c r="M1210" s="173"/>
      <c r="N1210" s="174"/>
      <c r="O1210" s="174"/>
      <c r="P1210" s="174"/>
      <c r="Q1210" s="174"/>
      <c r="R1210" s="174"/>
      <c r="S1210" s="174"/>
      <c r="T1210" s="175"/>
      <c r="AT1210" s="170" t="s">
        <v>151</v>
      </c>
      <c r="AU1210" s="170" t="s">
        <v>149</v>
      </c>
      <c r="AV1210" s="14" t="s">
        <v>82</v>
      </c>
      <c r="AW1210" s="14" t="s">
        <v>31</v>
      </c>
      <c r="AX1210" s="14" t="s">
        <v>74</v>
      </c>
      <c r="AY1210" s="170" t="s">
        <v>142</v>
      </c>
    </row>
    <row r="1211" spans="1:65" s="13" customFormat="1" ht="10">
      <c r="B1211" s="160"/>
      <c r="D1211" s="161" t="s">
        <v>151</v>
      </c>
      <c r="E1211" s="162" t="s">
        <v>1</v>
      </c>
      <c r="F1211" s="163" t="s">
        <v>1615</v>
      </c>
      <c r="H1211" s="164">
        <v>249.4</v>
      </c>
      <c r="I1211" s="165"/>
      <c r="L1211" s="160"/>
      <c r="M1211" s="166"/>
      <c r="N1211" s="167"/>
      <c r="O1211" s="167"/>
      <c r="P1211" s="167"/>
      <c r="Q1211" s="167"/>
      <c r="R1211" s="167"/>
      <c r="S1211" s="167"/>
      <c r="T1211" s="168"/>
      <c r="AT1211" s="162" t="s">
        <v>151</v>
      </c>
      <c r="AU1211" s="162" t="s">
        <v>149</v>
      </c>
      <c r="AV1211" s="13" t="s">
        <v>149</v>
      </c>
      <c r="AW1211" s="13" t="s">
        <v>31</v>
      </c>
      <c r="AX1211" s="13" t="s">
        <v>74</v>
      </c>
      <c r="AY1211" s="162" t="s">
        <v>142</v>
      </c>
    </row>
    <row r="1212" spans="1:65" s="14" customFormat="1" ht="10">
      <c r="B1212" s="169"/>
      <c r="D1212" s="161" t="s">
        <v>151</v>
      </c>
      <c r="E1212" s="170" t="s">
        <v>1</v>
      </c>
      <c r="F1212" s="171" t="s">
        <v>1072</v>
      </c>
      <c r="H1212" s="170" t="s">
        <v>1</v>
      </c>
      <c r="I1212" s="172"/>
      <c r="L1212" s="169"/>
      <c r="M1212" s="173"/>
      <c r="N1212" s="174"/>
      <c r="O1212" s="174"/>
      <c r="P1212" s="174"/>
      <c r="Q1212" s="174"/>
      <c r="R1212" s="174"/>
      <c r="S1212" s="174"/>
      <c r="T1212" s="175"/>
      <c r="AT1212" s="170" t="s">
        <v>151</v>
      </c>
      <c r="AU1212" s="170" t="s">
        <v>149</v>
      </c>
      <c r="AV1212" s="14" t="s">
        <v>82</v>
      </c>
      <c r="AW1212" s="14" t="s">
        <v>31</v>
      </c>
      <c r="AX1212" s="14" t="s">
        <v>74</v>
      </c>
      <c r="AY1212" s="170" t="s">
        <v>142</v>
      </c>
    </row>
    <row r="1213" spans="1:65" s="13" customFormat="1" ht="10">
      <c r="B1213" s="160"/>
      <c r="D1213" s="161" t="s">
        <v>151</v>
      </c>
      <c r="E1213" s="162" t="s">
        <v>1</v>
      </c>
      <c r="F1213" s="163" t="s">
        <v>1543</v>
      </c>
      <c r="H1213" s="164">
        <v>208.95</v>
      </c>
      <c r="I1213" s="165"/>
      <c r="L1213" s="160"/>
      <c r="M1213" s="166"/>
      <c r="N1213" s="167"/>
      <c r="O1213" s="167"/>
      <c r="P1213" s="167"/>
      <c r="Q1213" s="167"/>
      <c r="R1213" s="167"/>
      <c r="S1213" s="167"/>
      <c r="T1213" s="168"/>
      <c r="AT1213" s="162" t="s">
        <v>151</v>
      </c>
      <c r="AU1213" s="162" t="s">
        <v>149</v>
      </c>
      <c r="AV1213" s="13" t="s">
        <v>149</v>
      </c>
      <c r="AW1213" s="13" t="s">
        <v>31</v>
      </c>
      <c r="AX1213" s="13" t="s">
        <v>74</v>
      </c>
      <c r="AY1213" s="162" t="s">
        <v>142</v>
      </c>
    </row>
    <row r="1214" spans="1:65" s="14" customFormat="1" ht="10">
      <c r="B1214" s="169"/>
      <c r="D1214" s="161" t="s">
        <v>151</v>
      </c>
      <c r="E1214" s="170" t="s">
        <v>1</v>
      </c>
      <c r="F1214" s="171" t="s">
        <v>1544</v>
      </c>
      <c r="H1214" s="170" t="s">
        <v>1</v>
      </c>
      <c r="I1214" s="172"/>
      <c r="L1214" s="169"/>
      <c r="M1214" s="173"/>
      <c r="N1214" s="174"/>
      <c r="O1214" s="174"/>
      <c r="P1214" s="174"/>
      <c r="Q1214" s="174"/>
      <c r="R1214" s="174"/>
      <c r="S1214" s="174"/>
      <c r="T1214" s="175"/>
      <c r="AT1214" s="170" t="s">
        <v>151</v>
      </c>
      <c r="AU1214" s="170" t="s">
        <v>149</v>
      </c>
      <c r="AV1214" s="14" t="s">
        <v>82</v>
      </c>
      <c r="AW1214" s="14" t="s">
        <v>31</v>
      </c>
      <c r="AX1214" s="14" t="s">
        <v>74</v>
      </c>
      <c r="AY1214" s="170" t="s">
        <v>142</v>
      </c>
    </row>
    <row r="1215" spans="1:65" s="13" customFormat="1" ht="10">
      <c r="B1215" s="160"/>
      <c r="D1215" s="161" t="s">
        <v>151</v>
      </c>
      <c r="E1215" s="162" t="s">
        <v>1</v>
      </c>
      <c r="F1215" s="163" t="s">
        <v>1418</v>
      </c>
      <c r="H1215" s="164">
        <v>147.71</v>
      </c>
      <c r="I1215" s="165"/>
      <c r="L1215" s="160"/>
      <c r="M1215" s="166"/>
      <c r="N1215" s="167"/>
      <c r="O1215" s="167"/>
      <c r="P1215" s="167"/>
      <c r="Q1215" s="167"/>
      <c r="R1215" s="167"/>
      <c r="S1215" s="167"/>
      <c r="T1215" s="168"/>
      <c r="AT1215" s="162" t="s">
        <v>151</v>
      </c>
      <c r="AU1215" s="162" t="s">
        <v>149</v>
      </c>
      <c r="AV1215" s="13" t="s">
        <v>149</v>
      </c>
      <c r="AW1215" s="13" t="s">
        <v>31</v>
      </c>
      <c r="AX1215" s="13" t="s">
        <v>74</v>
      </c>
      <c r="AY1215" s="162" t="s">
        <v>142</v>
      </c>
    </row>
    <row r="1216" spans="1:65" s="14" customFormat="1" ht="10">
      <c r="B1216" s="169"/>
      <c r="D1216" s="161" t="s">
        <v>151</v>
      </c>
      <c r="E1216" s="170" t="s">
        <v>1</v>
      </c>
      <c r="F1216" s="171" t="s">
        <v>1532</v>
      </c>
      <c r="H1216" s="170" t="s">
        <v>1</v>
      </c>
      <c r="I1216" s="172"/>
      <c r="L1216" s="169"/>
      <c r="M1216" s="173"/>
      <c r="N1216" s="174"/>
      <c r="O1216" s="174"/>
      <c r="P1216" s="174"/>
      <c r="Q1216" s="174"/>
      <c r="R1216" s="174"/>
      <c r="S1216" s="174"/>
      <c r="T1216" s="175"/>
      <c r="AT1216" s="170" t="s">
        <v>151</v>
      </c>
      <c r="AU1216" s="170" t="s">
        <v>149</v>
      </c>
      <c r="AV1216" s="14" t="s">
        <v>82</v>
      </c>
      <c r="AW1216" s="14" t="s">
        <v>31</v>
      </c>
      <c r="AX1216" s="14" t="s">
        <v>74</v>
      </c>
      <c r="AY1216" s="170" t="s">
        <v>142</v>
      </c>
    </row>
    <row r="1217" spans="1:65" s="13" customFormat="1" ht="10">
      <c r="B1217" s="160"/>
      <c r="D1217" s="161" t="s">
        <v>151</v>
      </c>
      <c r="E1217" s="162" t="s">
        <v>1</v>
      </c>
      <c r="F1217" s="163" t="s">
        <v>1416</v>
      </c>
      <c r="H1217" s="164">
        <v>154.32</v>
      </c>
      <c r="I1217" s="165"/>
      <c r="L1217" s="160"/>
      <c r="M1217" s="166"/>
      <c r="N1217" s="167"/>
      <c r="O1217" s="167"/>
      <c r="P1217" s="167"/>
      <c r="Q1217" s="167"/>
      <c r="R1217" s="167"/>
      <c r="S1217" s="167"/>
      <c r="T1217" s="168"/>
      <c r="AT1217" s="162" t="s">
        <v>151</v>
      </c>
      <c r="AU1217" s="162" t="s">
        <v>149</v>
      </c>
      <c r="AV1217" s="13" t="s">
        <v>149</v>
      </c>
      <c r="AW1217" s="13" t="s">
        <v>31</v>
      </c>
      <c r="AX1217" s="13" t="s">
        <v>74</v>
      </c>
      <c r="AY1217" s="162" t="s">
        <v>142</v>
      </c>
    </row>
    <row r="1218" spans="1:65" s="15" customFormat="1" ht="10">
      <c r="B1218" s="176"/>
      <c r="D1218" s="161" t="s">
        <v>151</v>
      </c>
      <c r="E1218" s="177" t="s">
        <v>1</v>
      </c>
      <c r="F1218" s="178" t="s">
        <v>164</v>
      </c>
      <c r="H1218" s="179">
        <v>2048.77</v>
      </c>
      <c r="I1218" s="180"/>
      <c r="L1218" s="176"/>
      <c r="M1218" s="181"/>
      <c r="N1218" s="182"/>
      <c r="O1218" s="182"/>
      <c r="P1218" s="182"/>
      <c r="Q1218" s="182"/>
      <c r="R1218" s="182"/>
      <c r="S1218" s="182"/>
      <c r="T1218" s="183"/>
      <c r="AT1218" s="177" t="s">
        <v>151</v>
      </c>
      <c r="AU1218" s="177" t="s">
        <v>149</v>
      </c>
      <c r="AV1218" s="15" t="s">
        <v>148</v>
      </c>
      <c r="AW1218" s="15" t="s">
        <v>31</v>
      </c>
      <c r="AX1218" s="15" t="s">
        <v>82</v>
      </c>
      <c r="AY1218" s="177" t="s">
        <v>142</v>
      </c>
    </row>
    <row r="1219" spans="1:65" s="2" customFormat="1" ht="21.75" customHeight="1">
      <c r="A1219" s="33"/>
      <c r="B1219" s="145"/>
      <c r="C1219" s="146" t="s">
        <v>1616</v>
      </c>
      <c r="D1219" s="146" t="s">
        <v>144</v>
      </c>
      <c r="E1219" s="147" t="s">
        <v>1617</v>
      </c>
      <c r="F1219" s="148" t="s">
        <v>1618</v>
      </c>
      <c r="G1219" s="149" t="s">
        <v>332</v>
      </c>
      <c r="H1219" s="150">
        <v>204.87700000000001</v>
      </c>
      <c r="I1219" s="151"/>
      <c r="J1219" s="152">
        <f>ROUND(I1219*H1219,2)</f>
        <v>0</v>
      </c>
      <c r="K1219" s="153"/>
      <c r="L1219" s="34"/>
      <c r="M1219" s="154" t="s">
        <v>1</v>
      </c>
      <c r="N1219" s="155" t="s">
        <v>40</v>
      </c>
      <c r="O1219" s="59"/>
      <c r="P1219" s="156">
        <f>O1219*H1219</f>
        <v>0</v>
      </c>
      <c r="Q1219" s="156">
        <v>3.0000000000000001E-5</v>
      </c>
      <c r="R1219" s="156">
        <f>Q1219*H1219</f>
        <v>6.1463100000000003E-3</v>
      </c>
      <c r="S1219" s="156">
        <v>0</v>
      </c>
      <c r="T1219" s="157">
        <f>S1219*H1219</f>
        <v>0</v>
      </c>
      <c r="U1219" s="33"/>
      <c r="V1219" s="33"/>
      <c r="W1219" s="33"/>
      <c r="X1219" s="33"/>
      <c r="Y1219" s="33"/>
      <c r="Z1219" s="33"/>
      <c r="AA1219" s="33"/>
      <c r="AB1219" s="33"/>
      <c r="AC1219" s="33"/>
      <c r="AD1219" s="33"/>
      <c r="AE1219" s="33"/>
      <c r="AR1219" s="158" t="s">
        <v>276</v>
      </c>
      <c r="AT1219" s="158" t="s">
        <v>144</v>
      </c>
      <c r="AU1219" s="158" t="s">
        <v>149</v>
      </c>
      <c r="AY1219" s="18" t="s">
        <v>142</v>
      </c>
      <c r="BE1219" s="159">
        <f>IF(N1219="základná",J1219,0)</f>
        <v>0</v>
      </c>
      <c r="BF1219" s="159">
        <f>IF(N1219="znížená",J1219,0)</f>
        <v>0</v>
      </c>
      <c r="BG1219" s="159">
        <f>IF(N1219="zákl. prenesená",J1219,0)</f>
        <v>0</v>
      </c>
      <c r="BH1219" s="159">
        <f>IF(N1219="zníž. prenesená",J1219,0)</f>
        <v>0</v>
      </c>
      <c r="BI1219" s="159">
        <f>IF(N1219="nulová",J1219,0)</f>
        <v>0</v>
      </c>
      <c r="BJ1219" s="18" t="s">
        <v>149</v>
      </c>
      <c r="BK1219" s="159">
        <f>ROUND(I1219*H1219,2)</f>
        <v>0</v>
      </c>
      <c r="BL1219" s="18" t="s">
        <v>276</v>
      </c>
      <c r="BM1219" s="158" t="s">
        <v>1619</v>
      </c>
    </row>
    <row r="1220" spans="1:65" s="14" customFormat="1" ht="10">
      <c r="B1220" s="169"/>
      <c r="D1220" s="161" t="s">
        <v>151</v>
      </c>
      <c r="E1220" s="170" t="s">
        <v>1</v>
      </c>
      <c r="F1220" s="171" t="s">
        <v>1620</v>
      </c>
      <c r="H1220" s="170" t="s">
        <v>1</v>
      </c>
      <c r="I1220" s="172"/>
      <c r="L1220" s="169"/>
      <c r="M1220" s="173"/>
      <c r="N1220" s="174"/>
      <c r="O1220" s="174"/>
      <c r="P1220" s="174"/>
      <c r="Q1220" s="174"/>
      <c r="R1220" s="174"/>
      <c r="S1220" s="174"/>
      <c r="T1220" s="175"/>
      <c r="AT1220" s="170" t="s">
        <v>151</v>
      </c>
      <c r="AU1220" s="170" t="s">
        <v>149</v>
      </c>
      <c r="AV1220" s="14" t="s">
        <v>82</v>
      </c>
      <c r="AW1220" s="14" t="s">
        <v>31</v>
      </c>
      <c r="AX1220" s="14" t="s">
        <v>74</v>
      </c>
      <c r="AY1220" s="170" t="s">
        <v>142</v>
      </c>
    </row>
    <row r="1221" spans="1:65" s="13" customFormat="1" ht="10">
      <c r="B1221" s="160"/>
      <c r="D1221" s="161" t="s">
        <v>151</v>
      </c>
      <c r="E1221" s="162" t="s">
        <v>1</v>
      </c>
      <c r="F1221" s="163" t="s">
        <v>1621</v>
      </c>
      <c r="H1221" s="164">
        <v>204.87700000000001</v>
      </c>
      <c r="I1221" s="165"/>
      <c r="L1221" s="160"/>
      <c r="M1221" s="166"/>
      <c r="N1221" s="167"/>
      <c r="O1221" s="167"/>
      <c r="P1221" s="167"/>
      <c r="Q1221" s="167"/>
      <c r="R1221" s="167"/>
      <c r="S1221" s="167"/>
      <c r="T1221" s="168"/>
      <c r="AT1221" s="162" t="s">
        <v>151</v>
      </c>
      <c r="AU1221" s="162" t="s">
        <v>149</v>
      </c>
      <c r="AV1221" s="13" t="s">
        <v>149</v>
      </c>
      <c r="AW1221" s="13" t="s">
        <v>31</v>
      </c>
      <c r="AX1221" s="13" t="s">
        <v>82</v>
      </c>
      <c r="AY1221" s="162" t="s">
        <v>142</v>
      </c>
    </row>
    <row r="1222" spans="1:65" s="2" customFormat="1" ht="21.75" customHeight="1">
      <c r="A1222" s="33"/>
      <c r="B1222" s="145"/>
      <c r="C1222" s="146" t="s">
        <v>1622</v>
      </c>
      <c r="D1222" s="146" t="s">
        <v>144</v>
      </c>
      <c r="E1222" s="147" t="s">
        <v>1623</v>
      </c>
      <c r="F1222" s="148" t="s">
        <v>1624</v>
      </c>
      <c r="G1222" s="149" t="s">
        <v>1470</v>
      </c>
      <c r="H1222" s="203"/>
      <c r="I1222" s="151"/>
      <c r="J1222" s="152">
        <f>ROUND(I1222*H1222,2)</f>
        <v>0</v>
      </c>
      <c r="K1222" s="153"/>
      <c r="L1222" s="34"/>
      <c r="M1222" s="154" t="s">
        <v>1</v>
      </c>
      <c r="N1222" s="155" t="s">
        <v>40</v>
      </c>
      <c r="O1222" s="59"/>
      <c r="P1222" s="156">
        <f>O1222*H1222</f>
        <v>0</v>
      </c>
      <c r="Q1222" s="156">
        <v>0</v>
      </c>
      <c r="R1222" s="156">
        <f>Q1222*H1222</f>
        <v>0</v>
      </c>
      <c r="S1222" s="156">
        <v>0</v>
      </c>
      <c r="T1222" s="157">
        <f>S1222*H1222</f>
        <v>0</v>
      </c>
      <c r="U1222" s="33"/>
      <c r="V1222" s="33"/>
      <c r="W1222" s="33"/>
      <c r="X1222" s="33"/>
      <c r="Y1222" s="33"/>
      <c r="Z1222" s="33"/>
      <c r="AA1222" s="33"/>
      <c r="AB1222" s="33"/>
      <c r="AC1222" s="33"/>
      <c r="AD1222" s="33"/>
      <c r="AE1222" s="33"/>
      <c r="AR1222" s="158" t="s">
        <v>276</v>
      </c>
      <c r="AT1222" s="158" t="s">
        <v>144</v>
      </c>
      <c r="AU1222" s="158" t="s">
        <v>149</v>
      </c>
      <c r="AY1222" s="18" t="s">
        <v>142</v>
      </c>
      <c r="BE1222" s="159">
        <f>IF(N1222="základná",J1222,0)</f>
        <v>0</v>
      </c>
      <c r="BF1222" s="159">
        <f>IF(N1222="znížená",J1222,0)</f>
        <v>0</v>
      </c>
      <c r="BG1222" s="159">
        <f>IF(N1222="zákl. prenesená",J1222,0)</f>
        <v>0</v>
      </c>
      <c r="BH1222" s="159">
        <f>IF(N1222="zníž. prenesená",J1222,0)</f>
        <v>0</v>
      </c>
      <c r="BI1222" s="159">
        <f>IF(N1222="nulová",J1222,0)</f>
        <v>0</v>
      </c>
      <c r="BJ1222" s="18" t="s">
        <v>149</v>
      </c>
      <c r="BK1222" s="159">
        <f>ROUND(I1222*H1222,2)</f>
        <v>0</v>
      </c>
      <c r="BL1222" s="18" t="s">
        <v>276</v>
      </c>
      <c r="BM1222" s="158" t="s">
        <v>1625</v>
      </c>
    </row>
    <row r="1223" spans="1:65" s="12" customFormat="1" ht="22.75" customHeight="1">
      <c r="B1223" s="132"/>
      <c r="D1223" s="133" t="s">
        <v>73</v>
      </c>
      <c r="E1223" s="143" t="s">
        <v>1626</v>
      </c>
      <c r="F1223" s="143" t="s">
        <v>1627</v>
      </c>
      <c r="I1223" s="135"/>
      <c r="J1223" s="144">
        <f>BK1223</f>
        <v>0</v>
      </c>
      <c r="L1223" s="132"/>
      <c r="M1223" s="137"/>
      <c r="N1223" s="138"/>
      <c r="O1223" s="138"/>
      <c r="P1223" s="139">
        <f>SUM(P1224:P1229)</f>
        <v>0</v>
      </c>
      <c r="Q1223" s="138"/>
      <c r="R1223" s="139">
        <f>SUM(R1224:R1229)</f>
        <v>0</v>
      </c>
      <c r="S1223" s="138"/>
      <c r="T1223" s="140">
        <f>SUM(T1224:T1229)</f>
        <v>0.50332999999999994</v>
      </c>
      <c r="AR1223" s="133" t="s">
        <v>149</v>
      </c>
      <c r="AT1223" s="141" t="s">
        <v>73</v>
      </c>
      <c r="AU1223" s="141" t="s">
        <v>82</v>
      </c>
      <c r="AY1223" s="133" t="s">
        <v>142</v>
      </c>
      <c r="BK1223" s="142">
        <f>SUM(BK1224:BK1229)</f>
        <v>0</v>
      </c>
    </row>
    <row r="1224" spans="1:65" s="2" customFormat="1" ht="21.75" customHeight="1">
      <c r="A1224" s="33"/>
      <c r="B1224" s="145"/>
      <c r="C1224" s="146" t="s">
        <v>1628</v>
      </c>
      <c r="D1224" s="146" t="s">
        <v>144</v>
      </c>
      <c r="E1224" s="147" t="s">
        <v>1629</v>
      </c>
      <c r="F1224" s="148" t="s">
        <v>1630</v>
      </c>
      <c r="G1224" s="149" t="s">
        <v>1631</v>
      </c>
      <c r="H1224" s="150">
        <v>9</v>
      </c>
      <c r="I1224" s="151"/>
      <c r="J1224" s="152">
        <f t="shared" ref="J1224:J1229" si="0">ROUND(I1224*H1224,2)</f>
        <v>0</v>
      </c>
      <c r="K1224" s="153"/>
      <c r="L1224" s="34"/>
      <c r="M1224" s="154" t="s">
        <v>1</v>
      </c>
      <c r="N1224" s="155" t="s">
        <v>40</v>
      </c>
      <c r="O1224" s="59"/>
      <c r="P1224" s="156">
        <f t="shared" ref="P1224:P1229" si="1">O1224*H1224</f>
        <v>0</v>
      </c>
      <c r="Q1224" s="156">
        <v>0</v>
      </c>
      <c r="R1224" s="156">
        <f t="shared" ref="R1224:R1229" si="2">Q1224*H1224</f>
        <v>0</v>
      </c>
      <c r="S1224" s="156">
        <v>3.4200000000000001E-2</v>
      </c>
      <c r="T1224" s="157">
        <f t="shared" ref="T1224:T1229" si="3">S1224*H1224</f>
        <v>0.30780000000000002</v>
      </c>
      <c r="U1224" s="33"/>
      <c r="V1224" s="33"/>
      <c r="W1224" s="33"/>
      <c r="X1224" s="33"/>
      <c r="Y1224" s="33"/>
      <c r="Z1224" s="33"/>
      <c r="AA1224" s="33"/>
      <c r="AB1224" s="33"/>
      <c r="AC1224" s="33"/>
      <c r="AD1224" s="33"/>
      <c r="AE1224" s="33"/>
      <c r="AR1224" s="158" t="s">
        <v>276</v>
      </c>
      <c r="AT1224" s="158" t="s">
        <v>144</v>
      </c>
      <c r="AU1224" s="158" t="s">
        <v>149</v>
      </c>
      <c r="AY1224" s="18" t="s">
        <v>142</v>
      </c>
      <c r="BE1224" s="159">
        <f t="shared" ref="BE1224:BE1229" si="4">IF(N1224="základná",J1224,0)</f>
        <v>0</v>
      </c>
      <c r="BF1224" s="159">
        <f t="shared" ref="BF1224:BF1229" si="5">IF(N1224="znížená",J1224,0)</f>
        <v>0</v>
      </c>
      <c r="BG1224" s="159">
        <f t="shared" ref="BG1224:BG1229" si="6">IF(N1224="zákl. prenesená",J1224,0)</f>
        <v>0</v>
      </c>
      <c r="BH1224" s="159">
        <f t="shared" ref="BH1224:BH1229" si="7">IF(N1224="zníž. prenesená",J1224,0)</f>
        <v>0</v>
      </c>
      <c r="BI1224" s="159">
        <f t="shared" ref="BI1224:BI1229" si="8">IF(N1224="nulová",J1224,0)</f>
        <v>0</v>
      </c>
      <c r="BJ1224" s="18" t="s">
        <v>149</v>
      </c>
      <c r="BK1224" s="159">
        <f t="shared" ref="BK1224:BK1229" si="9">ROUND(I1224*H1224,2)</f>
        <v>0</v>
      </c>
      <c r="BL1224" s="18" t="s">
        <v>276</v>
      </c>
      <c r="BM1224" s="158" t="s">
        <v>1632</v>
      </c>
    </row>
    <row r="1225" spans="1:65" s="2" customFormat="1" ht="21.75" customHeight="1">
      <c r="A1225" s="33"/>
      <c r="B1225" s="145"/>
      <c r="C1225" s="146" t="s">
        <v>1633</v>
      </c>
      <c r="D1225" s="146" t="s">
        <v>144</v>
      </c>
      <c r="E1225" s="147" t="s">
        <v>1634</v>
      </c>
      <c r="F1225" s="148" t="s">
        <v>1635</v>
      </c>
      <c r="G1225" s="149" t="s">
        <v>1631</v>
      </c>
      <c r="H1225" s="150">
        <v>8</v>
      </c>
      <c r="I1225" s="151"/>
      <c r="J1225" s="152">
        <f t="shared" si="0"/>
        <v>0</v>
      </c>
      <c r="K1225" s="153"/>
      <c r="L1225" s="34"/>
      <c r="M1225" s="154" t="s">
        <v>1</v>
      </c>
      <c r="N1225" s="155" t="s">
        <v>40</v>
      </c>
      <c r="O1225" s="59"/>
      <c r="P1225" s="156">
        <f t="shared" si="1"/>
        <v>0</v>
      </c>
      <c r="Q1225" s="156">
        <v>0</v>
      </c>
      <c r="R1225" s="156">
        <f t="shared" si="2"/>
        <v>0</v>
      </c>
      <c r="S1225" s="156">
        <v>1.9460000000000002E-2</v>
      </c>
      <c r="T1225" s="157">
        <f t="shared" si="3"/>
        <v>0.15568000000000001</v>
      </c>
      <c r="U1225" s="33"/>
      <c r="V1225" s="33"/>
      <c r="W1225" s="33"/>
      <c r="X1225" s="33"/>
      <c r="Y1225" s="33"/>
      <c r="Z1225" s="33"/>
      <c r="AA1225" s="33"/>
      <c r="AB1225" s="33"/>
      <c r="AC1225" s="33"/>
      <c r="AD1225" s="33"/>
      <c r="AE1225" s="33"/>
      <c r="AR1225" s="158" t="s">
        <v>276</v>
      </c>
      <c r="AT1225" s="158" t="s">
        <v>144</v>
      </c>
      <c r="AU1225" s="158" t="s">
        <v>149</v>
      </c>
      <c r="AY1225" s="18" t="s">
        <v>142</v>
      </c>
      <c r="BE1225" s="159">
        <f t="shared" si="4"/>
        <v>0</v>
      </c>
      <c r="BF1225" s="159">
        <f t="shared" si="5"/>
        <v>0</v>
      </c>
      <c r="BG1225" s="159">
        <f t="shared" si="6"/>
        <v>0</v>
      </c>
      <c r="BH1225" s="159">
        <f t="shared" si="7"/>
        <v>0</v>
      </c>
      <c r="BI1225" s="159">
        <f t="shared" si="8"/>
        <v>0</v>
      </c>
      <c r="BJ1225" s="18" t="s">
        <v>149</v>
      </c>
      <c r="BK1225" s="159">
        <f t="shared" si="9"/>
        <v>0</v>
      </c>
      <c r="BL1225" s="18" t="s">
        <v>276</v>
      </c>
      <c r="BM1225" s="158" t="s">
        <v>1636</v>
      </c>
    </row>
    <row r="1226" spans="1:65" s="2" customFormat="1" ht="21.75" customHeight="1">
      <c r="A1226" s="33"/>
      <c r="B1226" s="145"/>
      <c r="C1226" s="146" t="s">
        <v>1637</v>
      </c>
      <c r="D1226" s="146" t="s">
        <v>144</v>
      </c>
      <c r="E1226" s="147" t="s">
        <v>1638</v>
      </c>
      <c r="F1226" s="148" t="s">
        <v>1639</v>
      </c>
      <c r="G1226" s="149" t="s">
        <v>527</v>
      </c>
      <c r="H1226" s="150">
        <v>25</v>
      </c>
      <c r="I1226" s="151"/>
      <c r="J1226" s="152">
        <f t="shared" si="0"/>
        <v>0</v>
      </c>
      <c r="K1226" s="153"/>
      <c r="L1226" s="34"/>
      <c r="M1226" s="154" t="s">
        <v>1</v>
      </c>
      <c r="N1226" s="155" t="s">
        <v>40</v>
      </c>
      <c r="O1226" s="59"/>
      <c r="P1226" s="156">
        <f t="shared" si="1"/>
        <v>0</v>
      </c>
      <c r="Q1226" s="156">
        <v>0</v>
      </c>
      <c r="R1226" s="156">
        <f t="shared" si="2"/>
        <v>0</v>
      </c>
      <c r="S1226" s="156">
        <v>4.8999999999999998E-4</v>
      </c>
      <c r="T1226" s="157">
        <f t="shared" si="3"/>
        <v>1.225E-2</v>
      </c>
      <c r="U1226" s="33"/>
      <c r="V1226" s="33"/>
      <c r="W1226" s="33"/>
      <c r="X1226" s="33"/>
      <c r="Y1226" s="33"/>
      <c r="Z1226" s="33"/>
      <c r="AA1226" s="33"/>
      <c r="AB1226" s="33"/>
      <c r="AC1226" s="33"/>
      <c r="AD1226" s="33"/>
      <c r="AE1226" s="33"/>
      <c r="AR1226" s="158" t="s">
        <v>276</v>
      </c>
      <c r="AT1226" s="158" t="s">
        <v>144</v>
      </c>
      <c r="AU1226" s="158" t="s">
        <v>149</v>
      </c>
      <c r="AY1226" s="18" t="s">
        <v>142</v>
      </c>
      <c r="BE1226" s="159">
        <f t="shared" si="4"/>
        <v>0</v>
      </c>
      <c r="BF1226" s="159">
        <f t="shared" si="5"/>
        <v>0</v>
      </c>
      <c r="BG1226" s="159">
        <f t="shared" si="6"/>
        <v>0</v>
      </c>
      <c r="BH1226" s="159">
        <f t="shared" si="7"/>
        <v>0</v>
      </c>
      <c r="BI1226" s="159">
        <f t="shared" si="8"/>
        <v>0</v>
      </c>
      <c r="BJ1226" s="18" t="s">
        <v>149</v>
      </c>
      <c r="BK1226" s="159">
        <f t="shared" si="9"/>
        <v>0</v>
      </c>
      <c r="BL1226" s="18" t="s">
        <v>276</v>
      </c>
      <c r="BM1226" s="158" t="s">
        <v>1640</v>
      </c>
    </row>
    <row r="1227" spans="1:65" s="2" customFormat="1" ht="21.75" customHeight="1">
      <c r="A1227" s="33"/>
      <c r="B1227" s="145"/>
      <c r="C1227" s="146" t="s">
        <v>1641</v>
      </c>
      <c r="D1227" s="146" t="s">
        <v>144</v>
      </c>
      <c r="E1227" s="147" t="s">
        <v>1642</v>
      </c>
      <c r="F1227" s="148" t="s">
        <v>1643</v>
      </c>
      <c r="G1227" s="149" t="s">
        <v>1631</v>
      </c>
      <c r="H1227" s="150">
        <v>8</v>
      </c>
      <c r="I1227" s="151"/>
      <c r="J1227" s="152">
        <f t="shared" si="0"/>
        <v>0</v>
      </c>
      <c r="K1227" s="153"/>
      <c r="L1227" s="34"/>
      <c r="M1227" s="154" t="s">
        <v>1</v>
      </c>
      <c r="N1227" s="155" t="s">
        <v>40</v>
      </c>
      <c r="O1227" s="59"/>
      <c r="P1227" s="156">
        <f t="shared" si="1"/>
        <v>0</v>
      </c>
      <c r="Q1227" s="156">
        <v>0</v>
      </c>
      <c r="R1227" s="156">
        <f t="shared" si="2"/>
        <v>0</v>
      </c>
      <c r="S1227" s="156">
        <v>2.5999999999999999E-3</v>
      </c>
      <c r="T1227" s="157">
        <f t="shared" si="3"/>
        <v>2.0799999999999999E-2</v>
      </c>
      <c r="U1227" s="33"/>
      <c r="V1227" s="33"/>
      <c r="W1227" s="33"/>
      <c r="X1227" s="33"/>
      <c r="Y1227" s="33"/>
      <c r="Z1227" s="33"/>
      <c r="AA1227" s="33"/>
      <c r="AB1227" s="33"/>
      <c r="AC1227" s="33"/>
      <c r="AD1227" s="33"/>
      <c r="AE1227" s="33"/>
      <c r="AR1227" s="158" t="s">
        <v>276</v>
      </c>
      <c r="AT1227" s="158" t="s">
        <v>144</v>
      </c>
      <c r="AU1227" s="158" t="s">
        <v>149</v>
      </c>
      <c r="AY1227" s="18" t="s">
        <v>142</v>
      </c>
      <c r="BE1227" s="159">
        <f t="shared" si="4"/>
        <v>0</v>
      </c>
      <c r="BF1227" s="159">
        <f t="shared" si="5"/>
        <v>0</v>
      </c>
      <c r="BG1227" s="159">
        <f t="shared" si="6"/>
        <v>0</v>
      </c>
      <c r="BH1227" s="159">
        <f t="shared" si="7"/>
        <v>0</v>
      </c>
      <c r="BI1227" s="159">
        <f t="shared" si="8"/>
        <v>0</v>
      </c>
      <c r="BJ1227" s="18" t="s">
        <v>149</v>
      </c>
      <c r="BK1227" s="159">
        <f t="shared" si="9"/>
        <v>0</v>
      </c>
      <c r="BL1227" s="18" t="s">
        <v>276</v>
      </c>
      <c r="BM1227" s="158" t="s">
        <v>1644</v>
      </c>
    </row>
    <row r="1228" spans="1:65" s="2" customFormat="1" ht="33" customHeight="1">
      <c r="A1228" s="33"/>
      <c r="B1228" s="145"/>
      <c r="C1228" s="146" t="s">
        <v>1645</v>
      </c>
      <c r="D1228" s="146" t="s">
        <v>144</v>
      </c>
      <c r="E1228" s="147" t="s">
        <v>1646</v>
      </c>
      <c r="F1228" s="148" t="s">
        <v>1647</v>
      </c>
      <c r="G1228" s="149" t="s">
        <v>527</v>
      </c>
      <c r="H1228" s="150">
        <v>8</v>
      </c>
      <c r="I1228" s="151"/>
      <c r="J1228" s="152">
        <f t="shared" si="0"/>
        <v>0</v>
      </c>
      <c r="K1228" s="153"/>
      <c r="L1228" s="34"/>
      <c r="M1228" s="154" t="s">
        <v>1</v>
      </c>
      <c r="N1228" s="155" t="s">
        <v>40</v>
      </c>
      <c r="O1228" s="59"/>
      <c r="P1228" s="156">
        <f t="shared" si="1"/>
        <v>0</v>
      </c>
      <c r="Q1228" s="156">
        <v>0</v>
      </c>
      <c r="R1228" s="156">
        <f t="shared" si="2"/>
        <v>0</v>
      </c>
      <c r="S1228" s="156">
        <v>8.4999999999999995E-4</v>
      </c>
      <c r="T1228" s="157">
        <f t="shared" si="3"/>
        <v>6.7999999999999996E-3</v>
      </c>
      <c r="U1228" s="33"/>
      <c r="V1228" s="33"/>
      <c r="W1228" s="33"/>
      <c r="X1228" s="33"/>
      <c r="Y1228" s="33"/>
      <c r="Z1228" s="33"/>
      <c r="AA1228" s="33"/>
      <c r="AB1228" s="33"/>
      <c r="AC1228" s="33"/>
      <c r="AD1228" s="33"/>
      <c r="AE1228" s="33"/>
      <c r="AR1228" s="158" t="s">
        <v>276</v>
      </c>
      <c r="AT1228" s="158" t="s">
        <v>144</v>
      </c>
      <c r="AU1228" s="158" t="s">
        <v>149</v>
      </c>
      <c r="AY1228" s="18" t="s">
        <v>142</v>
      </c>
      <c r="BE1228" s="159">
        <f t="shared" si="4"/>
        <v>0</v>
      </c>
      <c r="BF1228" s="159">
        <f t="shared" si="5"/>
        <v>0</v>
      </c>
      <c r="BG1228" s="159">
        <f t="shared" si="6"/>
        <v>0</v>
      </c>
      <c r="BH1228" s="159">
        <f t="shared" si="7"/>
        <v>0</v>
      </c>
      <c r="BI1228" s="159">
        <f t="shared" si="8"/>
        <v>0</v>
      </c>
      <c r="BJ1228" s="18" t="s">
        <v>149</v>
      </c>
      <c r="BK1228" s="159">
        <f t="shared" si="9"/>
        <v>0</v>
      </c>
      <c r="BL1228" s="18" t="s">
        <v>276</v>
      </c>
      <c r="BM1228" s="158" t="s">
        <v>1648</v>
      </c>
    </row>
    <row r="1229" spans="1:65" s="2" customFormat="1" ht="21.75" customHeight="1">
      <c r="A1229" s="33"/>
      <c r="B1229" s="145"/>
      <c r="C1229" s="146" t="s">
        <v>1649</v>
      </c>
      <c r="D1229" s="146" t="s">
        <v>144</v>
      </c>
      <c r="E1229" s="147" t="s">
        <v>1650</v>
      </c>
      <c r="F1229" s="148" t="s">
        <v>1651</v>
      </c>
      <c r="G1229" s="149" t="s">
        <v>1470</v>
      </c>
      <c r="H1229" s="203"/>
      <c r="I1229" s="151"/>
      <c r="J1229" s="152">
        <f t="shared" si="0"/>
        <v>0</v>
      </c>
      <c r="K1229" s="153"/>
      <c r="L1229" s="34"/>
      <c r="M1229" s="154" t="s">
        <v>1</v>
      </c>
      <c r="N1229" s="155" t="s">
        <v>40</v>
      </c>
      <c r="O1229" s="59"/>
      <c r="P1229" s="156">
        <f t="shared" si="1"/>
        <v>0</v>
      </c>
      <c r="Q1229" s="156">
        <v>0</v>
      </c>
      <c r="R1229" s="156">
        <f t="shared" si="2"/>
        <v>0</v>
      </c>
      <c r="S1229" s="156">
        <v>0</v>
      </c>
      <c r="T1229" s="157">
        <f t="shared" si="3"/>
        <v>0</v>
      </c>
      <c r="U1229" s="33"/>
      <c r="V1229" s="33"/>
      <c r="W1229" s="33"/>
      <c r="X1229" s="33"/>
      <c r="Y1229" s="33"/>
      <c r="Z1229" s="33"/>
      <c r="AA1229" s="33"/>
      <c r="AB1229" s="33"/>
      <c r="AC1229" s="33"/>
      <c r="AD1229" s="33"/>
      <c r="AE1229" s="33"/>
      <c r="AR1229" s="158" t="s">
        <v>276</v>
      </c>
      <c r="AT1229" s="158" t="s">
        <v>144</v>
      </c>
      <c r="AU1229" s="158" t="s">
        <v>149</v>
      </c>
      <c r="AY1229" s="18" t="s">
        <v>142</v>
      </c>
      <c r="BE1229" s="159">
        <f t="shared" si="4"/>
        <v>0</v>
      </c>
      <c r="BF1229" s="159">
        <f t="shared" si="5"/>
        <v>0</v>
      </c>
      <c r="BG1229" s="159">
        <f t="shared" si="6"/>
        <v>0</v>
      </c>
      <c r="BH1229" s="159">
        <f t="shared" si="7"/>
        <v>0</v>
      </c>
      <c r="BI1229" s="159">
        <f t="shared" si="8"/>
        <v>0</v>
      </c>
      <c r="BJ1229" s="18" t="s">
        <v>149</v>
      </c>
      <c r="BK1229" s="159">
        <f t="shared" si="9"/>
        <v>0</v>
      </c>
      <c r="BL1229" s="18" t="s">
        <v>276</v>
      </c>
      <c r="BM1229" s="158" t="s">
        <v>1652</v>
      </c>
    </row>
    <row r="1230" spans="1:65" s="12" customFormat="1" ht="22.75" customHeight="1">
      <c r="B1230" s="132"/>
      <c r="D1230" s="133" t="s">
        <v>73</v>
      </c>
      <c r="E1230" s="143" t="s">
        <v>1653</v>
      </c>
      <c r="F1230" s="143" t="s">
        <v>1654</v>
      </c>
      <c r="I1230" s="135"/>
      <c r="J1230" s="144">
        <f>BK1230</f>
        <v>0</v>
      </c>
      <c r="L1230" s="132"/>
      <c r="M1230" s="137"/>
      <c r="N1230" s="138"/>
      <c r="O1230" s="138"/>
      <c r="P1230" s="139">
        <f>P1231</f>
        <v>0</v>
      </c>
      <c r="Q1230" s="138"/>
      <c r="R1230" s="139">
        <f>R1231</f>
        <v>3.6000000000000003E-3</v>
      </c>
      <c r="S1230" s="138"/>
      <c r="T1230" s="140">
        <f>T1231</f>
        <v>2.1037499999999998</v>
      </c>
      <c r="AR1230" s="133" t="s">
        <v>149</v>
      </c>
      <c r="AT1230" s="141" t="s">
        <v>73</v>
      </c>
      <c r="AU1230" s="141" t="s">
        <v>82</v>
      </c>
      <c r="AY1230" s="133" t="s">
        <v>142</v>
      </c>
      <c r="BK1230" s="142">
        <f>BK1231</f>
        <v>0</v>
      </c>
    </row>
    <row r="1231" spans="1:65" s="2" customFormat="1" ht="33" customHeight="1">
      <c r="A1231" s="33"/>
      <c r="B1231" s="145"/>
      <c r="C1231" s="146" t="s">
        <v>1655</v>
      </c>
      <c r="D1231" s="146" t="s">
        <v>144</v>
      </c>
      <c r="E1231" s="147" t="s">
        <v>1656</v>
      </c>
      <c r="F1231" s="148" t="s">
        <v>1657</v>
      </c>
      <c r="G1231" s="149" t="s">
        <v>527</v>
      </c>
      <c r="H1231" s="150">
        <v>45</v>
      </c>
      <c r="I1231" s="151"/>
      <c r="J1231" s="152">
        <f>ROUND(I1231*H1231,2)</f>
        <v>0</v>
      </c>
      <c r="K1231" s="153"/>
      <c r="L1231" s="34"/>
      <c r="M1231" s="154" t="s">
        <v>1</v>
      </c>
      <c r="N1231" s="155" t="s">
        <v>40</v>
      </c>
      <c r="O1231" s="59"/>
      <c r="P1231" s="156">
        <f>O1231*H1231</f>
        <v>0</v>
      </c>
      <c r="Q1231" s="156">
        <v>8.0000000000000007E-5</v>
      </c>
      <c r="R1231" s="156">
        <f>Q1231*H1231</f>
        <v>3.6000000000000003E-3</v>
      </c>
      <c r="S1231" s="156">
        <v>4.675E-2</v>
      </c>
      <c r="T1231" s="157">
        <f>S1231*H1231</f>
        <v>2.1037499999999998</v>
      </c>
      <c r="U1231" s="33"/>
      <c r="V1231" s="33"/>
      <c r="W1231" s="33"/>
      <c r="X1231" s="33"/>
      <c r="Y1231" s="33"/>
      <c r="Z1231" s="33"/>
      <c r="AA1231" s="33"/>
      <c r="AB1231" s="33"/>
      <c r="AC1231" s="33"/>
      <c r="AD1231" s="33"/>
      <c r="AE1231" s="33"/>
      <c r="AR1231" s="158" t="s">
        <v>276</v>
      </c>
      <c r="AT1231" s="158" t="s">
        <v>144</v>
      </c>
      <c r="AU1231" s="158" t="s">
        <v>149</v>
      </c>
      <c r="AY1231" s="18" t="s">
        <v>142</v>
      </c>
      <c r="BE1231" s="159">
        <f>IF(N1231="základná",J1231,0)</f>
        <v>0</v>
      </c>
      <c r="BF1231" s="159">
        <f>IF(N1231="znížená",J1231,0)</f>
        <v>0</v>
      </c>
      <c r="BG1231" s="159">
        <f>IF(N1231="zákl. prenesená",J1231,0)</f>
        <v>0</v>
      </c>
      <c r="BH1231" s="159">
        <f>IF(N1231="zníž. prenesená",J1231,0)</f>
        <v>0</v>
      </c>
      <c r="BI1231" s="159">
        <f>IF(N1231="nulová",J1231,0)</f>
        <v>0</v>
      </c>
      <c r="BJ1231" s="18" t="s">
        <v>149</v>
      </c>
      <c r="BK1231" s="159">
        <f>ROUND(I1231*H1231,2)</f>
        <v>0</v>
      </c>
      <c r="BL1231" s="18" t="s">
        <v>276</v>
      </c>
      <c r="BM1231" s="158" t="s">
        <v>1658</v>
      </c>
    </row>
    <row r="1232" spans="1:65" s="12" customFormat="1" ht="22.75" customHeight="1">
      <c r="B1232" s="132"/>
      <c r="D1232" s="133" t="s">
        <v>73</v>
      </c>
      <c r="E1232" s="143" t="s">
        <v>1659</v>
      </c>
      <c r="F1232" s="143" t="s">
        <v>1660</v>
      </c>
      <c r="I1232" s="135"/>
      <c r="J1232" s="144">
        <f>BK1232</f>
        <v>0</v>
      </c>
      <c r="L1232" s="132"/>
      <c r="M1232" s="137"/>
      <c r="N1232" s="138"/>
      <c r="O1232" s="138"/>
      <c r="P1232" s="139">
        <f>SUM(P1233:P1279)</f>
        <v>0</v>
      </c>
      <c r="Q1232" s="138"/>
      <c r="R1232" s="139">
        <f>SUM(R1233:R1279)</f>
        <v>16.369913880000002</v>
      </c>
      <c r="S1232" s="138"/>
      <c r="T1232" s="140">
        <f>SUM(T1233:T1279)</f>
        <v>73.813912000000002</v>
      </c>
      <c r="AR1232" s="133" t="s">
        <v>149</v>
      </c>
      <c r="AT1232" s="141" t="s">
        <v>73</v>
      </c>
      <c r="AU1232" s="141" t="s">
        <v>82</v>
      </c>
      <c r="AY1232" s="133" t="s">
        <v>142</v>
      </c>
      <c r="BK1232" s="142">
        <f>SUM(BK1233:BK1279)</f>
        <v>0</v>
      </c>
    </row>
    <row r="1233" spans="1:65" s="2" customFormat="1" ht="33" customHeight="1">
      <c r="A1233" s="33"/>
      <c r="B1233" s="145"/>
      <c r="C1233" s="146" t="s">
        <v>1661</v>
      </c>
      <c r="D1233" s="146" t="s">
        <v>144</v>
      </c>
      <c r="E1233" s="147" t="s">
        <v>1662</v>
      </c>
      <c r="F1233" s="148" t="s">
        <v>1663</v>
      </c>
      <c r="G1233" s="149" t="s">
        <v>332</v>
      </c>
      <c r="H1233" s="150">
        <v>569.35</v>
      </c>
      <c r="I1233" s="151"/>
      <c r="J1233" s="152">
        <f>ROUND(I1233*H1233,2)</f>
        <v>0</v>
      </c>
      <c r="K1233" s="153"/>
      <c r="L1233" s="34"/>
      <c r="M1233" s="154" t="s">
        <v>1</v>
      </c>
      <c r="N1233" s="155" t="s">
        <v>40</v>
      </c>
      <c r="O1233" s="59"/>
      <c r="P1233" s="156">
        <f>O1233*H1233</f>
        <v>0</v>
      </c>
      <c r="Q1233" s="156">
        <v>0</v>
      </c>
      <c r="R1233" s="156">
        <f>Q1233*H1233</f>
        <v>0</v>
      </c>
      <c r="S1233" s="156">
        <v>1.4E-2</v>
      </c>
      <c r="T1233" s="157">
        <f>S1233*H1233</f>
        <v>7.9709000000000003</v>
      </c>
      <c r="U1233" s="33"/>
      <c r="V1233" s="33"/>
      <c r="W1233" s="33"/>
      <c r="X1233" s="33"/>
      <c r="Y1233" s="33"/>
      <c r="Z1233" s="33"/>
      <c r="AA1233" s="33"/>
      <c r="AB1233" s="33"/>
      <c r="AC1233" s="33"/>
      <c r="AD1233" s="33"/>
      <c r="AE1233" s="33"/>
      <c r="AR1233" s="158" t="s">
        <v>276</v>
      </c>
      <c r="AT1233" s="158" t="s">
        <v>144</v>
      </c>
      <c r="AU1233" s="158" t="s">
        <v>149</v>
      </c>
      <c r="AY1233" s="18" t="s">
        <v>142</v>
      </c>
      <c r="BE1233" s="159">
        <f>IF(N1233="základná",J1233,0)</f>
        <v>0</v>
      </c>
      <c r="BF1233" s="159">
        <f>IF(N1233="znížená",J1233,0)</f>
        <v>0</v>
      </c>
      <c r="BG1233" s="159">
        <f>IF(N1233="zákl. prenesená",J1233,0)</f>
        <v>0</v>
      </c>
      <c r="BH1233" s="159">
        <f>IF(N1233="zníž. prenesená",J1233,0)</f>
        <v>0</v>
      </c>
      <c r="BI1233" s="159">
        <f>IF(N1233="nulová",J1233,0)</f>
        <v>0</v>
      </c>
      <c r="BJ1233" s="18" t="s">
        <v>149</v>
      </c>
      <c r="BK1233" s="159">
        <f>ROUND(I1233*H1233,2)</f>
        <v>0</v>
      </c>
      <c r="BL1233" s="18" t="s">
        <v>276</v>
      </c>
      <c r="BM1233" s="158" t="s">
        <v>1664</v>
      </c>
    </row>
    <row r="1234" spans="1:65" s="13" customFormat="1" ht="10">
      <c r="B1234" s="160"/>
      <c r="D1234" s="161" t="s">
        <v>151</v>
      </c>
      <c r="E1234" s="162" t="s">
        <v>1</v>
      </c>
      <c r="F1234" s="163" t="s">
        <v>1665</v>
      </c>
      <c r="H1234" s="164">
        <v>360.25</v>
      </c>
      <c r="I1234" s="165"/>
      <c r="L1234" s="160"/>
      <c r="M1234" s="166"/>
      <c r="N1234" s="167"/>
      <c r="O1234" s="167"/>
      <c r="P1234" s="167"/>
      <c r="Q1234" s="167"/>
      <c r="R1234" s="167"/>
      <c r="S1234" s="167"/>
      <c r="T1234" s="168"/>
      <c r="AT1234" s="162" t="s">
        <v>151</v>
      </c>
      <c r="AU1234" s="162" t="s">
        <v>149</v>
      </c>
      <c r="AV1234" s="13" t="s">
        <v>149</v>
      </c>
      <c r="AW1234" s="13" t="s">
        <v>31</v>
      </c>
      <c r="AX1234" s="13" t="s">
        <v>74</v>
      </c>
      <c r="AY1234" s="162" t="s">
        <v>142</v>
      </c>
    </row>
    <row r="1235" spans="1:65" s="13" customFormat="1" ht="10">
      <c r="B1235" s="160"/>
      <c r="D1235" s="161" t="s">
        <v>151</v>
      </c>
      <c r="E1235" s="162" t="s">
        <v>1</v>
      </c>
      <c r="F1235" s="163" t="s">
        <v>1666</v>
      </c>
      <c r="H1235" s="164">
        <v>209.1</v>
      </c>
      <c r="I1235" s="165"/>
      <c r="L1235" s="160"/>
      <c r="M1235" s="166"/>
      <c r="N1235" s="167"/>
      <c r="O1235" s="167"/>
      <c r="P1235" s="167"/>
      <c r="Q1235" s="167"/>
      <c r="R1235" s="167"/>
      <c r="S1235" s="167"/>
      <c r="T1235" s="168"/>
      <c r="AT1235" s="162" t="s">
        <v>151</v>
      </c>
      <c r="AU1235" s="162" t="s">
        <v>149</v>
      </c>
      <c r="AV1235" s="13" t="s">
        <v>149</v>
      </c>
      <c r="AW1235" s="13" t="s">
        <v>31</v>
      </c>
      <c r="AX1235" s="13" t="s">
        <v>74</v>
      </c>
      <c r="AY1235" s="162" t="s">
        <v>142</v>
      </c>
    </row>
    <row r="1236" spans="1:65" s="15" customFormat="1" ht="10">
      <c r="B1236" s="176"/>
      <c r="D1236" s="161" t="s">
        <v>151</v>
      </c>
      <c r="E1236" s="177" t="s">
        <v>1</v>
      </c>
      <c r="F1236" s="178" t="s">
        <v>164</v>
      </c>
      <c r="H1236" s="179">
        <v>569.35</v>
      </c>
      <c r="I1236" s="180"/>
      <c r="L1236" s="176"/>
      <c r="M1236" s="181"/>
      <c r="N1236" s="182"/>
      <c r="O1236" s="182"/>
      <c r="P1236" s="182"/>
      <c r="Q1236" s="182"/>
      <c r="R1236" s="182"/>
      <c r="S1236" s="182"/>
      <c r="T1236" s="183"/>
      <c r="AT1236" s="177" t="s">
        <v>151</v>
      </c>
      <c r="AU1236" s="177" t="s">
        <v>149</v>
      </c>
      <c r="AV1236" s="15" t="s">
        <v>148</v>
      </c>
      <c r="AW1236" s="15" t="s">
        <v>31</v>
      </c>
      <c r="AX1236" s="15" t="s">
        <v>82</v>
      </c>
      <c r="AY1236" s="177" t="s">
        <v>142</v>
      </c>
    </row>
    <row r="1237" spans="1:65" s="2" customFormat="1" ht="33" customHeight="1">
      <c r="A1237" s="33"/>
      <c r="B1237" s="145"/>
      <c r="C1237" s="146" t="s">
        <v>1667</v>
      </c>
      <c r="D1237" s="146" t="s">
        <v>144</v>
      </c>
      <c r="E1237" s="147" t="s">
        <v>1668</v>
      </c>
      <c r="F1237" s="148" t="s">
        <v>1669</v>
      </c>
      <c r="G1237" s="149" t="s">
        <v>332</v>
      </c>
      <c r="H1237" s="150">
        <v>476</v>
      </c>
      <c r="I1237" s="151"/>
      <c r="J1237" s="152">
        <f>ROUND(I1237*H1237,2)</f>
        <v>0</v>
      </c>
      <c r="K1237" s="153"/>
      <c r="L1237" s="34"/>
      <c r="M1237" s="154" t="s">
        <v>1</v>
      </c>
      <c r="N1237" s="155" t="s">
        <v>40</v>
      </c>
      <c r="O1237" s="59"/>
      <c r="P1237" s="156">
        <f>O1237*H1237</f>
        <v>0</v>
      </c>
      <c r="Q1237" s="156">
        <v>0</v>
      </c>
      <c r="R1237" s="156">
        <f>Q1237*H1237</f>
        <v>0</v>
      </c>
      <c r="S1237" s="156">
        <v>2.4E-2</v>
      </c>
      <c r="T1237" s="157">
        <f>S1237*H1237</f>
        <v>11.423999999999999</v>
      </c>
      <c r="U1237" s="33"/>
      <c r="V1237" s="33"/>
      <c r="W1237" s="33"/>
      <c r="X1237" s="33"/>
      <c r="Y1237" s="33"/>
      <c r="Z1237" s="33"/>
      <c r="AA1237" s="33"/>
      <c r="AB1237" s="33"/>
      <c r="AC1237" s="33"/>
      <c r="AD1237" s="33"/>
      <c r="AE1237" s="33"/>
      <c r="AR1237" s="158" t="s">
        <v>276</v>
      </c>
      <c r="AT1237" s="158" t="s">
        <v>144</v>
      </c>
      <c r="AU1237" s="158" t="s">
        <v>149</v>
      </c>
      <c r="AY1237" s="18" t="s">
        <v>142</v>
      </c>
      <c r="BE1237" s="159">
        <f>IF(N1237="základná",J1237,0)</f>
        <v>0</v>
      </c>
      <c r="BF1237" s="159">
        <f>IF(N1237="znížená",J1237,0)</f>
        <v>0</v>
      </c>
      <c r="BG1237" s="159">
        <f>IF(N1237="zákl. prenesená",J1237,0)</f>
        <v>0</v>
      </c>
      <c r="BH1237" s="159">
        <f>IF(N1237="zníž. prenesená",J1237,0)</f>
        <v>0</v>
      </c>
      <c r="BI1237" s="159">
        <f>IF(N1237="nulová",J1237,0)</f>
        <v>0</v>
      </c>
      <c r="BJ1237" s="18" t="s">
        <v>149</v>
      </c>
      <c r="BK1237" s="159">
        <f>ROUND(I1237*H1237,2)</f>
        <v>0</v>
      </c>
      <c r="BL1237" s="18" t="s">
        <v>276</v>
      </c>
      <c r="BM1237" s="158" t="s">
        <v>1670</v>
      </c>
    </row>
    <row r="1238" spans="1:65" s="13" customFormat="1" ht="10">
      <c r="B1238" s="160"/>
      <c r="D1238" s="161" t="s">
        <v>151</v>
      </c>
      <c r="E1238" s="162" t="s">
        <v>1</v>
      </c>
      <c r="F1238" s="163" t="s">
        <v>1671</v>
      </c>
      <c r="H1238" s="164">
        <v>476</v>
      </c>
      <c r="I1238" s="165"/>
      <c r="L1238" s="160"/>
      <c r="M1238" s="166"/>
      <c r="N1238" s="167"/>
      <c r="O1238" s="167"/>
      <c r="P1238" s="167"/>
      <c r="Q1238" s="167"/>
      <c r="R1238" s="167"/>
      <c r="S1238" s="167"/>
      <c r="T1238" s="168"/>
      <c r="AT1238" s="162" t="s">
        <v>151</v>
      </c>
      <c r="AU1238" s="162" t="s">
        <v>149</v>
      </c>
      <c r="AV1238" s="13" t="s">
        <v>149</v>
      </c>
      <c r="AW1238" s="13" t="s">
        <v>31</v>
      </c>
      <c r="AX1238" s="13" t="s">
        <v>82</v>
      </c>
      <c r="AY1238" s="162" t="s">
        <v>142</v>
      </c>
    </row>
    <row r="1239" spans="1:65" s="2" customFormat="1" ht="33" customHeight="1">
      <c r="A1239" s="33"/>
      <c r="B1239" s="145"/>
      <c r="C1239" s="146" t="s">
        <v>1672</v>
      </c>
      <c r="D1239" s="146" t="s">
        <v>144</v>
      </c>
      <c r="E1239" s="147" t="s">
        <v>1673</v>
      </c>
      <c r="F1239" s="148" t="s">
        <v>1674</v>
      </c>
      <c r="G1239" s="149" t="s">
        <v>332</v>
      </c>
      <c r="H1239" s="150">
        <v>437.5</v>
      </c>
      <c r="I1239" s="151"/>
      <c r="J1239" s="152">
        <f>ROUND(I1239*H1239,2)</f>
        <v>0</v>
      </c>
      <c r="K1239" s="153"/>
      <c r="L1239" s="34"/>
      <c r="M1239" s="154" t="s">
        <v>1</v>
      </c>
      <c r="N1239" s="155" t="s">
        <v>40</v>
      </c>
      <c r="O1239" s="59"/>
      <c r="P1239" s="156">
        <f>O1239*H1239</f>
        <v>0</v>
      </c>
      <c r="Q1239" s="156">
        <v>0</v>
      </c>
      <c r="R1239" s="156">
        <f>Q1239*H1239</f>
        <v>0</v>
      </c>
      <c r="S1239" s="156">
        <v>3.2000000000000001E-2</v>
      </c>
      <c r="T1239" s="157">
        <f>S1239*H1239</f>
        <v>14</v>
      </c>
      <c r="U1239" s="33"/>
      <c r="V1239" s="33"/>
      <c r="W1239" s="33"/>
      <c r="X1239" s="33"/>
      <c r="Y1239" s="33"/>
      <c r="Z1239" s="33"/>
      <c r="AA1239" s="33"/>
      <c r="AB1239" s="33"/>
      <c r="AC1239" s="33"/>
      <c r="AD1239" s="33"/>
      <c r="AE1239" s="33"/>
      <c r="AR1239" s="158" t="s">
        <v>276</v>
      </c>
      <c r="AT1239" s="158" t="s">
        <v>144</v>
      </c>
      <c r="AU1239" s="158" t="s">
        <v>149</v>
      </c>
      <c r="AY1239" s="18" t="s">
        <v>142</v>
      </c>
      <c r="BE1239" s="159">
        <f>IF(N1239="základná",J1239,0)</f>
        <v>0</v>
      </c>
      <c r="BF1239" s="159">
        <f>IF(N1239="znížená",J1239,0)</f>
        <v>0</v>
      </c>
      <c r="BG1239" s="159">
        <f>IF(N1239="zákl. prenesená",J1239,0)</f>
        <v>0</v>
      </c>
      <c r="BH1239" s="159">
        <f>IF(N1239="zníž. prenesená",J1239,0)</f>
        <v>0</v>
      </c>
      <c r="BI1239" s="159">
        <f>IF(N1239="nulová",J1239,0)</f>
        <v>0</v>
      </c>
      <c r="BJ1239" s="18" t="s">
        <v>149</v>
      </c>
      <c r="BK1239" s="159">
        <f>ROUND(I1239*H1239,2)</f>
        <v>0</v>
      </c>
      <c r="BL1239" s="18" t="s">
        <v>276</v>
      </c>
      <c r="BM1239" s="158" t="s">
        <v>1675</v>
      </c>
    </row>
    <row r="1240" spans="1:65" s="13" customFormat="1" ht="10">
      <c r="B1240" s="160"/>
      <c r="D1240" s="161" t="s">
        <v>151</v>
      </c>
      <c r="E1240" s="162" t="s">
        <v>1</v>
      </c>
      <c r="F1240" s="163" t="s">
        <v>1676</v>
      </c>
      <c r="H1240" s="164">
        <v>437.5</v>
      </c>
      <c r="I1240" s="165"/>
      <c r="L1240" s="160"/>
      <c r="M1240" s="166"/>
      <c r="N1240" s="167"/>
      <c r="O1240" s="167"/>
      <c r="P1240" s="167"/>
      <c r="Q1240" s="167"/>
      <c r="R1240" s="167"/>
      <c r="S1240" s="167"/>
      <c r="T1240" s="168"/>
      <c r="AT1240" s="162" t="s">
        <v>151</v>
      </c>
      <c r="AU1240" s="162" t="s">
        <v>149</v>
      </c>
      <c r="AV1240" s="13" t="s">
        <v>149</v>
      </c>
      <c r="AW1240" s="13" t="s">
        <v>31</v>
      </c>
      <c r="AX1240" s="13" t="s">
        <v>82</v>
      </c>
      <c r="AY1240" s="162" t="s">
        <v>142</v>
      </c>
    </row>
    <row r="1241" spans="1:65" s="2" customFormat="1" ht="33" customHeight="1">
      <c r="A1241" s="33"/>
      <c r="B1241" s="145"/>
      <c r="C1241" s="146" t="s">
        <v>1677</v>
      </c>
      <c r="D1241" s="146" t="s">
        <v>144</v>
      </c>
      <c r="E1241" s="147" t="s">
        <v>1678</v>
      </c>
      <c r="F1241" s="148" t="s">
        <v>1679</v>
      </c>
      <c r="G1241" s="149" t="s">
        <v>314</v>
      </c>
      <c r="H1241" s="150">
        <v>505.67200000000003</v>
      </c>
      <c r="I1241" s="151"/>
      <c r="J1241" s="152">
        <f>ROUND(I1241*H1241,2)</f>
        <v>0</v>
      </c>
      <c r="K1241" s="153"/>
      <c r="L1241" s="34"/>
      <c r="M1241" s="154" t="s">
        <v>1</v>
      </c>
      <c r="N1241" s="155" t="s">
        <v>40</v>
      </c>
      <c r="O1241" s="59"/>
      <c r="P1241" s="156">
        <f>O1241*H1241</f>
        <v>0</v>
      </c>
      <c r="Q1241" s="156">
        <v>0</v>
      </c>
      <c r="R1241" s="156">
        <f>Q1241*H1241</f>
        <v>0</v>
      </c>
      <c r="S1241" s="156">
        <v>1.6E-2</v>
      </c>
      <c r="T1241" s="157">
        <f>S1241*H1241</f>
        <v>8.0907520000000002</v>
      </c>
      <c r="U1241" s="33"/>
      <c r="V1241" s="33"/>
      <c r="W1241" s="33"/>
      <c r="X1241" s="33"/>
      <c r="Y1241" s="33"/>
      <c r="Z1241" s="33"/>
      <c r="AA1241" s="33"/>
      <c r="AB1241" s="33"/>
      <c r="AC1241" s="33"/>
      <c r="AD1241" s="33"/>
      <c r="AE1241" s="33"/>
      <c r="AR1241" s="158" t="s">
        <v>276</v>
      </c>
      <c r="AT1241" s="158" t="s">
        <v>144</v>
      </c>
      <c r="AU1241" s="158" t="s">
        <v>149</v>
      </c>
      <c r="AY1241" s="18" t="s">
        <v>142</v>
      </c>
      <c r="BE1241" s="159">
        <f>IF(N1241="základná",J1241,0)</f>
        <v>0</v>
      </c>
      <c r="BF1241" s="159">
        <f>IF(N1241="znížená",J1241,0)</f>
        <v>0</v>
      </c>
      <c r="BG1241" s="159">
        <f>IF(N1241="zákl. prenesená",J1241,0)</f>
        <v>0</v>
      </c>
      <c r="BH1241" s="159">
        <f>IF(N1241="zníž. prenesená",J1241,0)</f>
        <v>0</v>
      </c>
      <c r="BI1241" s="159">
        <f>IF(N1241="nulová",J1241,0)</f>
        <v>0</v>
      </c>
      <c r="BJ1241" s="18" t="s">
        <v>149</v>
      </c>
      <c r="BK1241" s="159">
        <f>ROUND(I1241*H1241,2)</f>
        <v>0</v>
      </c>
      <c r="BL1241" s="18" t="s">
        <v>276</v>
      </c>
      <c r="BM1241" s="158" t="s">
        <v>1680</v>
      </c>
    </row>
    <row r="1242" spans="1:65" s="13" customFormat="1" ht="10">
      <c r="B1242" s="160"/>
      <c r="D1242" s="161" t="s">
        <v>151</v>
      </c>
      <c r="E1242" s="162" t="s">
        <v>1</v>
      </c>
      <c r="F1242" s="163" t="s">
        <v>1681</v>
      </c>
      <c r="H1242" s="164">
        <v>505.67200000000003</v>
      </c>
      <c r="I1242" s="165"/>
      <c r="L1242" s="160"/>
      <c r="M1242" s="166"/>
      <c r="N1242" s="167"/>
      <c r="O1242" s="167"/>
      <c r="P1242" s="167"/>
      <c r="Q1242" s="167"/>
      <c r="R1242" s="167"/>
      <c r="S1242" s="167"/>
      <c r="T1242" s="168"/>
      <c r="AT1242" s="162" t="s">
        <v>151</v>
      </c>
      <c r="AU1242" s="162" t="s">
        <v>149</v>
      </c>
      <c r="AV1242" s="13" t="s">
        <v>149</v>
      </c>
      <c r="AW1242" s="13" t="s">
        <v>31</v>
      </c>
      <c r="AX1242" s="13" t="s">
        <v>82</v>
      </c>
      <c r="AY1242" s="162" t="s">
        <v>142</v>
      </c>
    </row>
    <row r="1243" spans="1:65" s="2" customFormat="1" ht="33" customHeight="1">
      <c r="A1243" s="33"/>
      <c r="B1243" s="145"/>
      <c r="C1243" s="146" t="s">
        <v>1682</v>
      </c>
      <c r="D1243" s="146" t="s">
        <v>144</v>
      </c>
      <c r="E1243" s="147" t="s">
        <v>1683</v>
      </c>
      <c r="F1243" s="148" t="s">
        <v>1684</v>
      </c>
      <c r="G1243" s="149" t="s">
        <v>314</v>
      </c>
      <c r="H1243" s="150">
        <v>326.54000000000002</v>
      </c>
      <c r="I1243" s="151"/>
      <c r="J1243" s="152">
        <f>ROUND(I1243*H1243,2)</f>
        <v>0</v>
      </c>
      <c r="K1243" s="153"/>
      <c r="L1243" s="34"/>
      <c r="M1243" s="154" t="s">
        <v>1</v>
      </c>
      <c r="N1243" s="155" t="s">
        <v>40</v>
      </c>
      <c r="O1243" s="59"/>
      <c r="P1243" s="156">
        <f>O1243*H1243</f>
        <v>0</v>
      </c>
      <c r="Q1243" s="156">
        <v>0</v>
      </c>
      <c r="R1243" s="156">
        <f>Q1243*H1243</f>
        <v>0</v>
      </c>
      <c r="S1243" s="156">
        <v>1.4E-2</v>
      </c>
      <c r="T1243" s="157">
        <f>S1243*H1243</f>
        <v>4.5715600000000007</v>
      </c>
      <c r="U1243" s="33"/>
      <c r="V1243" s="33"/>
      <c r="W1243" s="33"/>
      <c r="X1243" s="33"/>
      <c r="Y1243" s="33"/>
      <c r="Z1243" s="33"/>
      <c r="AA1243" s="33"/>
      <c r="AB1243" s="33"/>
      <c r="AC1243" s="33"/>
      <c r="AD1243" s="33"/>
      <c r="AE1243" s="33"/>
      <c r="AR1243" s="158" t="s">
        <v>276</v>
      </c>
      <c r="AT1243" s="158" t="s">
        <v>144</v>
      </c>
      <c r="AU1243" s="158" t="s">
        <v>149</v>
      </c>
      <c r="AY1243" s="18" t="s">
        <v>142</v>
      </c>
      <c r="BE1243" s="159">
        <f>IF(N1243="základná",J1243,0)</f>
        <v>0</v>
      </c>
      <c r="BF1243" s="159">
        <f>IF(N1243="znížená",J1243,0)</f>
        <v>0</v>
      </c>
      <c r="BG1243" s="159">
        <f>IF(N1243="zákl. prenesená",J1243,0)</f>
        <v>0</v>
      </c>
      <c r="BH1243" s="159">
        <f>IF(N1243="zníž. prenesená",J1243,0)</f>
        <v>0</v>
      </c>
      <c r="BI1243" s="159">
        <f>IF(N1243="nulová",J1243,0)</f>
        <v>0</v>
      </c>
      <c r="BJ1243" s="18" t="s">
        <v>149</v>
      </c>
      <c r="BK1243" s="159">
        <f>ROUND(I1243*H1243,2)</f>
        <v>0</v>
      </c>
      <c r="BL1243" s="18" t="s">
        <v>276</v>
      </c>
      <c r="BM1243" s="158" t="s">
        <v>1685</v>
      </c>
    </row>
    <row r="1244" spans="1:65" s="13" customFormat="1" ht="10">
      <c r="B1244" s="160"/>
      <c r="D1244" s="161" t="s">
        <v>151</v>
      </c>
      <c r="E1244" s="162" t="s">
        <v>1</v>
      </c>
      <c r="F1244" s="163" t="s">
        <v>1686</v>
      </c>
      <c r="H1244" s="164">
        <v>326.54000000000002</v>
      </c>
      <c r="I1244" s="165"/>
      <c r="L1244" s="160"/>
      <c r="M1244" s="166"/>
      <c r="N1244" s="167"/>
      <c r="O1244" s="167"/>
      <c r="P1244" s="167"/>
      <c r="Q1244" s="167"/>
      <c r="R1244" s="167"/>
      <c r="S1244" s="167"/>
      <c r="T1244" s="168"/>
      <c r="AT1244" s="162" t="s">
        <v>151</v>
      </c>
      <c r="AU1244" s="162" t="s">
        <v>149</v>
      </c>
      <c r="AV1244" s="13" t="s">
        <v>149</v>
      </c>
      <c r="AW1244" s="13" t="s">
        <v>31</v>
      </c>
      <c r="AX1244" s="13" t="s">
        <v>82</v>
      </c>
      <c r="AY1244" s="162" t="s">
        <v>142</v>
      </c>
    </row>
    <row r="1245" spans="1:65" s="2" customFormat="1" ht="21.75" customHeight="1">
      <c r="A1245" s="33"/>
      <c r="B1245" s="145"/>
      <c r="C1245" s="146" t="s">
        <v>1687</v>
      </c>
      <c r="D1245" s="146" t="s">
        <v>144</v>
      </c>
      <c r="E1245" s="147" t="s">
        <v>1688</v>
      </c>
      <c r="F1245" s="148" t="s">
        <v>1689</v>
      </c>
      <c r="G1245" s="149" t="s">
        <v>332</v>
      </c>
      <c r="H1245" s="150">
        <v>437.5</v>
      </c>
      <c r="I1245" s="151"/>
      <c r="J1245" s="152">
        <f>ROUND(I1245*H1245,2)</f>
        <v>0</v>
      </c>
      <c r="K1245" s="153"/>
      <c r="L1245" s="34"/>
      <c r="M1245" s="154" t="s">
        <v>1</v>
      </c>
      <c r="N1245" s="155" t="s">
        <v>40</v>
      </c>
      <c r="O1245" s="59"/>
      <c r="P1245" s="156">
        <f>O1245*H1245</f>
        <v>0</v>
      </c>
      <c r="Q1245" s="156">
        <v>0</v>
      </c>
      <c r="R1245" s="156">
        <f>Q1245*H1245</f>
        <v>0</v>
      </c>
      <c r="S1245" s="156">
        <v>2.5000000000000001E-2</v>
      </c>
      <c r="T1245" s="157">
        <f>S1245*H1245</f>
        <v>10.9375</v>
      </c>
      <c r="U1245" s="33"/>
      <c r="V1245" s="33"/>
      <c r="W1245" s="33"/>
      <c r="X1245" s="33"/>
      <c r="Y1245" s="33"/>
      <c r="Z1245" s="33"/>
      <c r="AA1245" s="33"/>
      <c r="AB1245" s="33"/>
      <c r="AC1245" s="33"/>
      <c r="AD1245" s="33"/>
      <c r="AE1245" s="33"/>
      <c r="AR1245" s="158" t="s">
        <v>276</v>
      </c>
      <c r="AT1245" s="158" t="s">
        <v>144</v>
      </c>
      <c r="AU1245" s="158" t="s">
        <v>149</v>
      </c>
      <c r="AY1245" s="18" t="s">
        <v>142</v>
      </c>
      <c r="BE1245" s="159">
        <f>IF(N1245="základná",J1245,0)</f>
        <v>0</v>
      </c>
      <c r="BF1245" s="159">
        <f>IF(N1245="znížená",J1245,0)</f>
        <v>0</v>
      </c>
      <c r="BG1245" s="159">
        <f>IF(N1245="zákl. prenesená",J1245,0)</f>
        <v>0</v>
      </c>
      <c r="BH1245" s="159">
        <f>IF(N1245="zníž. prenesená",J1245,0)</f>
        <v>0</v>
      </c>
      <c r="BI1245" s="159">
        <f>IF(N1245="nulová",J1245,0)</f>
        <v>0</v>
      </c>
      <c r="BJ1245" s="18" t="s">
        <v>149</v>
      </c>
      <c r="BK1245" s="159">
        <f>ROUND(I1245*H1245,2)</f>
        <v>0</v>
      </c>
      <c r="BL1245" s="18" t="s">
        <v>276</v>
      </c>
      <c r="BM1245" s="158" t="s">
        <v>1690</v>
      </c>
    </row>
    <row r="1246" spans="1:65" s="13" customFormat="1" ht="10">
      <c r="B1246" s="160"/>
      <c r="D1246" s="161" t="s">
        <v>151</v>
      </c>
      <c r="E1246" s="162" t="s">
        <v>1</v>
      </c>
      <c r="F1246" s="163" t="s">
        <v>1676</v>
      </c>
      <c r="H1246" s="164">
        <v>437.5</v>
      </c>
      <c r="I1246" s="165"/>
      <c r="L1246" s="160"/>
      <c r="M1246" s="166"/>
      <c r="N1246" s="167"/>
      <c r="O1246" s="167"/>
      <c r="P1246" s="167"/>
      <c r="Q1246" s="167"/>
      <c r="R1246" s="167"/>
      <c r="S1246" s="167"/>
      <c r="T1246" s="168"/>
      <c r="AT1246" s="162" t="s">
        <v>151</v>
      </c>
      <c r="AU1246" s="162" t="s">
        <v>149</v>
      </c>
      <c r="AV1246" s="13" t="s">
        <v>149</v>
      </c>
      <c r="AW1246" s="13" t="s">
        <v>31</v>
      </c>
      <c r="AX1246" s="13" t="s">
        <v>82</v>
      </c>
      <c r="AY1246" s="162" t="s">
        <v>142</v>
      </c>
    </row>
    <row r="1247" spans="1:65" s="2" customFormat="1" ht="33" customHeight="1">
      <c r="A1247" s="33"/>
      <c r="B1247" s="145"/>
      <c r="C1247" s="146" t="s">
        <v>1691</v>
      </c>
      <c r="D1247" s="146" t="s">
        <v>144</v>
      </c>
      <c r="E1247" s="147" t="s">
        <v>1692</v>
      </c>
      <c r="F1247" s="148" t="s">
        <v>1693</v>
      </c>
      <c r="G1247" s="149" t="s">
        <v>314</v>
      </c>
      <c r="H1247" s="150">
        <v>420.48</v>
      </c>
      <c r="I1247" s="151"/>
      <c r="J1247" s="152">
        <f>ROUND(I1247*H1247,2)</f>
        <v>0</v>
      </c>
      <c r="K1247" s="153"/>
      <c r="L1247" s="34"/>
      <c r="M1247" s="154" t="s">
        <v>1</v>
      </c>
      <c r="N1247" s="155" t="s">
        <v>40</v>
      </c>
      <c r="O1247" s="59"/>
      <c r="P1247" s="156">
        <f>O1247*H1247</f>
        <v>0</v>
      </c>
      <c r="Q1247" s="156">
        <v>0</v>
      </c>
      <c r="R1247" s="156">
        <f>Q1247*H1247</f>
        <v>0</v>
      </c>
      <c r="S1247" s="156">
        <v>0.04</v>
      </c>
      <c r="T1247" s="157">
        <f>S1247*H1247</f>
        <v>16.819200000000002</v>
      </c>
      <c r="U1247" s="33"/>
      <c r="V1247" s="33"/>
      <c r="W1247" s="33"/>
      <c r="X1247" s="33"/>
      <c r="Y1247" s="33"/>
      <c r="Z1247" s="33"/>
      <c r="AA1247" s="33"/>
      <c r="AB1247" s="33"/>
      <c r="AC1247" s="33"/>
      <c r="AD1247" s="33"/>
      <c r="AE1247" s="33"/>
      <c r="AR1247" s="158" t="s">
        <v>276</v>
      </c>
      <c r="AT1247" s="158" t="s">
        <v>144</v>
      </c>
      <c r="AU1247" s="158" t="s">
        <v>149</v>
      </c>
      <c r="AY1247" s="18" t="s">
        <v>142</v>
      </c>
      <c r="BE1247" s="159">
        <f>IF(N1247="základná",J1247,0)</f>
        <v>0</v>
      </c>
      <c r="BF1247" s="159">
        <f>IF(N1247="znížená",J1247,0)</f>
        <v>0</v>
      </c>
      <c r="BG1247" s="159">
        <f>IF(N1247="zákl. prenesená",J1247,0)</f>
        <v>0</v>
      </c>
      <c r="BH1247" s="159">
        <f>IF(N1247="zníž. prenesená",J1247,0)</f>
        <v>0</v>
      </c>
      <c r="BI1247" s="159">
        <f>IF(N1247="nulová",J1247,0)</f>
        <v>0</v>
      </c>
      <c r="BJ1247" s="18" t="s">
        <v>149</v>
      </c>
      <c r="BK1247" s="159">
        <f>ROUND(I1247*H1247,2)</f>
        <v>0</v>
      </c>
      <c r="BL1247" s="18" t="s">
        <v>276</v>
      </c>
      <c r="BM1247" s="158" t="s">
        <v>1694</v>
      </c>
    </row>
    <row r="1248" spans="1:65" s="13" customFormat="1" ht="10">
      <c r="B1248" s="160"/>
      <c r="D1248" s="161" t="s">
        <v>151</v>
      </c>
      <c r="E1248" s="162" t="s">
        <v>1</v>
      </c>
      <c r="F1248" s="163" t="s">
        <v>1695</v>
      </c>
      <c r="H1248" s="164">
        <v>420.48</v>
      </c>
      <c r="I1248" s="165"/>
      <c r="L1248" s="160"/>
      <c r="M1248" s="166"/>
      <c r="N1248" s="167"/>
      <c r="O1248" s="167"/>
      <c r="P1248" s="167"/>
      <c r="Q1248" s="167"/>
      <c r="R1248" s="167"/>
      <c r="S1248" s="167"/>
      <c r="T1248" s="168"/>
      <c r="AT1248" s="162" t="s">
        <v>151</v>
      </c>
      <c r="AU1248" s="162" t="s">
        <v>149</v>
      </c>
      <c r="AV1248" s="13" t="s">
        <v>149</v>
      </c>
      <c r="AW1248" s="13" t="s">
        <v>31</v>
      </c>
      <c r="AX1248" s="13" t="s">
        <v>82</v>
      </c>
      <c r="AY1248" s="162" t="s">
        <v>142</v>
      </c>
    </row>
    <row r="1249" spans="1:65" s="2" customFormat="1" ht="33" customHeight="1">
      <c r="A1249" s="33"/>
      <c r="B1249" s="145"/>
      <c r="C1249" s="146" t="s">
        <v>1696</v>
      </c>
      <c r="D1249" s="146" t="s">
        <v>144</v>
      </c>
      <c r="E1249" s="147" t="s">
        <v>1697</v>
      </c>
      <c r="F1249" s="148" t="s">
        <v>1698</v>
      </c>
      <c r="G1249" s="149" t="s">
        <v>332</v>
      </c>
      <c r="H1249" s="150">
        <v>11.4</v>
      </c>
      <c r="I1249" s="151"/>
      <c r="J1249" s="152">
        <f>ROUND(I1249*H1249,2)</f>
        <v>0</v>
      </c>
      <c r="K1249" s="153"/>
      <c r="L1249" s="34"/>
      <c r="M1249" s="154" t="s">
        <v>1</v>
      </c>
      <c r="N1249" s="155" t="s">
        <v>40</v>
      </c>
      <c r="O1249" s="59"/>
      <c r="P1249" s="156">
        <f>O1249*H1249</f>
        <v>0</v>
      </c>
      <c r="Q1249" s="156">
        <v>2.1000000000000001E-4</v>
      </c>
      <c r="R1249" s="156">
        <f>Q1249*H1249</f>
        <v>2.3940000000000003E-3</v>
      </c>
      <c r="S1249" s="156">
        <v>0</v>
      </c>
      <c r="T1249" s="157">
        <f>S1249*H1249</f>
        <v>0</v>
      </c>
      <c r="U1249" s="33"/>
      <c r="V1249" s="33"/>
      <c r="W1249" s="33"/>
      <c r="X1249" s="33"/>
      <c r="Y1249" s="33"/>
      <c r="Z1249" s="33"/>
      <c r="AA1249" s="33"/>
      <c r="AB1249" s="33"/>
      <c r="AC1249" s="33"/>
      <c r="AD1249" s="33"/>
      <c r="AE1249" s="33"/>
      <c r="AR1249" s="158" t="s">
        <v>276</v>
      </c>
      <c r="AT1249" s="158" t="s">
        <v>144</v>
      </c>
      <c r="AU1249" s="158" t="s">
        <v>149</v>
      </c>
      <c r="AY1249" s="18" t="s">
        <v>142</v>
      </c>
      <c r="BE1249" s="159">
        <f>IF(N1249="základná",J1249,0)</f>
        <v>0</v>
      </c>
      <c r="BF1249" s="159">
        <f>IF(N1249="znížená",J1249,0)</f>
        <v>0</v>
      </c>
      <c r="BG1249" s="159">
        <f>IF(N1249="zákl. prenesená",J1249,0)</f>
        <v>0</v>
      </c>
      <c r="BH1249" s="159">
        <f>IF(N1249="zníž. prenesená",J1249,0)</f>
        <v>0</v>
      </c>
      <c r="BI1249" s="159">
        <f>IF(N1249="nulová",J1249,0)</f>
        <v>0</v>
      </c>
      <c r="BJ1249" s="18" t="s">
        <v>149</v>
      </c>
      <c r="BK1249" s="159">
        <f>ROUND(I1249*H1249,2)</f>
        <v>0</v>
      </c>
      <c r="BL1249" s="18" t="s">
        <v>276</v>
      </c>
      <c r="BM1249" s="158" t="s">
        <v>1699</v>
      </c>
    </row>
    <row r="1250" spans="1:65" s="14" customFormat="1" ht="10">
      <c r="B1250" s="169"/>
      <c r="D1250" s="161" t="s">
        <v>151</v>
      </c>
      <c r="E1250" s="170" t="s">
        <v>1</v>
      </c>
      <c r="F1250" s="171" t="s">
        <v>1700</v>
      </c>
      <c r="H1250" s="170" t="s">
        <v>1</v>
      </c>
      <c r="I1250" s="172"/>
      <c r="L1250" s="169"/>
      <c r="M1250" s="173"/>
      <c r="N1250" s="174"/>
      <c r="O1250" s="174"/>
      <c r="P1250" s="174"/>
      <c r="Q1250" s="174"/>
      <c r="R1250" s="174"/>
      <c r="S1250" s="174"/>
      <c r="T1250" s="175"/>
      <c r="AT1250" s="170" t="s">
        <v>151</v>
      </c>
      <c r="AU1250" s="170" t="s">
        <v>149</v>
      </c>
      <c r="AV1250" s="14" t="s">
        <v>82</v>
      </c>
      <c r="AW1250" s="14" t="s">
        <v>31</v>
      </c>
      <c r="AX1250" s="14" t="s">
        <v>74</v>
      </c>
      <c r="AY1250" s="170" t="s">
        <v>142</v>
      </c>
    </row>
    <row r="1251" spans="1:65" s="13" customFormat="1" ht="10">
      <c r="B1251" s="160"/>
      <c r="D1251" s="161" t="s">
        <v>151</v>
      </c>
      <c r="E1251" s="162" t="s">
        <v>1</v>
      </c>
      <c r="F1251" s="163" t="s">
        <v>1701</v>
      </c>
      <c r="H1251" s="164">
        <v>11.4</v>
      </c>
      <c r="I1251" s="165"/>
      <c r="L1251" s="160"/>
      <c r="M1251" s="166"/>
      <c r="N1251" s="167"/>
      <c r="O1251" s="167"/>
      <c r="P1251" s="167"/>
      <c r="Q1251" s="167"/>
      <c r="R1251" s="167"/>
      <c r="S1251" s="167"/>
      <c r="T1251" s="168"/>
      <c r="AT1251" s="162" t="s">
        <v>151</v>
      </c>
      <c r="AU1251" s="162" t="s">
        <v>149</v>
      </c>
      <c r="AV1251" s="13" t="s">
        <v>149</v>
      </c>
      <c r="AW1251" s="13" t="s">
        <v>31</v>
      </c>
      <c r="AX1251" s="13" t="s">
        <v>82</v>
      </c>
      <c r="AY1251" s="162" t="s">
        <v>142</v>
      </c>
    </row>
    <row r="1252" spans="1:65" s="2" customFormat="1" ht="33" customHeight="1">
      <c r="A1252" s="33"/>
      <c r="B1252" s="145"/>
      <c r="C1252" s="146" t="s">
        <v>1702</v>
      </c>
      <c r="D1252" s="146" t="s">
        <v>144</v>
      </c>
      <c r="E1252" s="147" t="s">
        <v>1703</v>
      </c>
      <c r="F1252" s="148" t="s">
        <v>1704</v>
      </c>
      <c r="G1252" s="149" t="s">
        <v>332</v>
      </c>
      <c r="H1252" s="150">
        <v>90.57</v>
      </c>
      <c r="I1252" s="151"/>
      <c r="J1252" s="152">
        <f>ROUND(I1252*H1252,2)</f>
        <v>0</v>
      </c>
      <c r="K1252" s="153"/>
      <c r="L1252" s="34"/>
      <c r="M1252" s="154" t="s">
        <v>1</v>
      </c>
      <c r="N1252" s="155" t="s">
        <v>40</v>
      </c>
      <c r="O1252" s="59"/>
      <c r="P1252" s="156">
        <f>O1252*H1252</f>
        <v>0</v>
      </c>
      <c r="Q1252" s="156">
        <v>2.1000000000000001E-4</v>
      </c>
      <c r="R1252" s="156">
        <f>Q1252*H1252</f>
        <v>1.90197E-2</v>
      </c>
      <c r="S1252" s="156">
        <v>0</v>
      </c>
      <c r="T1252" s="157">
        <f>S1252*H1252</f>
        <v>0</v>
      </c>
      <c r="U1252" s="33"/>
      <c r="V1252" s="33"/>
      <c r="W1252" s="33"/>
      <c r="X1252" s="33"/>
      <c r="Y1252" s="33"/>
      <c r="Z1252" s="33"/>
      <c r="AA1252" s="33"/>
      <c r="AB1252" s="33"/>
      <c r="AC1252" s="33"/>
      <c r="AD1252" s="33"/>
      <c r="AE1252" s="33"/>
      <c r="AR1252" s="158" t="s">
        <v>276</v>
      </c>
      <c r="AT1252" s="158" t="s">
        <v>144</v>
      </c>
      <c r="AU1252" s="158" t="s">
        <v>149</v>
      </c>
      <c r="AY1252" s="18" t="s">
        <v>142</v>
      </c>
      <c r="BE1252" s="159">
        <f>IF(N1252="základná",J1252,0)</f>
        <v>0</v>
      </c>
      <c r="BF1252" s="159">
        <f>IF(N1252="znížená",J1252,0)</f>
        <v>0</v>
      </c>
      <c r="BG1252" s="159">
        <f>IF(N1252="zákl. prenesená",J1252,0)</f>
        <v>0</v>
      </c>
      <c r="BH1252" s="159">
        <f>IF(N1252="zníž. prenesená",J1252,0)</f>
        <v>0</v>
      </c>
      <c r="BI1252" s="159">
        <f>IF(N1252="nulová",J1252,0)</f>
        <v>0</v>
      </c>
      <c r="BJ1252" s="18" t="s">
        <v>149</v>
      </c>
      <c r="BK1252" s="159">
        <f>ROUND(I1252*H1252,2)</f>
        <v>0</v>
      </c>
      <c r="BL1252" s="18" t="s">
        <v>276</v>
      </c>
      <c r="BM1252" s="158" t="s">
        <v>1705</v>
      </c>
    </row>
    <row r="1253" spans="1:65" s="14" customFormat="1" ht="10">
      <c r="B1253" s="169"/>
      <c r="D1253" s="161" t="s">
        <v>151</v>
      </c>
      <c r="E1253" s="170" t="s">
        <v>1</v>
      </c>
      <c r="F1253" s="171" t="s">
        <v>1706</v>
      </c>
      <c r="H1253" s="170" t="s">
        <v>1</v>
      </c>
      <c r="I1253" s="172"/>
      <c r="L1253" s="169"/>
      <c r="M1253" s="173"/>
      <c r="N1253" s="174"/>
      <c r="O1253" s="174"/>
      <c r="P1253" s="174"/>
      <c r="Q1253" s="174"/>
      <c r="R1253" s="174"/>
      <c r="S1253" s="174"/>
      <c r="T1253" s="175"/>
      <c r="AT1253" s="170" t="s">
        <v>151</v>
      </c>
      <c r="AU1253" s="170" t="s">
        <v>149</v>
      </c>
      <c r="AV1253" s="14" t="s">
        <v>82</v>
      </c>
      <c r="AW1253" s="14" t="s">
        <v>31</v>
      </c>
      <c r="AX1253" s="14" t="s">
        <v>74</v>
      </c>
      <c r="AY1253" s="170" t="s">
        <v>142</v>
      </c>
    </row>
    <row r="1254" spans="1:65" s="13" customFormat="1" ht="10">
      <c r="B1254" s="160"/>
      <c r="D1254" s="161" t="s">
        <v>151</v>
      </c>
      <c r="E1254" s="162" t="s">
        <v>1</v>
      </c>
      <c r="F1254" s="163" t="s">
        <v>1707</v>
      </c>
      <c r="H1254" s="164">
        <v>90.57</v>
      </c>
      <c r="I1254" s="165"/>
      <c r="L1254" s="160"/>
      <c r="M1254" s="166"/>
      <c r="N1254" s="167"/>
      <c r="O1254" s="167"/>
      <c r="P1254" s="167"/>
      <c r="Q1254" s="167"/>
      <c r="R1254" s="167"/>
      <c r="S1254" s="167"/>
      <c r="T1254" s="168"/>
      <c r="AT1254" s="162" t="s">
        <v>151</v>
      </c>
      <c r="AU1254" s="162" t="s">
        <v>149</v>
      </c>
      <c r="AV1254" s="13" t="s">
        <v>149</v>
      </c>
      <c r="AW1254" s="13" t="s">
        <v>31</v>
      </c>
      <c r="AX1254" s="13" t="s">
        <v>82</v>
      </c>
      <c r="AY1254" s="162" t="s">
        <v>142</v>
      </c>
    </row>
    <row r="1255" spans="1:65" s="2" customFormat="1" ht="21.75" customHeight="1">
      <c r="A1255" s="33"/>
      <c r="B1255" s="145"/>
      <c r="C1255" s="184" t="s">
        <v>1708</v>
      </c>
      <c r="D1255" s="184" t="s">
        <v>301</v>
      </c>
      <c r="E1255" s="185" t="s">
        <v>1709</v>
      </c>
      <c r="F1255" s="186" t="s">
        <v>1710</v>
      </c>
      <c r="G1255" s="187" t="s">
        <v>147</v>
      </c>
      <c r="H1255" s="188">
        <v>2.577</v>
      </c>
      <c r="I1255" s="189"/>
      <c r="J1255" s="190">
        <f>ROUND(I1255*H1255,2)</f>
        <v>0</v>
      </c>
      <c r="K1255" s="191"/>
      <c r="L1255" s="192"/>
      <c r="M1255" s="193" t="s">
        <v>1</v>
      </c>
      <c r="N1255" s="194" t="s">
        <v>40</v>
      </c>
      <c r="O1255" s="59"/>
      <c r="P1255" s="156">
        <f>O1255*H1255</f>
        <v>0</v>
      </c>
      <c r="Q1255" s="156">
        <v>0.55000000000000004</v>
      </c>
      <c r="R1255" s="156">
        <f>Q1255*H1255</f>
        <v>1.4173500000000001</v>
      </c>
      <c r="S1255" s="156">
        <v>0</v>
      </c>
      <c r="T1255" s="157">
        <f>S1255*H1255</f>
        <v>0</v>
      </c>
      <c r="U1255" s="33"/>
      <c r="V1255" s="33"/>
      <c r="W1255" s="33"/>
      <c r="X1255" s="33"/>
      <c r="Y1255" s="33"/>
      <c r="Z1255" s="33"/>
      <c r="AA1255" s="33"/>
      <c r="AB1255" s="33"/>
      <c r="AC1255" s="33"/>
      <c r="AD1255" s="33"/>
      <c r="AE1255" s="33"/>
      <c r="AR1255" s="158" t="s">
        <v>387</v>
      </c>
      <c r="AT1255" s="158" t="s">
        <v>301</v>
      </c>
      <c r="AU1255" s="158" t="s">
        <v>149</v>
      </c>
      <c r="AY1255" s="18" t="s">
        <v>142</v>
      </c>
      <c r="BE1255" s="159">
        <f>IF(N1255="základná",J1255,0)</f>
        <v>0</v>
      </c>
      <c r="BF1255" s="159">
        <f>IF(N1255="znížená",J1255,0)</f>
        <v>0</v>
      </c>
      <c r="BG1255" s="159">
        <f>IF(N1255="zákl. prenesená",J1255,0)</f>
        <v>0</v>
      </c>
      <c r="BH1255" s="159">
        <f>IF(N1255="zníž. prenesená",J1255,0)</f>
        <v>0</v>
      </c>
      <c r="BI1255" s="159">
        <f>IF(N1255="nulová",J1255,0)</f>
        <v>0</v>
      </c>
      <c r="BJ1255" s="18" t="s">
        <v>149</v>
      </c>
      <c r="BK1255" s="159">
        <f>ROUND(I1255*H1255,2)</f>
        <v>0</v>
      </c>
      <c r="BL1255" s="18" t="s">
        <v>276</v>
      </c>
      <c r="BM1255" s="158" t="s">
        <v>1711</v>
      </c>
    </row>
    <row r="1256" spans="1:65" s="14" customFormat="1" ht="10">
      <c r="B1256" s="169"/>
      <c r="D1256" s="161" t="s">
        <v>151</v>
      </c>
      <c r="E1256" s="170" t="s">
        <v>1</v>
      </c>
      <c r="F1256" s="171" t="s">
        <v>1712</v>
      </c>
      <c r="H1256" s="170" t="s">
        <v>1</v>
      </c>
      <c r="I1256" s="172"/>
      <c r="L1256" s="169"/>
      <c r="M1256" s="173"/>
      <c r="N1256" s="174"/>
      <c r="O1256" s="174"/>
      <c r="P1256" s="174"/>
      <c r="Q1256" s="174"/>
      <c r="R1256" s="174"/>
      <c r="S1256" s="174"/>
      <c r="T1256" s="175"/>
      <c r="AT1256" s="170" t="s">
        <v>151</v>
      </c>
      <c r="AU1256" s="170" t="s">
        <v>149</v>
      </c>
      <c r="AV1256" s="14" t="s">
        <v>82</v>
      </c>
      <c r="AW1256" s="14" t="s">
        <v>31</v>
      </c>
      <c r="AX1256" s="14" t="s">
        <v>74</v>
      </c>
      <c r="AY1256" s="170" t="s">
        <v>142</v>
      </c>
    </row>
    <row r="1257" spans="1:65" s="13" customFormat="1" ht="10">
      <c r="B1257" s="160"/>
      <c r="D1257" s="161" t="s">
        <v>151</v>
      </c>
      <c r="E1257" s="162" t="s">
        <v>1</v>
      </c>
      <c r="F1257" s="163" t="s">
        <v>1713</v>
      </c>
      <c r="H1257" s="164">
        <v>2.577</v>
      </c>
      <c r="I1257" s="165"/>
      <c r="L1257" s="160"/>
      <c r="M1257" s="166"/>
      <c r="N1257" s="167"/>
      <c r="O1257" s="167"/>
      <c r="P1257" s="167"/>
      <c r="Q1257" s="167"/>
      <c r="R1257" s="167"/>
      <c r="S1257" s="167"/>
      <c r="T1257" s="168"/>
      <c r="AT1257" s="162" t="s">
        <v>151</v>
      </c>
      <c r="AU1257" s="162" t="s">
        <v>149</v>
      </c>
      <c r="AV1257" s="13" t="s">
        <v>149</v>
      </c>
      <c r="AW1257" s="13" t="s">
        <v>31</v>
      </c>
      <c r="AX1257" s="13" t="s">
        <v>82</v>
      </c>
      <c r="AY1257" s="162" t="s">
        <v>142</v>
      </c>
    </row>
    <row r="1258" spans="1:65" s="2" customFormat="1" ht="21.75" customHeight="1">
      <c r="A1258" s="33"/>
      <c r="B1258" s="145"/>
      <c r="C1258" s="146" t="s">
        <v>1714</v>
      </c>
      <c r="D1258" s="146" t="s">
        <v>144</v>
      </c>
      <c r="E1258" s="147" t="s">
        <v>1715</v>
      </c>
      <c r="F1258" s="148" t="s">
        <v>1716</v>
      </c>
      <c r="G1258" s="149" t="s">
        <v>147</v>
      </c>
      <c r="H1258" s="150">
        <v>2.577</v>
      </c>
      <c r="I1258" s="151"/>
      <c r="J1258" s="152">
        <f>ROUND(I1258*H1258,2)</f>
        <v>0</v>
      </c>
      <c r="K1258" s="153"/>
      <c r="L1258" s="34"/>
      <c r="M1258" s="154" t="s">
        <v>1</v>
      </c>
      <c r="N1258" s="155" t="s">
        <v>40</v>
      </c>
      <c r="O1258" s="59"/>
      <c r="P1258" s="156">
        <f>O1258*H1258</f>
        <v>0</v>
      </c>
      <c r="Q1258" s="156">
        <v>2.7300000000000001E-2</v>
      </c>
      <c r="R1258" s="156">
        <f>Q1258*H1258</f>
        <v>7.0352100000000001E-2</v>
      </c>
      <c r="S1258" s="156">
        <v>0</v>
      </c>
      <c r="T1258" s="157">
        <f>S1258*H1258</f>
        <v>0</v>
      </c>
      <c r="U1258" s="33"/>
      <c r="V1258" s="33"/>
      <c r="W1258" s="33"/>
      <c r="X1258" s="33"/>
      <c r="Y1258" s="33"/>
      <c r="Z1258" s="33"/>
      <c r="AA1258" s="33"/>
      <c r="AB1258" s="33"/>
      <c r="AC1258" s="33"/>
      <c r="AD1258" s="33"/>
      <c r="AE1258" s="33"/>
      <c r="AR1258" s="158" t="s">
        <v>276</v>
      </c>
      <c r="AT1258" s="158" t="s">
        <v>144</v>
      </c>
      <c r="AU1258" s="158" t="s">
        <v>149</v>
      </c>
      <c r="AY1258" s="18" t="s">
        <v>142</v>
      </c>
      <c r="BE1258" s="159">
        <f>IF(N1258="základná",J1258,0)</f>
        <v>0</v>
      </c>
      <c r="BF1258" s="159">
        <f>IF(N1258="znížená",J1258,0)</f>
        <v>0</v>
      </c>
      <c r="BG1258" s="159">
        <f>IF(N1258="zákl. prenesená",J1258,0)</f>
        <v>0</v>
      </c>
      <c r="BH1258" s="159">
        <f>IF(N1258="zníž. prenesená",J1258,0)</f>
        <v>0</v>
      </c>
      <c r="BI1258" s="159">
        <f>IF(N1258="nulová",J1258,0)</f>
        <v>0</v>
      </c>
      <c r="BJ1258" s="18" t="s">
        <v>149</v>
      </c>
      <c r="BK1258" s="159">
        <f>ROUND(I1258*H1258,2)</f>
        <v>0</v>
      </c>
      <c r="BL1258" s="18" t="s">
        <v>276</v>
      </c>
      <c r="BM1258" s="158" t="s">
        <v>1717</v>
      </c>
    </row>
    <row r="1259" spans="1:65" s="2" customFormat="1" ht="21.75" customHeight="1">
      <c r="A1259" s="33"/>
      <c r="B1259" s="145"/>
      <c r="C1259" s="146" t="s">
        <v>1718</v>
      </c>
      <c r="D1259" s="146" t="s">
        <v>144</v>
      </c>
      <c r="E1259" s="147" t="s">
        <v>1719</v>
      </c>
      <c r="F1259" s="148" t="s">
        <v>1720</v>
      </c>
      <c r="G1259" s="149" t="s">
        <v>314</v>
      </c>
      <c r="H1259" s="150">
        <v>472.73</v>
      </c>
      <c r="I1259" s="151"/>
      <c r="J1259" s="152">
        <f>ROUND(I1259*H1259,2)</f>
        <v>0</v>
      </c>
      <c r="K1259" s="153"/>
      <c r="L1259" s="34"/>
      <c r="M1259" s="154" t="s">
        <v>1</v>
      </c>
      <c r="N1259" s="155" t="s">
        <v>40</v>
      </c>
      <c r="O1259" s="59"/>
      <c r="P1259" s="156">
        <f>O1259*H1259</f>
        <v>0</v>
      </c>
      <c r="Q1259" s="156">
        <v>1.0829999999999999E-2</v>
      </c>
      <c r="R1259" s="156">
        <f>Q1259*H1259</f>
        <v>5.1196659000000002</v>
      </c>
      <c r="S1259" s="156">
        <v>0</v>
      </c>
      <c r="T1259" s="157">
        <f>S1259*H1259</f>
        <v>0</v>
      </c>
      <c r="U1259" s="33"/>
      <c r="V1259" s="33"/>
      <c r="W1259" s="33"/>
      <c r="X1259" s="33"/>
      <c r="Y1259" s="33"/>
      <c r="Z1259" s="33"/>
      <c r="AA1259" s="33"/>
      <c r="AB1259" s="33"/>
      <c r="AC1259" s="33"/>
      <c r="AD1259" s="33"/>
      <c r="AE1259" s="33"/>
      <c r="AR1259" s="158" t="s">
        <v>276</v>
      </c>
      <c r="AT1259" s="158" t="s">
        <v>144</v>
      </c>
      <c r="AU1259" s="158" t="s">
        <v>149</v>
      </c>
      <c r="AY1259" s="18" t="s">
        <v>142</v>
      </c>
      <c r="BE1259" s="159">
        <f>IF(N1259="základná",J1259,0)</f>
        <v>0</v>
      </c>
      <c r="BF1259" s="159">
        <f>IF(N1259="znížená",J1259,0)</f>
        <v>0</v>
      </c>
      <c r="BG1259" s="159">
        <f>IF(N1259="zákl. prenesená",J1259,0)</f>
        <v>0</v>
      </c>
      <c r="BH1259" s="159">
        <f>IF(N1259="zníž. prenesená",J1259,0)</f>
        <v>0</v>
      </c>
      <c r="BI1259" s="159">
        <f>IF(N1259="nulová",J1259,0)</f>
        <v>0</v>
      </c>
      <c r="BJ1259" s="18" t="s">
        <v>149</v>
      </c>
      <c r="BK1259" s="159">
        <f>ROUND(I1259*H1259,2)</f>
        <v>0</v>
      </c>
      <c r="BL1259" s="18" t="s">
        <v>276</v>
      </c>
      <c r="BM1259" s="158" t="s">
        <v>1721</v>
      </c>
    </row>
    <row r="1260" spans="1:65" s="14" customFormat="1" ht="10">
      <c r="B1260" s="169"/>
      <c r="D1260" s="161" t="s">
        <v>151</v>
      </c>
      <c r="E1260" s="170" t="s">
        <v>1</v>
      </c>
      <c r="F1260" s="171" t="s">
        <v>1498</v>
      </c>
      <c r="H1260" s="170" t="s">
        <v>1</v>
      </c>
      <c r="I1260" s="172"/>
      <c r="L1260" s="169"/>
      <c r="M1260" s="173"/>
      <c r="N1260" s="174"/>
      <c r="O1260" s="174"/>
      <c r="P1260" s="174"/>
      <c r="Q1260" s="174"/>
      <c r="R1260" s="174"/>
      <c r="S1260" s="174"/>
      <c r="T1260" s="175"/>
      <c r="AT1260" s="170" t="s">
        <v>151</v>
      </c>
      <c r="AU1260" s="170" t="s">
        <v>149</v>
      </c>
      <c r="AV1260" s="14" t="s">
        <v>82</v>
      </c>
      <c r="AW1260" s="14" t="s">
        <v>31</v>
      </c>
      <c r="AX1260" s="14" t="s">
        <v>74</v>
      </c>
      <c r="AY1260" s="170" t="s">
        <v>142</v>
      </c>
    </row>
    <row r="1261" spans="1:65" s="13" customFormat="1" ht="10">
      <c r="B1261" s="160"/>
      <c r="D1261" s="161" t="s">
        <v>151</v>
      </c>
      <c r="E1261" s="162" t="s">
        <v>1</v>
      </c>
      <c r="F1261" s="163" t="s">
        <v>1722</v>
      </c>
      <c r="H1261" s="164">
        <v>425.25</v>
      </c>
      <c r="I1261" s="165"/>
      <c r="L1261" s="160"/>
      <c r="M1261" s="166"/>
      <c r="N1261" s="167"/>
      <c r="O1261" s="167"/>
      <c r="P1261" s="167"/>
      <c r="Q1261" s="167"/>
      <c r="R1261" s="167"/>
      <c r="S1261" s="167"/>
      <c r="T1261" s="168"/>
      <c r="AT1261" s="162" t="s">
        <v>151</v>
      </c>
      <c r="AU1261" s="162" t="s">
        <v>149</v>
      </c>
      <c r="AV1261" s="13" t="s">
        <v>149</v>
      </c>
      <c r="AW1261" s="13" t="s">
        <v>31</v>
      </c>
      <c r="AX1261" s="13" t="s">
        <v>74</v>
      </c>
      <c r="AY1261" s="162" t="s">
        <v>142</v>
      </c>
    </row>
    <row r="1262" spans="1:65" s="14" customFormat="1" ht="10">
      <c r="B1262" s="169"/>
      <c r="D1262" s="161" t="s">
        <v>151</v>
      </c>
      <c r="E1262" s="170" t="s">
        <v>1</v>
      </c>
      <c r="F1262" s="171" t="s">
        <v>1502</v>
      </c>
      <c r="H1262" s="170" t="s">
        <v>1</v>
      </c>
      <c r="I1262" s="172"/>
      <c r="L1262" s="169"/>
      <c r="M1262" s="173"/>
      <c r="N1262" s="174"/>
      <c r="O1262" s="174"/>
      <c r="P1262" s="174"/>
      <c r="Q1262" s="174"/>
      <c r="R1262" s="174"/>
      <c r="S1262" s="174"/>
      <c r="T1262" s="175"/>
      <c r="AT1262" s="170" t="s">
        <v>151</v>
      </c>
      <c r="AU1262" s="170" t="s">
        <v>149</v>
      </c>
      <c r="AV1262" s="14" t="s">
        <v>82</v>
      </c>
      <c r="AW1262" s="14" t="s">
        <v>31</v>
      </c>
      <c r="AX1262" s="14" t="s">
        <v>74</v>
      </c>
      <c r="AY1262" s="170" t="s">
        <v>142</v>
      </c>
    </row>
    <row r="1263" spans="1:65" s="13" customFormat="1" ht="10">
      <c r="B1263" s="160"/>
      <c r="D1263" s="161" t="s">
        <v>151</v>
      </c>
      <c r="E1263" s="162" t="s">
        <v>1</v>
      </c>
      <c r="F1263" s="163" t="s">
        <v>1723</v>
      </c>
      <c r="H1263" s="164">
        <v>47.48</v>
      </c>
      <c r="I1263" s="165"/>
      <c r="L1263" s="160"/>
      <c r="M1263" s="166"/>
      <c r="N1263" s="167"/>
      <c r="O1263" s="167"/>
      <c r="P1263" s="167"/>
      <c r="Q1263" s="167"/>
      <c r="R1263" s="167"/>
      <c r="S1263" s="167"/>
      <c r="T1263" s="168"/>
      <c r="AT1263" s="162" t="s">
        <v>151</v>
      </c>
      <c r="AU1263" s="162" t="s">
        <v>149</v>
      </c>
      <c r="AV1263" s="13" t="s">
        <v>149</v>
      </c>
      <c r="AW1263" s="13" t="s">
        <v>31</v>
      </c>
      <c r="AX1263" s="13" t="s">
        <v>74</v>
      </c>
      <c r="AY1263" s="162" t="s">
        <v>142</v>
      </c>
    </row>
    <row r="1264" spans="1:65" s="15" customFormat="1" ht="10">
      <c r="B1264" s="176"/>
      <c r="D1264" s="161" t="s">
        <v>151</v>
      </c>
      <c r="E1264" s="177" t="s">
        <v>1</v>
      </c>
      <c r="F1264" s="178" t="s">
        <v>164</v>
      </c>
      <c r="H1264" s="179">
        <v>472.73</v>
      </c>
      <c r="I1264" s="180"/>
      <c r="L1264" s="176"/>
      <c r="M1264" s="181"/>
      <c r="N1264" s="182"/>
      <c r="O1264" s="182"/>
      <c r="P1264" s="182"/>
      <c r="Q1264" s="182"/>
      <c r="R1264" s="182"/>
      <c r="S1264" s="182"/>
      <c r="T1264" s="183"/>
      <c r="AT1264" s="177" t="s">
        <v>151</v>
      </c>
      <c r="AU1264" s="177" t="s">
        <v>149</v>
      </c>
      <c r="AV1264" s="15" t="s">
        <v>148</v>
      </c>
      <c r="AW1264" s="15" t="s">
        <v>31</v>
      </c>
      <c r="AX1264" s="15" t="s">
        <v>82</v>
      </c>
      <c r="AY1264" s="177" t="s">
        <v>142</v>
      </c>
    </row>
    <row r="1265" spans="1:65" s="2" customFormat="1" ht="21.75" customHeight="1">
      <c r="A1265" s="33"/>
      <c r="B1265" s="145"/>
      <c r="C1265" s="146" t="s">
        <v>1724</v>
      </c>
      <c r="D1265" s="146" t="s">
        <v>144</v>
      </c>
      <c r="E1265" s="147" t="s">
        <v>1725</v>
      </c>
      <c r="F1265" s="148" t="s">
        <v>1726</v>
      </c>
      <c r="G1265" s="149" t="s">
        <v>314</v>
      </c>
      <c r="H1265" s="150">
        <v>75.599999999999994</v>
      </c>
      <c r="I1265" s="151"/>
      <c r="J1265" s="152">
        <f>ROUND(I1265*H1265,2)</f>
        <v>0</v>
      </c>
      <c r="K1265" s="153"/>
      <c r="L1265" s="34"/>
      <c r="M1265" s="154" t="s">
        <v>1</v>
      </c>
      <c r="N1265" s="155" t="s">
        <v>40</v>
      </c>
      <c r="O1265" s="59"/>
      <c r="P1265" s="156">
        <f>O1265*H1265</f>
        <v>0</v>
      </c>
      <c r="Q1265" s="156">
        <v>1.226E-2</v>
      </c>
      <c r="R1265" s="156">
        <f>Q1265*H1265</f>
        <v>0.9268559999999999</v>
      </c>
      <c r="S1265" s="156">
        <v>0</v>
      </c>
      <c r="T1265" s="157">
        <f>S1265*H1265</f>
        <v>0</v>
      </c>
      <c r="U1265" s="33"/>
      <c r="V1265" s="33"/>
      <c r="W1265" s="33"/>
      <c r="X1265" s="33"/>
      <c r="Y1265" s="33"/>
      <c r="Z1265" s="33"/>
      <c r="AA1265" s="33"/>
      <c r="AB1265" s="33"/>
      <c r="AC1265" s="33"/>
      <c r="AD1265" s="33"/>
      <c r="AE1265" s="33"/>
      <c r="AR1265" s="158" t="s">
        <v>276</v>
      </c>
      <c r="AT1265" s="158" t="s">
        <v>144</v>
      </c>
      <c r="AU1265" s="158" t="s">
        <v>149</v>
      </c>
      <c r="AY1265" s="18" t="s">
        <v>142</v>
      </c>
      <c r="BE1265" s="159">
        <f>IF(N1265="základná",J1265,0)</f>
        <v>0</v>
      </c>
      <c r="BF1265" s="159">
        <f>IF(N1265="znížená",J1265,0)</f>
        <v>0</v>
      </c>
      <c r="BG1265" s="159">
        <f>IF(N1265="zákl. prenesená",J1265,0)</f>
        <v>0</v>
      </c>
      <c r="BH1265" s="159">
        <f>IF(N1265="zníž. prenesená",J1265,0)</f>
        <v>0</v>
      </c>
      <c r="BI1265" s="159">
        <f>IF(N1265="nulová",J1265,0)</f>
        <v>0</v>
      </c>
      <c r="BJ1265" s="18" t="s">
        <v>149</v>
      </c>
      <c r="BK1265" s="159">
        <f>ROUND(I1265*H1265,2)</f>
        <v>0</v>
      </c>
      <c r="BL1265" s="18" t="s">
        <v>276</v>
      </c>
      <c r="BM1265" s="158" t="s">
        <v>1727</v>
      </c>
    </row>
    <row r="1266" spans="1:65" s="14" customFormat="1" ht="10">
      <c r="B1266" s="169"/>
      <c r="D1266" s="161" t="s">
        <v>151</v>
      </c>
      <c r="E1266" s="170" t="s">
        <v>1</v>
      </c>
      <c r="F1266" s="171" t="s">
        <v>1146</v>
      </c>
      <c r="H1266" s="170" t="s">
        <v>1</v>
      </c>
      <c r="I1266" s="172"/>
      <c r="L1266" s="169"/>
      <c r="M1266" s="173"/>
      <c r="N1266" s="174"/>
      <c r="O1266" s="174"/>
      <c r="P1266" s="174"/>
      <c r="Q1266" s="174"/>
      <c r="R1266" s="174"/>
      <c r="S1266" s="174"/>
      <c r="T1266" s="175"/>
      <c r="AT1266" s="170" t="s">
        <v>151</v>
      </c>
      <c r="AU1266" s="170" t="s">
        <v>149</v>
      </c>
      <c r="AV1266" s="14" t="s">
        <v>82</v>
      </c>
      <c r="AW1266" s="14" t="s">
        <v>31</v>
      </c>
      <c r="AX1266" s="14" t="s">
        <v>74</v>
      </c>
      <c r="AY1266" s="170" t="s">
        <v>142</v>
      </c>
    </row>
    <row r="1267" spans="1:65" s="13" customFormat="1" ht="10">
      <c r="B1267" s="160"/>
      <c r="D1267" s="161" t="s">
        <v>151</v>
      </c>
      <c r="E1267" s="162" t="s">
        <v>1</v>
      </c>
      <c r="F1267" s="163" t="s">
        <v>1147</v>
      </c>
      <c r="H1267" s="164">
        <v>75.599999999999994</v>
      </c>
      <c r="I1267" s="165"/>
      <c r="L1267" s="160"/>
      <c r="M1267" s="166"/>
      <c r="N1267" s="167"/>
      <c r="O1267" s="167"/>
      <c r="P1267" s="167"/>
      <c r="Q1267" s="167"/>
      <c r="R1267" s="167"/>
      <c r="S1267" s="167"/>
      <c r="T1267" s="168"/>
      <c r="AT1267" s="162" t="s">
        <v>151</v>
      </c>
      <c r="AU1267" s="162" t="s">
        <v>149</v>
      </c>
      <c r="AV1267" s="13" t="s">
        <v>149</v>
      </c>
      <c r="AW1267" s="13" t="s">
        <v>31</v>
      </c>
      <c r="AX1267" s="13" t="s">
        <v>82</v>
      </c>
      <c r="AY1267" s="162" t="s">
        <v>142</v>
      </c>
    </row>
    <row r="1268" spans="1:65" s="2" customFormat="1" ht="21.75" customHeight="1">
      <c r="A1268" s="33"/>
      <c r="B1268" s="145"/>
      <c r="C1268" s="146" t="s">
        <v>1728</v>
      </c>
      <c r="D1268" s="146" t="s">
        <v>144</v>
      </c>
      <c r="E1268" s="147" t="s">
        <v>1729</v>
      </c>
      <c r="F1268" s="148" t="s">
        <v>1730</v>
      </c>
      <c r="G1268" s="149" t="s">
        <v>332</v>
      </c>
      <c r="H1268" s="150">
        <v>401.2</v>
      </c>
      <c r="I1268" s="151"/>
      <c r="J1268" s="152">
        <f>ROUND(I1268*H1268,2)</f>
        <v>0</v>
      </c>
      <c r="K1268" s="153"/>
      <c r="L1268" s="34"/>
      <c r="M1268" s="154" t="s">
        <v>1</v>
      </c>
      <c r="N1268" s="155" t="s">
        <v>40</v>
      </c>
      <c r="O1268" s="59"/>
      <c r="P1268" s="156">
        <f>O1268*H1268</f>
        <v>0</v>
      </c>
      <c r="Q1268" s="156">
        <v>0</v>
      </c>
      <c r="R1268" s="156">
        <f>Q1268*H1268</f>
        <v>0</v>
      </c>
      <c r="S1268" s="156">
        <v>0</v>
      </c>
      <c r="T1268" s="157">
        <f>S1268*H1268</f>
        <v>0</v>
      </c>
      <c r="U1268" s="33"/>
      <c r="V1268" s="33"/>
      <c r="W1268" s="33"/>
      <c r="X1268" s="33"/>
      <c r="Y1268" s="33"/>
      <c r="Z1268" s="33"/>
      <c r="AA1268" s="33"/>
      <c r="AB1268" s="33"/>
      <c r="AC1268" s="33"/>
      <c r="AD1268" s="33"/>
      <c r="AE1268" s="33"/>
      <c r="AR1268" s="158" t="s">
        <v>276</v>
      </c>
      <c r="AT1268" s="158" t="s">
        <v>144</v>
      </c>
      <c r="AU1268" s="158" t="s">
        <v>149</v>
      </c>
      <c r="AY1268" s="18" t="s">
        <v>142</v>
      </c>
      <c r="BE1268" s="159">
        <f>IF(N1268="základná",J1268,0)</f>
        <v>0</v>
      </c>
      <c r="BF1268" s="159">
        <f>IF(N1268="znížená",J1268,0)</f>
        <v>0</v>
      </c>
      <c r="BG1268" s="159">
        <f>IF(N1268="zákl. prenesená",J1268,0)</f>
        <v>0</v>
      </c>
      <c r="BH1268" s="159">
        <f>IF(N1268="zníž. prenesená",J1268,0)</f>
        <v>0</v>
      </c>
      <c r="BI1268" s="159">
        <f>IF(N1268="nulová",J1268,0)</f>
        <v>0</v>
      </c>
      <c r="BJ1268" s="18" t="s">
        <v>149</v>
      </c>
      <c r="BK1268" s="159">
        <f>ROUND(I1268*H1268,2)</f>
        <v>0</v>
      </c>
      <c r="BL1268" s="18" t="s">
        <v>276</v>
      </c>
      <c r="BM1268" s="158" t="s">
        <v>1731</v>
      </c>
    </row>
    <row r="1269" spans="1:65" s="14" customFormat="1" ht="10">
      <c r="B1269" s="169"/>
      <c r="D1269" s="161" t="s">
        <v>151</v>
      </c>
      <c r="E1269" s="170" t="s">
        <v>1</v>
      </c>
      <c r="F1269" s="171" t="s">
        <v>1732</v>
      </c>
      <c r="H1269" s="170" t="s">
        <v>1</v>
      </c>
      <c r="I1269" s="172"/>
      <c r="L1269" s="169"/>
      <c r="M1269" s="173"/>
      <c r="N1269" s="174"/>
      <c r="O1269" s="174"/>
      <c r="P1269" s="174"/>
      <c r="Q1269" s="174"/>
      <c r="R1269" s="174"/>
      <c r="S1269" s="174"/>
      <c r="T1269" s="175"/>
      <c r="AT1269" s="170" t="s">
        <v>151</v>
      </c>
      <c r="AU1269" s="170" t="s">
        <v>149</v>
      </c>
      <c r="AV1269" s="14" t="s">
        <v>82</v>
      </c>
      <c r="AW1269" s="14" t="s">
        <v>31</v>
      </c>
      <c r="AX1269" s="14" t="s">
        <v>74</v>
      </c>
      <c r="AY1269" s="170" t="s">
        <v>142</v>
      </c>
    </row>
    <row r="1270" spans="1:65" s="13" customFormat="1" ht="10">
      <c r="B1270" s="160"/>
      <c r="D1270" s="161" t="s">
        <v>151</v>
      </c>
      <c r="E1270" s="162" t="s">
        <v>1</v>
      </c>
      <c r="F1270" s="163" t="s">
        <v>1733</v>
      </c>
      <c r="H1270" s="164">
        <v>401.2</v>
      </c>
      <c r="I1270" s="165"/>
      <c r="L1270" s="160"/>
      <c r="M1270" s="166"/>
      <c r="N1270" s="167"/>
      <c r="O1270" s="167"/>
      <c r="P1270" s="167"/>
      <c r="Q1270" s="167"/>
      <c r="R1270" s="167"/>
      <c r="S1270" s="167"/>
      <c r="T1270" s="168"/>
      <c r="AT1270" s="162" t="s">
        <v>151</v>
      </c>
      <c r="AU1270" s="162" t="s">
        <v>149</v>
      </c>
      <c r="AV1270" s="13" t="s">
        <v>149</v>
      </c>
      <c r="AW1270" s="13" t="s">
        <v>31</v>
      </c>
      <c r="AX1270" s="13" t="s">
        <v>82</v>
      </c>
      <c r="AY1270" s="162" t="s">
        <v>142</v>
      </c>
    </row>
    <row r="1271" spans="1:65" s="2" customFormat="1" ht="21.75" customHeight="1">
      <c r="A1271" s="33"/>
      <c r="B1271" s="145"/>
      <c r="C1271" s="184" t="s">
        <v>1734</v>
      </c>
      <c r="D1271" s="184" t="s">
        <v>301</v>
      </c>
      <c r="E1271" s="185" t="s">
        <v>1709</v>
      </c>
      <c r="F1271" s="186" t="s">
        <v>1710</v>
      </c>
      <c r="G1271" s="187" t="s">
        <v>147</v>
      </c>
      <c r="H1271" s="188">
        <v>15.891</v>
      </c>
      <c r="I1271" s="189"/>
      <c r="J1271" s="190">
        <f>ROUND(I1271*H1271,2)</f>
        <v>0</v>
      </c>
      <c r="K1271" s="191"/>
      <c r="L1271" s="192"/>
      <c r="M1271" s="193" t="s">
        <v>1</v>
      </c>
      <c r="N1271" s="194" t="s">
        <v>40</v>
      </c>
      <c r="O1271" s="59"/>
      <c r="P1271" s="156">
        <f>O1271*H1271</f>
        <v>0</v>
      </c>
      <c r="Q1271" s="156">
        <v>0.55000000000000004</v>
      </c>
      <c r="R1271" s="156">
        <f>Q1271*H1271</f>
        <v>8.7400500000000001</v>
      </c>
      <c r="S1271" s="156">
        <v>0</v>
      </c>
      <c r="T1271" s="157">
        <f>S1271*H1271</f>
        <v>0</v>
      </c>
      <c r="U1271" s="33"/>
      <c r="V1271" s="33"/>
      <c r="W1271" s="33"/>
      <c r="X1271" s="33"/>
      <c r="Y1271" s="33"/>
      <c r="Z1271" s="33"/>
      <c r="AA1271" s="33"/>
      <c r="AB1271" s="33"/>
      <c r="AC1271" s="33"/>
      <c r="AD1271" s="33"/>
      <c r="AE1271" s="33"/>
      <c r="AR1271" s="158" t="s">
        <v>387</v>
      </c>
      <c r="AT1271" s="158" t="s">
        <v>301</v>
      </c>
      <c r="AU1271" s="158" t="s">
        <v>149</v>
      </c>
      <c r="AY1271" s="18" t="s">
        <v>142</v>
      </c>
      <c r="BE1271" s="159">
        <f>IF(N1271="základná",J1271,0)</f>
        <v>0</v>
      </c>
      <c r="BF1271" s="159">
        <f>IF(N1271="znížená",J1271,0)</f>
        <v>0</v>
      </c>
      <c r="BG1271" s="159">
        <f>IF(N1271="zákl. prenesená",J1271,0)</f>
        <v>0</v>
      </c>
      <c r="BH1271" s="159">
        <f>IF(N1271="zníž. prenesená",J1271,0)</f>
        <v>0</v>
      </c>
      <c r="BI1271" s="159">
        <f>IF(N1271="nulová",J1271,0)</f>
        <v>0</v>
      </c>
      <c r="BJ1271" s="18" t="s">
        <v>149</v>
      </c>
      <c r="BK1271" s="159">
        <f>ROUND(I1271*H1271,2)</f>
        <v>0</v>
      </c>
      <c r="BL1271" s="18" t="s">
        <v>276</v>
      </c>
      <c r="BM1271" s="158" t="s">
        <v>1735</v>
      </c>
    </row>
    <row r="1272" spans="1:65" s="13" customFormat="1" ht="10">
      <c r="B1272" s="160"/>
      <c r="D1272" s="161" t="s">
        <v>151</v>
      </c>
      <c r="E1272" s="162" t="s">
        <v>1</v>
      </c>
      <c r="F1272" s="163" t="s">
        <v>1736</v>
      </c>
      <c r="H1272" s="164">
        <v>15.891</v>
      </c>
      <c r="I1272" s="165"/>
      <c r="L1272" s="160"/>
      <c r="M1272" s="166"/>
      <c r="N1272" s="167"/>
      <c r="O1272" s="167"/>
      <c r="P1272" s="167"/>
      <c r="Q1272" s="167"/>
      <c r="R1272" s="167"/>
      <c r="S1272" s="167"/>
      <c r="T1272" s="168"/>
      <c r="AT1272" s="162" t="s">
        <v>151</v>
      </c>
      <c r="AU1272" s="162" t="s">
        <v>149</v>
      </c>
      <c r="AV1272" s="13" t="s">
        <v>149</v>
      </c>
      <c r="AW1272" s="13" t="s">
        <v>31</v>
      </c>
      <c r="AX1272" s="13" t="s">
        <v>82</v>
      </c>
      <c r="AY1272" s="162" t="s">
        <v>142</v>
      </c>
    </row>
    <row r="1273" spans="1:65" s="2" customFormat="1" ht="21.75" customHeight="1">
      <c r="A1273" s="33"/>
      <c r="B1273" s="145"/>
      <c r="C1273" s="146" t="s">
        <v>1737</v>
      </c>
      <c r="D1273" s="146" t="s">
        <v>144</v>
      </c>
      <c r="E1273" s="147" t="s">
        <v>1738</v>
      </c>
      <c r="F1273" s="148" t="s">
        <v>1739</v>
      </c>
      <c r="G1273" s="149" t="s">
        <v>147</v>
      </c>
      <c r="H1273" s="150">
        <v>25.247</v>
      </c>
      <c r="I1273" s="151"/>
      <c r="J1273" s="152">
        <f>ROUND(I1273*H1273,2)</f>
        <v>0</v>
      </c>
      <c r="K1273" s="153"/>
      <c r="L1273" s="34"/>
      <c r="M1273" s="154" t="s">
        <v>1</v>
      </c>
      <c r="N1273" s="155" t="s">
        <v>40</v>
      </c>
      <c r="O1273" s="59"/>
      <c r="P1273" s="156">
        <f>O1273*H1273</f>
        <v>0</v>
      </c>
      <c r="Q1273" s="156">
        <v>2.9399999999999999E-3</v>
      </c>
      <c r="R1273" s="156">
        <f>Q1273*H1273</f>
        <v>7.4226180000000003E-2</v>
      </c>
      <c r="S1273" s="156">
        <v>0</v>
      </c>
      <c r="T1273" s="157">
        <f>S1273*H1273</f>
        <v>0</v>
      </c>
      <c r="U1273" s="33"/>
      <c r="V1273" s="33"/>
      <c r="W1273" s="33"/>
      <c r="X1273" s="33"/>
      <c r="Y1273" s="33"/>
      <c r="Z1273" s="33"/>
      <c r="AA1273" s="33"/>
      <c r="AB1273" s="33"/>
      <c r="AC1273" s="33"/>
      <c r="AD1273" s="33"/>
      <c r="AE1273" s="33"/>
      <c r="AR1273" s="158" t="s">
        <v>276</v>
      </c>
      <c r="AT1273" s="158" t="s">
        <v>144</v>
      </c>
      <c r="AU1273" s="158" t="s">
        <v>149</v>
      </c>
      <c r="AY1273" s="18" t="s">
        <v>142</v>
      </c>
      <c r="BE1273" s="159">
        <f>IF(N1273="základná",J1273,0)</f>
        <v>0</v>
      </c>
      <c r="BF1273" s="159">
        <f>IF(N1273="znížená",J1273,0)</f>
        <v>0</v>
      </c>
      <c r="BG1273" s="159">
        <f>IF(N1273="zákl. prenesená",J1273,0)</f>
        <v>0</v>
      </c>
      <c r="BH1273" s="159">
        <f>IF(N1273="zníž. prenesená",J1273,0)</f>
        <v>0</v>
      </c>
      <c r="BI1273" s="159">
        <f>IF(N1273="nulová",J1273,0)</f>
        <v>0</v>
      </c>
      <c r="BJ1273" s="18" t="s">
        <v>149</v>
      </c>
      <c r="BK1273" s="159">
        <f>ROUND(I1273*H1273,2)</f>
        <v>0</v>
      </c>
      <c r="BL1273" s="18" t="s">
        <v>276</v>
      </c>
      <c r="BM1273" s="158" t="s">
        <v>1740</v>
      </c>
    </row>
    <row r="1274" spans="1:65" s="14" customFormat="1" ht="10">
      <c r="B1274" s="169"/>
      <c r="D1274" s="161" t="s">
        <v>151</v>
      </c>
      <c r="E1274" s="170" t="s">
        <v>1</v>
      </c>
      <c r="F1274" s="171" t="s">
        <v>1741</v>
      </c>
      <c r="H1274" s="170" t="s">
        <v>1</v>
      </c>
      <c r="I1274" s="172"/>
      <c r="L1274" s="169"/>
      <c r="M1274" s="173"/>
      <c r="N1274" s="174"/>
      <c r="O1274" s="174"/>
      <c r="P1274" s="174"/>
      <c r="Q1274" s="174"/>
      <c r="R1274" s="174"/>
      <c r="S1274" s="174"/>
      <c r="T1274" s="175"/>
      <c r="AT1274" s="170" t="s">
        <v>151</v>
      </c>
      <c r="AU1274" s="170" t="s">
        <v>149</v>
      </c>
      <c r="AV1274" s="14" t="s">
        <v>82</v>
      </c>
      <c r="AW1274" s="14" t="s">
        <v>31</v>
      </c>
      <c r="AX1274" s="14" t="s">
        <v>74</v>
      </c>
      <c r="AY1274" s="170" t="s">
        <v>142</v>
      </c>
    </row>
    <row r="1275" spans="1:65" s="13" customFormat="1" ht="10">
      <c r="B1275" s="160"/>
      <c r="D1275" s="161" t="s">
        <v>151</v>
      </c>
      <c r="E1275" s="162" t="s">
        <v>1</v>
      </c>
      <c r="F1275" s="163" t="s">
        <v>1742</v>
      </c>
      <c r="H1275" s="164">
        <v>15.891</v>
      </c>
      <c r="I1275" s="165"/>
      <c r="L1275" s="160"/>
      <c r="M1275" s="166"/>
      <c r="N1275" s="167"/>
      <c r="O1275" s="167"/>
      <c r="P1275" s="167"/>
      <c r="Q1275" s="167"/>
      <c r="R1275" s="167"/>
      <c r="S1275" s="167"/>
      <c r="T1275" s="168"/>
      <c r="AT1275" s="162" t="s">
        <v>151</v>
      </c>
      <c r="AU1275" s="162" t="s">
        <v>149</v>
      </c>
      <c r="AV1275" s="13" t="s">
        <v>149</v>
      </c>
      <c r="AW1275" s="13" t="s">
        <v>31</v>
      </c>
      <c r="AX1275" s="13" t="s">
        <v>74</v>
      </c>
      <c r="AY1275" s="162" t="s">
        <v>142</v>
      </c>
    </row>
    <row r="1276" spans="1:65" s="14" customFormat="1" ht="10">
      <c r="B1276" s="169"/>
      <c r="D1276" s="161" t="s">
        <v>151</v>
      </c>
      <c r="E1276" s="170" t="s">
        <v>1</v>
      </c>
      <c r="F1276" s="171" t="s">
        <v>1743</v>
      </c>
      <c r="H1276" s="170" t="s">
        <v>1</v>
      </c>
      <c r="I1276" s="172"/>
      <c r="L1276" s="169"/>
      <c r="M1276" s="173"/>
      <c r="N1276" s="174"/>
      <c r="O1276" s="174"/>
      <c r="P1276" s="174"/>
      <c r="Q1276" s="174"/>
      <c r="R1276" s="174"/>
      <c r="S1276" s="174"/>
      <c r="T1276" s="175"/>
      <c r="AT1276" s="170" t="s">
        <v>151</v>
      </c>
      <c r="AU1276" s="170" t="s">
        <v>149</v>
      </c>
      <c r="AV1276" s="14" t="s">
        <v>82</v>
      </c>
      <c r="AW1276" s="14" t="s">
        <v>31</v>
      </c>
      <c r="AX1276" s="14" t="s">
        <v>74</v>
      </c>
      <c r="AY1276" s="170" t="s">
        <v>142</v>
      </c>
    </row>
    <row r="1277" spans="1:65" s="13" customFormat="1" ht="10">
      <c r="B1277" s="160"/>
      <c r="D1277" s="161" t="s">
        <v>151</v>
      </c>
      <c r="E1277" s="162" t="s">
        <v>1</v>
      </c>
      <c r="F1277" s="163" t="s">
        <v>1744</v>
      </c>
      <c r="H1277" s="164">
        <v>9.3559999999999999</v>
      </c>
      <c r="I1277" s="165"/>
      <c r="L1277" s="160"/>
      <c r="M1277" s="166"/>
      <c r="N1277" s="167"/>
      <c r="O1277" s="167"/>
      <c r="P1277" s="167"/>
      <c r="Q1277" s="167"/>
      <c r="R1277" s="167"/>
      <c r="S1277" s="167"/>
      <c r="T1277" s="168"/>
      <c r="AT1277" s="162" t="s">
        <v>151</v>
      </c>
      <c r="AU1277" s="162" t="s">
        <v>149</v>
      </c>
      <c r="AV1277" s="13" t="s">
        <v>149</v>
      </c>
      <c r="AW1277" s="13" t="s">
        <v>31</v>
      </c>
      <c r="AX1277" s="13" t="s">
        <v>74</v>
      </c>
      <c r="AY1277" s="162" t="s">
        <v>142</v>
      </c>
    </row>
    <row r="1278" spans="1:65" s="15" customFormat="1" ht="10">
      <c r="B1278" s="176"/>
      <c r="D1278" s="161" t="s">
        <v>151</v>
      </c>
      <c r="E1278" s="177" t="s">
        <v>1</v>
      </c>
      <c r="F1278" s="178" t="s">
        <v>164</v>
      </c>
      <c r="H1278" s="179">
        <v>25.247</v>
      </c>
      <c r="I1278" s="180"/>
      <c r="L1278" s="176"/>
      <c r="M1278" s="181"/>
      <c r="N1278" s="182"/>
      <c r="O1278" s="182"/>
      <c r="P1278" s="182"/>
      <c r="Q1278" s="182"/>
      <c r="R1278" s="182"/>
      <c r="S1278" s="182"/>
      <c r="T1278" s="183"/>
      <c r="AT1278" s="177" t="s">
        <v>151</v>
      </c>
      <c r="AU1278" s="177" t="s">
        <v>149</v>
      </c>
      <c r="AV1278" s="15" t="s">
        <v>148</v>
      </c>
      <c r="AW1278" s="15" t="s">
        <v>31</v>
      </c>
      <c r="AX1278" s="15" t="s">
        <v>82</v>
      </c>
      <c r="AY1278" s="177" t="s">
        <v>142</v>
      </c>
    </row>
    <row r="1279" spans="1:65" s="2" customFormat="1" ht="21.75" customHeight="1">
      <c r="A1279" s="33"/>
      <c r="B1279" s="145"/>
      <c r="C1279" s="146" t="s">
        <v>1745</v>
      </c>
      <c r="D1279" s="146" t="s">
        <v>144</v>
      </c>
      <c r="E1279" s="147" t="s">
        <v>1746</v>
      </c>
      <c r="F1279" s="148" t="s">
        <v>1747</v>
      </c>
      <c r="G1279" s="149" t="s">
        <v>1470</v>
      </c>
      <c r="H1279" s="203"/>
      <c r="I1279" s="151"/>
      <c r="J1279" s="152">
        <f>ROUND(I1279*H1279,2)</f>
        <v>0</v>
      </c>
      <c r="K1279" s="153"/>
      <c r="L1279" s="34"/>
      <c r="M1279" s="154" t="s">
        <v>1</v>
      </c>
      <c r="N1279" s="155" t="s">
        <v>40</v>
      </c>
      <c r="O1279" s="59"/>
      <c r="P1279" s="156">
        <f>O1279*H1279</f>
        <v>0</v>
      </c>
      <c r="Q1279" s="156">
        <v>0</v>
      </c>
      <c r="R1279" s="156">
        <f>Q1279*H1279</f>
        <v>0</v>
      </c>
      <c r="S1279" s="156">
        <v>0</v>
      </c>
      <c r="T1279" s="157">
        <f>S1279*H1279</f>
        <v>0</v>
      </c>
      <c r="U1279" s="33"/>
      <c r="V1279" s="33"/>
      <c r="W1279" s="33"/>
      <c r="X1279" s="33"/>
      <c r="Y1279" s="33"/>
      <c r="Z1279" s="33"/>
      <c r="AA1279" s="33"/>
      <c r="AB1279" s="33"/>
      <c r="AC1279" s="33"/>
      <c r="AD1279" s="33"/>
      <c r="AE1279" s="33"/>
      <c r="AR1279" s="158" t="s">
        <v>276</v>
      </c>
      <c r="AT1279" s="158" t="s">
        <v>144</v>
      </c>
      <c r="AU1279" s="158" t="s">
        <v>149</v>
      </c>
      <c r="AY1279" s="18" t="s">
        <v>142</v>
      </c>
      <c r="BE1279" s="159">
        <f>IF(N1279="základná",J1279,0)</f>
        <v>0</v>
      </c>
      <c r="BF1279" s="159">
        <f>IF(N1279="znížená",J1279,0)</f>
        <v>0</v>
      </c>
      <c r="BG1279" s="159">
        <f>IF(N1279="zákl. prenesená",J1279,0)</f>
        <v>0</v>
      </c>
      <c r="BH1279" s="159">
        <f>IF(N1279="zníž. prenesená",J1279,0)</f>
        <v>0</v>
      </c>
      <c r="BI1279" s="159">
        <f>IF(N1279="nulová",J1279,0)</f>
        <v>0</v>
      </c>
      <c r="BJ1279" s="18" t="s">
        <v>149</v>
      </c>
      <c r="BK1279" s="159">
        <f>ROUND(I1279*H1279,2)</f>
        <v>0</v>
      </c>
      <c r="BL1279" s="18" t="s">
        <v>276</v>
      </c>
      <c r="BM1279" s="158" t="s">
        <v>1748</v>
      </c>
    </row>
    <row r="1280" spans="1:65" s="12" customFormat="1" ht="22.75" customHeight="1">
      <c r="B1280" s="132"/>
      <c r="D1280" s="133" t="s">
        <v>73</v>
      </c>
      <c r="E1280" s="143" t="s">
        <v>1749</v>
      </c>
      <c r="F1280" s="143" t="s">
        <v>1750</v>
      </c>
      <c r="I1280" s="135"/>
      <c r="J1280" s="144">
        <f>BK1280</f>
        <v>0</v>
      </c>
      <c r="L1280" s="132"/>
      <c r="M1280" s="137"/>
      <c r="N1280" s="138"/>
      <c r="O1280" s="138"/>
      <c r="P1280" s="139">
        <f>SUM(P1281:P1333)</f>
        <v>0</v>
      </c>
      <c r="Q1280" s="138"/>
      <c r="R1280" s="139">
        <f>SUM(R1281:R1333)</f>
        <v>38.28389834</v>
      </c>
      <c r="S1280" s="138"/>
      <c r="T1280" s="140">
        <f>SUM(T1281:T1333)</f>
        <v>0</v>
      </c>
      <c r="AR1280" s="133" t="s">
        <v>149</v>
      </c>
      <c r="AT1280" s="141" t="s">
        <v>73</v>
      </c>
      <c r="AU1280" s="141" t="s">
        <v>82</v>
      </c>
      <c r="AY1280" s="133" t="s">
        <v>142</v>
      </c>
      <c r="BK1280" s="142">
        <f>SUM(BK1281:BK1333)</f>
        <v>0</v>
      </c>
    </row>
    <row r="1281" spans="1:65" s="2" customFormat="1" ht="33" customHeight="1">
      <c r="A1281" s="33"/>
      <c r="B1281" s="145"/>
      <c r="C1281" s="146" t="s">
        <v>1751</v>
      </c>
      <c r="D1281" s="146" t="s">
        <v>144</v>
      </c>
      <c r="E1281" s="147" t="s">
        <v>1752</v>
      </c>
      <c r="F1281" s="148" t="s">
        <v>1753</v>
      </c>
      <c r="G1281" s="149" t="s">
        <v>314</v>
      </c>
      <c r="H1281" s="150">
        <v>49.290999999999997</v>
      </c>
      <c r="I1281" s="151"/>
      <c r="J1281" s="152">
        <f>ROUND(I1281*H1281,2)</f>
        <v>0</v>
      </c>
      <c r="K1281" s="153"/>
      <c r="L1281" s="34"/>
      <c r="M1281" s="154" t="s">
        <v>1</v>
      </c>
      <c r="N1281" s="155" t="s">
        <v>40</v>
      </c>
      <c r="O1281" s="59"/>
      <c r="P1281" s="156">
        <f>O1281*H1281</f>
        <v>0</v>
      </c>
      <c r="Q1281" s="156">
        <v>4.7379999999999999E-2</v>
      </c>
      <c r="R1281" s="156">
        <f>Q1281*H1281</f>
        <v>2.3354075799999996</v>
      </c>
      <c r="S1281" s="156">
        <v>0</v>
      </c>
      <c r="T1281" s="157">
        <f>S1281*H1281</f>
        <v>0</v>
      </c>
      <c r="U1281" s="33"/>
      <c r="V1281" s="33"/>
      <c r="W1281" s="33"/>
      <c r="X1281" s="33"/>
      <c r="Y1281" s="33"/>
      <c r="Z1281" s="33"/>
      <c r="AA1281" s="33"/>
      <c r="AB1281" s="33"/>
      <c r="AC1281" s="33"/>
      <c r="AD1281" s="33"/>
      <c r="AE1281" s="33"/>
      <c r="AR1281" s="158" t="s">
        <v>276</v>
      </c>
      <c r="AT1281" s="158" t="s">
        <v>144</v>
      </c>
      <c r="AU1281" s="158" t="s">
        <v>149</v>
      </c>
      <c r="AY1281" s="18" t="s">
        <v>142</v>
      </c>
      <c r="BE1281" s="159">
        <f>IF(N1281="základná",J1281,0)</f>
        <v>0</v>
      </c>
      <c r="BF1281" s="159">
        <f>IF(N1281="znížená",J1281,0)</f>
        <v>0</v>
      </c>
      <c r="BG1281" s="159">
        <f>IF(N1281="zákl. prenesená",J1281,0)</f>
        <v>0</v>
      </c>
      <c r="BH1281" s="159">
        <f>IF(N1281="zníž. prenesená",J1281,0)</f>
        <v>0</v>
      </c>
      <c r="BI1281" s="159">
        <f>IF(N1281="nulová",J1281,0)</f>
        <v>0</v>
      </c>
      <c r="BJ1281" s="18" t="s">
        <v>149</v>
      </c>
      <c r="BK1281" s="159">
        <f>ROUND(I1281*H1281,2)</f>
        <v>0</v>
      </c>
      <c r="BL1281" s="18" t="s">
        <v>276</v>
      </c>
      <c r="BM1281" s="158" t="s">
        <v>1754</v>
      </c>
    </row>
    <row r="1282" spans="1:65" s="14" customFormat="1" ht="10">
      <c r="B1282" s="169"/>
      <c r="D1282" s="161" t="s">
        <v>151</v>
      </c>
      <c r="E1282" s="170" t="s">
        <v>1</v>
      </c>
      <c r="F1282" s="171" t="s">
        <v>494</v>
      </c>
      <c r="H1282" s="170" t="s">
        <v>1</v>
      </c>
      <c r="I1282" s="172"/>
      <c r="L1282" s="169"/>
      <c r="M1282" s="173"/>
      <c r="N1282" s="174"/>
      <c r="O1282" s="174"/>
      <c r="P1282" s="174"/>
      <c r="Q1282" s="174"/>
      <c r="R1282" s="174"/>
      <c r="S1282" s="174"/>
      <c r="T1282" s="175"/>
      <c r="AT1282" s="170" t="s">
        <v>151</v>
      </c>
      <c r="AU1282" s="170" t="s">
        <v>149</v>
      </c>
      <c r="AV1282" s="14" t="s">
        <v>82</v>
      </c>
      <c r="AW1282" s="14" t="s">
        <v>31</v>
      </c>
      <c r="AX1282" s="14" t="s">
        <v>74</v>
      </c>
      <c r="AY1282" s="170" t="s">
        <v>142</v>
      </c>
    </row>
    <row r="1283" spans="1:65" s="13" customFormat="1" ht="10">
      <c r="B1283" s="160"/>
      <c r="D1283" s="161" t="s">
        <v>151</v>
      </c>
      <c r="E1283" s="162" t="s">
        <v>1</v>
      </c>
      <c r="F1283" s="163" t="s">
        <v>1755</v>
      </c>
      <c r="H1283" s="164">
        <v>24.248000000000001</v>
      </c>
      <c r="I1283" s="165"/>
      <c r="L1283" s="160"/>
      <c r="M1283" s="166"/>
      <c r="N1283" s="167"/>
      <c r="O1283" s="167"/>
      <c r="P1283" s="167"/>
      <c r="Q1283" s="167"/>
      <c r="R1283" s="167"/>
      <c r="S1283" s="167"/>
      <c r="T1283" s="168"/>
      <c r="AT1283" s="162" t="s">
        <v>151</v>
      </c>
      <c r="AU1283" s="162" t="s">
        <v>149</v>
      </c>
      <c r="AV1283" s="13" t="s">
        <v>149</v>
      </c>
      <c r="AW1283" s="13" t="s">
        <v>31</v>
      </c>
      <c r="AX1283" s="13" t="s">
        <v>74</v>
      </c>
      <c r="AY1283" s="162" t="s">
        <v>142</v>
      </c>
    </row>
    <row r="1284" spans="1:65" s="14" customFormat="1" ht="10">
      <c r="B1284" s="169"/>
      <c r="D1284" s="161" t="s">
        <v>151</v>
      </c>
      <c r="E1284" s="170" t="s">
        <v>1</v>
      </c>
      <c r="F1284" s="171" t="s">
        <v>498</v>
      </c>
      <c r="H1284" s="170" t="s">
        <v>1</v>
      </c>
      <c r="I1284" s="172"/>
      <c r="L1284" s="169"/>
      <c r="M1284" s="173"/>
      <c r="N1284" s="174"/>
      <c r="O1284" s="174"/>
      <c r="P1284" s="174"/>
      <c r="Q1284" s="174"/>
      <c r="R1284" s="174"/>
      <c r="S1284" s="174"/>
      <c r="T1284" s="175"/>
      <c r="AT1284" s="170" t="s">
        <v>151</v>
      </c>
      <c r="AU1284" s="170" t="s">
        <v>149</v>
      </c>
      <c r="AV1284" s="14" t="s">
        <v>82</v>
      </c>
      <c r="AW1284" s="14" t="s">
        <v>31</v>
      </c>
      <c r="AX1284" s="14" t="s">
        <v>74</v>
      </c>
      <c r="AY1284" s="170" t="s">
        <v>142</v>
      </c>
    </row>
    <row r="1285" spans="1:65" s="13" customFormat="1" ht="10">
      <c r="B1285" s="160"/>
      <c r="D1285" s="161" t="s">
        <v>151</v>
      </c>
      <c r="E1285" s="162" t="s">
        <v>1</v>
      </c>
      <c r="F1285" s="163" t="s">
        <v>1756</v>
      </c>
      <c r="H1285" s="164">
        <v>25.042999999999999</v>
      </c>
      <c r="I1285" s="165"/>
      <c r="L1285" s="160"/>
      <c r="M1285" s="166"/>
      <c r="N1285" s="167"/>
      <c r="O1285" s="167"/>
      <c r="P1285" s="167"/>
      <c r="Q1285" s="167"/>
      <c r="R1285" s="167"/>
      <c r="S1285" s="167"/>
      <c r="T1285" s="168"/>
      <c r="AT1285" s="162" t="s">
        <v>151</v>
      </c>
      <c r="AU1285" s="162" t="s">
        <v>149</v>
      </c>
      <c r="AV1285" s="13" t="s">
        <v>149</v>
      </c>
      <c r="AW1285" s="13" t="s">
        <v>31</v>
      </c>
      <c r="AX1285" s="13" t="s">
        <v>74</v>
      </c>
      <c r="AY1285" s="162" t="s">
        <v>142</v>
      </c>
    </row>
    <row r="1286" spans="1:65" s="15" customFormat="1" ht="10">
      <c r="B1286" s="176"/>
      <c r="D1286" s="161" t="s">
        <v>151</v>
      </c>
      <c r="E1286" s="177" t="s">
        <v>1</v>
      </c>
      <c r="F1286" s="178" t="s">
        <v>164</v>
      </c>
      <c r="H1286" s="179">
        <v>49.290999999999997</v>
      </c>
      <c r="I1286" s="180"/>
      <c r="L1286" s="176"/>
      <c r="M1286" s="181"/>
      <c r="N1286" s="182"/>
      <c r="O1286" s="182"/>
      <c r="P1286" s="182"/>
      <c r="Q1286" s="182"/>
      <c r="R1286" s="182"/>
      <c r="S1286" s="182"/>
      <c r="T1286" s="183"/>
      <c r="AT1286" s="177" t="s">
        <v>151</v>
      </c>
      <c r="AU1286" s="177" t="s">
        <v>149</v>
      </c>
      <c r="AV1286" s="15" t="s">
        <v>148</v>
      </c>
      <c r="AW1286" s="15" t="s">
        <v>31</v>
      </c>
      <c r="AX1286" s="15" t="s">
        <v>82</v>
      </c>
      <c r="AY1286" s="177" t="s">
        <v>142</v>
      </c>
    </row>
    <row r="1287" spans="1:65" s="2" customFormat="1" ht="33" customHeight="1">
      <c r="A1287" s="33"/>
      <c r="B1287" s="145"/>
      <c r="C1287" s="146" t="s">
        <v>1757</v>
      </c>
      <c r="D1287" s="146" t="s">
        <v>144</v>
      </c>
      <c r="E1287" s="147" t="s">
        <v>1758</v>
      </c>
      <c r="F1287" s="148" t="s">
        <v>1759</v>
      </c>
      <c r="G1287" s="149" t="s">
        <v>314</v>
      </c>
      <c r="H1287" s="150">
        <v>60.6</v>
      </c>
      <c r="I1287" s="151"/>
      <c r="J1287" s="152">
        <f>ROUND(I1287*H1287,2)</f>
        <v>0</v>
      </c>
      <c r="K1287" s="153"/>
      <c r="L1287" s="34"/>
      <c r="M1287" s="154" t="s">
        <v>1</v>
      </c>
      <c r="N1287" s="155" t="s">
        <v>40</v>
      </c>
      <c r="O1287" s="59"/>
      <c r="P1287" s="156">
        <f>O1287*H1287</f>
        <v>0</v>
      </c>
      <c r="Q1287" s="156">
        <v>1.1950000000000001E-2</v>
      </c>
      <c r="R1287" s="156">
        <f>Q1287*H1287</f>
        <v>0.72417000000000009</v>
      </c>
      <c r="S1287" s="156">
        <v>0</v>
      </c>
      <c r="T1287" s="157">
        <f>S1287*H1287</f>
        <v>0</v>
      </c>
      <c r="U1287" s="33"/>
      <c r="V1287" s="33"/>
      <c r="W1287" s="33"/>
      <c r="X1287" s="33"/>
      <c r="Y1287" s="33"/>
      <c r="Z1287" s="33"/>
      <c r="AA1287" s="33"/>
      <c r="AB1287" s="33"/>
      <c r="AC1287" s="33"/>
      <c r="AD1287" s="33"/>
      <c r="AE1287" s="33"/>
      <c r="AR1287" s="158" t="s">
        <v>276</v>
      </c>
      <c r="AT1287" s="158" t="s">
        <v>144</v>
      </c>
      <c r="AU1287" s="158" t="s">
        <v>149</v>
      </c>
      <c r="AY1287" s="18" t="s">
        <v>142</v>
      </c>
      <c r="BE1287" s="159">
        <f>IF(N1287="základná",J1287,0)</f>
        <v>0</v>
      </c>
      <c r="BF1287" s="159">
        <f>IF(N1287="znížená",J1287,0)</f>
        <v>0</v>
      </c>
      <c r="BG1287" s="159">
        <f>IF(N1287="zákl. prenesená",J1287,0)</f>
        <v>0</v>
      </c>
      <c r="BH1287" s="159">
        <f>IF(N1287="zníž. prenesená",J1287,0)</f>
        <v>0</v>
      </c>
      <c r="BI1287" s="159">
        <f>IF(N1287="nulová",J1287,0)</f>
        <v>0</v>
      </c>
      <c r="BJ1287" s="18" t="s">
        <v>149</v>
      </c>
      <c r="BK1287" s="159">
        <f>ROUND(I1287*H1287,2)</f>
        <v>0</v>
      </c>
      <c r="BL1287" s="18" t="s">
        <v>276</v>
      </c>
      <c r="BM1287" s="158" t="s">
        <v>1760</v>
      </c>
    </row>
    <row r="1288" spans="1:65" s="14" customFormat="1" ht="10">
      <c r="B1288" s="169"/>
      <c r="D1288" s="161" t="s">
        <v>151</v>
      </c>
      <c r="E1288" s="170" t="s">
        <v>1</v>
      </c>
      <c r="F1288" s="171" t="s">
        <v>488</v>
      </c>
      <c r="H1288" s="170" t="s">
        <v>1</v>
      </c>
      <c r="I1288" s="172"/>
      <c r="L1288" s="169"/>
      <c r="M1288" s="173"/>
      <c r="N1288" s="174"/>
      <c r="O1288" s="174"/>
      <c r="P1288" s="174"/>
      <c r="Q1288" s="174"/>
      <c r="R1288" s="174"/>
      <c r="S1288" s="174"/>
      <c r="T1288" s="175"/>
      <c r="AT1288" s="170" t="s">
        <v>151</v>
      </c>
      <c r="AU1288" s="170" t="s">
        <v>149</v>
      </c>
      <c r="AV1288" s="14" t="s">
        <v>82</v>
      </c>
      <c r="AW1288" s="14" t="s">
        <v>31</v>
      </c>
      <c r="AX1288" s="14" t="s">
        <v>74</v>
      </c>
      <c r="AY1288" s="170" t="s">
        <v>142</v>
      </c>
    </row>
    <row r="1289" spans="1:65" s="13" customFormat="1" ht="10">
      <c r="B1289" s="160"/>
      <c r="D1289" s="161" t="s">
        <v>151</v>
      </c>
      <c r="E1289" s="162" t="s">
        <v>1</v>
      </c>
      <c r="F1289" s="163" t="s">
        <v>1761</v>
      </c>
      <c r="H1289" s="164">
        <v>17.52</v>
      </c>
      <c r="I1289" s="165"/>
      <c r="L1289" s="160"/>
      <c r="M1289" s="166"/>
      <c r="N1289" s="167"/>
      <c r="O1289" s="167"/>
      <c r="P1289" s="167"/>
      <c r="Q1289" s="167"/>
      <c r="R1289" s="167"/>
      <c r="S1289" s="167"/>
      <c r="T1289" s="168"/>
      <c r="AT1289" s="162" t="s">
        <v>151</v>
      </c>
      <c r="AU1289" s="162" t="s">
        <v>149</v>
      </c>
      <c r="AV1289" s="13" t="s">
        <v>149</v>
      </c>
      <c r="AW1289" s="13" t="s">
        <v>31</v>
      </c>
      <c r="AX1289" s="13" t="s">
        <v>74</v>
      </c>
      <c r="AY1289" s="162" t="s">
        <v>142</v>
      </c>
    </row>
    <row r="1290" spans="1:65" s="14" customFormat="1" ht="10">
      <c r="B1290" s="169"/>
      <c r="D1290" s="161" t="s">
        <v>151</v>
      </c>
      <c r="E1290" s="170" t="s">
        <v>1</v>
      </c>
      <c r="F1290" s="171" t="s">
        <v>494</v>
      </c>
      <c r="H1290" s="170" t="s">
        <v>1</v>
      </c>
      <c r="I1290" s="172"/>
      <c r="L1290" s="169"/>
      <c r="M1290" s="173"/>
      <c r="N1290" s="174"/>
      <c r="O1290" s="174"/>
      <c r="P1290" s="174"/>
      <c r="Q1290" s="174"/>
      <c r="R1290" s="174"/>
      <c r="S1290" s="174"/>
      <c r="T1290" s="175"/>
      <c r="AT1290" s="170" t="s">
        <v>151</v>
      </c>
      <c r="AU1290" s="170" t="s">
        <v>149</v>
      </c>
      <c r="AV1290" s="14" t="s">
        <v>82</v>
      </c>
      <c r="AW1290" s="14" t="s">
        <v>31</v>
      </c>
      <c r="AX1290" s="14" t="s">
        <v>74</v>
      </c>
      <c r="AY1290" s="170" t="s">
        <v>142</v>
      </c>
    </row>
    <row r="1291" spans="1:65" s="13" customFormat="1" ht="10">
      <c r="B1291" s="160"/>
      <c r="D1291" s="161" t="s">
        <v>151</v>
      </c>
      <c r="E1291" s="162" t="s">
        <v>1</v>
      </c>
      <c r="F1291" s="163" t="s">
        <v>1762</v>
      </c>
      <c r="H1291" s="164">
        <v>22.2</v>
      </c>
      <c r="I1291" s="165"/>
      <c r="L1291" s="160"/>
      <c r="M1291" s="166"/>
      <c r="N1291" s="167"/>
      <c r="O1291" s="167"/>
      <c r="P1291" s="167"/>
      <c r="Q1291" s="167"/>
      <c r="R1291" s="167"/>
      <c r="S1291" s="167"/>
      <c r="T1291" s="168"/>
      <c r="AT1291" s="162" t="s">
        <v>151</v>
      </c>
      <c r="AU1291" s="162" t="s">
        <v>149</v>
      </c>
      <c r="AV1291" s="13" t="s">
        <v>149</v>
      </c>
      <c r="AW1291" s="13" t="s">
        <v>31</v>
      </c>
      <c r="AX1291" s="13" t="s">
        <v>74</v>
      </c>
      <c r="AY1291" s="162" t="s">
        <v>142</v>
      </c>
    </row>
    <row r="1292" spans="1:65" s="14" customFormat="1" ht="10">
      <c r="B1292" s="169"/>
      <c r="D1292" s="161" t="s">
        <v>151</v>
      </c>
      <c r="E1292" s="170" t="s">
        <v>1</v>
      </c>
      <c r="F1292" s="171" t="s">
        <v>498</v>
      </c>
      <c r="H1292" s="170" t="s">
        <v>1</v>
      </c>
      <c r="I1292" s="172"/>
      <c r="L1292" s="169"/>
      <c r="M1292" s="173"/>
      <c r="N1292" s="174"/>
      <c r="O1292" s="174"/>
      <c r="P1292" s="174"/>
      <c r="Q1292" s="174"/>
      <c r="R1292" s="174"/>
      <c r="S1292" s="174"/>
      <c r="T1292" s="175"/>
      <c r="AT1292" s="170" t="s">
        <v>151</v>
      </c>
      <c r="AU1292" s="170" t="s">
        <v>149</v>
      </c>
      <c r="AV1292" s="14" t="s">
        <v>82</v>
      </c>
      <c r="AW1292" s="14" t="s">
        <v>31</v>
      </c>
      <c r="AX1292" s="14" t="s">
        <v>74</v>
      </c>
      <c r="AY1292" s="170" t="s">
        <v>142</v>
      </c>
    </row>
    <row r="1293" spans="1:65" s="13" customFormat="1" ht="10">
      <c r="B1293" s="160"/>
      <c r="D1293" s="161" t="s">
        <v>151</v>
      </c>
      <c r="E1293" s="162" t="s">
        <v>1</v>
      </c>
      <c r="F1293" s="163" t="s">
        <v>1763</v>
      </c>
      <c r="H1293" s="164">
        <v>20.88</v>
      </c>
      <c r="I1293" s="165"/>
      <c r="L1293" s="160"/>
      <c r="M1293" s="166"/>
      <c r="N1293" s="167"/>
      <c r="O1293" s="167"/>
      <c r="P1293" s="167"/>
      <c r="Q1293" s="167"/>
      <c r="R1293" s="167"/>
      <c r="S1293" s="167"/>
      <c r="T1293" s="168"/>
      <c r="AT1293" s="162" t="s">
        <v>151</v>
      </c>
      <c r="AU1293" s="162" t="s">
        <v>149</v>
      </c>
      <c r="AV1293" s="13" t="s">
        <v>149</v>
      </c>
      <c r="AW1293" s="13" t="s">
        <v>31</v>
      </c>
      <c r="AX1293" s="13" t="s">
        <v>74</v>
      </c>
      <c r="AY1293" s="162" t="s">
        <v>142</v>
      </c>
    </row>
    <row r="1294" spans="1:65" s="15" customFormat="1" ht="10">
      <c r="B1294" s="176"/>
      <c r="D1294" s="161" t="s">
        <v>151</v>
      </c>
      <c r="E1294" s="177" t="s">
        <v>1</v>
      </c>
      <c r="F1294" s="178" t="s">
        <v>164</v>
      </c>
      <c r="H1294" s="179">
        <v>60.6</v>
      </c>
      <c r="I1294" s="180"/>
      <c r="L1294" s="176"/>
      <c r="M1294" s="181"/>
      <c r="N1294" s="182"/>
      <c r="O1294" s="182"/>
      <c r="P1294" s="182"/>
      <c r="Q1294" s="182"/>
      <c r="R1294" s="182"/>
      <c r="S1294" s="182"/>
      <c r="T1294" s="183"/>
      <c r="AT1294" s="177" t="s">
        <v>151</v>
      </c>
      <c r="AU1294" s="177" t="s">
        <v>149</v>
      </c>
      <c r="AV1294" s="15" t="s">
        <v>148</v>
      </c>
      <c r="AW1294" s="15" t="s">
        <v>31</v>
      </c>
      <c r="AX1294" s="15" t="s">
        <v>82</v>
      </c>
      <c r="AY1294" s="177" t="s">
        <v>142</v>
      </c>
    </row>
    <row r="1295" spans="1:65" s="2" customFormat="1" ht="33" customHeight="1">
      <c r="A1295" s="33"/>
      <c r="B1295" s="145"/>
      <c r="C1295" s="146" t="s">
        <v>1764</v>
      </c>
      <c r="D1295" s="146" t="s">
        <v>144</v>
      </c>
      <c r="E1295" s="147" t="s">
        <v>1765</v>
      </c>
      <c r="F1295" s="148" t="s">
        <v>1766</v>
      </c>
      <c r="G1295" s="149" t="s">
        <v>314</v>
      </c>
      <c r="H1295" s="150">
        <v>46.845999999999997</v>
      </c>
      <c r="I1295" s="151"/>
      <c r="J1295" s="152">
        <f>ROUND(I1295*H1295,2)</f>
        <v>0</v>
      </c>
      <c r="K1295" s="153"/>
      <c r="L1295" s="34"/>
      <c r="M1295" s="154" t="s">
        <v>1</v>
      </c>
      <c r="N1295" s="155" t="s">
        <v>40</v>
      </c>
      <c r="O1295" s="59"/>
      <c r="P1295" s="156">
        <f>O1295*H1295</f>
        <v>0</v>
      </c>
      <c r="Q1295" s="156">
        <v>4.8009999999999997E-2</v>
      </c>
      <c r="R1295" s="156">
        <f>Q1295*H1295</f>
        <v>2.2490764599999995</v>
      </c>
      <c r="S1295" s="156">
        <v>0</v>
      </c>
      <c r="T1295" s="157">
        <f>S1295*H1295</f>
        <v>0</v>
      </c>
      <c r="U1295" s="33"/>
      <c r="V1295" s="33"/>
      <c r="W1295" s="33"/>
      <c r="X1295" s="33"/>
      <c r="Y1295" s="33"/>
      <c r="Z1295" s="33"/>
      <c r="AA1295" s="33"/>
      <c r="AB1295" s="33"/>
      <c r="AC1295" s="33"/>
      <c r="AD1295" s="33"/>
      <c r="AE1295" s="33"/>
      <c r="AR1295" s="158" t="s">
        <v>276</v>
      </c>
      <c r="AT1295" s="158" t="s">
        <v>144</v>
      </c>
      <c r="AU1295" s="158" t="s">
        <v>149</v>
      </c>
      <c r="AY1295" s="18" t="s">
        <v>142</v>
      </c>
      <c r="BE1295" s="159">
        <f>IF(N1295="základná",J1295,0)</f>
        <v>0</v>
      </c>
      <c r="BF1295" s="159">
        <f>IF(N1295="znížená",J1295,0)</f>
        <v>0</v>
      </c>
      <c r="BG1295" s="159">
        <f>IF(N1295="zákl. prenesená",J1295,0)</f>
        <v>0</v>
      </c>
      <c r="BH1295" s="159">
        <f>IF(N1295="zníž. prenesená",J1295,0)</f>
        <v>0</v>
      </c>
      <c r="BI1295" s="159">
        <f>IF(N1295="nulová",J1295,0)</f>
        <v>0</v>
      </c>
      <c r="BJ1295" s="18" t="s">
        <v>149</v>
      </c>
      <c r="BK1295" s="159">
        <f>ROUND(I1295*H1295,2)</f>
        <v>0</v>
      </c>
      <c r="BL1295" s="18" t="s">
        <v>276</v>
      </c>
      <c r="BM1295" s="158" t="s">
        <v>1767</v>
      </c>
    </row>
    <row r="1296" spans="1:65" s="14" customFormat="1" ht="10">
      <c r="B1296" s="169"/>
      <c r="D1296" s="161" t="s">
        <v>151</v>
      </c>
      <c r="E1296" s="170" t="s">
        <v>1</v>
      </c>
      <c r="F1296" s="171" t="s">
        <v>488</v>
      </c>
      <c r="H1296" s="170" t="s">
        <v>1</v>
      </c>
      <c r="I1296" s="172"/>
      <c r="L1296" s="169"/>
      <c r="M1296" s="173"/>
      <c r="N1296" s="174"/>
      <c r="O1296" s="174"/>
      <c r="P1296" s="174"/>
      <c r="Q1296" s="174"/>
      <c r="R1296" s="174"/>
      <c r="S1296" s="174"/>
      <c r="T1296" s="175"/>
      <c r="AT1296" s="170" t="s">
        <v>151</v>
      </c>
      <c r="AU1296" s="170" t="s">
        <v>149</v>
      </c>
      <c r="AV1296" s="14" t="s">
        <v>82</v>
      </c>
      <c r="AW1296" s="14" t="s">
        <v>31</v>
      </c>
      <c r="AX1296" s="14" t="s">
        <v>74</v>
      </c>
      <c r="AY1296" s="170" t="s">
        <v>142</v>
      </c>
    </row>
    <row r="1297" spans="1:65" s="13" customFormat="1" ht="10">
      <c r="B1297" s="160"/>
      <c r="D1297" s="161" t="s">
        <v>151</v>
      </c>
      <c r="E1297" s="162" t="s">
        <v>1</v>
      </c>
      <c r="F1297" s="163" t="s">
        <v>1768</v>
      </c>
      <c r="H1297" s="164">
        <v>8.9960000000000004</v>
      </c>
      <c r="I1297" s="165"/>
      <c r="L1297" s="160"/>
      <c r="M1297" s="166"/>
      <c r="N1297" s="167"/>
      <c r="O1297" s="167"/>
      <c r="P1297" s="167"/>
      <c r="Q1297" s="167"/>
      <c r="R1297" s="167"/>
      <c r="S1297" s="167"/>
      <c r="T1297" s="168"/>
      <c r="AT1297" s="162" t="s">
        <v>151</v>
      </c>
      <c r="AU1297" s="162" t="s">
        <v>149</v>
      </c>
      <c r="AV1297" s="13" t="s">
        <v>149</v>
      </c>
      <c r="AW1297" s="13" t="s">
        <v>31</v>
      </c>
      <c r="AX1297" s="13" t="s">
        <v>74</v>
      </c>
      <c r="AY1297" s="162" t="s">
        <v>142</v>
      </c>
    </row>
    <row r="1298" spans="1:65" s="14" customFormat="1" ht="10">
      <c r="B1298" s="169"/>
      <c r="D1298" s="161" t="s">
        <v>151</v>
      </c>
      <c r="E1298" s="170" t="s">
        <v>1</v>
      </c>
      <c r="F1298" s="171" t="s">
        <v>494</v>
      </c>
      <c r="H1298" s="170" t="s">
        <v>1</v>
      </c>
      <c r="I1298" s="172"/>
      <c r="L1298" s="169"/>
      <c r="M1298" s="173"/>
      <c r="N1298" s="174"/>
      <c r="O1298" s="174"/>
      <c r="P1298" s="174"/>
      <c r="Q1298" s="174"/>
      <c r="R1298" s="174"/>
      <c r="S1298" s="174"/>
      <c r="T1298" s="175"/>
      <c r="AT1298" s="170" t="s">
        <v>151</v>
      </c>
      <c r="AU1298" s="170" t="s">
        <v>149</v>
      </c>
      <c r="AV1298" s="14" t="s">
        <v>82</v>
      </c>
      <c r="AW1298" s="14" t="s">
        <v>31</v>
      </c>
      <c r="AX1298" s="14" t="s">
        <v>74</v>
      </c>
      <c r="AY1298" s="170" t="s">
        <v>142</v>
      </c>
    </row>
    <row r="1299" spans="1:65" s="13" customFormat="1" ht="10">
      <c r="B1299" s="160"/>
      <c r="D1299" s="161" t="s">
        <v>151</v>
      </c>
      <c r="E1299" s="162" t="s">
        <v>1</v>
      </c>
      <c r="F1299" s="163" t="s">
        <v>1769</v>
      </c>
      <c r="H1299" s="164">
        <v>17.690000000000001</v>
      </c>
      <c r="I1299" s="165"/>
      <c r="L1299" s="160"/>
      <c r="M1299" s="166"/>
      <c r="N1299" s="167"/>
      <c r="O1299" s="167"/>
      <c r="P1299" s="167"/>
      <c r="Q1299" s="167"/>
      <c r="R1299" s="167"/>
      <c r="S1299" s="167"/>
      <c r="T1299" s="168"/>
      <c r="AT1299" s="162" t="s">
        <v>151</v>
      </c>
      <c r="AU1299" s="162" t="s">
        <v>149</v>
      </c>
      <c r="AV1299" s="13" t="s">
        <v>149</v>
      </c>
      <c r="AW1299" s="13" t="s">
        <v>31</v>
      </c>
      <c r="AX1299" s="13" t="s">
        <v>74</v>
      </c>
      <c r="AY1299" s="162" t="s">
        <v>142</v>
      </c>
    </row>
    <row r="1300" spans="1:65" s="14" customFormat="1" ht="10">
      <c r="B1300" s="169"/>
      <c r="D1300" s="161" t="s">
        <v>151</v>
      </c>
      <c r="E1300" s="170" t="s">
        <v>1</v>
      </c>
      <c r="F1300" s="171" t="s">
        <v>498</v>
      </c>
      <c r="H1300" s="170" t="s">
        <v>1</v>
      </c>
      <c r="I1300" s="172"/>
      <c r="L1300" s="169"/>
      <c r="M1300" s="173"/>
      <c r="N1300" s="174"/>
      <c r="O1300" s="174"/>
      <c r="P1300" s="174"/>
      <c r="Q1300" s="174"/>
      <c r="R1300" s="174"/>
      <c r="S1300" s="174"/>
      <c r="T1300" s="175"/>
      <c r="AT1300" s="170" t="s">
        <v>151</v>
      </c>
      <c r="AU1300" s="170" t="s">
        <v>149</v>
      </c>
      <c r="AV1300" s="14" t="s">
        <v>82</v>
      </c>
      <c r="AW1300" s="14" t="s">
        <v>31</v>
      </c>
      <c r="AX1300" s="14" t="s">
        <v>74</v>
      </c>
      <c r="AY1300" s="170" t="s">
        <v>142</v>
      </c>
    </row>
    <row r="1301" spans="1:65" s="13" customFormat="1" ht="10">
      <c r="B1301" s="160"/>
      <c r="D1301" s="161" t="s">
        <v>151</v>
      </c>
      <c r="E1301" s="162" t="s">
        <v>1</v>
      </c>
      <c r="F1301" s="163" t="s">
        <v>1770</v>
      </c>
      <c r="H1301" s="164">
        <v>20.16</v>
      </c>
      <c r="I1301" s="165"/>
      <c r="L1301" s="160"/>
      <c r="M1301" s="166"/>
      <c r="N1301" s="167"/>
      <c r="O1301" s="167"/>
      <c r="P1301" s="167"/>
      <c r="Q1301" s="167"/>
      <c r="R1301" s="167"/>
      <c r="S1301" s="167"/>
      <c r="T1301" s="168"/>
      <c r="AT1301" s="162" t="s">
        <v>151</v>
      </c>
      <c r="AU1301" s="162" t="s">
        <v>149</v>
      </c>
      <c r="AV1301" s="13" t="s">
        <v>149</v>
      </c>
      <c r="AW1301" s="13" t="s">
        <v>31</v>
      </c>
      <c r="AX1301" s="13" t="s">
        <v>74</v>
      </c>
      <c r="AY1301" s="162" t="s">
        <v>142</v>
      </c>
    </row>
    <row r="1302" spans="1:65" s="15" customFormat="1" ht="10">
      <c r="B1302" s="176"/>
      <c r="D1302" s="161" t="s">
        <v>151</v>
      </c>
      <c r="E1302" s="177" t="s">
        <v>1</v>
      </c>
      <c r="F1302" s="178" t="s">
        <v>164</v>
      </c>
      <c r="H1302" s="179">
        <v>46.845999999999997</v>
      </c>
      <c r="I1302" s="180"/>
      <c r="L1302" s="176"/>
      <c r="M1302" s="181"/>
      <c r="N1302" s="182"/>
      <c r="O1302" s="182"/>
      <c r="P1302" s="182"/>
      <c r="Q1302" s="182"/>
      <c r="R1302" s="182"/>
      <c r="S1302" s="182"/>
      <c r="T1302" s="183"/>
      <c r="AT1302" s="177" t="s">
        <v>151</v>
      </c>
      <c r="AU1302" s="177" t="s">
        <v>149</v>
      </c>
      <c r="AV1302" s="15" t="s">
        <v>148</v>
      </c>
      <c r="AW1302" s="15" t="s">
        <v>31</v>
      </c>
      <c r="AX1302" s="15" t="s">
        <v>82</v>
      </c>
      <c r="AY1302" s="177" t="s">
        <v>142</v>
      </c>
    </row>
    <row r="1303" spans="1:65" s="2" customFormat="1" ht="16.5" customHeight="1">
      <c r="A1303" s="33"/>
      <c r="B1303" s="145"/>
      <c r="C1303" s="146" t="s">
        <v>1771</v>
      </c>
      <c r="D1303" s="146" t="s">
        <v>144</v>
      </c>
      <c r="E1303" s="147" t="s">
        <v>1772</v>
      </c>
      <c r="F1303" s="148" t="s">
        <v>1773</v>
      </c>
      <c r="G1303" s="149" t="s">
        <v>314</v>
      </c>
      <c r="H1303" s="150">
        <v>170.39</v>
      </c>
      <c r="I1303" s="151"/>
      <c r="J1303" s="152">
        <f>ROUND(I1303*H1303,2)</f>
        <v>0</v>
      </c>
      <c r="K1303" s="153"/>
      <c r="L1303" s="34"/>
      <c r="M1303" s="154" t="s">
        <v>1</v>
      </c>
      <c r="N1303" s="155" t="s">
        <v>40</v>
      </c>
      <c r="O1303" s="59"/>
      <c r="P1303" s="156">
        <f>O1303*H1303</f>
        <v>0</v>
      </c>
      <c r="Q1303" s="156">
        <v>1.1270000000000001E-2</v>
      </c>
      <c r="R1303" s="156">
        <f>Q1303*H1303</f>
        <v>1.9202953</v>
      </c>
      <c r="S1303" s="156">
        <v>0</v>
      </c>
      <c r="T1303" s="157">
        <f>S1303*H1303</f>
        <v>0</v>
      </c>
      <c r="U1303" s="33"/>
      <c r="V1303" s="33"/>
      <c r="W1303" s="33"/>
      <c r="X1303" s="33"/>
      <c r="Y1303" s="33"/>
      <c r="Z1303" s="33"/>
      <c r="AA1303" s="33"/>
      <c r="AB1303" s="33"/>
      <c r="AC1303" s="33"/>
      <c r="AD1303" s="33"/>
      <c r="AE1303" s="33"/>
      <c r="AR1303" s="158" t="s">
        <v>276</v>
      </c>
      <c r="AT1303" s="158" t="s">
        <v>144</v>
      </c>
      <c r="AU1303" s="158" t="s">
        <v>149</v>
      </c>
      <c r="AY1303" s="18" t="s">
        <v>142</v>
      </c>
      <c r="BE1303" s="159">
        <f>IF(N1303="základná",J1303,0)</f>
        <v>0</v>
      </c>
      <c r="BF1303" s="159">
        <f>IF(N1303="znížená",J1303,0)</f>
        <v>0</v>
      </c>
      <c r="BG1303" s="159">
        <f>IF(N1303="zákl. prenesená",J1303,0)</f>
        <v>0</v>
      </c>
      <c r="BH1303" s="159">
        <f>IF(N1303="zníž. prenesená",J1303,0)</f>
        <v>0</v>
      </c>
      <c r="BI1303" s="159">
        <f>IF(N1303="nulová",J1303,0)</f>
        <v>0</v>
      </c>
      <c r="BJ1303" s="18" t="s">
        <v>149</v>
      </c>
      <c r="BK1303" s="159">
        <f>ROUND(I1303*H1303,2)</f>
        <v>0</v>
      </c>
      <c r="BL1303" s="18" t="s">
        <v>276</v>
      </c>
      <c r="BM1303" s="158" t="s">
        <v>1774</v>
      </c>
    </row>
    <row r="1304" spans="1:65" s="14" customFormat="1" ht="10">
      <c r="B1304" s="169"/>
      <c r="D1304" s="161" t="s">
        <v>151</v>
      </c>
      <c r="E1304" s="170" t="s">
        <v>1</v>
      </c>
      <c r="F1304" s="171" t="s">
        <v>488</v>
      </c>
      <c r="H1304" s="170" t="s">
        <v>1</v>
      </c>
      <c r="I1304" s="172"/>
      <c r="L1304" s="169"/>
      <c r="M1304" s="173"/>
      <c r="N1304" s="174"/>
      <c r="O1304" s="174"/>
      <c r="P1304" s="174"/>
      <c r="Q1304" s="174"/>
      <c r="R1304" s="174"/>
      <c r="S1304" s="174"/>
      <c r="T1304" s="175"/>
      <c r="AT1304" s="170" t="s">
        <v>151</v>
      </c>
      <c r="AU1304" s="170" t="s">
        <v>149</v>
      </c>
      <c r="AV1304" s="14" t="s">
        <v>82</v>
      </c>
      <c r="AW1304" s="14" t="s">
        <v>31</v>
      </c>
      <c r="AX1304" s="14" t="s">
        <v>74</v>
      </c>
      <c r="AY1304" s="170" t="s">
        <v>142</v>
      </c>
    </row>
    <row r="1305" spans="1:65" s="13" customFormat="1" ht="10">
      <c r="B1305" s="160"/>
      <c r="D1305" s="161" t="s">
        <v>151</v>
      </c>
      <c r="E1305" s="162" t="s">
        <v>1</v>
      </c>
      <c r="F1305" s="163" t="s">
        <v>1775</v>
      </c>
      <c r="H1305" s="164">
        <v>96.3</v>
      </c>
      <c r="I1305" s="165"/>
      <c r="L1305" s="160"/>
      <c r="M1305" s="166"/>
      <c r="N1305" s="167"/>
      <c r="O1305" s="167"/>
      <c r="P1305" s="167"/>
      <c r="Q1305" s="167"/>
      <c r="R1305" s="167"/>
      <c r="S1305" s="167"/>
      <c r="T1305" s="168"/>
      <c r="AT1305" s="162" t="s">
        <v>151</v>
      </c>
      <c r="AU1305" s="162" t="s">
        <v>149</v>
      </c>
      <c r="AV1305" s="13" t="s">
        <v>149</v>
      </c>
      <c r="AW1305" s="13" t="s">
        <v>31</v>
      </c>
      <c r="AX1305" s="13" t="s">
        <v>74</v>
      </c>
      <c r="AY1305" s="162" t="s">
        <v>142</v>
      </c>
    </row>
    <row r="1306" spans="1:65" s="13" customFormat="1" ht="10">
      <c r="B1306" s="160"/>
      <c r="D1306" s="161" t="s">
        <v>151</v>
      </c>
      <c r="E1306" s="162" t="s">
        <v>1</v>
      </c>
      <c r="F1306" s="163" t="s">
        <v>1776</v>
      </c>
      <c r="H1306" s="164">
        <v>74.09</v>
      </c>
      <c r="I1306" s="165"/>
      <c r="L1306" s="160"/>
      <c r="M1306" s="166"/>
      <c r="N1306" s="167"/>
      <c r="O1306" s="167"/>
      <c r="P1306" s="167"/>
      <c r="Q1306" s="167"/>
      <c r="R1306" s="167"/>
      <c r="S1306" s="167"/>
      <c r="T1306" s="168"/>
      <c r="AT1306" s="162" t="s">
        <v>151</v>
      </c>
      <c r="AU1306" s="162" t="s">
        <v>149</v>
      </c>
      <c r="AV1306" s="13" t="s">
        <v>149</v>
      </c>
      <c r="AW1306" s="13" t="s">
        <v>31</v>
      </c>
      <c r="AX1306" s="13" t="s">
        <v>74</v>
      </c>
      <c r="AY1306" s="162" t="s">
        <v>142</v>
      </c>
    </row>
    <row r="1307" spans="1:65" s="15" customFormat="1" ht="10">
      <c r="B1307" s="176"/>
      <c r="D1307" s="161" t="s">
        <v>151</v>
      </c>
      <c r="E1307" s="177" t="s">
        <v>1</v>
      </c>
      <c r="F1307" s="178" t="s">
        <v>164</v>
      </c>
      <c r="H1307" s="179">
        <v>170.39</v>
      </c>
      <c r="I1307" s="180"/>
      <c r="L1307" s="176"/>
      <c r="M1307" s="181"/>
      <c r="N1307" s="182"/>
      <c r="O1307" s="182"/>
      <c r="P1307" s="182"/>
      <c r="Q1307" s="182"/>
      <c r="R1307" s="182"/>
      <c r="S1307" s="182"/>
      <c r="T1307" s="183"/>
      <c r="AT1307" s="177" t="s">
        <v>151</v>
      </c>
      <c r="AU1307" s="177" t="s">
        <v>149</v>
      </c>
      <c r="AV1307" s="15" t="s">
        <v>148</v>
      </c>
      <c r="AW1307" s="15" t="s">
        <v>31</v>
      </c>
      <c r="AX1307" s="15" t="s">
        <v>82</v>
      </c>
      <c r="AY1307" s="177" t="s">
        <v>142</v>
      </c>
    </row>
    <row r="1308" spans="1:65" s="2" customFormat="1" ht="21.75" customHeight="1">
      <c r="A1308" s="33"/>
      <c r="B1308" s="145"/>
      <c r="C1308" s="146" t="s">
        <v>1777</v>
      </c>
      <c r="D1308" s="146" t="s">
        <v>144</v>
      </c>
      <c r="E1308" s="147" t="s">
        <v>1778</v>
      </c>
      <c r="F1308" s="148" t="s">
        <v>1779</v>
      </c>
      <c r="G1308" s="149" t="s">
        <v>314</v>
      </c>
      <c r="H1308" s="150">
        <v>1395.64</v>
      </c>
      <c r="I1308" s="151"/>
      <c r="J1308" s="152">
        <f>ROUND(I1308*H1308,2)</f>
        <v>0</v>
      </c>
      <c r="K1308" s="153"/>
      <c r="L1308" s="34"/>
      <c r="M1308" s="154" t="s">
        <v>1</v>
      </c>
      <c r="N1308" s="155" t="s">
        <v>40</v>
      </c>
      <c r="O1308" s="59"/>
      <c r="P1308" s="156">
        <f>O1308*H1308</f>
        <v>0</v>
      </c>
      <c r="Q1308" s="156">
        <v>1.847E-2</v>
      </c>
      <c r="R1308" s="156">
        <f>Q1308*H1308</f>
        <v>25.777470800000003</v>
      </c>
      <c r="S1308" s="156">
        <v>0</v>
      </c>
      <c r="T1308" s="157">
        <f>S1308*H1308</f>
        <v>0</v>
      </c>
      <c r="U1308" s="33"/>
      <c r="V1308" s="33"/>
      <c r="W1308" s="33"/>
      <c r="X1308" s="33"/>
      <c r="Y1308" s="33"/>
      <c r="Z1308" s="33"/>
      <c r="AA1308" s="33"/>
      <c r="AB1308" s="33"/>
      <c r="AC1308" s="33"/>
      <c r="AD1308" s="33"/>
      <c r="AE1308" s="33"/>
      <c r="AR1308" s="158" t="s">
        <v>276</v>
      </c>
      <c r="AT1308" s="158" t="s">
        <v>144</v>
      </c>
      <c r="AU1308" s="158" t="s">
        <v>149</v>
      </c>
      <c r="AY1308" s="18" t="s">
        <v>142</v>
      </c>
      <c r="BE1308" s="159">
        <f>IF(N1308="základná",J1308,0)</f>
        <v>0</v>
      </c>
      <c r="BF1308" s="159">
        <f>IF(N1308="znížená",J1308,0)</f>
        <v>0</v>
      </c>
      <c r="BG1308" s="159">
        <f>IF(N1308="zákl. prenesená",J1308,0)</f>
        <v>0</v>
      </c>
      <c r="BH1308" s="159">
        <f>IF(N1308="zníž. prenesená",J1308,0)</f>
        <v>0</v>
      </c>
      <c r="BI1308" s="159">
        <f>IF(N1308="nulová",J1308,0)</f>
        <v>0</v>
      </c>
      <c r="BJ1308" s="18" t="s">
        <v>149</v>
      </c>
      <c r="BK1308" s="159">
        <f>ROUND(I1308*H1308,2)</f>
        <v>0</v>
      </c>
      <c r="BL1308" s="18" t="s">
        <v>276</v>
      </c>
      <c r="BM1308" s="158" t="s">
        <v>1780</v>
      </c>
    </row>
    <row r="1309" spans="1:65" s="14" customFormat="1" ht="10">
      <c r="B1309" s="169"/>
      <c r="D1309" s="161" t="s">
        <v>151</v>
      </c>
      <c r="E1309" s="170" t="s">
        <v>1</v>
      </c>
      <c r="F1309" s="171" t="s">
        <v>703</v>
      </c>
      <c r="H1309" s="170" t="s">
        <v>1</v>
      </c>
      <c r="I1309" s="172"/>
      <c r="L1309" s="169"/>
      <c r="M1309" s="173"/>
      <c r="N1309" s="174"/>
      <c r="O1309" s="174"/>
      <c r="P1309" s="174"/>
      <c r="Q1309" s="174"/>
      <c r="R1309" s="174"/>
      <c r="S1309" s="174"/>
      <c r="T1309" s="175"/>
      <c r="AT1309" s="170" t="s">
        <v>151</v>
      </c>
      <c r="AU1309" s="170" t="s">
        <v>149</v>
      </c>
      <c r="AV1309" s="14" t="s">
        <v>82</v>
      </c>
      <c r="AW1309" s="14" t="s">
        <v>31</v>
      </c>
      <c r="AX1309" s="14" t="s">
        <v>74</v>
      </c>
      <c r="AY1309" s="170" t="s">
        <v>142</v>
      </c>
    </row>
    <row r="1310" spans="1:65" s="13" customFormat="1" ht="10">
      <c r="B1310" s="160"/>
      <c r="D1310" s="161" t="s">
        <v>151</v>
      </c>
      <c r="E1310" s="162" t="s">
        <v>1</v>
      </c>
      <c r="F1310" s="163" t="s">
        <v>1781</v>
      </c>
      <c r="H1310" s="164">
        <v>52.89</v>
      </c>
      <c r="I1310" s="165"/>
      <c r="L1310" s="160"/>
      <c r="M1310" s="166"/>
      <c r="N1310" s="167"/>
      <c r="O1310" s="167"/>
      <c r="P1310" s="167"/>
      <c r="Q1310" s="167"/>
      <c r="R1310" s="167"/>
      <c r="S1310" s="167"/>
      <c r="T1310" s="168"/>
      <c r="AT1310" s="162" t="s">
        <v>151</v>
      </c>
      <c r="AU1310" s="162" t="s">
        <v>149</v>
      </c>
      <c r="AV1310" s="13" t="s">
        <v>149</v>
      </c>
      <c r="AW1310" s="13" t="s">
        <v>31</v>
      </c>
      <c r="AX1310" s="13" t="s">
        <v>74</v>
      </c>
      <c r="AY1310" s="162" t="s">
        <v>142</v>
      </c>
    </row>
    <row r="1311" spans="1:65" s="13" customFormat="1" ht="10">
      <c r="B1311" s="160"/>
      <c r="D1311" s="161" t="s">
        <v>151</v>
      </c>
      <c r="E1311" s="162" t="s">
        <v>1</v>
      </c>
      <c r="F1311" s="163" t="s">
        <v>1782</v>
      </c>
      <c r="H1311" s="164">
        <v>92.23</v>
      </c>
      <c r="I1311" s="165"/>
      <c r="L1311" s="160"/>
      <c r="M1311" s="166"/>
      <c r="N1311" s="167"/>
      <c r="O1311" s="167"/>
      <c r="P1311" s="167"/>
      <c r="Q1311" s="167"/>
      <c r="R1311" s="167"/>
      <c r="S1311" s="167"/>
      <c r="T1311" s="168"/>
      <c r="AT1311" s="162" t="s">
        <v>151</v>
      </c>
      <c r="AU1311" s="162" t="s">
        <v>149</v>
      </c>
      <c r="AV1311" s="13" t="s">
        <v>149</v>
      </c>
      <c r="AW1311" s="13" t="s">
        <v>31</v>
      </c>
      <c r="AX1311" s="13" t="s">
        <v>74</v>
      </c>
      <c r="AY1311" s="162" t="s">
        <v>142</v>
      </c>
    </row>
    <row r="1312" spans="1:65" s="14" customFormat="1" ht="10">
      <c r="B1312" s="169"/>
      <c r="D1312" s="161" t="s">
        <v>151</v>
      </c>
      <c r="E1312" s="170" t="s">
        <v>1</v>
      </c>
      <c r="F1312" s="171" t="s">
        <v>488</v>
      </c>
      <c r="H1312" s="170" t="s">
        <v>1</v>
      </c>
      <c r="I1312" s="172"/>
      <c r="L1312" s="169"/>
      <c r="M1312" s="173"/>
      <c r="N1312" s="174"/>
      <c r="O1312" s="174"/>
      <c r="P1312" s="174"/>
      <c r="Q1312" s="174"/>
      <c r="R1312" s="174"/>
      <c r="S1312" s="174"/>
      <c r="T1312" s="175"/>
      <c r="AT1312" s="170" t="s">
        <v>151</v>
      </c>
      <c r="AU1312" s="170" t="s">
        <v>149</v>
      </c>
      <c r="AV1312" s="14" t="s">
        <v>82</v>
      </c>
      <c r="AW1312" s="14" t="s">
        <v>31</v>
      </c>
      <c r="AX1312" s="14" t="s">
        <v>74</v>
      </c>
      <c r="AY1312" s="170" t="s">
        <v>142</v>
      </c>
    </row>
    <row r="1313" spans="1:65" s="13" customFormat="1" ht="10">
      <c r="B1313" s="160"/>
      <c r="D1313" s="161" t="s">
        <v>151</v>
      </c>
      <c r="E1313" s="162" t="s">
        <v>1</v>
      </c>
      <c r="F1313" s="163" t="s">
        <v>1783</v>
      </c>
      <c r="H1313" s="164">
        <v>115.28</v>
      </c>
      <c r="I1313" s="165"/>
      <c r="L1313" s="160"/>
      <c r="M1313" s="166"/>
      <c r="N1313" s="167"/>
      <c r="O1313" s="167"/>
      <c r="P1313" s="167"/>
      <c r="Q1313" s="167"/>
      <c r="R1313" s="167"/>
      <c r="S1313" s="167"/>
      <c r="T1313" s="168"/>
      <c r="AT1313" s="162" t="s">
        <v>151</v>
      </c>
      <c r="AU1313" s="162" t="s">
        <v>149</v>
      </c>
      <c r="AV1313" s="13" t="s">
        <v>149</v>
      </c>
      <c r="AW1313" s="13" t="s">
        <v>31</v>
      </c>
      <c r="AX1313" s="13" t="s">
        <v>74</v>
      </c>
      <c r="AY1313" s="162" t="s">
        <v>142</v>
      </c>
    </row>
    <row r="1314" spans="1:65" s="13" customFormat="1" ht="10">
      <c r="B1314" s="160"/>
      <c r="D1314" s="161" t="s">
        <v>151</v>
      </c>
      <c r="E1314" s="162" t="s">
        <v>1</v>
      </c>
      <c r="F1314" s="163" t="s">
        <v>1784</v>
      </c>
      <c r="H1314" s="164">
        <v>142.19999999999999</v>
      </c>
      <c r="I1314" s="165"/>
      <c r="L1314" s="160"/>
      <c r="M1314" s="166"/>
      <c r="N1314" s="167"/>
      <c r="O1314" s="167"/>
      <c r="P1314" s="167"/>
      <c r="Q1314" s="167"/>
      <c r="R1314" s="167"/>
      <c r="S1314" s="167"/>
      <c r="T1314" s="168"/>
      <c r="AT1314" s="162" t="s">
        <v>151</v>
      </c>
      <c r="AU1314" s="162" t="s">
        <v>149</v>
      </c>
      <c r="AV1314" s="13" t="s">
        <v>149</v>
      </c>
      <c r="AW1314" s="13" t="s">
        <v>31</v>
      </c>
      <c r="AX1314" s="13" t="s">
        <v>74</v>
      </c>
      <c r="AY1314" s="162" t="s">
        <v>142</v>
      </c>
    </row>
    <row r="1315" spans="1:65" s="13" customFormat="1" ht="10">
      <c r="B1315" s="160"/>
      <c r="D1315" s="161" t="s">
        <v>151</v>
      </c>
      <c r="E1315" s="162" t="s">
        <v>1</v>
      </c>
      <c r="F1315" s="163" t="s">
        <v>1785</v>
      </c>
      <c r="H1315" s="164">
        <v>37.72</v>
      </c>
      <c r="I1315" s="165"/>
      <c r="L1315" s="160"/>
      <c r="M1315" s="166"/>
      <c r="N1315" s="167"/>
      <c r="O1315" s="167"/>
      <c r="P1315" s="167"/>
      <c r="Q1315" s="167"/>
      <c r="R1315" s="167"/>
      <c r="S1315" s="167"/>
      <c r="T1315" s="168"/>
      <c r="AT1315" s="162" t="s">
        <v>151</v>
      </c>
      <c r="AU1315" s="162" t="s">
        <v>149</v>
      </c>
      <c r="AV1315" s="13" t="s">
        <v>149</v>
      </c>
      <c r="AW1315" s="13" t="s">
        <v>31</v>
      </c>
      <c r="AX1315" s="13" t="s">
        <v>74</v>
      </c>
      <c r="AY1315" s="162" t="s">
        <v>142</v>
      </c>
    </row>
    <row r="1316" spans="1:65" s="13" customFormat="1" ht="10">
      <c r="B1316" s="160"/>
      <c r="D1316" s="161" t="s">
        <v>151</v>
      </c>
      <c r="E1316" s="162" t="s">
        <v>1</v>
      </c>
      <c r="F1316" s="163" t="s">
        <v>1786</v>
      </c>
      <c r="H1316" s="164">
        <v>59.89</v>
      </c>
      <c r="I1316" s="165"/>
      <c r="L1316" s="160"/>
      <c r="M1316" s="166"/>
      <c r="N1316" s="167"/>
      <c r="O1316" s="167"/>
      <c r="P1316" s="167"/>
      <c r="Q1316" s="167"/>
      <c r="R1316" s="167"/>
      <c r="S1316" s="167"/>
      <c r="T1316" s="168"/>
      <c r="AT1316" s="162" t="s">
        <v>151</v>
      </c>
      <c r="AU1316" s="162" t="s">
        <v>149</v>
      </c>
      <c r="AV1316" s="13" t="s">
        <v>149</v>
      </c>
      <c r="AW1316" s="13" t="s">
        <v>31</v>
      </c>
      <c r="AX1316" s="13" t="s">
        <v>74</v>
      </c>
      <c r="AY1316" s="162" t="s">
        <v>142</v>
      </c>
    </row>
    <row r="1317" spans="1:65" s="13" customFormat="1" ht="10">
      <c r="B1317" s="160"/>
      <c r="D1317" s="161" t="s">
        <v>151</v>
      </c>
      <c r="E1317" s="162" t="s">
        <v>1</v>
      </c>
      <c r="F1317" s="163" t="s">
        <v>1787</v>
      </c>
      <c r="H1317" s="164">
        <v>74.05</v>
      </c>
      <c r="I1317" s="165"/>
      <c r="L1317" s="160"/>
      <c r="M1317" s="166"/>
      <c r="N1317" s="167"/>
      <c r="O1317" s="167"/>
      <c r="P1317" s="167"/>
      <c r="Q1317" s="167"/>
      <c r="R1317" s="167"/>
      <c r="S1317" s="167"/>
      <c r="T1317" s="168"/>
      <c r="AT1317" s="162" t="s">
        <v>151</v>
      </c>
      <c r="AU1317" s="162" t="s">
        <v>149</v>
      </c>
      <c r="AV1317" s="13" t="s">
        <v>149</v>
      </c>
      <c r="AW1317" s="13" t="s">
        <v>31</v>
      </c>
      <c r="AX1317" s="13" t="s">
        <v>74</v>
      </c>
      <c r="AY1317" s="162" t="s">
        <v>142</v>
      </c>
    </row>
    <row r="1318" spans="1:65" s="14" customFormat="1" ht="10">
      <c r="B1318" s="169"/>
      <c r="D1318" s="161" t="s">
        <v>151</v>
      </c>
      <c r="E1318" s="170" t="s">
        <v>1</v>
      </c>
      <c r="F1318" s="171" t="s">
        <v>494</v>
      </c>
      <c r="H1318" s="170" t="s">
        <v>1</v>
      </c>
      <c r="I1318" s="172"/>
      <c r="L1318" s="169"/>
      <c r="M1318" s="173"/>
      <c r="N1318" s="174"/>
      <c r="O1318" s="174"/>
      <c r="P1318" s="174"/>
      <c r="Q1318" s="174"/>
      <c r="R1318" s="174"/>
      <c r="S1318" s="174"/>
      <c r="T1318" s="175"/>
      <c r="AT1318" s="170" t="s">
        <v>151</v>
      </c>
      <c r="AU1318" s="170" t="s">
        <v>149</v>
      </c>
      <c r="AV1318" s="14" t="s">
        <v>82</v>
      </c>
      <c r="AW1318" s="14" t="s">
        <v>31</v>
      </c>
      <c r="AX1318" s="14" t="s">
        <v>74</v>
      </c>
      <c r="AY1318" s="170" t="s">
        <v>142</v>
      </c>
    </row>
    <row r="1319" spans="1:65" s="13" customFormat="1" ht="10">
      <c r="B1319" s="160"/>
      <c r="D1319" s="161" t="s">
        <v>151</v>
      </c>
      <c r="E1319" s="162" t="s">
        <v>1</v>
      </c>
      <c r="F1319" s="163" t="s">
        <v>1788</v>
      </c>
      <c r="H1319" s="164">
        <v>128.55000000000001</v>
      </c>
      <c r="I1319" s="165"/>
      <c r="L1319" s="160"/>
      <c r="M1319" s="166"/>
      <c r="N1319" s="167"/>
      <c r="O1319" s="167"/>
      <c r="P1319" s="167"/>
      <c r="Q1319" s="167"/>
      <c r="R1319" s="167"/>
      <c r="S1319" s="167"/>
      <c r="T1319" s="168"/>
      <c r="AT1319" s="162" t="s">
        <v>151</v>
      </c>
      <c r="AU1319" s="162" t="s">
        <v>149</v>
      </c>
      <c r="AV1319" s="13" t="s">
        <v>149</v>
      </c>
      <c r="AW1319" s="13" t="s">
        <v>31</v>
      </c>
      <c r="AX1319" s="13" t="s">
        <v>74</v>
      </c>
      <c r="AY1319" s="162" t="s">
        <v>142</v>
      </c>
    </row>
    <row r="1320" spans="1:65" s="13" customFormat="1" ht="10">
      <c r="B1320" s="160"/>
      <c r="D1320" s="161" t="s">
        <v>151</v>
      </c>
      <c r="E1320" s="162" t="s">
        <v>1</v>
      </c>
      <c r="F1320" s="163" t="s">
        <v>1789</v>
      </c>
      <c r="H1320" s="164">
        <v>143.61000000000001</v>
      </c>
      <c r="I1320" s="165"/>
      <c r="L1320" s="160"/>
      <c r="M1320" s="166"/>
      <c r="N1320" s="167"/>
      <c r="O1320" s="167"/>
      <c r="P1320" s="167"/>
      <c r="Q1320" s="167"/>
      <c r="R1320" s="167"/>
      <c r="S1320" s="167"/>
      <c r="T1320" s="168"/>
      <c r="AT1320" s="162" t="s">
        <v>151</v>
      </c>
      <c r="AU1320" s="162" t="s">
        <v>149</v>
      </c>
      <c r="AV1320" s="13" t="s">
        <v>149</v>
      </c>
      <c r="AW1320" s="13" t="s">
        <v>31</v>
      </c>
      <c r="AX1320" s="13" t="s">
        <v>74</v>
      </c>
      <c r="AY1320" s="162" t="s">
        <v>142</v>
      </c>
    </row>
    <row r="1321" spans="1:65" s="13" customFormat="1" ht="10">
      <c r="B1321" s="160"/>
      <c r="D1321" s="161" t="s">
        <v>151</v>
      </c>
      <c r="E1321" s="162" t="s">
        <v>1</v>
      </c>
      <c r="F1321" s="163" t="s">
        <v>1790</v>
      </c>
      <c r="H1321" s="164">
        <v>155.09</v>
      </c>
      <c r="I1321" s="165"/>
      <c r="L1321" s="160"/>
      <c r="M1321" s="166"/>
      <c r="N1321" s="167"/>
      <c r="O1321" s="167"/>
      <c r="P1321" s="167"/>
      <c r="Q1321" s="167"/>
      <c r="R1321" s="167"/>
      <c r="S1321" s="167"/>
      <c r="T1321" s="168"/>
      <c r="AT1321" s="162" t="s">
        <v>151</v>
      </c>
      <c r="AU1321" s="162" t="s">
        <v>149</v>
      </c>
      <c r="AV1321" s="13" t="s">
        <v>149</v>
      </c>
      <c r="AW1321" s="13" t="s">
        <v>31</v>
      </c>
      <c r="AX1321" s="13" t="s">
        <v>74</v>
      </c>
      <c r="AY1321" s="162" t="s">
        <v>142</v>
      </c>
    </row>
    <row r="1322" spans="1:65" s="13" customFormat="1" ht="10">
      <c r="B1322" s="160"/>
      <c r="D1322" s="161" t="s">
        <v>151</v>
      </c>
      <c r="E1322" s="162" t="s">
        <v>1</v>
      </c>
      <c r="F1322" s="163" t="s">
        <v>1791</v>
      </c>
      <c r="H1322" s="164">
        <v>126.56</v>
      </c>
      <c r="I1322" s="165"/>
      <c r="L1322" s="160"/>
      <c r="M1322" s="166"/>
      <c r="N1322" s="167"/>
      <c r="O1322" s="167"/>
      <c r="P1322" s="167"/>
      <c r="Q1322" s="167"/>
      <c r="R1322" s="167"/>
      <c r="S1322" s="167"/>
      <c r="T1322" s="168"/>
      <c r="AT1322" s="162" t="s">
        <v>151</v>
      </c>
      <c r="AU1322" s="162" t="s">
        <v>149</v>
      </c>
      <c r="AV1322" s="13" t="s">
        <v>149</v>
      </c>
      <c r="AW1322" s="13" t="s">
        <v>31</v>
      </c>
      <c r="AX1322" s="13" t="s">
        <v>74</v>
      </c>
      <c r="AY1322" s="162" t="s">
        <v>142</v>
      </c>
    </row>
    <row r="1323" spans="1:65" s="14" customFormat="1" ht="10">
      <c r="B1323" s="169"/>
      <c r="D1323" s="161" t="s">
        <v>151</v>
      </c>
      <c r="E1323" s="170" t="s">
        <v>1</v>
      </c>
      <c r="F1323" s="171" t="s">
        <v>498</v>
      </c>
      <c r="H1323" s="170" t="s">
        <v>1</v>
      </c>
      <c r="I1323" s="172"/>
      <c r="L1323" s="169"/>
      <c r="M1323" s="173"/>
      <c r="N1323" s="174"/>
      <c r="O1323" s="174"/>
      <c r="P1323" s="174"/>
      <c r="Q1323" s="174"/>
      <c r="R1323" s="174"/>
      <c r="S1323" s="174"/>
      <c r="T1323" s="175"/>
      <c r="AT1323" s="170" t="s">
        <v>151</v>
      </c>
      <c r="AU1323" s="170" t="s">
        <v>149</v>
      </c>
      <c r="AV1323" s="14" t="s">
        <v>82</v>
      </c>
      <c r="AW1323" s="14" t="s">
        <v>31</v>
      </c>
      <c r="AX1323" s="14" t="s">
        <v>74</v>
      </c>
      <c r="AY1323" s="170" t="s">
        <v>142</v>
      </c>
    </row>
    <row r="1324" spans="1:65" s="13" customFormat="1" ht="10">
      <c r="B1324" s="160"/>
      <c r="D1324" s="161" t="s">
        <v>151</v>
      </c>
      <c r="E1324" s="162" t="s">
        <v>1</v>
      </c>
      <c r="F1324" s="163" t="s">
        <v>1792</v>
      </c>
      <c r="H1324" s="164">
        <v>155.21</v>
      </c>
      <c r="I1324" s="165"/>
      <c r="L1324" s="160"/>
      <c r="M1324" s="166"/>
      <c r="N1324" s="167"/>
      <c r="O1324" s="167"/>
      <c r="P1324" s="167"/>
      <c r="Q1324" s="167"/>
      <c r="R1324" s="167"/>
      <c r="S1324" s="167"/>
      <c r="T1324" s="168"/>
      <c r="AT1324" s="162" t="s">
        <v>151</v>
      </c>
      <c r="AU1324" s="162" t="s">
        <v>149</v>
      </c>
      <c r="AV1324" s="13" t="s">
        <v>149</v>
      </c>
      <c r="AW1324" s="13" t="s">
        <v>31</v>
      </c>
      <c r="AX1324" s="13" t="s">
        <v>74</v>
      </c>
      <c r="AY1324" s="162" t="s">
        <v>142</v>
      </c>
    </row>
    <row r="1325" spans="1:65" s="13" customFormat="1" ht="10">
      <c r="B1325" s="160"/>
      <c r="D1325" s="161" t="s">
        <v>151</v>
      </c>
      <c r="E1325" s="162" t="s">
        <v>1</v>
      </c>
      <c r="F1325" s="163" t="s">
        <v>1793</v>
      </c>
      <c r="H1325" s="164">
        <v>112.36</v>
      </c>
      <c r="I1325" s="165"/>
      <c r="L1325" s="160"/>
      <c r="M1325" s="166"/>
      <c r="N1325" s="167"/>
      <c r="O1325" s="167"/>
      <c r="P1325" s="167"/>
      <c r="Q1325" s="167"/>
      <c r="R1325" s="167"/>
      <c r="S1325" s="167"/>
      <c r="T1325" s="168"/>
      <c r="AT1325" s="162" t="s">
        <v>151</v>
      </c>
      <c r="AU1325" s="162" t="s">
        <v>149</v>
      </c>
      <c r="AV1325" s="13" t="s">
        <v>149</v>
      </c>
      <c r="AW1325" s="13" t="s">
        <v>31</v>
      </c>
      <c r="AX1325" s="13" t="s">
        <v>74</v>
      </c>
      <c r="AY1325" s="162" t="s">
        <v>142</v>
      </c>
    </row>
    <row r="1326" spans="1:65" s="15" customFormat="1" ht="10">
      <c r="B1326" s="176"/>
      <c r="D1326" s="161" t="s">
        <v>151</v>
      </c>
      <c r="E1326" s="177" t="s">
        <v>1</v>
      </c>
      <c r="F1326" s="178" t="s">
        <v>164</v>
      </c>
      <c r="H1326" s="179">
        <v>1395.64</v>
      </c>
      <c r="I1326" s="180"/>
      <c r="L1326" s="176"/>
      <c r="M1326" s="181"/>
      <c r="N1326" s="182"/>
      <c r="O1326" s="182"/>
      <c r="P1326" s="182"/>
      <c r="Q1326" s="182"/>
      <c r="R1326" s="182"/>
      <c r="S1326" s="182"/>
      <c r="T1326" s="183"/>
      <c r="AT1326" s="177" t="s">
        <v>151</v>
      </c>
      <c r="AU1326" s="177" t="s">
        <v>149</v>
      </c>
      <c r="AV1326" s="15" t="s">
        <v>148</v>
      </c>
      <c r="AW1326" s="15" t="s">
        <v>31</v>
      </c>
      <c r="AX1326" s="15" t="s">
        <v>82</v>
      </c>
      <c r="AY1326" s="177" t="s">
        <v>142</v>
      </c>
    </row>
    <row r="1327" spans="1:65" s="2" customFormat="1" ht="21.75" customHeight="1">
      <c r="A1327" s="33"/>
      <c r="B1327" s="145"/>
      <c r="C1327" s="146" t="s">
        <v>1794</v>
      </c>
      <c r="D1327" s="146" t="s">
        <v>144</v>
      </c>
      <c r="E1327" s="147" t="s">
        <v>1795</v>
      </c>
      <c r="F1327" s="148" t="s">
        <v>1796</v>
      </c>
      <c r="G1327" s="149" t="s">
        <v>314</v>
      </c>
      <c r="H1327" s="150">
        <v>317.26</v>
      </c>
      <c r="I1327" s="151"/>
      <c r="J1327" s="152">
        <f>ROUND(I1327*H1327,2)</f>
        <v>0</v>
      </c>
      <c r="K1327" s="153"/>
      <c r="L1327" s="34"/>
      <c r="M1327" s="154" t="s">
        <v>1</v>
      </c>
      <c r="N1327" s="155" t="s">
        <v>40</v>
      </c>
      <c r="O1327" s="59"/>
      <c r="P1327" s="156">
        <f>O1327*H1327</f>
        <v>0</v>
      </c>
      <c r="Q1327" s="156">
        <v>1.6570000000000001E-2</v>
      </c>
      <c r="R1327" s="156">
        <f>Q1327*H1327</f>
        <v>5.2569982</v>
      </c>
      <c r="S1327" s="156">
        <v>0</v>
      </c>
      <c r="T1327" s="157">
        <f>S1327*H1327</f>
        <v>0</v>
      </c>
      <c r="U1327" s="33"/>
      <c r="V1327" s="33"/>
      <c r="W1327" s="33"/>
      <c r="X1327" s="33"/>
      <c r="Y1327" s="33"/>
      <c r="Z1327" s="33"/>
      <c r="AA1327" s="33"/>
      <c r="AB1327" s="33"/>
      <c r="AC1327" s="33"/>
      <c r="AD1327" s="33"/>
      <c r="AE1327" s="33"/>
      <c r="AR1327" s="158" t="s">
        <v>276</v>
      </c>
      <c r="AT1327" s="158" t="s">
        <v>144</v>
      </c>
      <c r="AU1327" s="158" t="s">
        <v>149</v>
      </c>
      <c r="AY1327" s="18" t="s">
        <v>142</v>
      </c>
      <c r="BE1327" s="159">
        <f>IF(N1327="základná",J1327,0)</f>
        <v>0</v>
      </c>
      <c r="BF1327" s="159">
        <f>IF(N1327="znížená",J1327,0)</f>
        <v>0</v>
      </c>
      <c r="BG1327" s="159">
        <f>IF(N1327="zákl. prenesená",J1327,0)</f>
        <v>0</v>
      </c>
      <c r="BH1327" s="159">
        <f>IF(N1327="zníž. prenesená",J1327,0)</f>
        <v>0</v>
      </c>
      <c r="BI1327" s="159">
        <f>IF(N1327="nulová",J1327,0)</f>
        <v>0</v>
      </c>
      <c r="BJ1327" s="18" t="s">
        <v>149</v>
      </c>
      <c r="BK1327" s="159">
        <f>ROUND(I1327*H1327,2)</f>
        <v>0</v>
      </c>
      <c r="BL1327" s="18" t="s">
        <v>276</v>
      </c>
      <c r="BM1327" s="158" t="s">
        <v>1797</v>
      </c>
    </row>
    <row r="1328" spans="1:65" s="14" customFormat="1" ht="10">
      <c r="B1328" s="169"/>
      <c r="D1328" s="161" t="s">
        <v>151</v>
      </c>
      <c r="E1328" s="170" t="s">
        <v>1</v>
      </c>
      <c r="F1328" s="171" t="s">
        <v>498</v>
      </c>
      <c r="H1328" s="170" t="s">
        <v>1</v>
      </c>
      <c r="I1328" s="172"/>
      <c r="L1328" s="169"/>
      <c r="M1328" s="173"/>
      <c r="N1328" s="174"/>
      <c r="O1328" s="174"/>
      <c r="P1328" s="174"/>
      <c r="Q1328" s="174"/>
      <c r="R1328" s="174"/>
      <c r="S1328" s="174"/>
      <c r="T1328" s="175"/>
      <c r="AT1328" s="170" t="s">
        <v>151</v>
      </c>
      <c r="AU1328" s="170" t="s">
        <v>149</v>
      </c>
      <c r="AV1328" s="14" t="s">
        <v>82</v>
      </c>
      <c r="AW1328" s="14" t="s">
        <v>31</v>
      </c>
      <c r="AX1328" s="14" t="s">
        <v>74</v>
      </c>
      <c r="AY1328" s="170" t="s">
        <v>142</v>
      </c>
    </row>
    <row r="1329" spans="1:65" s="13" customFormat="1" ht="10">
      <c r="B1329" s="160"/>
      <c r="D1329" s="161" t="s">
        <v>151</v>
      </c>
      <c r="E1329" s="162" t="s">
        <v>1</v>
      </c>
      <c r="F1329" s="163" t="s">
        <v>1798</v>
      </c>
      <c r="H1329" s="164">
        <v>163.41</v>
      </c>
      <c r="I1329" s="165"/>
      <c r="L1329" s="160"/>
      <c r="M1329" s="166"/>
      <c r="N1329" s="167"/>
      <c r="O1329" s="167"/>
      <c r="P1329" s="167"/>
      <c r="Q1329" s="167"/>
      <c r="R1329" s="167"/>
      <c r="S1329" s="167"/>
      <c r="T1329" s="168"/>
      <c r="AT1329" s="162" t="s">
        <v>151</v>
      </c>
      <c r="AU1329" s="162" t="s">
        <v>149</v>
      </c>
      <c r="AV1329" s="13" t="s">
        <v>149</v>
      </c>
      <c r="AW1329" s="13" t="s">
        <v>31</v>
      </c>
      <c r="AX1329" s="13" t="s">
        <v>74</v>
      </c>
      <c r="AY1329" s="162" t="s">
        <v>142</v>
      </c>
    </row>
    <row r="1330" spans="1:65" s="13" customFormat="1" ht="10">
      <c r="B1330" s="160"/>
      <c r="D1330" s="161" t="s">
        <v>151</v>
      </c>
      <c r="E1330" s="162" t="s">
        <v>1</v>
      </c>
      <c r="F1330" s="163" t="s">
        <v>1799</v>
      </c>
      <c r="H1330" s="164">
        <v>153.85</v>
      </c>
      <c r="I1330" s="165"/>
      <c r="L1330" s="160"/>
      <c r="M1330" s="166"/>
      <c r="N1330" s="167"/>
      <c r="O1330" s="167"/>
      <c r="P1330" s="167"/>
      <c r="Q1330" s="167"/>
      <c r="R1330" s="167"/>
      <c r="S1330" s="167"/>
      <c r="T1330" s="168"/>
      <c r="AT1330" s="162" t="s">
        <v>151</v>
      </c>
      <c r="AU1330" s="162" t="s">
        <v>149</v>
      </c>
      <c r="AV1330" s="13" t="s">
        <v>149</v>
      </c>
      <c r="AW1330" s="13" t="s">
        <v>31</v>
      </c>
      <c r="AX1330" s="13" t="s">
        <v>74</v>
      </c>
      <c r="AY1330" s="162" t="s">
        <v>142</v>
      </c>
    </row>
    <row r="1331" spans="1:65" s="15" customFormat="1" ht="10">
      <c r="B1331" s="176"/>
      <c r="D1331" s="161" t="s">
        <v>151</v>
      </c>
      <c r="E1331" s="177" t="s">
        <v>1</v>
      </c>
      <c r="F1331" s="178" t="s">
        <v>164</v>
      </c>
      <c r="H1331" s="179">
        <v>317.26</v>
      </c>
      <c r="I1331" s="180"/>
      <c r="L1331" s="176"/>
      <c r="M1331" s="181"/>
      <c r="N1331" s="182"/>
      <c r="O1331" s="182"/>
      <c r="P1331" s="182"/>
      <c r="Q1331" s="182"/>
      <c r="R1331" s="182"/>
      <c r="S1331" s="182"/>
      <c r="T1331" s="183"/>
      <c r="AT1331" s="177" t="s">
        <v>151</v>
      </c>
      <c r="AU1331" s="177" t="s">
        <v>149</v>
      </c>
      <c r="AV1331" s="15" t="s">
        <v>148</v>
      </c>
      <c r="AW1331" s="15" t="s">
        <v>31</v>
      </c>
      <c r="AX1331" s="15" t="s">
        <v>82</v>
      </c>
      <c r="AY1331" s="177" t="s">
        <v>142</v>
      </c>
    </row>
    <row r="1332" spans="1:65" s="2" customFormat="1" ht="16.5" customHeight="1">
      <c r="A1332" s="33"/>
      <c r="B1332" s="145"/>
      <c r="C1332" s="146" t="s">
        <v>1800</v>
      </c>
      <c r="D1332" s="146" t="s">
        <v>144</v>
      </c>
      <c r="E1332" s="147" t="s">
        <v>1801</v>
      </c>
      <c r="F1332" s="148" t="s">
        <v>1802</v>
      </c>
      <c r="G1332" s="149" t="s">
        <v>527</v>
      </c>
      <c r="H1332" s="150">
        <v>8</v>
      </c>
      <c r="I1332" s="151"/>
      <c r="J1332" s="152">
        <f>ROUND(I1332*H1332,2)</f>
        <v>0</v>
      </c>
      <c r="K1332" s="153"/>
      <c r="L1332" s="34"/>
      <c r="M1332" s="154" t="s">
        <v>1</v>
      </c>
      <c r="N1332" s="155" t="s">
        <v>40</v>
      </c>
      <c r="O1332" s="59"/>
      <c r="P1332" s="156">
        <f>O1332*H1332</f>
        <v>0</v>
      </c>
      <c r="Q1332" s="156">
        <v>2.5600000000000002E-3</v>
      </c>
      <c r="R1332" s="156">
        <f>Q1332*H1332</f>
        <v>2.0480000000000002E-2</v>
      </c>
      <c r="S1332" s="156">
        <v>0</v>
      </c>
      <c r="T1332" s="157">
        <f>S1332*H1332</f>
        <v>0</v>
      </c>
      <c r="U1332" s="33"/>
      <c r="V1332" s="33"/>
      <c r="W1332" s="33"/>
      <c r="X1332" s="33"/>
      <c r="Y1332" s="33"/>
      <c r="Z1332" s="33"/>
      <c r="AA1332" s="33"/>
      <c r="AB1332" s="33"/>
      <c r="AC1332" s="33"/>
      <c r="AD1332" s="33"/>
      <c r="AE1332" s="33"/>
      <c r="AR1332" s="158" t="s">
        <v>276</v>
      </c>
      <c r="AT1332" s="158" t="s">
        <v>144</v>
      </c>
      <c r="AU1332" s="158" t="s">
        <v>149</v>
      </c>
      <c r="AY1332" s="18" t="s">
        <v>142</v>
      </c>
      <c r="BE1332" s="159">
        <f>IF(N1332="základná",J1332,0)</f>
        <v>0</v>
      </c>
      <c r="BF1332" s="159">
        <f>IF(N1332="znížená",J1332,0)</f>
        <v>0</v>
      </c>
      <c r="BG1332" s="159">
        <f>IF(N1332="zákl. prenesená",J1332,0)</f>
        <v>0</v>
      </c>
      <c r="BH1332" s="159">
        <f>IF(N1332="zníž. prenesená",J1332,0)</f>
        <v>0</v>
      </c>
      <c r="BI1332" s="159">
        <f>IF(N1332="nulová",J1332,0)</f>
        <v>0</v>
      </c>
      <c r="BJ1332" s="18" t="s">
        <v>149</v>
      </c>
      <c r="BK1332" s="159">
        <f>ROUND(I1332*H1332,2)</f>
        <v>0</v>
      </c>
      <c r="BL1332" s="18" t="s">
        <v>276</v>
      </c>
      <c r="BM1332" s="158" t="s">
        <v>1803</v>
      </c>
    </row>
    <row r="1333" spans="1:65" s="2" customFormat="1" ht="21.75" customHeight="1">
      <c r="A1333" s="33"/>
      <c r="B1333" s="145"/>
      <c r="C1333" s="146" t="s">
        <v>1804</v>
      </c>
      <c r="D1333" s="146" t="s">
        <v>144</v>
      </c>
      <c r="E1333" s="147" t="s">
        <v>1805</v>
      </c>
      <c r="F1333" s="148" t="s">
        <v>1806</v>
      </c>
      <c r="G1333" s="149" t="s">
        <v>1470</v>
      </c>
      <c r="H1333" s="203"/>
      <c r="I1333" s="151"/>
      <c r="J1333" s="152">
        <f>ROUND(I1333*H1333,2)</f>
        <v>0</v>
      </c>
      <c r="K1333" s="153"/>
      <c r="L1333" s="34"/>
      <c r="M1333" s="154" t="s">
        <v>1</v>
      </c>
      <c r="N1333" s="155" t="s">
        <v>40</v>
      </c>
      <c r="O1333" s="59"/>
      <c r="P1333" s="156">
        <f>O1333*H1333</f>
        <v>0</v>
      </c>
      <c r="Q1333" s="156">
        <v>0</v>
      </c>
      <c r="R1333" s="156">
        <f>Q1333*H1333</f>
        <v>0</v>
      </c>
      <c r="S1333" s="156">
        <v>0</v>
      </c>
      <c r="T1333" s="157">
        <f>S1333*H1333</f>
        <v>0</v>
      </c>
      <c r="U1333" s="33"/>
      <c r="V1333" s="33"/>
      <c r="W1333" s="33"/>
      <c r="X1333" s="33"/>
      <c r="Y1333" s="33"/>
      <c r="Z1333" s="33"/>
      <c r="AA1333" s="33"/>
      <c r="AB1333" s="33"/>
      <c r="AC1333" s="33"/>
      <c r="AD1333" s="33"/>
      <c r="AE1333" s="33"/>
      <c r="AR1333" s="158" t="s">
        <v>276</v>
      </c>
      <c r="AT1333" s="158" t="s">
        <v>144</v>
      </c>
      <c r="AU1333" s="158" t="s">
        <v>149</v>
      </c>
      <c r="AY1333" s="18" t="s">
        <v>142</v>
      </c>
      <c r="BE1333" s="159">
        <f>IF(N1333="základná",J1333,0)</f>
        <v>0</v>
      </c>
      <c r="BF1333" s="159">
        <f>IF(N1333="znížená",J1333,0)</f>
        <v>0</v>
      </c>
      <c r="BG1333" s="159">
        <f>IF(N1333="zákl. prenesená",J1333,0)</f>
        <v>0</v>
      </c>
      <c r="BH1333" s="159">
        <f>IF(N1333="zníž. prenesená",J1333,0)</f>
        <v>0</v>
      </c>
      <c r="BI1333" s="159">
        <f>IF(N1333="nulová",J1333,0)</f>
        <v>0</v>
      </c>
      <c r="BJ1333" s="18" t="s">
        <v>149</v>
      </c>
      <c r="BK1333" s="159">
        <f>ROUND(I1333*H1333,2)</f>
        <v>0</v>
      </c>
      <c r="BL1333" s="18" t="s">
        <v>276</v>
      </c>
      <c r="BM1333" s="158" t="s">
        <v>1807</v>
      </c>
    </row>
    <row r="1334" spans="1:65" s="12" customFormat="1" ht="22.75" customHeight="1">
      <c r="B1334" s="132"/>
      <c r="D1334" s="133" t="s">
        <v>73</v>
      </c>
      <c r="E1334" s="143" t="s">
        <v>1808</v>
      </c>
      <c r="F1334" s="143" t="s">
        <v>1809</v>
      </c>
      <c r="I1334" s="135"/>
      <c r="J1334" s="144">
        <f>BK1334</f>
        <v>0</v>
      </c>
      <c r="L1334" s="132"/>
      <c r="M1334" s="137"/>
      <c r="N1334" s="138"/>
      <c r="O1334" s="138"/>
      <c r="P1334" s="139">
        <f>SUM(P1335:P1357)</f>
        <v>0</v>
      </c>
      <c r="Q1334" s="138"/>
      <c r="R1334" s="139">
        <f>SUM(R1335:R1357)</f>
        <v>0.85045379999999993</v>
      </c>
      <c r="S1334" s="138"/>
      <c r="T1334" s="140">
        <f>SUM(T1335:T1357)</f>
        <v>5.0104268200000002</v>
      </c>
      <c r="AR1334" s="133" t="s">
        <v>149</v>
      </c>
      <c r="AT1334" s="141" t="s">
        <v>73</v>
      </c>
      <c r="AU1334" s="141" t="s">
        <v>82</v>
      </c>
      <c r="AY1334" s="133" t="s">
        <v>142</v>
      </c>
      <c r="BK1334" s="142">
        <f>SUM(BK1335:BK1357)</f>
        <v>0</v>
      </c>
    </row>
    <row r="1335" spans="1:65" s="2" customFormat="1" ht="21.75" customHeight="1">
      <c r="A1335" s="33"/>
      <c r="B1335" s="145"/>
      <c r="C1335" s="146" t="s">
        <v>1810</v>
      </c>
      <c r="D1335" s="146" t="s">
        <v>144</v>
      </c>
      <c r="E1335" s="147" t="s">
        <v>1811</v>
      </c>
      <c r="F1335" s="148" t="s">
        <v>1812</v>
      </c>
      <c r="G1335" s="149" t="s">
        <v>314</v>
      </c>
      <c r="H1335" s="150">
        <v>536.18200000000002</v>
      </c>
      <c r="I1335" s="151"/>
      <c r="J1335" s="152">
        <f>ROUND(I1335*H1335,2)</f>
        <v>0</v>
      </c>
      <c r="K1335" s="153"/>
      <c r="L1335" s="34"/>
      <c r="M1335" s="154" t="s">
        <v>1</v>
      </c>
      <c r="N1335" s="155" t="s">
        <v>40</v>
      </c>
      <c r="O1335" s="59"/>
      <c r="P1335" s="156">
        <f>O1335*H1335</f>
        <v>0</v>
      </c>
      <c r="Q1335" s="156">
        <v>0</v>
      </c>
      <c r="R1335" s="156">
        <f>Q1335*H1335</f>
        <v>0</v>
      </c>
      <c r="S1335" s="156">
        <v>7.5100000000000002E-3</v>
      </c>
      <c r="T1335" s="157">
        <f>S1335*H1335</f>
        <v>4.0267268200000004</v>
      </c>
      <c r="U1335" s="33"/>
      <c r="V1335" s="33"/>
      <c r="W1335" s="33"/>
      <c r="X1335" s="33"/>
      <c r="Y1335" s="33"/>
      <c r="Z1335" s="33"/>
      <c r="AA1335" s="33"/>
      <c r="AB1335" s="33"/>
      <c r="AC1335" s="33"/>
      <c r="AD1335" s="33"/>
      <c r="AE1335" s="33"/>
      <c r="AR1335" s="158" t="s">
        <v>276</v>
      </c>
      <c r="AT1335" s="158" t="s">
        <v>144</v>
      </c>
      <c r="AU1335" s="158" t="s">
        <v>149</v>
      </c>
      <c r="AY1335" s="18" t="s">
        <v>142</v>
      </c>
      <c r="BE1335" s="159">
        <f>IF(N1335="základná",J1335,0)</f>
        <v>0</v>
      </c>
      <c r="BF1335" s="159">
        <f>IF(N1335="znížená",J1335,0)</f>
        <v>0</v>
      </c>
      <c r="BG1335" s="159">
        <f>IF(N1335="zákl. prenesená",J1335,0)</f>
        <v>0</v>
      </c>
      <c r="BH1335" s="159">
        <f>IF(N1335="zníž. prenesená",J1335,0)</f>
        <v>0</v>
      </c>
      <c r="BI1335" s="159">
        <f>IF(N1335="nulová",J1335,0)</f>
        <v>0</v>
      </c>
      <c r="BJ1335" s="18" t="s">
        <v>149</v>
      </c>
      <c r="BK1335" s="159">
        <f>ROUND(I1335*H1335,2)</f>
        <v>0</v>
      </c>
      <c r="BL1335" s="18" t="s">
        <v>276</v>
      </c>
      <c r="BM1335" s="158" t="s">
        <v>1813</v>
      </c>
    </row>
    <row r="1336" spans="1:65" s="13" customFormat="1" ht="10">
      <c r="B1336" s="160"/>
      <c r="D1336" s="161" t="s">
        <v>151</v>
      </c>
      <c r="E1336" s="162" t="s">
        <v>1</v>
      </c>
      <c r="F1336" s="163" t="s">
        <v>1814</v>
      </c>
      <c r="H1336" s="164">
        <v>480.35199999999998</v>
      </c>
      <c r="I1336" s="165"/>
      <c r="L1336" s="160"/>
      <c r="M1336" s="166"/>
      <c r="N1336" s="167"/>
      <c r="O1336" s="167"/>
      <c r="P1336" s="167"/>
      <c r="Q1336" s="167"/>
      <c r="R1336" s="167"/>
      <c r="S1336" s="167"/>
      <c r="T1336" s="168"/>
      <c r="AT1336" s="162" t="s">
        <v>151</v>
      </c>
      <c r="AU1336" s="162" t="s">
        <v>149</v>
      </c>
      <c r="AV1336" s="13" t="s">
        <v>149</v>
      </c>
      <c r="AW1336" s="13" t="s">
        <v>31</v>
      </c>
      <c r="AX1336" s="13" t="s">
        <v>74</v>
      </c>
      <c r="AY1336" s="162" t="s">
        <v>142</v>
      </c>
    </row>
    <row r="1337" spans="1:65" s="13" customFormat="1" ht="10">
      <c r="B1337" s="160"/>
      <c r="D1337" s="161" t="s">
        <v>151</v>
      </c>
      <c r="E1337" s="162" t="s">
        <v>1</v>
      </c>
      <c r="F1337" s="163" t="s">
        <v>1815</v>
      </c>
      <c r="H1337" s="164">
        <v>55.83</v>
      </c>
      <c r="I1337" s="165"/>
      <c r="L1337" s="160"/>
      <c r="M1337" s="166"/>
      <c r="N1337" s="167"/>
      <c r="O1337" s="167"/>
      <c r="P1337" s="167"/>
      <c r="Q1337" s="167"/>
      <c r="R1337" s="167"/>
      <c r="S1337" s="167"/>
      <c r="T1337" s="168"/>
      <c r="AT1337" s="162" t="s">
        <v>151</v>
      </c>
      <c r="AU1337" s="162" t="s">
        <v>149</v>
      </c>
      <c r="AV1337" s="13" t="s">
        <v>149</v>
      </c>
      <c r="AW1337" s="13" t="s">
        <v>31</v>
      </c>
      <c r="AX1337" s="13" t="s">
        <v>74</v>
      </c>
      <c r="AY1337" s="162" t="s">
        <v>142</v>
      </c>
    </row>
    <row r="1338" spans="1:65" s="15" customFormat="1" ht="10">
      <c r="B1338" s="176"/>
      <c r="D1338" s="161" t="s">
        <v>151</v>
      </c>
      <c r="E1338" s="177" t="s">
        <v>1</v>
      </c>
      <c r="F1338" s="178" t="s">
        <v>164</v>
      </c>
      <c r="H1338" s="179">
        <v>536.18200000000002</v>
      </c>
      <c r="I1338" s="180"/>
      <c r="L1338" s="176"/>
      <c r="M1338" s="181"/>
      <c r="N1338" s="182"/>
      <c r="O1338" s="182"/>
      <c r="P1338" s="182"/>
      <c r="Q1338" s="182"/>
      <c r="R1338" s="182"/>
      <c r="S1338" s="182"/>
      <c r="T1338" s="183"/>
      <c r="AT1338" s="177" t="s">
        <v>151</v>
      </c>
      <c r="AU1338" s="177" t="s">
        <v>149</v>
      </c>
      <c r="AV1338" s="15" t="s">
        <v>148</v>
      </c>
      <c r="AW1338" s="15" t="s">
        <v>31</v>
      </c>
      <c r="AX1338" s="15" t="s">
        <v>82</v>
      </c>
      <c r="AY1338" s="177" t="s">
        <v>142</v>
      </c>
    </row>
    <row r="1339" spans="1:65" s="2" customFormat="1" ht="33" customHeight="1">
      <c r="A1339" s="33"/>
      <c r="B1339" s="145"/>
      <c r="C1339" s="146" t="s">
        <v>1816</v>
      </c>
      <c r="D1339" s="146" t="s">
        <v>144</v>
      </c>
      <c r="E1339" s="147" t="s">
        <v>1817</v>
      </c>
      <c r="F1339" s="148" t="s">
        <v>1818</v>
      </c>
      <c r="G1339" s="149" t="s">
        <v>332</v>
      </c>
      <c r="H1339" s="150">
        <v>115.1</v>
      </c>
      <c r="I1339" s="151"/>
      <c r="J1339" s="152">
        <f>ROUND(I1339*H1339,2)</f>
        <v>0</v>
      </c>
      <c r="K1339" s="153"/>
      <c r="L1339" s="34"/>
      <c r="M1339" s="154" t="s">
        <v>1</v>
      </c>
      <c r="N1339" s="155" t="s">
        <v>40</v>
      </c>
      <c r="O1339" s="59"/>
      <c r="P1339" s="156">
        <f>O1339*H1339</f>
        <v>0</v>
      </c>
      <c r="Q1339" s="156">
        <v>0</v>
      </c>
      <c r="R1339" s="156">
        <f>Q1339*H1339</f>
        <v>0</v>
      </c>
      <c r="S1339" s="156">
        <v>3.2000000000000002E-3</v>
      </c>
      <c r="T1339" s="157">
        <f>S1339*H1339</f>
        <v>0.36831999999999998</v>
      </c>
      <c r="U1339" s="33"/>
      <c r="V1339" s="33"/>
      <c r="W1339" s="33"/>
      <c r="X1339" s="33"/>
      <c r="Y1339" s="33"/>
      <c r="Z1339" s="33"/>
      <c r="AA1339" s="33"/>
      <c r="AB1339" s="33"/>
      <c r="AC1339" s="33"/>
      <c r="AD1339" s="33"/>
      <c r="AE1339" s="33"/>
      <c r="AR1339" s="158" t="s">
        <v>276</v>
      </c>
      <c r="AT1339" s="158" t="s">
        <v>144</v>
      </c>
      <c r="AU1339" s="158" t="s">
        <v>149</v>
      </c>
      <c r="AY1339" s="18" t="s">
        <v>142</v>
      </c>
      <c r="BE1339" s="159">
        <f>IF(N1339="základná",J1339,0)</f>
        <v>0</v>
      </c>
      <c r="BF1339" s="159">
        <f>IF(N1339="znížená",J1339,0)</f>
        <v>0</v>
      </c>
      <c r="BG1339" s="159">
        <f>IF(N1339="zákl. prenesená",J1339,0)</f>
        <v>0</v>
      </c>
      <c r="BH1339" s="159">
        <f>IF(N1339="zníž. prenesená",J1339,0)</f>
        <v>0</v>
      </c>
      <c r="BI1339" s="159">
        <f>IF(N1339="nulová",J1339,0)</f>
        <v>0</v>
      </c>
      <c r="BJ1339" s="18" t="s">
        <v>149</v>
      </c>
      <c r="BK1339" s="159">
        <f>ROUND(I1339*H1339,2)</f>
        <v>0</v>
      </c>
      <c r="BL1339" s="18" t="s">
        <v>276</v>
      </c>
      <c r="BM1339" s="158" t="s">
        <v>1819</v>
      </c>
    </row>
    <row r="1340" spans="1:65" s="13" customFormat="1" ht="10">
      <c r="B1340" s="160"/>
      <c r="D1340" s="161" t="s">
        <v>151</v>
      </c>
      <c r="E1340" s="162" t="s">
        <v>1</v>
      </c>
      <c r="F1340" s="163" t="s">
        <v>1820</v>
      </c>
      <c r="H1340" s="164">
        <v>115.1</v>
      </c>
      <c r="I1340" s="165"/>
      <c r="L1340" s="160"/>
      <c r="M1340" s="166"/>
      <c r="N1340" s="167"/>
      <c r="O1340" s="167"/>
      <c r="P1340" s="167"/>
      <c r="Q1340" s="167"/>
      <c r="R1340" s="167"/>
      <c r="S1340" s="167"/>
      <c r="T1340" s="168"/>
      <c r="AT1340" s="162" t="s">
        <v>151</v>
      </c>
      <c r="AU1340" s="162" t="s">
        <v>149</v>
      </c>
      <c r="AV1340" s="13" t="s">
        <v>149</v>
      </c>
      <c r="AW1340" s="13" t="s">
        <v>31</v>
      </c>
      <c r="AX1340" s="13" t="s">
        <v>82</v>
      </c>
      <c r="AY1340" s="162" t="s">
        <v>142</v>
      </c>
    </row>
    <row r="1341" spans="1:65" s="2" customFormat="1" ht="21.75" customHeight="1">
      <c r="A1341" s="33"/>
      <c r="B1341" s="145"/>
      <c r="C1341" s="146" t="s">
        <v>1821</v>
      </c>
      <c r="D1341" s="146" t="s">
        <v>144</v>
      </c>
      <c r="E1341" s="147" t="s">
        <v>1822</v>
      </c>
      <c r="F1341" s="148" t="s">
        <v>1823</v>
      </c>
      <c r="G1341" s="149" t="s">
        <v>332</v>
      </c>
      <c r="H1341" s="150">
        <v>115.1</v>
      </c>
      <c r="I1341" s="151"/>
      <c r="J1341" s="152">
        <f>ROUND(I1341*H1341,2)</f>
        <v>0</v>
      </c>
      <c r="K1341" s="153"/>
      <c r="L1341" s="34"/>
      <c r="M1341" s="154" t="s">
        <v>1</v>
      </c>
      <c r="N1341" s="155" t="s">
        <v>40</v>
      </c>
      <c r="O1341" s="59"/>
      <c r="P1341" s="156">
        <f>O1341*H1341</f>
        <v>0</v>
      </c>
      <c r="Q1341" s="156">
        <v>0</v>
      </c>
      <c r="R1341" s="156">
        <f>Q1341*H1341</f>
        <v>0</v>
      </c>
      <c r="S1341" s="156">
        <v>3.3E-3</v>
      </c>
      <c r="T1341" s="157">
        <f>S1341*H1341</f>
        <v>0.37983</v>
      </c>
      <c r="U1341" s="33"/>
      <c r="V1341" s="33"/>
      <c r="W1341" s="33"/>
      <c r="X1341" s="33"/>
      <c r="Y1341" s="33"/>
      <c r="Z1341" s="33"/>
      <c r="AA1341" s="33"/>
      <c r="AB1341" s="33"/>
      <c r="AC1341" s="33"/>
      <c r="AD1341" s="33"/>
      <c r="AE1341" s="33"/>
      <c r="AR1341" s="158" t="s">
        <v>276</v>
      </c>
      <c r="AT1341" s="158" t="s">
        <v>144</v>
      </c>
      <c r="AU1341" s="158" t="s">
        <v>149</v>
      </c>
      <c r="AY1341" s="18" t="s">
        <v>142</v>
      </c>
      <c r="BE1341" s="159">
        <f>IF(N1341="základná",J1341,0)</f>
        <v>0</v>
      </c>
      <c r="BF1341" s="159">
        <f>IF(N1341="znížená",J1341,0)</f>
        <v>0</v>
      </c>
      <c r="BG1341" s="159">
        <f>IF(N1341="zákl. prenesená",J1341,0)</f>
        <v>0</v>
      </c>
      <c r="BH1341" s="159">
        <f>IF(N1341="zníž. prenesená",J1341,0)</f>
        <v>0</v>
      </c>
      <c r="BI1341" s="159">
        <f>IF(N1341="nulová",J1341,0)</f>
        <v>0</v>
      </c>
      <c r="BJ1341" s="18" t="s">
        <v>149</v>
      </c>
      <c r="BK1341" s="159">
        <f>ROUND(I1341*H1341,2)</f>
        <v>0</v>
      </c>
      <c r="BL1341" s="18" t="s">
        <v>276</v>
      </c>
      <c r="BM1341" s="158" t="s">
        <v>1824</v>
      </c>
    </row>
    <row r="1342" spans="1:65" s="2" customFormat="1" ht="21.75" customHeight="1">
      <c r="A1342" s="33"/>
      <c r="B1342" s="145"/>
      <c r="C1342" s="146" t="s">
        <v>1825</v>
      </c>
      <c r="D1342" s="146" t="s">
        <v>144</v>
      </c>
      <c r="E1342" s="147" t="s">
        <v>1826</v>
      </c>
      <c r="F1342" s="148" t="s">
        <v>1827</v>
      </c>
      <c r="G1342" s="149" t="s">
        <v>332</v>
      </c>
      <c r="H1342" s="150">
        <v>75.400000000000006</v>
      </c>
      <c r="I1342" s="151"/>
      <c r="J1342" s="152">
        <f>ROUND(I1342*H1342,2)</f>
        <v>0</v>
      </c>
      <c r="K1342" s="153"/>
      <c r="L1342" s="34"/>
      <c r="M1342" s="154" t="s">
        <v>1</v>
      </c>
      <c r="N1342" s="155" t="s">
        <v>40</v>
      </c>
      <c r="O1342" s="59"/>
      <c r="P1342" s="156">
        <f>O1342*H1342</f>
        <v>0</v>
      </c>
      <c r="Q1342" s="156">
        <v>0</v>
      </c>
      <c r="R1342" s="156">
        <f>Q1342*H1342</f>
        <v>0</v>
      </c>
      <c r="S1342" s="156">
        <v>1.3500000000000001E-3</v>
      </c>
      <c r="T1342" s="157">
        <f>S1342*H1342</f>
        <v>0.10179000000000002</v>
      </c>
      <c r="U1342" s="33"/>
      <c r="V1342" s="33"/>
      <c r="W1342" s="33"/>
      <c r="X1342" s="33"/>
      <c r="Y1342" s="33"/>
      <c r="Z1342" s="33"/>
      <c r="AA1342" s="33"/>
      <c r="AB1342" s="33"/>
      <c r="AC1342" s="33"/>
      <c r="AD1342" s="33"/>
      <c r="AE1342" s="33"/>
      <c r="AR1342" s="158" t="s">
        <v>276</v>
      </c>
      <c r="AT1342" s="158" t="s">
        <v>144</v>
      </c>
      <c r="AU1342" s="158" t="s">
        <v>149</v>
      </c>
      <c r="AY1342" s="18" t="s">
        <v>142</v>
      </c>
      <c r="BE1342" s="159">
        <f>IF(N1342="základná",J1342,0)</f>
        <v>0</v>
      </c>
      <c r="BF1342" s="159">
        <f>IF(N1342="znížená",J1342,0)</f>
        <v>0</v>
      </c>
      <c r="BG1342" s="159">
        <f>IF(N1342="zákl. prenesená",J1342,0)</f>
        <v>0</v>
      </c>
      <c r="BH1342" s="159">
        <f>IF(N1342="zníž. prenesená",J1342,0)</f>
        <v>0</v>
      </c>
      <c r="BI1342" s="159">
        <f>IF(N1342="nulová",J1342,0)</f>
        <v>0</v>
      </c>
      <c r="BJ1342" s="18" t="s">
        <v>149</v>
      </c>
      <c r="BK1342" s="159">
        <f>ROUND(I1342*H1342,2)</f>
        <v>0</v>
      </c>
      <c r="BL1342" s="18" t="s">
        <v>276</v>
      </c>
      <c r="BM1342" s="158" t="s">
        <v>1828</v>
      </c>
    </row>
    <row r="1343" spans="1:65" s="13" customFormat="1" ht="10">
      <c r="B1343" s="160"/>
      <c r="D1343" s="161" t="s">
        <v>151</v>
      </c>
      <c r="E1343" s="162" t="s">
        <v>1</v>
      </c>
      <c r="F1343" s="163" t="s">
        <v>1829</v>
      </c>
      <c r="H1343" s="164">
        <v>57.05</v>
      </c>
      <c r="I1343" s="165"/>
      <c r="L1343" s="160"/>
      <c r="M1343" s="166"/>
      <c r="N1343" s="167"/>
      <c r="O1343" s="167"/>
      <c r="P1343" s="167"/>
      <c r="Q1343" s="167"/>
      <c r="R1343" s="167"/>
      <c r="S1343" s="167"/>
      <c r="T1343" s="168"/>
      <c r="AT1343" s="162" t="s">
        <v>151</v>
      </c>
      <c r="AU1343" s="162" t="s">
        <v>149</v>
      </c>
      <c r="AV1343" s="13" t="s">
        <v>149</v>
      </c>
      <c r="AW1343" s="13" t="s">
        <v>31</v>
      </c>
      <c r="AX1343" s="13" t="s">
        <v>74</v>
      </c>
      <c r="AY1343" s="162" t="s">
        <v>142</v>
      </c>
    </row>
    <row r="1344" spans="1:65" s="13" customFormat="1" ht="10">
      <c r="B1344" s="160"/>
      <c r="D1344" s="161" t="s">
        <v>151</v>
      </c>
      <c r="E1344" s="162" t="s">
        <v>1</v>
      </c>
      <c r="F1344" s="163" t="s">
        <v>1830</v>
      </c>
      <c r="H1344" s="164">
        <v>18.350000000000001</v>
      </c>
      <c r="I1344" s="165"/>
      <c r="L1344" s="160"/>
      <c r="M1344" s="166"/>
      <c r="N1344" s="167"/>
      <c r="O1344" s="167"/>
      <c r="P1344" s="167"/>
      <c r="Q1344" s="167"/>
      <c r="R1344" s="167"/>
      <c r="S1344" s="167"/>
      <c r="T1344" s="168"/>
      <c r="AT1344" s="162" t="s">
        <v>151</v>
      </c>
      <c r="AU1344" s="162" t="s">
        <v>149</v>
      </c>
      <c r="AV1344" s="13" t="s">
        <v>149</v>
      </c>
      <c r="AW1344" s="13" t="s">
        <v>31</v>
      </c>
      <c r="AX1344" s="13" t="s">
        <v>74</v>
      </c>
      <c r="AY1344" s="162" t="s">
        <v>142</v>
      </c>
    </row>
    <row r="1345" spans="1:65" s="15" customFormat="1" ht="10">
      <c r="B1345" s="176"/>
      <c r="D1345" s="161" t="s">
        <v>151</v>
      </c>
      <c r="E1345" s="177" t="s">
        <v>1</v>
      </c>
      <c r="F1345" s="178" t="s">
        <v>164</v>
      </c>
      <c r="H1345" s="179">
        <v>75.400000000000006</v>
      </c>
      <c r="I1345" s="180"/>
      <c r="L1345" s="176"/>
      <c r="M1345" s="181"/>
      <c r="N1345" s="182"/>
      <c r="O1345" s="182"/>
      <c r="P1345" s="182"/>
      <c r="Q1345" s="182"/>
      <c r="R1345" s="182"/>
      <c r="S1345" s="182"/>
      <c r="T1345" s="183"/>
      <c r="AT1345" s="177" t="s">
        <v>151</v>
      </c>
      <c r="AU1345" s="177" t="s">
        <v>149</v>
      </c>
      <c r="AV1345" s="15" t="s">
        <v>148</v>
      </c>
      <c r="AW1345" s="15" t="s">
        <v>31</v>
      </c>
      <c r="AX1345" s="15" t="s">
        <v>82</v>
      </c>
      <c r="AY1345" s="177" t="s">
        <v>142</v>
      </c>
    </row>
    <row r="1346" spans="1:65" s="2" customFormat="1" ht="16.5" customHeight="1">
      <c r="A1346" s="33"/>
      <c r="B1346" s="145"/>
      <c r="C1346" s="146" t="s">
        <v>1831</v>
      </c>
      <c r="D1346" s="146" t="s">
        <v>144</v>
      </c>
      <c r="E1346" s="147" t="s">
        <v>1832</v>
      </c>
      <c r="F1346" s="148" t="s">
        <v>1833</v>
      </c>
      <c r="G1346" s="149" t="s">
        <v>314</v>
      </c>
      <c r="H1346" s="150">
        <v>62.625</v>
      </c>
      <c r="I1346" s="151"/>
      <c r="J1346" s="152">
        <f>ROUND(I1346*H1346,2)</f>
        <v>0</v>
      </c>
      <c r="K1346" s="153"/>
      <c r="L1346" s="34"/>
      <c r="M1346" s="154" t="s">
        <v>1</v>
      </c>
      <c r="N1346" s="155" t="s">
        <v>40</v>
      </c>
      <c r="O1346" s="59"/>
      <c r="P1346" s="156">
        <f>O1346*H1346</f>
        <v>0</v>
      </c>
      <c r="Q1346" s="156">
        <v>6.6E-4</v>
      </c>
      <c r="R1346" s="156">
        <f>Q1346*H1346</f>
        <v>4.1332500000000001E-2</v>
      </c>
      <c r="S1346" s="156">
        <v>0</v>
      </c>
      <c r="T1346" s="157">
        <f>S1346*H1346</f>
        <v>0</v>
      </c>
      <c r="U1346" s="33"/>
      <c r="V1346" s="33"/>
      <c r="W1346" s="33"/>
      <c r="X1346" s="33"/>
      <c r="Y1346" s="33"/>
      <c r="Z1346" s="33"/>
      <c r="AA1346" s="33"/>
      <c r="AB1346" s="33"/>
      <c r="AC1346" s="33"/>
      <c r="AD1346" s="33"/>
      <c r="AE1346" s="33"/>
      <c r="AR1346" s="158" t="s">
        <v>276</v>
      </c>
      <c r="AT1346" s="158" t="s">
        <v>144</v>
      </c>
      <c r="AU1346" s="158" t="s">
        <v>149</v>
      </c>
      <c r="AY1346" s="18" t="s">
        <v>142</v>
      </c>
      <c r="BE1346" s="159">
        <f>IF(N1346="základná",J1346,0)</f>
        <v>0</v>
      </c>
      <c r="BF1346" s="159">
        <f>IF(N1346="znížená",J1346,0)</f>
        <v>0</v>
      </c>
      <c r="BG1346" s="159">
        <f>IF(N1346="zákl. prenesená",J1346,0)</f>
        <v>0</v>
      </c>
      <c r="BH1346" s="159">
        <f>IF(N1346="zníž. prenesená",J1346,0)</f>
        <v>0</v>
      </c>
      <c r="BI1346" s="159">
        <f>IF(N1346="nulová",J1346,0)</f>
        <v>0</v>
      </c>
      <c r="BJ1346" s="18" t="s">
        <v>149</v>
      </c>
      <c r="BK1346" s="159">
        <f>ROUND(I1346*H1346,2)</f>
        <v>0</v>
      </c>
      <c r="BL1346" s="18" t="s">
        <v>276</v>
      </c>
      <c r="BM1346" s="158" t="s">
        <v>1834</v>
      </c>
    </row>
    <row r="1347" spans="1:65" s="13" customFormat="1" ht="10">
      <c r="B1347" s="160"/>
      <c r="D1347" s="161" t="s">
        <v>151</v>
      </c>
      <c r="E1347" s="162" t="s">
        <v>1</v>
      </c>
      <c r="F1347" s="163" t="s">
        <v>1835</v>
      </c>
      <c r="H1347" s="164">
        <v>62.625</v>
      </c>
      <c r="I1347" s="165"/>
      <c r="L1347" s="160"/>
      <c r="M1347" s="166"/>
      <c r="N1347" s="167"/>
      <c r="O1347" s="167"/>
      <c r="P1347" s="167"/>
      <c r="Q1347" s="167"/>
      <c r="R1347" s="167"/>
      <c r="S1347" s="167"/>
      <c r="T1347" s="168"/>
      <c r="AT1347" s="162" t="s">
        <v>151</v>
      </c>
      <c r="AU1347" s="162" t="s">
        <v>149</v>
      </c>
      <c r="AV1347" s="13" t="s">
        <v>149</v>
      </c>
      <c r="AW1347" s="13" t="s">
        <v>31</v>
      </c>
      <c r="AX1347" s="13" t="s">
        <v>82</v>
      </c>
      <c r="AY1347" s="162" t="s">
        <v>142</v>
      </c>
    </row>
    <row r="1348" spans="1:65" s="2" customFormat="1" ht="21.75" customHeight="1">
      <c r="A1348" s="33"/>
      <c r="B1348" s="145"/>
      <c r="C1348" s="146" t="s">
        <v>1836</v>
      </c>
      <c r="D1348" s="146" t="s">
        <v>144</v>
      </c>
      <c r="E1348" s="147" t="s">
        <v>1837</v>
      </c>
      <c r="F1348" s="148" t="s">
        <v>1838</v>
      </c>
      <c r="G1348" s="149" t="s">
        <v>332</v>
      </c>
      <c r="H1348" s="150">
        <v>154.19999999999999</v>
      </c>
      <c r="I1348" s="151"/>
      <c r="J1348" s="152">
        <f>ROUND(I1348*H1348,2)</f>
        <v>0</v>
      </c>
      <c r="K1348" s="153"/>
      <c r="L1348" s="34"/>
      <c r="M1348" s="154" t="s">
        <v>1</v>
      </c>
      <c r="N1348" s="155" t="s">
        <v>40</v>
      </c>
      <c r="O1348" s="59"/>
      <c r="P1348" s="156">
        <f>O1348*H1348</f>
        <v>0</v>
      </c>
      <c r="Q1348" s="156">
        <v>4.8999999999999998E-4</v>
      </c>
      <c r="R1348" s="156">
        <f>Q1348*H1348</f>
        <v>7.5557999999999986E-2</v>
      </c>
      <c r="S1348" s="156">
        <v>0</v>
      </c>
      <c r="T1348" s="157">
        <f>S1348*H1348</f>
        <v>0</v>
      </c>
      <c r="U1348" s="33"/>
      <c r="V1348" s="33"/>
      <c r="W1348" s="33"/>
      <c r="X1348" s="33"/>
      <c r="Y1348" s="33"/>
      <c r="Z1348" s="33"/>
      <c r="AA1348" s="33"/>
      <c r="AB1348" s="33"/>
      <c r="AC1348" s="33"/>
      <c r="AD1348" s="33"/>
      <c r="AE1348" s="33"/>
      <c r="AR1348" s="158" t="s">
        <v>276</v>
      </c>
      <c r="AT1348" s="158" t="s">
        <v>144</v>
      </c>
      <c r="AU1348" s="158" t="s">
        <v>149</v>
      </c>
      <c r="AY1348" s="18" t="s">
        <v>142</v>
      </c>
      <c r="BE1348" s="159">
        <f>IF(N1348="základná",J1348,0)</f>
        <v>0</v>
      </c>
      <c r="BF1348" s="159">
        <f>IF(N1348="znížená",J1348,0)</f>
        <v>0</v>
      </c>
      <c r="BG1348" s="159">
        <f>IF(N1348="zákl. prenesená",J1348,0)</f>
        <v>0</v>
      </c>
      <c r="BH1348" s="159">
        <f>IF(N1348="zníž. prenesená",J1348,0)</f>
        <v>0</v>
      </c>
      <c r="BI1348" s="159">
        <f>IF(N1348="nulová",J1348,0)</f>
        <v>0</v>
      </c>
      <c r="BJ1348" s="18" t="s">
        <v>149</v>
      </c>
      <c r="BK1348" s="159">
        <f>ROUND(I1348*H1348,2)</f>
        <v>0</v>
      </c>
      <c r="BL1348" s="18" t="s">
        <v>276</v>
      </c>
      <c r="BM1348" s="158" t="s">
        <v>1839</v>
      </c>
    </row>
    <row r="1349" spans="1:65" s="13" customFormat="1" ht="10">
      <c r="B1349" s="160"/>
      <c r="D1349" s="161" t="s">
        <v>151</v>
      </c>
      <c r="E1349" s="162" t="s">
        <v>1</v>
      </c>
      <c r="F1349" s="163" t="s">
        <v>1840</v>
      </c>
      <c r="H1349" s="164">
        <v>154.19999999999999</v>
      </c>
      <c r="I1349" s="165"/>
      <c r="L1349" s="160"/>
      <c r="M1349" s="166"/>
      <c r="N1349" s="167"/>
      <c r="O1349" s="167"/>
      <c r="P1349" s="167"/>
      <c r="Q1349" s="167"/>
      <c r="R1349" s="167"/>
      <c r="S1349" s="167"/>
      <c r="T1349" s="168"/>
      <c r="AT1349" s="162" t="s">
        <v>151</v>
      </c>
      <c r="AU1349" s="162" t="s">
        <v>149</v>
      </c>
      <c r="AV1349" s="13" t="s">
        <v>149</v>
      </c>
      <c r="AW1349" s="13" t="s">
        <v>31</v>
      </c>
      <c r="AX1349" s="13" t="s">
        <v>82</v>
      </c>
      <c r="AY1349" s="162" t="s">
        <v>142</v>
      </c>
    </row>
    <row r="1350" spans="1:65" s="2" customFormat="1" ht="21.75" customHeight="1">
      <c r="A1350" s="33"/>
      <c r="B1350" s="145"/>
      <c r="C1350" s="146" t="s">
        <v>1841</v>
      </c>
      <c r="D1350" s="146" t="s">
        <v>144</v>
      </c>
      <c r="E1350" s="147" t="s">
        <v>1842</v>
      </c>
      <c r="F1350" s="148" t="s">
        <v>1843</v>
      </c>
      <c r="G1350" s="149" t="s">
        <v>332</v>
      </c>
      <c r="H1350" s="150">
        <v>11.8</v>
      </c>
      <c r="I1350" s="151"/>
      <c r="J1350" s="152">
        <f>ROUND(I1350*H1350,2)</f>
        <v>0</v>
      </c>
      <c r="K1350" s="153"/>
      <c r="L1350" s="34"/>
      <c r="M1350" s="154" t="s">
        <v>1</v>
      </c>
      <c r="N1350" s="155" t="s">
        <v>40</v>
      </c>
      <c r="O1350" s="59"/>
      <c r="P1350" s="156">
        <f>O1350*H1350</f>
        <v>0</v>
      </c>
      <c r="Q1350" s="156">
        <v>4.6299999999999996E-3</v>
      </c>
      <c r="R1350" s="156">
        <f>Q1350*H1350</f>
        <v>5.4633999999999995E-2</v>
      </c>
      <c r="S1350" s="156">
        <v>0</v>
      </c>
      <c r="T1350" s="157">
        <f>S1350*H1350</f>
        <v>0</v>
      </c>
      <c r="U1350" s="33"/>
      <c r="V1350" s="33"/>
      <c r="W1350" s="33"/>
      <c r="X1350" s="33"/>
      <c r="Y1350" s="33"/>
      <c r="Z1350" s="33"/>
      <c r="AA1350" s="33"/>
      <c r="AB1350" s="33"/>
      <c r="AC1350" s="33"/>
      <c r="AD1350" s="33"/>
      <c r="AE1350" s="33"/>
      <c r="AR1350" s="158" t="s">
        <v>276</v>
      </c>
      <c r="AT1350" s="158" t="s">
        <v>144</v>
      </c>
      <c r="AU1350" s="158" t="s">
        <v>149</v>
      </c>
      <c r="AY1350" s="18" t="s">
        <v>142</v>
      </c>
      <c r="BE1350" s="159">
        <f>IF(N1350="základná",J1350,0)</f>
        <v>0</v>
      </c>
      <c r="BF1350" s="159">
        <f>IF(N1350="znížená",J1350,0)</f>
        <v>0</v>
      </c>
      <c r="BG1350" s="159">
        <f>IF(N1350="zákl. prenesená",J1350,0)</f>
        <v>0</v>
      </c>
      <c r="BH1350" s="159">
        <f>IF(N1350="zníž. prenesená",J1350,0)</f>
        <v>0</v>
      </c>
      <c r="BI1350" s="159">
        <f>IF(N1350="nulová",J1350,0)</f>
        <v>0</v>
      </c>
      <c r="BJ1350" s="18" t="s">
        <v>149</v>
      </c>
      <c r="BK1350" s="159">
        <f>ROUND(I1350*H1350,2)</f>
        <v>0</v>
      </c>
      <c r="BL1350" s="18" t="s">
        <v>276</v>
      </c>
      <c r="BM1350" s="158" t="s">
        <v>1844</v>
      </c>
    </row>
    <row r="1351" spans="1:65" s="2" customFormat="1" ht="21.75" customHeight="1">
      <c r="A1351" s="33"/>
      <c r="B1351" s="145"/>
      <c r="C1351" s="146" t="s">
        <v>1845</v>
      </c>
      <c r="D1351" s="146" t="s">
        <v>144</v>
      </c>
      <c r="E1351" s="147" t="s">
        <v>1846</v>
      </c>
      <c r="F1351" s="148" t="s">
        <v>1847</v>
      </c>
      <c r="G1351" s="149" t="s">
        <v>527</v>
      </c>
      <c r="H1351" s="150">
        <v>4</v>
      </c>
      <c r="I1351" s="151"/>
      <c r="J1351" s="152">
        <f>ROUND(I1351*H1351,2)</f>
        <v>0</v>
      </c>
      <c r="K1351" s="153"/>
      <c r="L1351" s="34"/>
      <c r="M1351" s="154" t="s">
        <v>1</v>
      </c>
      <c r="N1351" s="155" t="s">
        <v>40</v>
      </c>
      <c r="O1351" s="59"/>
      <c r="P1351" s="156">
        <f>O1351*H1351</f>
        <v>0</v>
      </c>
      <c r="Q1351" s="156">
        <v>4.8300000000000001E-3</v>
      </c>
      <c r="R1351" s="156">
        <f>Q1351*H1351</f>
        <v>1.932E-2</v>
      </c>
      <c r="S1351" s="156">
        <v>0</v>
      </c>
      <c r="T1351" s="157">
        <f>S1351*H1351</f>
        <v>0</v>
      </c>
      <c r="U1351" s="33"/>
      <c r="V1351" s="33"/>
      <c r="W1351" s="33"/>
      <c r="X1351" s="33"/>
      <c r="Y1351" s="33"/>
      <c r="Z1351" s="33"/>
      <c r="AA1351" s="33"/>
      <c r="AB1351" s="33"/>
      <c r="AC1351" s="33"/>
      <c r="AD1351" s="33"/>
      <c r="AE1351" s="33"/>
      <c r="AR1351" s="158" t="s">
        <v>276</v>
      </c>
      <c r="AT1351" s="158" t="s">
        <v>144</v>
      </c>
      <c r="AU1351" s="158" t="s">
        <v>149</v>
      </c>
      <c r="AY1351" s="18" t="s">
        <v>142</v>
      </c>
      <c r="BE1351" s="159">
        <f>IF(N1351="základná",J1351,0)</f>
        <v>0</v>
      </c>
      <c r="BF1351" s="159">
        <f>IF(N1351="znížená",J1351,0)</f>
        <v>0</v>
      </c>
      <c r="BG1351" s="159">
        <f>IF(N1351="zákl. prenesená",J1351,0)</f>
        <v>0</v>
      </c>
      <c r="BH1351" s="159">
        <f>IF(N1351="zníž. prenesená",J1351,0)</f>
        <v>0</v>
      </c>
      <c r="BI1351" s="159">
        <f>IF(N1351="nulová",J1351,0)</f>
        <v>0</v>
      </c>
      <c r="BJ1351" s="18" t="s">
        <v>149</v>
      </c>
      <c r="BK1351" s="159">
        <f>ROUND(I1351*H1351,2)</f>
        <v>0</v>
      </c>
      <c r="BL1351" s="18" t="s">
        <v>276</v>
      </c>
      <c r="BM1351" s="158" t="s">
        <v>1848</v>
      </c>
    </row>
    <row r="1352" spans="1:65" s="2" customFormat="1" ht="16.5" customHeight="1">
      <c r="A1352" s="33"/>
      <c r="B1352" s="145"/>
      <c r="C1352" s="146" t="s">
        <v>1849</v>
      </c>
      <c r="D1352" s="146" t="s">
        <v>144</v>
      </c>
      <c r="E1352" s="147" t="s">
        <v>1850</v>
      </c>
      <c r="F1352" s="148" t="s">
        <v>1851</v>
      </c>
      <c r="G1352" s="149" t="s">
        <v>527</v>
      </c>
      <c r="H1352" s="150">
        <v>4</v>
      </c>
      <c r="I1352" s="151"/>
      <c r="J1352" s="152">
        <f>ROUND(I1352*H1352,2)</f>
        <v>0</v>
      </c>
      <c r="K1352" s="153"/>
      <c r="L1352" s="34"/>
      <c r="M1352" s="154" t="s">
        <v>1</v>
      </c>
      <c r="N1352" s="155" t="s">
        <v>40</v>
      </c>
      <c r="O1352" s="59"/>
      <c r="P1352" s="156">
        <f>O1352*H1352</f>
        <v>0</v>
      </c>
      <c r="Q1352" s="156">
        <v>1.58E-3</v>
      </c>
      <c r="R1352" s="156">
        <f>Q1352*H1352</f>
        <v>6.3200000000000001E-3</v>
      </c>
      <c r="S1352" s="156">
        <v>0</v>
      </c>
      <c r="T1352" s="157">
        <f>S1352*H1352</f>
        <v>0</v>
      </c>
      <c r="U1352" s="33"/>
      <c r="V1352" s="33"/>
      <c r="W1352" s="33"/>
      <c r="X1352" s="33"/>
      <c r="Y1352" s="33"/>
      <c r="Z1352" s="33"/>
      <c r="AA1352" s="33"/>
      <c r="AB1352" s="33"/>
      <c r="AC1352" s="33"/>
      <c r="AD1352" s="33"/>
      <c r="AE1352" s="33"/>
      <c r="AR1352" s="158" t="s">
        <v>276</v>
      </c>
      <c r="AT1352" s="158" t="s">
        <v>144</v>
      </c>
      <c r="AU1352" s="158" t="s">
        <v>149</v>
      </c>
      <c r="AY1352" s="18" t="s">
        <v>142</v>
      </c>
      <c r="BE1352" s="159">
        <f>IF(N1352="základná",J1352,0)</f>
        <v>0</v>
      </c>
      <c r="BF1352" s="159">
        <f>IF(N1352="znížená",J1352,0)</f>
        <v>0</v>
      </c>
      <c r="BG1352" s="159">
        <f>IF(N1352="zákl. prenesená",J1352,0)</f>
        <v>0</v>
      </c>
      <c r="BH1352" s="159">
        <f>IF(N1352="zníž. prenesená",J1352,0)</f>
        <v>0</v>
      </c>
      <c r="BI1352" s="159">
        <f>IF(N1352="nulová",J1352,0)</f>
        <v>0</v>
      </c>
      <c r="BJ1352" s="18" t="s">
        <v>149</v>
      </c>
      <c r="BK1352" s="159">
        <f>ROUND(I1352*H1352,2)</f>
        <v>0</v>
      </c>
      <c r="BL1352" s="18" t="s">
        <v>276</v>
      </c>
      <c r="BM1352" s="158" t="s">
        <v>1852</v>
      </c>
    </row>
    <row r="1353" spans="1:65" s="2" customFormat="1" ht="21.75" customHeight="1">
      <c r="A1353" s="33"/>
      <c r="B1353" s="145"/>
      <c r="C1353" s="146" t="s">
        <v>1853</v>
      </c>
      <c r="D1353" s="146" t="s">
        <v>144</v>
      </c>
      <c r="E1353" s="147" t="s">
        <v>1854</v>
      </c>
      <c r="F1353" s="148" t="s">
        <v>1855</v>
      </c>
      <c r="G1353" s="149" t="s">
        <v>332</v>
      </c>
      <c r="H1353" s="150">
        <v>123.03</v>
      </c>
      <c r="I1353" s="151"/>
      <c r="J1353" s="152">
        <f>ROUND(I1353*H1353,2)</f>
        <v>0</v>
      </c>
      <c r="K1353" s="153"/>
      <c r="L1353" s="34"/>
      <c r="M1353" s="154" t="s">
        <v>1</v>
      </c>
      <c r="N1353" s="155" t="s">
        <v>40</v>
      </c>
      <c r="O1353" s="59"/>
      <c r="P1353" s="156">
        <f>O1353*H1353</f>
        <v>0</v>
      </c>
      <c r="Q1353" s="156">
        <v>5.3099999999999996E-3</v>
      </c>
      <c r="R1353" s="156">
        <f>Q1353*H1353</f>
        <v>0.65328929999999996</v>
      </c>
      <c r="S1353" s="156">
        <v>0</v>
      </c>
      <c r="T1353" s="157">
        <f>S1353*H1353</f>
        <v>0</v>
      </c>
      <c r="U1353" s="33"/>
      <c r="V1353" s="33"/>
      <c r="W1353" s="33"/>
      <c r="X1353" s="33"/>
      <c r="Y1353" s="33"/>
      <c r="Z1353" s="33"/>
      <c r="AA1353" s="33"/>
      <c r="AB1353" s="33"/>
      <c r="AC1353" s="33"/>
      <c r="AD1353" s="33"/>
      <c r="AE1353" s="33"/>
      <c r="AR1353" s="158" t="s">
        <v>276</v>
      </c>
      <c r="AT1353" s="158" t="s">
        <v>144</v>
      </c>
      <c r="AU1353" s="158" t="s">
        <v>149</v>
      </c>
      <c r="AY1353" s="18" t="s">
        <v>142</v>
      </c>
      <c r="BE1353" s="159">
        <f>IF(N1353="základná",J1353,0)</f>
        <v>0</v>
      </c>
      <c r="BF1353" s="159">
        <f>IF(N1353="znížená",J1353,0)</f>
        <v>0</v>
      </c>
      <c r="BG1353" s="159">
        <f>IF(N1353="zákl. prenesená",J1353,0)</f>
        <v>0</v>
      </c>
      <c r="BH1353" s="159">
        <f>IF(N1353="zníž. prenesená",J1353,0)</f>
        <v>0</v>
      </c>
      <c r="BI1353" s="159">
        <f>IF(N1353="nulová",J1353,0)</f>
        <v>0</v>
      </c>
      <c r="BJ1353" s="18" t="s">
        <v>149</v>
      </c>
      <c r="BK1353" s="159">
        <f>ROUND(I1353*H1353,2)</f>
        <v>0</v>
      </c>
      <c r="BL1353" s="18" t="s">
        <v>276</v>
      </c>
      <c r="BM1353" s="158" t="s">
        <v>1856</v>
      </c>
    </row>
    <row r="1354" spans="1:65" s="13" customFormat="1" ht="10">
      <c r="B1354" s="160"/>
      <c r="D1354" s="161" t="s">
        <v>151</v>
      </c>
      <c r="E1354" s="162" t="s">
        <v>1</v>
      </c>
      <c r="F1354" s="163" t="s">
        <v>1857</v>
      </c>
      <c r="H1354" s="164">
        <v>123.03</v>
      </c>
      <c r="I1354" s="165"/>
      <c r="L1354" s="160"/>
      <c r="M1354" s="166"/>
      <c r="N1354" s="167"/>
      <c r="O1354" s="167"/>
      <c r="P1354" s="167"/>
      <c r="Q1354" s="167"/>
      <c r="R1354" s="167"/>
      <c r="S1354" s="167"/>
      <c r="T1354" s="168"/>
      <c r="AT1354" s="162" t="s">
        <v>151</v>
      </c>
      <c r="AU1354" s="162" t="s">
        <v>149</v>
      </c>
      <c r="AV1354" s="13" t="s">
        <v>149</v>
      </c>
      <c r="AW1354" s="13" t="s">
        <v>31</v>
      </c>
      <c r="AX1354" s="13" t="s">
        <v>82</v>
      </c>
      <c r="AY1354" s="162" t="s">
        <v>142</v>
      </c>
    </row>
    <row r="1355" spans="1:65" s="2" customFormat="1" ht="21.75" customHeight="1">
      <c r="A1355" s="33"/>
      <c r="B1355" s="145"/>
      <c r="C1355" s="146" t="s">
        <v>1858</v>
      </c>
      <c r="D1355" s="146" t="s">
        <v>144</v>
      </c>
      <c r="E1355" s="147" t="s">
        <v>1859</v>
      </c>
      <c r="F1355" s="148" t="s">
        <v>1860</v>
      </c>
      <c r="G1355" s="149" t="s">
        <v>332</v>
      </c>
      <c r="H1355" s="150">
        <v>32</v>
      </c>
      <c r="I1355" s="151"/>
      <c r="J1355" s="152">
        <f>ROUND(I1355*H1355,2)</f>
        <v>0</v>
      </c>
      <c r="K1355" s="153"/>
      <c r="L1355" s="34"/>
      <c r="M1355" s="154" t="s">
        <v>1</v>
      </c>
      <c r="N1355" s="155" t="s">
        <v>40</v>
      </c>
      <c r="O1355" s="59"/>
      <c r="P1355" s="156">
        <f>O1355*H1355</f>
        <v>0</v>
      </c>
      <c r="Q1355" s="156">
        <v>0</v>
      </c>
      <c r="R1355" s="156">
        <f>Q1355*H1355</f>
        <v>0</v>
      </c>
      <c r="S1355" s="156">
        <v>4.1799999999999997E-3</v>
      </c>
      <c r="T1355" s="157">
        <f>S1355*H1355</f>
        <v>0.13375999999999999</v>
      </c>
      <c r="U1355" s="33"/>
      <c r="V1355" s="33"/>
      <c r="W1355" s="33"/>
      <c r="X1355" s="33"/>
      <c r="Y1355" s="33"/>
      <c r="Z1355" s="33"/>
      <c r="AA1355" s="33"/>
      <c r="AB1355" s="33"/>
      <c r="AC1355" s="33"/>
      <c r="AD1355" s="33"/>
      <c r="AE1355" s="33"/>
      <c r="AR1355" s="158" t="s">
        <v>276</v>
      </c>
      <c r="AT1355" s="158" t="s">
        <v>144</v>
      </c>
      <c r="AU1355" s="158" t="s">
        <v>149</v>
      </c>
      <c r="AY1355" s="18" t="s">
        <v>142</v>
      </c>
      <c r="BE1355" s="159">
        <f>IF(N1355="základná",J1355,0)</f>
        <v>0</v>
      </c>
      <c r="BF1355" s="159">
        <f>IF(N1355="znížená",J1355,0)</f>
        <v>0</v>
      </c>
      <c r="BG1355" s="159">
        <f>IF(N1355="zákl. prenesená",J1355,0)</f>
        <v>0</v>
      </c>
      <c r="BH1355" s="159">
        <f>IF(N1355="zníž. prenesená",J1355,0)</f>
        <v>0</v>
      </c>
      <c r="BI1355" s="159">
        <f>IF(N1355="nulová",J1355,0)</f>
        <v>0</v>
      </c>
      <c r="BJ1355" s="18" t="s">
        <v>149</v>
      </c>
      <c r="BK1355" s="159">
        <f>ROUND(I1355*H1355,2)</f>
        <v>0</v>
      </c>
      <c r="BL1355" s="18" t="s">
        <v>276</v>
      </c>
      <c r="BM1355" s="158" t="s">
        <v>1861</v>
      </c>
    </row>
    <row r="1356" spans="1:65" s="13" customFormat="1" ht="10">
      <c r="B1356" s="160"/>
      <c r="D1356" s="161" t="s">
        <v>151</v>
      </c>
      <c r="E1356" s="162" t="s">
        <v>1</v>
      </c>
      <c r="F1356" s="163" t="s">
        <v>1862</v>
      </c>
      <c r="H1356" s="164">
        <v>32</v>
      </c>
      <c r="I1356" s="165"/>
      <c r="L1356" s="160"/>
      <c r="M1356" s="166"/>
      <c r="N1356" s="167"/>
      <c r="O1356" s="167"/>
      <c r="P1356" s="167"/>
      <c r="Q1356" s="167"/>
      <c r="R1356" s="167"/>
      <c r="S1356" s="167"/>
      <c r="T1356" s="168"/>
      <c r="AT1356" s="162" t="s">
        <v>151</v>
      </c>
      <c r="AU1356" s="162" t="s">
        <v>149</v>
      </c>
      <c r="AV1356" s="13" t="s">
        <v>149</v>
      </c>
      <c r="AW1356" s="13" t="s">
        <v>31</v>
      </c>
      <c r="AX1356" s="13" t="s">
        <v>82</v>
      </c>
      <c r="AY1356" s="162" t="s">
        <v>142</v>
      </c>
    </row>
    <row r="1357" spans="1:65" s="2" customFormat="1" ht="21.75" customHeight="1">
      <c r="A1357" s="33"/>
      <c r="B1357" s="145"/>
      <c r="C1357" s="146" t="s">
        <v>1863</v>
      </c>
      <c r="D1357" s="146" t="s">
        <v>144</v>
      </c>
      <c r="E1357" s="147" t="s">
        <v>1864</v>
      </c>
      <c r="F1357" s="148" t="s">
        <v>1865</v>
      </c>
      <c r="G1357" s="149" t="s">
        <v>1470</v>
      </c>
      <c r="H1357" s="203"/>
      <c r="I1357" s="151"/>
      <c r="J1357" s="152">
        <f>ROUND(I1357*H1357,2)</f>
        <v>0</v>
      </c>
      <c r="K1357" s="153"/>
      <c r="L1357" s="34"/>
      <c r="M1357" s="154" t="s">
        <v>1</v>
      </c>
      <c r="N1357" s="155" t="s">
        <v>40</v>
      </c>
      <c r="O1357" s="59"/>
      <c r="P1357" s="156">
        <f>O1357*H1357</f>
        <v>0</v>
      </c>
      <c r="Q1357" s="156">
        <v>0</v>
      </c>
      <c r="R1357" s="156">
        <f>Q1357*H1357</f>
        <v>0</v>
      </c>
      <c r="S1357" s="156">
        <v>0</v>
      </c>
      <c r="T1357" s="157">
        <f>S1357*H1357</f>
        <v>0</v>
      </c>
      <c r="U1357" s="33"/>
      <c r="V1357" s="33"/>
      <c r="W1357" s="33"/>
      <c r="X1357" s="33"/>
      <c r="Y1357" s="33"/>
      <c r="Z1357" s="33"/>
      <c r="AA1357" s="33"/>
      <c r="AB1357" s="33"/>
      <c r="AC1357" s="33"/>
      <c r="AD1357" s="33"/>
      <c r="AE1357" s="33"/>
      <c r="AR1357" s="158" t="s">
        <v>276</v>
      </c>
      <c r="AT1357" s="158" t="s">
        <v>144</v>
      </c>
      <c r="AU1357" s="158" t="s">
        <v>149</v>
      </c>
      <c r="AY1357" s="18" t="s">
        <v>142</v>
      </c>
      <c r="BE1357" s="159">
        <f>IF(N1357="základná",J1357,0)</f>
        <v>0</v>
      </c>
      <c r="BF1357" s="159">
        <f>IF(N1357="znížená",J1357,0)</f>
        <v>0</v>
      </c>
      <c r="BG1357" s="159">
        <f>IF(N1357="zákl. prenesená",J1357,0)</f>
        <v>0</v>
      </c>
      <c r="BH1357" s="159">
        <f>IF(N1357="zníž. prenesená",J1357,0)</f>
        <v>0</v>
      </c>
      <c r="BI1357" s="159">
        <f>IF(N1357="nulová",J1357,0)</f>
        <v>0</v>
      </c>
      <c r="BJ1357" s="18" t="s">
        <v>149</v>
      </c>
      <c r="BK1357" s="159">
        <f>ROUND(I1357*H1357,2)</f>
        <v>0</v>
      </c>
      <c r="BL1357" s="18" t="s">
        <v>276</v>
      </c>
      <c r="BM1357" s="158" t="s">
        <v>1866</v>
      </c>
    </row>
    <row r="1358" spans="1:65" s="12" customFormat="1" ht="22.75" customHeight="1">
      <c r="B1358" s="132"/>
      <c r="D1358" s="133" t="s">
        <v>73</v>
      </c>
      <c r="E1358" s="143" t="s">
        <v>1867</v>
      </c>
      <c r="F1358" s="143" t="s">
        <v>1868</v>
      </c>
      <c r="I1358" s="135"/>
      <c r="J1358" s="144">
        <f>BK1358</f>
        <v>0</v>
      </c>
      <c r="L1358" s="132"/>
      <c r="M1358" s="137"/>
      <c r="N1358" s="138"/>
      <c r="O1358" s="138"/>
      <c r="P1358" s="139">
        <f>SUM(P1359:P1400)</f>
        <v>0</v>
      </c>
      <c r="Q1358" s="138"/>
      <c r="R1358" s="139">
        <f>SUM(R1359:R1400)</f>
        <v>0</v>
      </c>
      <c r="S1358" s="138"/>
      <c r="T1358" s="140">
        <f>SUM(T1359:T1400)</f>
        <v>0</v>
      </c>
      <c r="AR1358" s="133" t="s">
        <v>149</v>
      </c>
      <c r="AT1358" s="141" t="s">
        <v>73</v>
      </c>
      <c r="AU1358" s="141" t="s">
        <v>82</v>
      </c>
      <c r="AY1358" s="133" t="s">
        <v>142</v>
      </c>
      <c r="BK1358" s="142">
        <f>SUM(BK1359:BK1400)</f>
        <v>0</v>
      </c>
    </row>
    <row r="1359" spans="1:65" s="2" customFormat="1" ht="21.75" customHeight="1">
      <c r="A1359" s="33"/>
      <c r="B1359" s="145"/>
      <c r="C1359" s="146" t="s">
        <v>1869</v>
      </c>
      <c r="D1359" s="146" t="s">
        <v>144</v>
      </c>
      <c r="E1359" s="147" t="s">
        <v>1870</v>
      </c>
      <c r="F1359" s="148" t="s">
        <v>1871</v>
      </c>
      <c r="G1359" s="149" t="s">
        <v>527</v>
      </c>
      <c r="H1359" s="150">
        <v>7</v>
      </c>
      <c r="I1359" s="151"/>
      <c r="J1359" s="152">
        <f>ROUND(I1359*H1359,2)</f>
        <v>0</v>
      </c>
      <c r="K1359" s="153"/>
      <c r="L1359" s="34"/>
      <c r="M1359" s="154" t="s">
        <v>1</v>
      </c>
      <c r="N1359" s="155" t="s">
        <v>40</v>
      </c>
      <c r="O1359" s="59"/>
      <c r="P1359" s="156">
        <f>O1359*H1359</f>
        <v>0</v>
      </c>
      <c r="Q1359" s="156">
        <v>0</v>
      </c>
      <c r="R1359" s="156">
        <f>Q1359*H1359</f>
        <v>0</v>
      </c>
      <c r="S1359" s="156">
        <v>0</v>
      </c>
      <c r="T1359" s="157">
        <f>S1359*H1359</f>
        <v>0</v>
      </c>
      <c r="U1359" s="33"/>
      <c r="V1359" s="33"/>
      <c r="W1359" s="33"/>
      <c r="X1359" s="33"/>
      <c r="Y1359" s="33"/>
      <c r="Z1359" s="33"/>
      <c r="AA1359" s="33"/>
      <c r="AB1359" s="33"/>
      <c r="AC1359" s="33"/>
      <c r="AD1359" s="33"/>
      <c r="AE1359" s="33"/>
      <c r="AR1359" s="158" t="s">
        <v>276</v>
      </c>
      <c r="AT1359" s="158" t="s">
        <v>144</v>
      </c>
      <c r="AU1359" s="158" t="s">
        <v>149</v>
      </c>
      <c r="AY1359" s="18" t="s">
        <v>142</v>
      </c>
      <c r="BE1359" s="159">
        <f>IF(N1359="základná",J1359,0)</f>
        <v>0</v>
      </c>
      <c r="BF1359" s="159">
        <f>IF(N1359="znížená",J1359,0)</f>
        <v>0</v>
      </c>
      <c r="BG1359" s="159">
        <f>IF(N1359="zákl. prenesená",J1359,0)</f>
        <v>0</v>
      </c>
      <c r="BH1359" s="159">
        <f>IF(N1359="zníž. prenesená",J1359,0)</f>
        <v>0</v>
      </c>
      <c r="BI1359" s="159">
        <f>IF(N1359="nulová",J1359,0)</f>
        <v>0</v>
      </c>
      <c r="BJ1359" s="18" t="s">
        <v>149</v>
      </c>
      <c r="BK1359" s="159">
        <f>ROUND(I1359*H1359,2)</f>
        <v>0</v>
      </c>
      <c r="BL1359" s="18" t="s">
        <v>276</v>
      </c>
      <c r="BM1359" s="158" t="s">
        <v>1872</v>
      </c>
    </row>
    <row r="1360" spans="1:65" s="2" customFormat="1" ht="33" customHeight="1">
      <c r="A1360" s="33"/>
      <c r="B1360" s="145"/>
      <c r="C1360" s="146" t="s">
        <v>1873</v>
      </c>
      <c r="D1360" s="146" t="s">
        <v>144</v>
      </c>
      <c r="E1360" s="147" t="s">
        <v>1874</v>
      </c>
      <c r="F1360" s="148" t="s">
        <v>1875</v>
      </c>
      <c r="G1360" s="149" t="s">
        <v>527</v>
      </c>
      <c r="H1360" s="150">
        <v>1</v>
      </c>
      <c r="I1360" s="151"/>
      <c r="J1360" s="152">
        <f>ROUND(I1360*H1360,2)</f>
        <v>0</v>
      </c>
      <c r="K1360" s="153"/>
      <c r="L1360" s="34"/>
      <c r="M1360" s="154" t="s">
        <v>1</v>
      </c>
      <c r="N1360" s="155" t="s">
        <v>40</v>
      </c>
      <c r="O1360" s="59"/>
      <c r="P1360" s="156">
        <f>O1360*H1360</f>
        <v>0</v>
      </c>
      <c r="Q1360" s="156">
        <v>0</v>
      </c>
      <c r="R1360" s="156">
        <f>Q1360*H1360</f>
        <v>0</v>
      </c>
      <c r="S1360" s="156">
        <v>0</v>
      </c>
      <c r="T1360" s="157">
        <f>S1360*H1360</f>
        <v>0</v>
      </c>
      <c r="U1360" s="33"/>
      <c r="V1360" s="33"/>
      <c r="W1360" s="33"/>
      <c r="X1360" s="33"/>
      <c r="Y1360" s="33"/>
      <c r="Z1360" s="33"/>
      <c r="AA1360" s="33"/>
      <c r="AB1360" s="33"/>
      <c r="AC1360" s="33"/>
      <c r="AD1360" s="33"/>
      <c r="AE1360" s="33"/>
      <c r="AR1360" s="158" t="s">
        <v>276</v>
      </c>
      <c r="AT1360" s="158" t="s">
        <v>144</v>
      </c>
      <c r="AU1360" s="158" t="s">
        <v>149</v>
      </c>
      <c r="AY1360" s="18" t="s">
        <v>142</v>
      </c>
      <c r="BE1360" s="159">
        <f>IF(N1360="základná",J1360,0)</f>
        <v>0</v>
      </c>
      <c r="BF1360" s="159">
        <f>IF(N1360="znížená",J1360,0)</f>
        <v>0</v>
      </c>
      <c r="BG1360" s="159">
        <f>IF(N1360="zákl. prenesená",J1360,0)</f>
        <v>0</v>
      </c>
      <c r="BH1360" s="159">
        <f>IF(N1360="zníž. prenesená",J1360,0)</f>
        <v>0</v>
      </c>
      <c r="BI1360" s="159">
        <f>IF(N1360="nulová",J1360,0)</f>
        <v>0</v>
      </c>
      <c r="BJ1360" s="18" t="s">
        <v>149</v>
      </c>
      <c r="BK1360" s="159">
        <f>ROUND(I1360*H1360,2)</f>
        <v>0</v>
      </c>
      <c r="BL1360" s="18" t="s">
        <v>276</v>
      </c>
      <c r="BM1360" s="158" t="s">
        <v>1876</v>
      </c>
    </row>
    <row r="1361" spans="1:65" s="14" customFormat="1" ht="10">
      <c r="B1361" s="169"/>
      <c r="D1361" s="161" t="s">
        <v>151</v>
      </c>
      <c r="E1361" s="170" t="s">
        <v>1</v>
      </c>
      <c r="F1361" s="171" t="s">
        <v>1877</v>
      </c>
      <c r="H1361" s="170" t="s">
        <v>1</v>
      </c>
      <c r="I1361" s="172"/>
      <c r="L1361" s="169"/>
      <c r="M1361" s="173"/>
      <c r="N1361" s="174"/>
      <c r="O1361" s="174"/>
      <c r="P1361" s="174"/>
      <c r="Q1361" s="174"/>
      <c r="R1361" s="174"/>
      <c r="S1361" s="174"/>
      <c r="T1361" s="175"/>
      <c r="AT1361" s="170" t="s">
        <v>151</v>
      </c>
      <c r="AU1361" s="170" t="s">
        <v>149</v>
      </c>
      <c r="AV1361" s="14" t="s">
        <v>82</v>
      </c>
      <c r="AW1361" s="14" t="s">
        <v>31</v>
      </c>
      <c r="AX1361" s="14" t="s">
        <v>74</v>
      </c>
      <c r="AY1361" s="170" t="s">
        <v>142</v>
      </c>
    </row>
    <row r="1362" spans="1:65" s="13" customFormat="1" ht="10">
      <c r="B1362" s="160"/>
      <c r="D1362" s="161" t="s">
        <v>151</v>
      </c>
      <c r="E1362" s="162" t="s">
        <v>1</v>
      </c>
      <c r="F1362" s="163" t="s">
        <v>82</v>
      </c>
      <c r="H1362" s="164">
        <v>1</v>
      </c>
      <c r="I1362" s="165"/>
      <c r="L1362" s="160"/>
      <c r="M1362" s="166"/>
      <c r="N1362" s="167"/>
      <c r="O1362" s="167"/>
      <c r="P1362" s="167"/>
      <c r="Q1362" s="167"/>
      <c r="R1362" s="167"/>
      <c r="S1362" s="167"/>
      <c r="T1362" s="168"/>
      <c r="AT1362" s="162" t="s">
        <v>151</v>
      </c>
      <c r="AU1362" s="162" t="s">
        <v>149</v>
      </c>
      <c r="AV1362" s="13" t="s">
        <v>149</v>
      </c>
      <c r="AW1362" s="13" t="s">
        <v>31</v>
      </c>
      <c r="AX1362" s="13" t="s">
        <v>82</v>
      </c>
      <c r="AY1362" s="162" t="s">
        <v>142</v>
      </c>
    </row>
    <row r="1363" spans="1:65" s="2" customFormat="1" ht="33" customHeight="1">
      <c r="A1363" s="33"/>
      <c r="B1363" s="145"/>
      <c r="C1363" s="146" t="s">
        <v>1878</v>
      </c>
      <c r="D1363" s="146" t="s">
        <v>144</v>
      </c>
      <c r="E1363" s="147" t="s">
        <v>1879</v>
      </c>
      <c r="F1363" s="148" t="s">
        <v>1880</v>
      </c>
      <c r="G1363" s="149" t="s">
        <v>527</v>
      </c>
      <c r="H1363" s="150">
        <v>27</v>
      </c>
      <c r="I1363" s="151"/>
      <c r="J1363" s="152">
        <f>ROUND(I1363*H1363,2)</f>
        <v>0</v>
      </c>
      <c r="K1363" s="153"/>
      <c r="L1363" s="34"/>
      <c r="M1363" s="154" t="s">
        <v>1</v>
      </c>
      <c r="N1363" s="155" t="s">
        <v>40</v>
      </c>
      <c r="O1363" s="59"/>
      <c r="P1363" s="156">
        <f>O1363*H1363</f>
        <v>0</v>
      </c>
      <c r="Q1363" s="156">
        <v>0</v>
      </c>
      <c r="R1363" s="156">
        <f>Q1363*H1363</f>
        <v>0</v>
      </c>
      <c r="S1363" s="156">
        <v>0</v>
      </c>
      <c r="T1363" s="157">
        <f>S1363*H1363</f>
        <v>0</v>
      </c>
      <c r="U1363" s="33"/>
      <c r="V1363" s="33"/>
      <c r="W1363" s="33"/>
      <c r="X1363" s="33"/>
      <c r="Y1363" s="33"/>
      <c r="Z1363" s="33"/>
      <c r="AA1363" s="33"/>
      <c r="AB1363" s="33"/>
      <c r="AC1363" s="33"/>
      <c r="AD1363" s="33"/>
      <c r="AE1363" s="33"/>
      <c r="AR1363" s="158" t="s">
        <v>276</v>
      </c>
      <c r="AT1363" s="158" t="s">
        <v>144</v>
      </c>
      <c r="AU1363" s="158" t="s">
        <v>149</v>
      </c>
      <c r="AY1363" s="18" t="s">
        <v>142</v>
      </c>
      <c r="BE1363" s="159">
        <f>IF(N1363="základná",J1363,0)</f>
        <v>0</v>
      </c>
      <c r="BF1363" s="159">
        <f>IF(N1363="znížená",J1363,0)</f>
        <v>0</v>
      </c>
      <c r="BG1363" s="159">
        <f>IF(N1363="zákl. prenesená",J1363,0)</f>
        <v>0</v>
      </c>
      <c r="BH1363" s="159">
        <f>IF(N1363="zníž. prenesená",J1363,0)</f>
        <v>0</v>
      </c>
      <c r="BI1363" s="159">
        <f>IF(N1363="nulová",J1363,0)</f>
        <v>0</v>
      </c>
      <c r="BJ1363" s="18" t="s">
        <v>149</v>
      </c>
      <c r="BK1363" s="159">
        <f>ROUND(I1363*H1363,2)</f>
        <v>0</v>
      </c>
      <c r="BL1363" s="18" t="s">
        <v>276</v>
      </c>
      <c r="BM1363" s="158" t="s">
        <v>1881</v>
      </c>
    </row>
    <row r="1364" spans="1:65" s="14" customFormat="1" ht="10">
      <c r="B1364" s="169"/>
      <c r="D1364" s="161" t="s">
        <v>151</v>
      </c>
      <c r="E1364" s="170" t="s">
        <v>1</v>
      </c>
      <c r="F1364" s="171" t="s">
        <v>1882</v>
      </c>
      <c r="H1364" s="170" t="s">
        <v>1</v>
      </c>
      <c r="I1364" s="172"/>
      <c r="L1364" s="169"/>
      <c r="M1364" s="173"/>
      <c r="N1364" s="174"/>
      <c r="O1364" s="174"/>
      <c r="P1364" s="174"/>
      <c r="Q1364" s="174"/>
      <c r="R1364" s="174"/>
      <c r="S1364" s="174"/>
      <c r="T1364" s="175"/>
      <c r="AT1364" s="170" t="s">
        <v>151</v>
      </c>
      <c r="AU1364" s="170" t="s">
        <v>149</v>
      </c>
      <c r="AV1364" s="14" t="s">
        <v>82</v>
      </c>
      <c r="AW1364" s="14" t="s">
        <v>31</v>
      </c>
      <c r="AX1364" s="14" t="s">
        <v>74</v>
      </c>
      <c r="AY1364" s="170" t="s">
        <v>142</v>
      </c>
    </row>
    <row r="1365" spans="1:65" s="14" customFormat="1" ht="10">
      <c r="B1365" s="169"/>
      <c r="D1365" s="161" t="s">
        <v>151</v>
      </c>
      <c r="E1365" s="170" t="s">
        <v>1</v>
      </c>
      <c r="F1365" s="171" t="s">
        <v>1883</v>
      </c>
      <c r="H1365" s="170" t="s">
        <v>1</v>
      </c>
      <c r="I1365" s="172"/>
      <c r="L1365" s="169"/>
      <c r="M1365" s="173"/>
      <c r="N1365" s="174"/>
      <c r="O1365" s="174"/>
      <c r="P1365" s="174"/>
      <c r="Q1365" s="174"/>
      <c r="R1365" s="174"/>
      <c r="S1365" s="174"/>
      <c r="T1365" s="175"/>
      <c r="AT1365" s="170" t="s">
        <v>151</v>
      </c>
      <c r="AU1365" s="170" t="s">
        <v>149</v>
      </c>
      <c r="AV1365" s="14" t="s">
        <v>82</v>
      </c>
      <c r="AW1365" s="14" t="s">
        <v>31</v>
      </c>
      <c r="AX1365" s="14" t="s">
        <v>74</v>
      </c>
      <c r="AY1365" s="170" t="s">
        <v>142</v>
      </c>
    </row>
    <row r="1366" spans="1:65" s="14" customFormat="1" ht="10">
      <c r="B1366" s="169"/>
      <c r="D1366" s="161" t="s">
        <v>151</v>
      </c>
      <c r="E1366" s="170" t="s">
        <v>1</v>
      </c>
      <c r="F1366" s="171" t="s">
        <v>1884</v>
      </c>
      <c r="H1366" s="170" t="s">
        <v>1</v>
      </c>
      <c r="I1366" s="172"/>
      <c r="L1366" s="169"/>
      <c r="M1366" s="173"/>
      <c r="N1366" s="174"/>
      <c r="O1366" s="174"/>
      <c r="P1366" s="174"/>
      <c r="Q1366" s="174"/>
      <c r="R1366" s="174"/>
      <c r="S1366" s="174"/>
      <c r="T1366" s="175"/>
      <c r="AT1366" s="170" t="s">
        <v>151</v>
      </c>
      <c r="AU1366" s="170" t="s">
        <v>149</v>
      </c>
      <c r="AV1366" s="14" t="s">
        <v>82</v>
      </c>
      <c r="AW1366" s="14" t="s">
        <v>31</v>
      </c>
      <c r="AX1366" s="14" t="s">
        <v>74</v>
      </c>
      <c r="AY1366" s="170" t="s">
        <v>142</v>
      </c>
    </row>
    <row r="1367" spans="1:65" s="13" customFormat="1" ht="10">
      <c r="B1367" s="160"/>
      <c r="D1367" s="161" t="s">
        <v>151</v>
      </c>
      <c r="E1367" s="162" t="s">
        <v>1</v>
      </c>
      <c r="F1367" s="163" t="s">
        <v>337</v>
      </c>
      <c r="H1367" s="164">
        <v>27</v>
      </c>
      <c r="I1367" s="165"/>
      <c r="L1367" s="160"/>
      <c r="M1367" s="166"/>
      <c r="N1367" s="167"/>
      <c r="O1367" s="167"/>
      <c r="P1367" s="167"/>
      <c r="Q1367" s="167"/>
      <c r="R1367" s="167"/>
      <c r="S1367" s="167"/>
      <c r="T1367" s="168"/>
      <c r="AT1367" s="162" t="s">
        <v>151</v>
      </c>
      <c r="AU1367" s="162" t="s">
        <v>149</v>
      </c>
      <c r="AV1367" s="13" t="s">
        <v>149</v>
      </c>
      <c r="AW1367" s="13" t="s">
        <v>31</v>
      </c>
      <c r="AX1367" s="13" t="s">
        <v>82</v>
      </c>
      <c r="AY1367" s="162" t="s">
        <v>142</v>
      </c>
    </row>
    <row r="1368" spans="1:65" s="2" customFormat="1" ht="33" customHeight="1">
      <c r="A1368" s="33"/>
      <c r="B1368" s="145"/>
      <c r="C1368" s="146" t="s">
        <v>1885</v>
      </c>
      <c r="D1368" s="146" t="s">
        <v>144</v>
      </c>
      <c r="E1368" s="147" t="s">
        <v>1886</v>
      </c>
      <c r="F1368" s="148" t="s">
        <v>1887</v>
      </c>
      <c r="G1368" s="149" t="s">
        <v>527</v>
      </c>
      <c r="H1368" s="150">
        <v>14</v>
      </c>
      <c r="I1368" s="151"/>
      <c r="J1368" s="152">
        <f>ROUND(I1368*H1368,2)</f>
        <v>0</v>
      </c>
      <c r="K1368" s="153"/>
      <c r="L1368" s="34"/>
      <c r="M1368" s="154" t="s">
        <v>1</v>
      </c>
      <c r="N1368" s="155" t="s">
        <v>40</v>
      </c>
      <c r="O1368" s="59"/>
      <c r="P1368" s="156">
        <f>O1368*H1368</f>
        <v>0</v>
      </c>
      <c r="Q1368" s="156">
        <v>0</v>
      </c>
      <c r="R1368" s="156">
        <f>Q1368*H1368</f>
        <v>0</v>
      </c>
      <c r="S1368" s="156">
        <v>0</v>
      </c>
      <c r="T1368" s="157">
        <f>S1368*H1368</f>
        <v>0</v>
      </c>
      <c r="U1368" s="33"/>
      <c r="V1368" s="33"/>
      <c r="W1368" s="33"/>
      <c r="X1368" s="33"/>
      <c r="Y1368" s="33"/>
      <c r="Z1368" s="33"/>
      <c r="AA1368" s="33"/>
      <c r="AB1368" s="33"/>
      <c r="AC1368" s="33"/>
      <c r="AD1368" s="33"/>
      <c r="AE1368" s="33"/>
      <c r="AR1368" s="158" t="s">
        <v>276</v>
      </c>
      <c r="AT1368" s="158" t="s">
        <v>144</v>
      </c>
      <c r="AU1368" s="158" t="s">
        <v>149</v>
      </c>
      <c r="AY1368" s="18" t="s">
        <v>142</v>
      </c>
      <c r="BE1368" s="159">
        <f>IF(N1368="základná",J1368,0)</f>
        <v>0</v>
      </c>
      <c r="BF1368" s="159">
        <f>IF(N1368="znížená",J1368,0)</f>
        <v>0</v>
      </c>
      <c r="BG1368" s="159">
        <f>IF(N1368="zákl. prenesená",J1368,0)</f>
        <v>0</v>
      </c>
      <c r="BH1368" s="159">
        <f>IF(N1368="zníž. prenesená",J1368,0)</f>
        <v>0</v>
      </c>
      <c r="BI1368" s="159">
        <f>IF(N1368="nulová",J1368,0)</f>
        <v>0</v>
      </c>
      <c r="BJ1368" s="18" t="s">
        <v>149</v>
      </c>
      <c r="BK1368" s="159">
        <f>ROUND(I1368*H1368,2)</f>
        <v>0</v>
      </c>
      <c r="BL1368" s="18" t="s">
        <v>276</v>
      </c>
      <c r="BM1368" s="158" t="s">
        <v>1888</v>
      </c>
    </row>
    <row r="1369" spans="1:65" s="14" customFormat="1" ht="10">
      <c r="B1369" s="169"/>
      <c r="D1369" s="161" t="s">
        <v>151</v>
      </c>
      <c r="E1369" s="170" t="s">
        <v>1</v>
      </c>
      <c r="F1369" s="171" t="s">
        <v>1889</v>
      </c>
      <c r="H1369" s="170" t="s">
        <v>1</v>
      </c>
      <c r="I1369" s="172"/>
      <c r="L1369" s="169"/>
      <c r="M1369" s="173"/>
      <c r="N1369" s="174"/>
      <c r="O1369" s="174"/>
      <c r="P1369" s="174"/>
      <c r="Q1369" s="174"/>
      <c r="R1369" s="174"/>
      <c r="S1369" s="174"/>
      <c r="T1369" s="175"/>
      <c r="AT1369" s="170" t="s">
        <v>151</v>
      </c>
      <c r="AU1369" s="170" t="s">
        <v>149</v>
      </c>
      <c r="AV1369" s="14" t="s">
        <v>82</v>
      </c>
      <c r="AW1369" s="14" t="s">
        <v>31</v>
      </c>
      <c r="AX1369" s="14" t="s">
        <v>74</v>
      </c>
      <c r="AY1369" s="170" t="s">
        <v>142</v>
      </c>
    </row>
    <row r="1370" spans="1:65" s="14" customFormat="1" ht="10">
      <c r="B1370" s="169"/>
      <c r="D1370" s="161" t="s">
        <v>151</v>
      </c>
      <c r="E1370" s="170" t="s">
        <v>1</v>
      </c>
      <c r="F1370" s="171" t="s">
        <v>1890</v>
      </c>
      <c r="H1370" s="170" t="s">
        <v>1</v>
      </c>
      <c r="I1370" s="172"/>
      <c r="L1370" s="169"/>
      <c r="M1370" s="173"/>
      <c r="N1370" s="174"/>
      <c r="O1370" s="174"/>
      <c r="P1370" s="174"/>
      <c r="Q1370" s="174"/>
      <c r="R1370" s="174"/>
      <c r="S1370" s="174"/>
      <c r="T1370" s="175"/>
      <c r="AT1370" s="170" t="s">
        <v>151</v>
      </c>
      <c r="AU1370" s="170" t="s">
        <v>149</v>
      </c>
      <c r="AV1370" s="14" t="s">
        <v>82</v>
      </c>
      <c r="AW1370" s="14" t="s">
        <v>31</v>
      </c>
      <c r="AX1370" s="14" t="s">
        <v>74</v>
      </c>
      <c r="AY1370" s="170" t="s">
        <v>142</v>
      </c>
    </row>
    <row r="1371" spans="1:65" s="13" customFormat="1" ht="10">
      <c r="B1371" s="160"/>
      <c r="D1371" s="161" t="s">
        <v>151</v>
      </c>
      <c r="E1371" s="162" t="s">
        <v>1</v>
      </c>
      <c r="F1371" s="163" t="s">
        <v>261</v>
      </c>
      <c r="H1371" s="164">
        <v>14</v>
      </c>
      <c r="I1371" s="165"/>
      <c r="L1371" s="160"/>
      <c r="M1371" s="166"/>
      <c r="N1371" s="167"/>
      <c r="O1371" s="167"/>
      <c r="P1371" s="167"/>
      <c r="Q1371" s="167"/>
      <c r="R1371" s="167"/>
      <c r="S1371" s="167"/>
      <c r="T1371" s="168"/>
      <c r="AT1371" s="162" t="s">
        <v>151</v>
      </c>
      <c r="AU1371" s="162" t="s">
        <v>149</v>
      </c>
      <c r="AV1371" s="13" t="s">
        <v>149</v>
      </c>
      <c r="AW1371" s="13" t="s">
        <v>31</v>
      </c>
      <c r="AX1371" s="13" t="s">
        <v>82</v>
      </c>
      <c r="AY1371" s="162" t="s">
        <v>142</v>
      </c>
    </row>
    <row r="1372" spans="1:65" s="2" customFormat="1" ht="44.25" customHeight="1">
      <c r="A1372" s="33"/>
      <c r="B1372" s="145"/>
      <c r="C1372" s="146" t="s">
        <v>1891</v>
      </c>
      <c r="D1372" s="146" t="s">
        <v>144</v>
      </c>
      <c r="E1372" s="147" t="s">
        <v>1892</v>
      </c>
      <c r="F1372" s="148" t="s">
        <v>1893</v>
      </c>
      <c r="G1372" s="149" t="s">
        <v>527</v>
      </c>
      <c r="H1372" s="150">
        <v>1</v>
      </c>
      <c r="I1372" s="151"/>
      <c r="J1372" s="152">
        <f>ROUND(I1372*H1372,2)</f>
        <v>0</v>
      </c>
      <c r="K1372" s="153"/>
      <c r="L1372" s="34"/>
      <c r="M1372" s="154" t="s">
        <v>1</v>
      </c>
      <c r="N1372" s="155" t="s">
        <v>40</v>
      </c>
      <c r="O1372" s="59"/>
      <c r="P1372" s="156">
        <f>O1372*H1372</f>
        <v>0</v>
      </c>
      <c r="Q1372" s="156">
        <v>0</v>
      </c>
      <c r="R1372" s="156">
        <f>Q1372*H1372</f>
        <v>0</v>
      </c>
      <c r="S1372" s="156">
        <v>0</v>
      </c>
      <c r="T1372" s="157">
        <f>S1372*H1372</f>
        <v>0</v>
      </c>
      <c r="U1372" s="33"/>
      <c r="V1372" s="33"/>
      <c r="W1372" s="33"/>
      <c r="X1372" s="33"/>
      <c r="Y1372" s="33"/>
      <c r="Z1372" s="33"/>
      <c r="AA1372" s="33"/>
      <c r="AB1372" s="33"/>
      <c r="AC1372" s="33"/>
      <c r="AD1372" s="33"/>
      <c r="AE1372" s="33"/>
      <c r="AR1372" s="158" t="s">
        <v>276</v>
      </c>
      <c r="AT1372" s="158" t="s">
        <v>144</v>
      </c>
      <c r="AU1372" s="158" t="s">
        <v>149</v>
      </c>
      <c r="AY1372" s="18" t="s">
        <v>142</v>
      </c>
      <c r="BE1372" s="159">
        <f>IF(N1372="základná",J1372,0)</f>
        <v>0</v>
      </c>
      <c r="BF1372" s="159">
        <f>IF(N1372="znížená",J1372,0)</f>
        <v>0</v>
      </c>
      <c r="BG1372" s="159">
        <f>IF(N1372="zákl. prenesená",J1372,0)</f>
        <v>0</v>
      </c>
      <c r="BH1372" s="159">
        <f>IF(N1372="zníž. prenesená",J1372,0)</f>
        <v>0</v>
      </c>
      <c r="BI1372" s="159">
        <f>IF(N1372="nulová",J1372,0)</f>
        <v>0</v>
      </c>
      <c r="BJ1372" s="18" t="s">
        <v>149</v>
      </c>
      <c r="BK1372" s="159">
        <f>ROUND(I1372*H1372,2)</f>
        <v>0</v>
      </c>
      <c r="BL1372" s="18" t="s">
        <v>276</v>
      </c>
      <c r="BM1372" s="158" t="s">
        <v>1894</v>
      </c>
    </row>
    <row r="1373" spans="1:65" s="14" customFormat="1" ht="10">
      <c r="B1373" s="169"/>
      <c r="D1373" s="161" t="s">
        <v>151</v>
      </c>
      <c r="E1373" s="170" t="s">
        <v>1</v>
      </c>
      <c r="F1373" s="171" t="s">
        <v>1895</v>
      </c>
      <c r="H1373" s="170" t="s">
        <v>1</v>
      </c>
      <c r="I1373" s="172"/>
      <c r="L1373" s="169"/>
      <c r="M1373" s="173"/>
      <c r="N1373" s="174"/>
      <c r="O1373" s="174"/>
      <c r="P1373" s="174"/>
      <c r="Q1373" s="174"/>
      <c r="R1373" s="174"/>
      <c r="S1373" s="174"/>
      <c r="T1373" s="175"/>
      <c r="AT1373" s="170" t="s">
        <v>151</v>
      </c>
      <c r="AU1373" s="170" t="s">
        <v>149</v>
      </c>
      <c r="AV1373" s="14" t="s">
        <v>82</v>
      </c>
      <c r="AW1373" s="14" t="s">
        <v>31</v>
      </c>
      <c r="AX1373" s="14" t="s">
        <v>74</v>
      </c>
      <c r="AY1373" s="170" t="s">
        <v>142</v>
      </c>
    </row>
    <row r="1374" spans="1:65" s="13" customFormat="1" ht="10">
      <c r="B1374" s="160"/>
      <c r="D1374" s="161" t="s">
        <v>151</v>
      </c>
      <c r="E1374" s="162" t="s">
        <v>1</v>
      </c>
      <c r="F1374" s="163" t="s">
        <v>82</v>
      </c>
      <c r="H1374" s="164">
        <v>1</v>
      </c>
      <c r="I1374" s="165"/>
      <c r="L1374" s="160"/>
      <c r="M1374" s="166"/>
      <c r="N1374" s="167"/>
      <c r="O1374" s="167"/>
      <c r="P1374" s="167"/>
      <c r="Q1374" s="167"/>
      <c r="R1374" s="167"/>
      <c r="S1374" s="167"/>
      <c r="T1374" s="168"/>
      <c r="AT1374" s="162" t="s">
        <v>151</v>
      </c>
      <c r="AU1374" s="162" t="s">
        <v>149</v>
      </c>
      <c r="AV1374" s="13" t="s">
        <v>149</v>
      </c>
      <c r="AW1374" s="13" t="s">
        <v>31</v>
      </c>
      <c r="AX1374" s="13" t="s">
        <v>82</v>
      </c>
      <c r="AY1374" s="162" t="s">
        <v>142</v>
      </c>
    </row>
    <row r="1375" spans="1:65" s="2" customFormat="1" ht="33" customHeight="1">
      <c r="A1375" s="33"/>
      <c r="B1375" s="145"/>
      <c r="C1375" s="146" t="s">
        <v>1896</v>
      </c>
      <c r="D1375" s="146" t="s">
        <v>144</v>
      </c>
      <c r="E1375" s="147" t="s">
        <v>1897</v>
      </c>
      <c r="F1375" s="148" t="s">
        <v>1898</v>
      </c>
      <c r="G1375" s="149" t="s">
        <v>527</v>
      </c>
      <c r="H1375" s="150">
        <v>11</v>
      </c>
      <c r="I1375" s="151"/>
      <c r="J1375" s="152">
        <f>ROUND(I1375*H1375,2)</f>
        <v>0</v>
      </c>
      <c r="K1375" s="153"/>
      <c r="L1375" s="34"/>
      <c r="M1375" s="154" t="s">
        <v>1</v>
      </c>
      <c r="N1375" s="155" t="s">
        <v>40</v>
      </c>
      <c r="O1375" s="59"/>
      <c r="P1375" s="156">
        <f>O1375*H1375</f>
        <v>0</v>
      </c>
      <c r="Q1375" s="156">
        <v>0</v>
      </c>
      <c r="R1375" s="156">
        <f>Q1375*H1375</f>
        <v>0</v>
      </c>
      <c r="S1375" s="156">
        <v>0</v>
      </c>
      <c r="T1375" s="157">
        <f>S1375*H1375</f>
        <v>0</v>
      </c>
      <c r="U1375" s="33"/>
      <c r="V1375" s="33"/>
      <c r="W1375" s="33"/>
      <c r="X1375" s="33"/>
      <c r="Y1375" s="33"/>
      <c r="Z1375" s="33"/>
      <c r="AA1375" s="33"/>
      <c r="AB1375" s="33"/>
      <c r="AC1375" s="33"/>
      <c r="AD1375" s="33"/>
      <c r="AE1375" s="33"/>
      <c r="AR1375" s="158" t="s">
        <v>276</v>
      </c>
      <c r="AT1375" s="158" t="s">
        <v>144</v>
      </c>
      <c r="AU1375" s="158" t="s">
        <v>149</v>
      </c>
      <c r="AY1375" s="18" t="s">
        <v>142</v>
      </c>
      <c r="BE1375" s="159">
        <f>IF(N1375="základná",J1375,0)</f>
        <v>0</v>
      </c>
      <c r="BF1375" s="159">
        <f>IF(N1375="znížená",J1375,0)</f>
        <v>0</v>
      </c>
      <c r="BG1375" s="159">
        <f>IF(N1375="zákl. prenesená",J1375,0)</f>
        <v>0</v>
      </c>
      <c r="BH1375" s="159">
        <f>IF(N1375="zníž. prenesená",J1375,0)</f>
        <v>0</v>
      </c>
      <c r="BI1375" s="159">
        <f>IF(N1375="nulová",J1375,0)</f>
        <v>0</v>
      </c>
      <c r="BJ1375" s="18" t="s">
        <v>149</v>
      </c>
      <c r="BK1375" s="159">
        <f>ROUND(I1375*H1375,2)</f>
        <v>0</v>
      </c>
      <c r="BL1375" s="18" t="s">
        <v>276</v>
      </c>
      <c r="BM1375" s="158" t="s">
        <v>1899</v>
      </c>
    </row>
    <row r="1376" spans="1:65" s="14" customFormat="1" ht="10">
      <c r="B1376" s="169"/>
      <c r="D1376" s="161" t="s">
        <v>151</v>
      </c>
      <c r="E1376" s="170" t="s">
        <v>1</v>
      </c>
      <c r="F1376" s="171" t="s">
        <v>1900</v>
      </c>
      <c r="H1376" s="170" t="s">
        <v>1</v>
      </c>
      <c r="I1376" s="172"/>
      <c r="L1376" s="169"/>
      <c r="M1376" s="173"/>
      <c r="N1376" s="174"/>
      <c r="O1376" s="174"/>
      <c r="P1376" s="174"/>
      <c r="Q1376" s="174"/>
      <c r="R1376" s="174"/>
      <c r="S1376" s="174"/>
      <c r="T1376" s="175"/>
      <c r="AT1376" s="170" t="s">
        <v>151</v>
      </c>
      <c r="AU1376" s="170" t="s">
        <v>149</v>
      </c>
      <c r="AV1376" s="14" t="s">
        <v>82</v>
      </c>
      <c r="AW1376" s="14" t="s">
        <v>31</v>
      </c>
      <c r="AX1376" s="14" t="s">
        <v>74</v>
      </c>
      <c r="AY1376" s="170" t="s">
        <v>142</v>
      </c>
    </row>
    <row r="1377" spans="1:65" s="14" customFormat="1" ht="10">
      <c r="B1377" s="169"/>
      <c r="D1377" s="161" t="s">
        <v>151</v>
      </c>
      <c r="E1377" s="170" t="s">
        <v>1</v>
      </c>
      <c r="F1377" s="171" t="s">
        <v>1901</v>
      </c>
      <c r="H1377" s="170" t="s">
        <v>1</v>
      </c>
      <c r="I1377" s="172"/>
      <c r="L1377" s="169"/>
      <c r="M1377" s="173"/>
      <c r="N1377" s="174"/>
      <c r="O1377" s="174"/>
      <c r="P1377" s="174"/>
      <c r="Q1377" s="174"/>
      <c r="R1377" s="174"/>
      <c r="S1377" s="174"/>
      <c r="T1377" s="175"/>
      <c r="AT1377" s="170" t="s">
        <v>151</v>
      </c>
      <c r="AU1377" s="170" t="s">
        <v>149</v>
      </c>
      <c r="AV1377" s="14" t="s">
        <v>82</v>
      </c>
      <c r="AW1377" s="14" t="s">
        <v>31</v>
      </c>
      <c r="AX1377" s="14" t="s">
        <v>74</v>
      </c>
      <c r="AY1377" s="170" t="s">
        <v>142</v>
      </c>
    </row>
    <row r="1378" spans="1:65" s="13" customFormat="1" ht="10">
      <c r="B1378" s="160"/>
      <c r="D1378" s="161" t="s">
        <v>151</v>
      </c>
      <c r="E1378" s="162" t="s">
        <v>1</v>
      </c>
      <c r="F1378" s="163" t="s">
        <v>225</v>
      </c>
      <c r="H1378" s="164">
        <v>11</v>
      </c>
      <c r="I1378" s="165"/>
      <c r="L1378" s="160"/>
      <c r="M1378" s="166"/>
      <c r="N1378" s="167"/>
      <c r="O1378" s="167"/>
      <c r="P1378" s="167"/>
      <c r="Q1378" s="167"/>
      <c r="R1378" s="167"/>
      <c r="S1378" s="167"/>
      <c r="T1378" s="168"/>
      <c r="AT1378" s="162" t="s">
        <v>151</v>
      </c>
      <c r="AU1378" s="162" t="s">
        <v>149</v>
      </c>
      <c r="AV1378" s="13" t="s">
        <v>149</v>
      </c>
      <c r="AW1378" s="13" t="s">
        <v>31</v>
      </c>
      <c r="AX1378" s="13" t="s">
        <v>82</v>
      </c>
      <c r="AY1378" s="162" t="s">
        <v>142</v>
      </c>
    </row>
    <row r="1379" spans="1:65" s="2" customFormat="1" ht="44.25" customHeight="1">
      <c r="A1379" s="33"/>
      <c r="B1379" s="145"/>
      <c r="C1379" s="146" t="s">
        <v>1902</v>
      </c>
      <c r="D1379" s="146" t="s">
        <v>144</v>
      </c>
      <c r="E1379" s="147" t="s">
        <v>1903</v>
      </c>
      <c r="F1379" s="148" t="s">
        <v>1904</v>
      </c>
      <c r="G1379" s="149" t="s">
        <v>527</v>
      </c>
      <c r="H1379" s="150">
        <v>3</v>
      </c>
      <c r="I1379" s="151"/>
      <c r="J1379" s="152">
        <f>ROUND(I1379*H1379,2)</f>
        <v>0</v>
      </c>
      <c r="K1379" s="153"/>
      <c r="L1379" s="34"/>
      <c r="M1379" s="154" t="s">
        <v>1</v>
      </c>
      <c r="N1379" s="155" t="s">
        <v>40</v>
      </c>
      <c r="O1379" s="59"/>
      <c r="P1379" s="156">
        <f>O1379*H1379</f>
        <v>0</v>
      </c>
      <c r="Q1379" s="156">
        <v>0</v>
      </c>
      <c r="R1379" s="156">
        <f>Q1379*H1379</f>
        <v>0</v>
      </c>
      <c r="S1379" s="156">
        <v>0</v>
      </c>
      <c r="T1379" s="157">
        <f>S1379*H1379</f>
        <v>0</v>
      </c>
      <c r="U1379" s="33"/>
      <c r="V1379" s="33"/>
      <c r="W1379" s="33"/>
      <c r="X1379" s="33"/>
      <c r="Y1379" s="33"/>
      <c r="Z1379" s="33"/>
      <c r="AA1379" s="33"/>
      <c r="AB1379" s="33"/>
      <c r="AC1379" s="33"/>
      <c r="AD1379" s="33"/>
      <c r="AE1379" s="33"/>
      <c r="AR1379" s="158" t="s">
        <v>276</v>
      </c>
      <c r="AT1379" s="158" t="s">
        <v>144</v>
      </c>
      <c r="AU1379" s="158" t="s">
        <v>149</v>
      </c>
      <c r="AY1379" s="18" t="s">
        <v>142</v>
      </c>
      <c r="BE1379" s="159">
        <f>IF(N1379="základná",J1379,0)</f>
        <v>0</v>
      </c>
      <c r="BF1379" s="159">
        <f>IF(N1379="znížená",J1379,0)</f>
        <v>0</v>
      </c>
      <c r="BG1379" s="159">
        <f>IF(N1379="zákl. prenesená",J1379,0)</f>
        <v>0</v>
      </c>
      <c r="BH1379" s="159">
        <f>IF(N1379="zníž. prenesená",J1379,0)</f>
        <v>0</v>
      </c>
      <c r="BI1379" s="159">
        <f>IF(N1379="nulová",J1379,0)</f>
        <v>0</v>
      </c>
      <c r="BJ1379" s="18" t="s">
        <v>149</v>
      </c>
      <c r="BK1379" s="159">
        <f>ROUND(I1379*H1379,2)</f>
        <v>0</v>
      </c>
      <c r="BL1379" s="18" t="s">
        <v>276</v>
      </c>
      <c r="BM1379" s="158" t="s">
        <v>1905</v>
      </c>
    </row>
    <row r="1380" spans="1:65" s="14" customFormat="1" ht="10">
      <c r="B1380" s="169"/>
      <c r="D1380" s="161" t="s">
        <v>151</v>
      </c>
      <c r="E1380" s="170" t="s">
        <v>1</v>
      </c>
      <c r="F1380" s="171" t="s">
        <v>1906</v>
      </c>
      <c r="H1380" s="170" t="s">
        <v>1</v>
      </c>
      <c r="I1380" s="172"/>
      <c r="L1380" s="169"/>
      <c r="M1380" s="173"/>
      <c r="N1380" s="174"/>
      <c r="O1380" s="174"/>
      <c r="P1380" s="174"/>
      <c r="Q1380" s="174"/>
      <c r="R1380" s="174"/>
      <c r="S1380" s="174"/>
      <c r="T1380" s="175"/>
      <c r="AT1380" s="170" t="s">
        <v>151</v>
      </c>
      <c r="AU1380" s="170" t="s">
        <v>149</v>
      </c>
      <c r="AV1380" s="14" t="s">
        <v>82</v>
      </c>
      <c r="AW1380" s="14" t="s">
        <v>31</v>
      </c>
      <c r="AX1380" s="14" t="s">
        <v>74</v>
      </c>
      <c r="AY1380" s="170" t="s">
        <v>142</v>
      </c>
    </row>
    <row r="1381" spans="1:65" s="13" customFormat="1" ht="10">
      <c r="B1381" s="160"/>
      <c r="D1381" s="161" t="s">
        <v>151</v>
      </c>
      <c r="E1381" s="162" t="s">
        <v>1</v>
      </c>
      <c r="F1381" s="163" t="s">
        <v>165</v>
      </c>
      <c r="H1381" s="164">
        <v>3</v>
      </c>
      <c r="I1381" s="165"/>
      <c r="L1381" s="160"/>
      <c r="M1381" s="166"/>
      <c r="N1381" s="167"/>
      <c r="O1381" s="167"/>
      <c r="P1381" s="167"/>
      <c r="Q1381" s="167"/>
      <c r="R1381" s="167"/>
      <c r="S1381" s="167"/>
      <c r="T1381" s="168"/>
      <c r="AT1381" s="162" t="s">
        <v>151</v>
      </c>
      <c r="AU1381" s="162" t="s">
        <v>149</v>
      </c>
      <c r="AV1381" s="13" t="s">
        <v>149</v>
      </c>
      <c r="AW1381" s="13" t="s">
        <v>31</v>
      </c>
      <c r="AX1381" s="13" t="s">
        <v>82</v>
      </c>
      <c r="AY1381" s="162" t="s">
        <v>142</v>
      </c>
    </row>
    <row r="1382" spans="1:65" s="2" customFormat="1" ht="33" customHeight="1">
      <c r="A1382" s="33"/>
      <c r="B1382" s="145"/>
      <c r="C1382" s="146" t="s">
        <v>1907</v>
      </c>
      <c r="D1382" s="146" t="s">
        <v>144</v>
      </c>
      <c r="E1382" s="147" t="s">
        <v>1908</v>
      </c>
      <c r="F1382" s="148" t="s">
        <v>1909</v>
      </c>
      <c r="G1382" s="149" t="s">
        <v>527</v>
      </c>
      <c r="H1382" s="150">
        <v>10</v>
      </c>
      <c r="I1382" s="151"/>
      <c r="J1382" s="152">
        <f>ROUND(I1382*H1382,2)</f>
        <v>0</v>
      </c>
      <c r="K1382" s="153"/>
      <c r="L1382" s="34"/>
      <c r="M1382" s="154" t="s">
        <v>1</v>
      </c>
      <c r="N1382" s="155" t="s">
        <v>40</v>
      </c>
      <c r="O1382" s="59"/>
      <c r="P1382" s="156">
        <f>O1382*H1382</f>
        <v>0</v>
      </c>
      <c r="Q1382" s="156">
        <v>0</v>
      </c>
      <c r="R1382" s="156">
        <f>Q1382*H1382</f>
        <v>0</v>
      </c>
      <c r="S1382" s="156">
        <v>0</v>
      </c>
      <c r="T1382" s="157">
        <f>S1382*H1382</f>
        <v>0</v>
      </c>
      <c r="U1382" s="33"/>
      <c r="V1382" s="33"/>
      <c r="W1382" s="33"/>
      <c r="X1382" s="33"/>
      <c r="Y1382" s="33"/>
      <c r="Z1382" s="33"/>
      <c r="AA1382" s="33"/>
      <c r="AB1382" s="33"/>
      <c r="AC1382" s="33"/>
      <c r="AD1382" s="33"/>
      <c r="AE1382" s="33"/>
      <c r="AR1382" s="158" t="s">
        <v>276</v>
      </c>
      <c r="AT1382" s="158" t="s">
        <v>144</v>
      </c>
      <c r="AU1382" s="158" t="s">
        <v>149</v>
      </c>
      <c r="AY1382" s="18" t="s">
        <v>142</v>
      </c>
      <c r="BE1382" s="159">
        <f>IF(N1382="základná",J1382,0)</f>
        <v>0</v>
      </c>
      <c r="BF1382" s="159">
        <f>IF(N1382="znížená",J1382,0)</f>
        <v>0</v>
      </c>
      <c r="BG1382" s="159">
        <f>IF(N1382="zákl. prenesená",J1382,0)</f>
        <v>0</v>
      </c>
      <c r="BH1382" s="159">
        <f>IF(N1382="zníž. prenesená",J1382,0)</f>
        <v>0</v>
      </c>
      <c r="BI1382" s="159">
        <f>IF(N1382="nulová",J1382,0)</f>
        <v>0</v>
      </c>
      <c r="BJ1382" s="18" t="s">
        <v>149</v>
      </c>
      <c r="BK1382" s="159">
        <f>ROUND(I1382*H1382,2)</f>
        <v>0</v>
      </c>
      <c r="BL1382" s="18" t="s">
        <v>276</v>
      </c>
      <c r="BM1382" s="158" t="s">
        <v>1910</v>
      </c>
    </row>
    <row r="1383" spans="1:65" s="14" customFormat="1" ht="10">
      <c r="B1383" s="169"/>
      <c r="D1383" s="161" t="s">
        <v>151</v>
      </c>
      <c r="E1383" s="170" t="s">
        <v>1</v>
      </c>
      <c r="F1383" s="171" t="s">
        <v>1911</v>
      </c>
      <c r="H1383" s="170" t="s">
        <v>1</v>
      </c>
      <c r="I1383" s="172"/>
      <c r="L1383" s="169"/>
      <c r="M1383" s="173"/>
      <c r="N1383" s="174"/>
      <c r="O1383" s="174"/>
      <c r="P1383" s="174"/>
      <c r="Q1383" s="174"/>
      <c r="R1383" s="174"/>
      <c r="S1383" s="174"/>
      <c r="T1383" s="175"/>
      <c r="AT1383" s="170" t="s">
        <v>151</v>
      </c>
      <c r="AU1383" s="170" t="s">
        <v>149</v>
      </c>
      <c r="AV1383" s="14" t="s">
        <v>82</v>
      </c>
      <c r="AW1383" s="14" t="s">
        <v>31</v>
      </c>
      <c r="AX1383" s="14" t="s">
        <v>74</v>
      </c>
      <c r="AY1383" s="170" t="s">
        <v>142</v>
      </c>
    </row>
    <row r="1384" spans="1:65" s="13" customFormat="1" ht="10">
      <c r="B1384" s="160"/>
      <c r="D1384" s="161" t="s">
        <v>151</v>
      </c>
      <c r="E1384" s="162" t="s">
        <v>1</v>
      </c>
      <c r="F1384" s="163" t="s">
        <v>221</v>
      </c>
      <c r="H1384" s="164">
        <v>10</v>
      </c>
      <c r="I1384" s="165"/>
      <c r="L1384" s="160"/>
      <c r="M1384" s="166"/>
      <c r="N1384" s="167"/>
      <c r="O1384" s="167"/>
      <c r="P1384" s="167"/>
      <c r="Q1384" s="167"/>
      <c r="R1384" s="167"/>
      <c r="S1384" s="167"/>
      <c r="T1384" s="168"/>
      <c r="AT1384" s="162" t="s">
        <v>151</v>
      </c>
      <c r="AU1384" s="162" t="s">
        <v>149</v>
      </c>
      <c r="AV1384" s="13" t="s">
        <v>149</v>
      </c>
      <c r="AW1384" s="13" t="s">
        <v>31</v>
      </c>
      <c r="AX1384" s="13" t="s">
        <v>82</v>
      </c>
      <c r="AY1384" s="162" t="s">
        <v>142</v>
      </c>
    </row>
    <row r="1385" spans="1:65" s="2" customFormat="1" ht="33" customHeight="1">
      <c r="A1385" s="33"/>
      <c r="B1385" s="145"/>
      <c r="C1385" s="146" t="s">
        <v>1912</v>
      </c>
      <c r="D1385" s="146" t="s">
        <v>144</v>
      </c>
      <c r="E1385" s="147" t="s">
        <v>1913</v>
      </c>
      <c r="F1385" s="148" t="s">
        <v>1914</v>
      </c>
      <c r="G1385" s="149" t="s">
        <v>527</v>
      </c>
      <c r="H1385" s="150">
        <v>23</v>
      </c>
      <c r="I1385" s="151"/>
      <c r="J1385" s="152">
        <f>ROUND(I1385*H1385,2)</f>
        <v>0</v>
      </c>
      <c r="K1385" s="153"/>
      <c r="L1385" s="34"/>
      <c r="M1385" s="154" t="s">
        <v>1</v>
      </c>
      <c r="N1385" s="155" t="s">
        <v>40</v>
      </c>
      <c r="O1385" s="59"/>
      <c r="P1385" s="156">
        <f>O1385*H1385</f>
        <v>0</v>
      </c>
      <c r="Q1385" s="156">
        <v>0</v>
      </c>
      <c r="R1385" s="156">
        <f>Q1385*H1385</f>
        <v>0</v>
      </c>
      <c r="S1385" s="156">
        <v>0</v>
      </c>
      <c r="T1385" s="157">
        <f>S1385*H1385</f>
        <v>0</v>
      </c>
      <c r="U1385" s="33"/>
      <c r="V1385" s="33"/>
      <c r="W1385" s="33"/>
      <c r="X1385" s="33"/>
      <c r="Y1385" s="33"/>
      <c r="Z1385" s="33"/>
      <c r="AA1385" s="33"/>
      <c r="AB1385" s="33"/>
      <c r="AC1385" s="33"/>
      <c r="AD1385" s="33"/>
      <c r="AE1385" s="33"/>
      <c r="AR1385" s="158" t="s">
        <v>276</v>
      </c>
      <c r="AT1385" s="158" t="s">
        <v>144</v>
      </c>
      <c r="AU1385" s="158" t="s">
        <v>149</v>
      </c>
      <c r="AY1385" s="18" t="s">
        <v>142</v>
      </c>
      <c r="BE1385" s="159">
        <f>IF(N1385="základná",J1385,0)</f>
        <v>0</v>
      </c>
      <c r="BF1385" s="159">
        <f>IF(N1385="znížená",J1385,0)</f>
        <v>0</v>
      </c>
      <c r="BG1385" s="159">
        <f>IF(N1385="zákl. prenesená",J1385,0)</f>
        <v>0</v>
      </c>
      <c r="BH1385" s="159">
        <f>IF(N1385="zníž. prenesená",J1385,0)</f>
        <v>0</v>
      </c>
      <c r="BI1385" s="159">
        <f>IF(N1385="nulová",J1385,0)</f>
        <v>0</v>
      </c>
      <c r="BJ1385" s="18" t="s">
        <v>149</v>
      </c>
      <c r="BK1385" s="159">
        <f>ROUND(I1385*H1385,2)</f>
        <v>0</v>
      </c>
      <c r="BL1385" s="18" t="s">
        <v>276</v>
      </c>
      <c r="BM1385" s="158" t="s">
        <v>1915</v>
      </c>
    </row>
    <row r="1386" spans="1:65" s="14" customFormat="1" ht="10">
      <c r="B1386" s="169"/>
      <c r="D1386" s="161" t="s">
        <v>151</v>
      </c>
      <c r="E1386" s="170" t="s">
        <v>1</v>
      </c>
      <c r="F1386" s="171" t="s">
        <v>1916</v>
      </c>
      <c r="H1386" s="170" t="s">
        <v>1</v>
      </c>
      <c r="I1386" s="172"/>
      <c r="L1386" s="169"/>
      <c r="M1386" s="173"/>
      <c r="N1386" s="174"/>
      <c r="O1386" s="174"/>
      <c r="P1386" s="174"/>
      <c r="Q1386" s="174"/>
      <c r="R1386" s="174"/>
      <c r="S1386" s="174"/>
      <c r="T1386" s="175"/>
      <c r="AT1386" s="170" t="s">
        <v>151</v>
      </c>
      <c r="AU1386" s="170" t="s">
        <v>149</v>
      </c>
      <c r="AV1386" s="14" t="s">
        <v>82</v>
      </c>
      <c r="AW1386" s="14" t="s">
        <v>31</v>
      </c>
      <c r="AX1386" s="14" t="s">
        <v>74</v>
      </c>
      <c r="AY1386" s="170" t="s">
        <v>142</v>
      </c>
    </row>
    <row r="1387" spans="1:65" s="14" customFormat="1" ht="10">
      <c r="B1387" s="169"/>
      <c r="D1387" s="161" t="s">
        <v>151</v>
      </c>
      <c r="E1387" s="170" t="s">
        <v>1</v>
      </c>
      <c r="F1387" s="171" t="s">
        <v>1917</v>
      </c>
      <c r="H1387" s="170" t="s">
        <v>1</v>
      </c>
      <c r="I1387" s="172"/>
      <c r="L1387" s="169"/>
      <c r="M1387" s="173"/>
      <c r="N1387" s="174"/>
      <c r="O1387" s="174"/>
      <c r="P1387" s="174"/>
      <c r="Q1387" s="174"/>
      <c r="R1387" s="174"/>
      <c r="S1387" s="174"/>
      <c r="T1387" s="175"/>
      <c r="AT1387" s="170" t="s">
        <v>151</v>
      </c>
      <c r="AU1387" s="170" t="s">
        <v>149</v>
      </c>
      <c r="AV1387" s="14" t="s">
        <v>82</v>
      </c>
      <c r="AW1387" s="14" t="s">
        <v>31</v>
      </c>
      <c r="AX1387" s="14" t="s">
        <v>74</v>
      </c>
      <c r="AY1387" s="170" t="s">
        <v>142</v>
      </c>
    </row>
    <row r="1388" spans="1:65" s="13" customFormat="1" ht="10">
      <c r="B1388" s="160"/>
      <c r="D1388" s="161" t="s">
        <v>151</v>
      </c>
      <c r="E1388" s="162" t="s">
        <v>1</v>
      </c>
      <c r="F1388" s="163" t="s">
        <v>311</v>
      </c>
      <c r="H1388" s="164">
        <v>23</v>
      </c>
      <c r="I1388" s="165"/>
      <c r="L1388" s="160"/>
      <c r="M1388" s="166"/>
      <c r="N1388" s="167"/>
      <c r="O1388" s="167"/>
      <c r="P1388" s="167"/>
      <c r="Q1388" s="167"/>
      <c r="R1388" s="167"/>
      <c r="S1388" s="167"/>
      <c r="T1388" s="168"/>
      <c r="AT1388" s="162" t="s">
        <v>151</v>
      </c>
      <c r="AU1388" s="162" t="s">
        <v>149</v>
      </c>
      <c r="AV1388" s="13" t="s">
        <v>149</v>
      </c>
      <c r="AW1388" s="13" t="s">
        <v>31</v>
      </c>
      <c r="AX1388" s="13" t="s">
        <v>82</v>
      </c>
      <c r="AY1388" s="162" t="s">
        <v>142</v>
      </c>
    </row>
    <row r="1389" spans="1:65" s="2" customFormat="1" ht="33" customHeight="1">
      <c r="A1389" s="33"/>
      <c r="B1389" s="145"/>
      <c r="C1389" s="146" t="s">
        <v>1918</v>
      </c>
      <c r="D1389" s="146" t="s">
        <v>144</v>
      </c>
      <c r="E1389" s="147" t="s">
        <v>1919</v>
      </c>
      <c r="F1389" s="148" t="s">
        <v>1920</v>
      </c>
      <c r="G1389" s="149" t="s">
        <v>527</v>
      </c>
      <c r="H1389" s="150">
        <v>13</v>
      </c>
      <c r="I1389" s="151"/>
      <c r="J1389" s="152">
        <f>ROUND(I1389*H1389,2)</f>
        <v>0</v>
      </c>
      <c r="K1389" s="153"/>
      <c r="L1389" s="34"/>
      <c r="M1389" s="154" t="s">
        <v>1</v>
      </c>
      <c r="N1389" s="155" t="s">
        <v>40</v>
      </c>
      <c r="O1389" s="59"/>
      <c r="P1389" s="156">
        <f>O1389*H1389</f>
        <v>0</v>
      </c>
      <c r="Q1389" s="156">
        <v>0</v>
      </c>
      <c r="R1389" s="156">
        <f>Q1389*H1389</f>
        <v>0</v>
      </c>
      <c r="S1389" s="156">
        <v>0</v>
      </c>
      <c r="T1389" s="157">
        <f>S1389*H1389</f>
        <v>0</v>
      </c>
      <c r="U1389" s="33"/>
      <c r="V1389" s="33"/>
      <c r="W1389" s="33"/>
      <c r="X1389" s="33"/>
      <c r="Y1389" s="33"/>
      <c r="Z1389" s="33"/>
      <c r="AA1389" s="33"/>
      <c r="AB1389" s="33"/>
      <c r="AC1389" s="33"/>
      <c r="AD1389" s="33"/>
      <c r="AE1389" s="33"/>
      <c r="AR1389" s="158" t="s">
        <v>276</v>
      </c>
      <c r="AT1389" s="158" t="s">
        <v>144</v>
      </c>
      <c r="AU1389" s="158" t="s">
        <v>149</v>
      </c>
      <c r="AY1389" s="18" t="s">
        <v>142</v>
      </c>
      <c r="BE1389" s="159">
        <f>IF(N1389="základná",J1389,0)</f>
        <v>0</v>
      </c>
      <c r="BF1389" s="159">
        <f>IF(N1389="znížená",J1389,0)</f>
        <v>0</v>
      </c>
      <c r="BG1389" s="159">
        <f>IF(N1389="zákl. prenesená",J1389,0)</f>
        <v>0</v>
      </c>
      <c r="BH1389" s="159">
        <f>IF(N1389="zníž. prenesená",J1389,0)</f>
        <v>0</v>
      </c>
      <c r="BI1389" s="159">
        <f>IF(N1389="nulová",J1389,0)</f>
        <v>0</v>
      </c>
      <c r="BJ1389" s="18" t="s">
        <v>149</v>
      </c>
      <c r="BK1389" s="159">
        <f>ROUND(I1389*H1389,2)</f>
        <v>0</v>
      </c>
      <c r="BL1389" s="18" t="s">
        <v>276</v>
      </c>
      <c r="BM1389" s="158" t="s">
        <v>1921</v>
      </c>
    </row>
    <row r="1390" spans="1:65" s="14" customFormat="1" ht="10">
      <c r="B1390" s="169"/>
      <c r="D1390" s="161" t="s">
        <v>151</v>
      </c>
      <c r="E1390" s="170" t="s">
        <v>1</v>
      </c>
      <c r="F1390" s="171" t="s">
        <v>1922</v>
      </c>
      <c r="H1390" s="170" t="s">
        <v>1</v>
      </c>
      <c r="I1390" s="172"/>
      <c r="L1390" s="169"/>
      <c r="M1390" s="173"/>
      <c r="N1390" s="174"/>
      <c r="O1390" s="174"/>
      <c r="P1390" s="174"/>
      <c r="Q1390" s="174"/>
      <c r="R1390" s="174"/>
      <c r="S1390" s="174"/>
      <c r="T1390" s="175"/>
      <c r="AT1390" s="170" t="s">
        <v>151</v>
      </c>
      <c r="AU1390" s="170" t="s">
        <v>149</v>
      </c>
      <c r="AV1390" s="14" t="s">
        <v>82</v>
      </c>
      <c r="AW1390" s="14" t="s">
        <v>31</v>
      </c>
      <c r="AX1390" s="14" t="s">
        <v>74</v>
      </c>
      <c r="AY1390" s="170" t="s">
        <v>142</v>
      </c>
    </row>
    <row r="1391" spans="1:65" s="14" customFormat="1" ht="10">
      <c r="B1391" s="169"/>
      <c r="D1391" s="161" t="s">
        <v>151</v>
      </c>
      <c r="E1391" s="170" t="s">
        <v>1</v>
      </c>
      <c r="F1391" s="171" t="s">
        <v>1923</v>
      </c>
      <c r="H1391" s="170" t="s">
        <v>1</v>
      </c>
      <c r="I1391" s="172"/>
      <c r="L1391" s="169"/>
      <c r="M1391" s="173"/>
      <c r="N1391" s="174"/>
      <c r="O1391" s="174"/>
      <c r="P1391" s="174"/>
      <c r="Q1391" s="174"/>
      <c r="R1391" s="174"/>
      <c r="S1391" s="174"/>
      <c r="T1391" s="175"/>
      <c r="AT1391" s="170" t="s">
        <v>151</v>
      </c>
      <c r="AU1391" s="170" t="s">
        <v>149</v>
      </c>
      <c r="AV1391" s="14" t="s">
        <v>82</v>
      </c>
      <c r="AW1391" s="14" t="s">
        <v>31</v>
      </c>
      <c r="AX1391" s="14" t="s">
        <v>74</v>
      </c>
      <c r="AY1391" s="170" t="s">
        <v>142</v>
      </c>
    </row>
    <row r="1392" spans="1:65" s="13" customFormat="1" ht="10">
      <c r="B1392" s="160"/>
      <c r="D1392" s="161" t="s">
        <v>151</v>
      </c>
      <c r="E1392" s="162" t="s">
        <v>1</v>
      </c>
      <c r="F1392" s="163" t="s">
        <v>248</v>
      </c>
      <c r="H1392" s="164">
        <v>13</v>
      </c>
      <c r="I1392" s="165"/>
      <c r="L1392" s="160"/>
      <c r="M1392" s="166"/>
      <c r="N1392" s="167"/>
      <c r="O1392" s="167"/>
      <c r="P1392" s="167"/>
      <c r="Q1392" s="167"/>
      <c r="R1392" s="167"/>
      <c r="S1392" s="167"/>
      <c r="T1392" s="168"/>
      <c r="AT1392" s="162" t="s">
        <v>151</v>
      </c>
      <c r="AU1392" s="162" t="s">
        <v>149</v>
      </c>
      <c r="AV1392" s="13" t="s">
        <v>149</v>
      </c>
      <c r="AW1392" s="13" t="s">
        <v>31</v>
      </c>
      <c r="AX1392" s="13" t="s">
        <v>82</v>
      </c>
      <c r="AY1392" s="162" t="s">
        <v>142</v>
      </c>
    </row>
    <row r="1393" spans="1:65" s="2" customFormat="1" ht="33" customHeight="1">
      <c r="A1393" s="33"/>
      <c r="B1393" s="145"/>
      <c r="C1393" s="146" t="s">
        <v>1924</v>
      </c>
      <c r="D1393" s="146" t="s">
        <v>144</v>
      </c>
      <c r="E1393" s="147" t="s">
        <v>1925</v>
      </c>
      <c r="F1393" s="148" t="s">
        <v>1926</v>
      </c>
      <c r="G1393" s="149" t="s">
        <v>527</v>
      </c>
      <c r="H1393" s="150">
        <v>1</v>
      </c>
      <c r="I1393" s="151"/>
      <c r="J1393" s="152">
        <f>ROUND(I1393*H1393,2)</f>
        <v>0</v>
      </c>
      <c r="K1393" s="153"/>
      <c r="L1393" s="34"/>
      <c r="M1393" s="154" t="s">
        <v>1</v>
      </c>
      <c r="N1393" s="155" t="s">
        <v>40</v>
      </c>
      <c r="O1393" s="59"/>
      <c r="P1393" s="156">
        <f>O1393*H1393</f>
        <v>0</v>
      </c>
      <c r="Q1393" s="156">
        <v>0</v>
      </c>
      <c r="R1393" s="156">
        <f>Q1393*H1393</f>
        <v>0</v>
      </c>
      <c r="S1393" s="156">
        <v>0</v>
      </c>
      <c r="T1393" s="157">
        <f>S1393*H1393</f>
        <v>0</v>
      </c>
      <c r="U1393" s="33"/>
      <c r="V1393" s="33"/>
      <c r="W1393" s="33"/>
      <c r="X1393" s="33"/>
      <c r="Y1393" s="33"/>
      <c r="Z1393" s="33"/>
      <c r="AA1393" s="33"/>
      <c r="AB1393" s="33"/>
      <c r="AC1393" s="33"/>
      <c r="AD1393" s="33"/>
      <c r="AE1393" s="33"/>
      <c r="AR1393" s="158" t="s">
        <v>276</v>
      </c>
      <c r="AT1393" s="158" t="s">
        <v>144</v>
      </c>
      <c r="AU1393" s="158" t="s">
        <v>149</v>
      </c>
      <c r="AY1393" s="18" t="s">
        <v>142</v>
      </c>
      <c r="BE1393" s="159">
        <f>IF(N1393="základná",J1393,0)</f>
        <v>0</v>
      </c>
      <c r="BF1393" s="159">
        <f>IF(N1393="znížená",J1393,0)</f>
        <v>0</v>
      </c>
      <c r="BG1393" s="159">
        <f>IF(N1393="zákl. prenesená",J1393,0)</f>
        <v>0</v>
      </c>
      <c r="BH1393" s="159">
        <f>IF(N1393="zníž. prenesená",J1393,0)</f>
        <v>0</v>
      </c>
      <c r="BI1393" s="159">
        <f>IF(N1393="nulová",J1393,0)</f>
        <v>0</v>
      </c>
      <c r="BJ1393" s="18" t="s">
        <v>149</v>
      </c>
      <c r="BK1393" s="159">
        <f>ROUND(I1393*H1393,2)</f>
        <v>0</v>
      </c>
      <c r="BL1393" s="18" t="s">
        <v>276</v>
      </c>
      <c r="BM1393" s="158" t="s">
        <v>1927</v>
      </c>
    </row>
    <row r="1394" spans="1:65" s="14" customFormat="1" ht="10">
      <c r="B1394" s="169"/>
      <c r="D1394" s="161" t="s">
        <v>151</v>
      </c>
      <c r="E1394" s="170" t="s">
        <v>1</v>
      </c>
      <c r="F1394" s="171" t="s">
        <v>1928</v>
      </c>
      <c r="H1394" s="170" t="s">
        <v>1</v>
      </c>
      <c r="I1394" s="172"/>
      <c r="L1394" s="169"/>
      <c r="M1394" s="173"/>
      <c r="N1394" s="174"/>
      <c r="O1394" s="174"/>
      <c r="P1394" s="174"/>
      <c r="Q1394" s="174"/>
      <c r="R1394" s="174"/>
      <c r="S1394" s="174"/>
      <c r="T1394" s="175"/>
      <c r="AT1394" s="170" t="s">
        <v>151</v>
      </c>
      <c r="AU1394" s="170" t="s">
        <v>149</v>
      </c>
      <c r="AV1394" s="14" t="s">
        <v>82</v>
      </c>
      <c r="AW1394" s="14" t="s">
        <v>31</v>
      </c>
      <c r="AX1394" s="14" t="s">
        <v>74</v>
      </c>
      <c r="AY1394" s="170" t="s">
        <v>142</v>
      </c>
    </row>
    <row r="1395" spans="1:65" s="13" customFormat="1" ht="10">
      <c r="B1395" s="160"/>
      <c r="D1395" s="161" t="s">
        <v>151</v>
      </c>
      <c r="E1395" s="162" t="s">
        <v>1</v>
      </c>
      <c r="F1395" s="163" t="s">
        <v>82</v>
      </c>
      <c r="H1395" s="164">
        <v>1</v>
      </c>
      <c r="I1395" s="165"/>
      <c r="L1395" s="160"/>
      <c r="M1395" s="166"/>
      <c r="N1395" s="167"/>
      <c r="O1395" s="167"/>
      <c r="P1395" s="167"/>
      <c r="Q1395" s="167"/>
      <c r="R1395" s="167"/>
      <c r="S1395" s="167"/>
      <c r="T1395" s="168"/>
      <c r="AT1395" s="162" t="s">
        <v>151</v>
      </c>
      <c r="AU1395" s="162" t="s">
        <v>149</v>
      </c>
      <c r="AV1395" s="13" t="s">
        <v>149</v>
      </c>
      <c r="AW1395" s="13" t="s">
        <v>31</v>
      </c>
      <c r="AX1395" s="13" t="s">
        <v>82</v>
      </c>
      <c r="AY1395" s="162" t="s">
        <v>142</v>
      </c>
    </row>
    <row r="1396" spans="1:65" s="2" customFormat="1" ht="33" customHeight="1">
      <c r="A1396" s="33"/>
      <c r="B1396" s="145"/>
      <c r="C1396" s="146" t="s">
        <v>1929</v>
      </c>
      <c r="D1396" s="146" t="s">
        <v>144</v>
      </c>
      <c r="E1396" s="147" t="s">
        <v>1930</v>
      </c>
      <c r="F1396" s="148" t="s">
        <v>1931</v>
      </c>
      <c r="G1396" s="149" t="s">
        <v>527</v>
      </c>
      <c r="H1396" s="150">
        <v>16</v>
      </c>
      <c r="I1396" s="151"/>
      <c r="J1396" s="152">
        <f>ROUND(I1396*H1396,2)</f>
        <v>0</v>
      </c>
      <c r="K1396" s="153"/>
      <c r="L1396" s="34"/>
      <c r="M1396" s="154" t="s">
        <v>1</v>
      </c>
      <c r="N1396" s="155" t="s">
        <v>40</v>
      </c>
      <c r="O1396" s="59"/>
      <c r="P1396" s="156">
        <f>O1396*H1396</f>
        <v>0</v>
      </c>
      <c r="Q1396" s="156">
        <v>0</v>
      </c>
      <c r="R1396" s="156">
        <f>Q1396*H1396</f>
        <v>0</v>
      </c>
      <c r="S1396" s="156">
        <v>0</v>
      </c>
      <c r="T1396" s="157">
        <f>S1396*H1396</f>
        <v>0</v>
      </c>
      <c r="U1396" s="33"/>
      <c r="V1396" s="33"/>
      <c r="W1396" s="33"/>
      <c r="X1396" s="33"/>
      <c r="Y1396" s="33"/>
      <c r="Z1396" s="33"/>
      <c r="AA1396" s="33"/>
      <c r="AB1396" s="33"/>
      <c r="AC1396" s="33"/>
      <c r="AD1396" s="33"/>
      <c r="AE1396" s="33"/>
      <c r="AR1396" s="158" t="s">
        <v>276</v>
      </c>
      <c r="AT1396" s="158" t="s">
        <v>144</v>
      </c>
      <c r="AU1396" s="158" t="s">
        <v>149</v>
      </c>
      <c r="AY1396" s="18" t="s">
        <v>142</v>
      </c>
      <c r="BE1396" s="159">
        <f>IF(N1396="základná",J1396,0)</f>
        <v>0</v>
      </c>
      <c r="BF1396" s="159">
        <f>IF(N1396="znížená",J1396,0)</f>
        <v>0</v>
      </c>
      <c r="BG1396" s="159">
        <f>IF(N1396="zákl. prenesená",J1396,0)</f>
        <v>0</v>
      </c>
      <c r="BH1396" s="159">
        <f>IF(N1396="zníž. prenesená",J1396,0)</f>
        <v>0</v>
      </c>
      <c r="BI1396" s="159">
        <f>IF(N1396="nulová",J1396,0)</f>
        <v>0</v>
      </c>
      <c r="BJ1396" s="18" t="s">
        <v>149</v>
      </c>
      <c r="BK1396" s="159">
        <f>ROUND(I1396*H1396,2)</f>
        <v>0</v>
      </c>
      <c r="BL1396" s="18" t="s">
        <v>276</v>
      </c>
      <c r="BM1396" s="158" t="s">
        <v>1932</v>
      </c>
    </row>
    <row r="1397" spans="1:65" s="14" customFormat="1" ht="10">
      <c r="B1397" s="169"/>
      <c r="D1397" s="161" t="s">
        <v>151</v>
      </c>
      <c r="E1397" s="170" t="s">
        <v>1</v>
      </c>
      <c r="F1397" s="171" t="s">
        <v>1933</v>
      </c>
      <c r="H1397" s="170" t="s">
        <v>1</v>
      </c>
      <c r="I1397" s="172"/>
      <c r="L1397" s="169"/>
      <c r="M1397" s="173"/>
      <c r="N1397" s="174"/>
      <c r="O1397" s="174"/>
      <c r="P1397" s="174"/>
      <c r="Q1397" s="174"/>
      <c r="R1397" s="174"/>
      <c r="S1397" s="174"/>
      <c r="T1397" s="175"/>
      <c r="AT1397" s="170" t="s">
        <v>151</v>
      </c>
      <c r="AU1397" s="170" t="s">
        <v>149</v>
      </c>
      <c r="AV1397" s="14" t="s">
        <v>82</v>
      </c>
      <c r="AW1397" s="14" t="s">
        <v>31</v>
      </c>
      <c r="AX1397" s="14" t="s">
        <v>74</v>
      </c>
      <c r="AY1397" s="170" t="s">
        <v>142</v>
      </c>
    </row>
    <row r="1398" spans="1:65" s="14" customFormat="1" ht="10">
      <c r="B1398" s="169"/>
      <c r="D1398" s="161" t="s">
        <v>151</v>
      </c>
      <c r="E1398" s="170" t="s">
        <v>1</v>
      </c>
      <c r="F1398" s="171" t="s">
        <v>1934</v>
      </c>
      <c r="H1398" s="170" t="s">
        <v>1</v>
      </c>
      <c r="I1398" s="172"/>
      <c r="L1398" s="169"/>
      <c r="M1398" s="173"/>
      <c r="N1398" s="174"/>
      <c r="O1398" s="174"/>
      <c r="P1398" s="174"/>
      <c r="Q1398" s="174"/>
      <c r="R1398" s="174"/>
      <c r="S1398" s="174"/>
      <c r="T1398" s="175"/>
      <c r="AT1398" s="170" t="s">
        <v>151</v>
      </c>
      <c r="AU1398" s="170" t="s">
        <v>149</v>
      </c>
      <c r="AV1398" s="14" t="s">
        <v>82</v>
      </c>
      <c r="AW1398" s="14" t="s">
        <v>31</v>
      </c>
      <c r="AX1398" s="14" t="s">
        <v>74</v>
      </c>
      <c r="AY1398" s="170" t="s">
        <v>142</v>
      </c>
    </row>
    <row r="1399" spans="1:65" s="13" customFormat="1" ht="10">
      <c r="B1399" s="160"/>
      <c r="D1399" s="161" t="s">
        <v>151</v>
      </c>
      <c r="E1399" s="162" t="s">
        <v>1</v>
      </c>
      <c r="F1399" s="163" t="s">
        <v>276</v>
      </c>
      <c r="H1399" s="164">
        <v>16</v>
      </c>
      <c r="I1399" s="165"/>
      <c r="L1399" s="160"/>
      <c r="M1399" s="166"/>
      <c r="N1399" s="167"/>
      <c r="O1399" s="167"/>
      <c r="P1399" s="167"/>
      <c r="Q1399" s="167"/>
      <c r="R1399" s="167"/>
      <c r="S1399" s="167"/>
      <c r="T1399" s="168"/>
      <c r="AT1399" s="162" t="s">
        <v>151</v>
      </c>
      <c r="AU1399" s="162" t="s">
        <v>149</v>
      </c>
      <c r="AV1399" s="13" t="s">
        <v>149</v>
      </c>
      <c r="AW1399" s="13" t="s">
        <v>31</v>
      </c>
      <c r="AX1399" s="13" t="s">
        <v>82</v>
      </c>
      <c r="AY1399" s="162" t="s">
        <v>142</v>
      </c>
    </row>
    <row r="1400" spans="1:65" s="2" customFormat="1" ht="21.75" customHeight="1">
      <c r="A1400" s="33"/>
      <c r="B1400" s="145"/>
      <c r="C1400" s="146" t="s">
        <v>1935</v>
      </c>
      <c r="D1400" s="146" t="s">
        <v>144</v>
      </c>
      <c r="E1400" s="147" t="s">
        <v>1936</v>
      </c>
      <c r="F1400" s="148" t="s">
        <v>1937</v>
      </c>
      <c r="G1400" s="149" t="s">
        <v>1470</v>
      </c>
      <c r="H1400" s="203"/>
      <c r="I1400" s="151"/>
      <c r="J1400" s="152">
        <f>ROUND(I1400*H1400,2)</f>
        <v>0</v>
      </c>
      <c r="K1400" s="153"/>
      <c r="L1400" s="34"/>
      <c r="M1400" s="154" t="s">
        <v>1</v>
      </c>
      <c r="N1400" s="155" t="s">
        <v>40</v>
      </c>
      <c r="O1400" s="59"/>
      <c r="P1400" s="156">
        <f>O1400*H1400</f>
        <v>0</v>
      </c>
      <c r="Q1400" s="156">
        <v>0</v>
      </c>
      <c r="R1400" s="156">
        <f>Q1400*H1400</f>
        <v>0</v>
      </c>
      <c r="S1400" s="156">
        <v>0</v>
      </c>
      <c r="T1400" s="157">
        <f>S1400*H1400</f>
        <v>0</v>
      </c>
      <c r="U1400" s="33"/>
      <c r="V1400" s="33"/>
      <c r="W1400" s="33"/>
      <c r="X1400" s="33"/>
      <c r="Y1400" s="33"/>
      <c r="Z1400" s="33"/>
      <c r="AA1400" s="33"/>
      <c r="AB1400" s="33"/>
      <c r="AC1400" s="33"/>
      <c r="AD1400" s="33"/>
      <c r="AE1400" s="33"/>
      <c r="AR1400" s="158" t="s">
        <v>276</v>
      </c>
      <c r="AT1400" s="158" t="s">
        <v>144</v>
      </c>
      <c r="AU1400" s="158" t="s">
        <v>149</v>
      </c>
      <c r="AY1400" s="18" t="s">
        <v>142</v>
      </c>
      <c r="BE1400" s="159">
        <f>IF(N1400="základná",J1400,0)</f>
        <v>0</v>
      </c>
      <c r="BF1400" s="159">
        <f>IF(N1400="znížená",J1400,0)</f>
        <v>0</v>
      </c>
      <c r="BG1400" s="159">
        <f>IF(N1400="zákl. prenesená",J1400,0)</f>
        <v>0</v>
      </c>
      <c r="BH1400" s="159">
        <f>IF(N1400="zníž. prenesená",J1400,0)</f>
        <v>0</v>
      </c>
      <c r="BI1400" s="159">
        <f>IF(N1400="nulová",J1400,0)</f>
        <v>0</v>
      </c>
      <c r="BJ1400" s="18" t="s">
        <v>149</v>
      </c>
      <c r="BK1400" s="159">
        <f>ROUND(I1400*H1400,2)</f>
        <v>0</v>
      </c>
      <c r="BL1400" s="18" t="s">
        <v>276</v>
      </c>
      <c r="BM1400" s="158" t="s">
        <v>1938</v>
      </c>
    </row>
    <row r="1401" spans="1:65" s="12" customFormat="1" ht="22.75" customHeight="1">
      <c r="B1401" s="132"/>
      <c r="D1401" s="133" t="s">
        <v>73</v>
      </c>
      <c r="E1401" s="143" t="s">
        <v>1939</v>
      </c>
      <c r="F1401" s="143" t="s">
        <v>1940</v>
      </c>
      <c r="I1401" s="135"/>
      <c r="J1401" s="144">
        <f>BK1401</f>
        <v>0</v>
      </c>
      <c r="L1401" s="132"/>
      <c r="M1401" s="137"/>
      <c r="N1401" s="138"/>
      <c r="O1401" s="138"/>
      <c r="P1401" s="139">
        <f>SUM(P1402:P1520)</f>
        <v>0</v>
      </c>
      <c r="Q1401" s="138"/>
      <c r="R1401" s="139">
        <f>SUM(R1402:R1520)</f>
        <v>0.24510953000000002</v>
      </c>
      <c r="S1401" s="138"/>
      <c r="T1401" s="140">
        <f>SUM(T1402:T1520)</f>
        <v>0</v>
      </c>
      <c r="AR1401" s="133" t="s">
        <v>149</v>
      </c>
      <c r="AT1401" s="141" t="s">
        <v>73</v>
      </c>
      <c r="AU1401" s="141" t="s">
        <v>82</v>
      </c>
      <c r="AY1401" s="133" t="s">
        <v>142</v>
      </c>
      <c r="BK1401" s="142">
        <f>SUM(BK1402:BK1520)</f>
        <v>0</v>
      </c>
    </row>
    <row r="1402" spans="1:65" s="2" customFormat="1" ht="21.75" customHeight="1">
      <c r="A1402" s="33"/>
      <c r="B1402" s="145"/>
      <c r="C1402" s="146" t="s">
        <v>1941</v>
      </c>
      <c r="D1402" s="146" t="s">
        <v>144</v>
      </c>
      <c r="E1402" s="147" t="s">
        <v>1942</v>
      </c>
      <c r="F1402" s="148" t="s">
        <v>1943</v>
      </c>
      <c r="G1402" s="149" t="s">
        <v>527</v>
      </c>
      <c r="H1402" s="150">
        <v>1</v>
      </c>
      <c r="I1402" s="151"/>
      <c r="J1402" s="152">
        <f>ROUND(I1402*H1402,2)</f>
        <v>0</v>
      </c>
      <c r="K1402" s="153"/>
      <c r="L1402" s="34"/>
      <c r="M1402" s="154" t="s">
        <v>1</v>
      </c>
      <c r="N1402" s="155" t="s">
        <v>40</v>
      </c>
      <c r="O1402" s="59"/>
      <c r="P1402" s="156">
        <f>O1402*H1402</f>
        <v>0</v>
      </c>
      <c r="Q1402" s="156">
        <v>5.0000000000000002E-5</v>
      </c>
      <c r="R1402" s="156">
        <f>Q1402*H1402</f>
        <v>5.0000000000000002E-5</v>
      </c>
      <c r="S1402" s="156">
        <v>0</v>
      </c>
      <c r="T1402" s="157">
        <f>S1402*H1402</f>
        <v>0</v>
      </c>
      <c r="U1402" s="33"/>
      <c r="V1402" s="33"/>
      <c r="W1402" s="33"/>
      <c r="X1402" s="33"/>
      <c r="Y1402" s="33"/>
      <c r="Z1402" s="33"/>
      <c r="AA1402" s="33"/>
      <c r="AB1402" s="33"/>
      <c r="AC1402" s="33"/>
      <c r="AD1402" s="33"/>
      <c r="AE1402" s="33"/>
      <c r="AR1402" s="158" t="s">
        <v>148</v>
      </c>
      <c r="AT1402" s="158" t="s">
        <v>144</v>
      </c>
      <c r="AU1402" s="158" t="s">
        <v>149</v>
      </c>
      <c r="AY1402" s="18" t="s">
        <v>142</v>
      </c>
      <c r="BE1402" s="159">
        <f>IF(N1402="základná",J1402,0)</f>
        <v>0</v>
      </c>
      <c r="BF1402" s="159">
        <f>IF(N1402="znížená",J1402,0)</f>
        <v>0</v>
      </c>
      <c r="BG1402" s="159">
        <f>IF(N1402="zákl. prenesená",J1402,0)</f>
        <v>0</v>
      </c>
      <c r="BH1402" s="159">
        <f>IF(N1402="zníž. prenesená",J1402,0)</f>
        <v>0</v>
      </c>
      <c r="BI1402" s="159">
        <f>IF(N1402="nulová",J1402,0)</f>
        <v>0</v>
      </c>
      <c r="BJ1402" s="18" t="s">
        <v>149</v>
      </c>
      <c r="BK1402" s="159">
        <f>ROUND(I1402*H1402,2)</f>
        <v>0</v>
      </c>
      <c r="BL1402" s="18" t="s">
        <v>148</v>
      </c>
      <c r="BM1402" s="158" t="s">
        <v>1944</v>
      </c>
    </row>
    <row r="1403" spans="1:65" s="2" customFormat="1" ht="21.75" customHeight="1">
      <c r="A1403" s="33"/>
      <c r="B1403" s="145"/>
      <c r="C1403" s="184" t="s">
        <v>1945</v>
      </c>
      <c r="D1403" s="184" t="s">
        <v>301</v>
      </c>
      <c r="E1403" s="185" t="s">
        <v>1946</v>
      </c>
      <c r="F1403" s="186" t="s">
        <v>1947</v>
      </c>
      <c r="G1403" s="187" t="s">
        <v>527</v>
      </c>
      <c r="H1403" s="188">
        <v>1</v>
      </c>
      <c r="I1403" s="189"/>
      <c r="J1403" s="190">
        <f>ROUND(I1403*H1403,2)</f>
        <v>0</v>
      </c>
      <c r="K1403" s="191"/>
      <c r="L1403" s="192"/>
      <c r="M1403" s="193" t="s">
        <v>1</v>
      </c>
      <c r="N1403" s="194" t="s">
        <v>40</v>
      </c>
      <c r="O1403" s="59"/>
      <c r="P1403" s="156">
        <f>O1403*H1403</f>
        <v>0</v>
      </c>
      <c r="Q1403" s="156">
        <v>6.2880000000000005E-2</v>
      </c>
      <c r="R1403" s="156">
        <f>Q1403*H1403</f>
        <v>6.2880000000000005E-2</v>
      </c>
      <c r="S1403" s="156">
        <v>0</v>
      </c>
      <c r="T1403" s="157">
        <f>S1403*H1403</f>
        <v>0</v>
      </c>
      <c r="U1403" s="33"/>
      <c r="V1403" s="33"/>
      <c r="W1403" s="33"/>
      <c r="X1403" s="33"/>
      <c r="Y1403" s="33"/>
      <c r="Z1403" s="33"/>
      <c r="AA1403" s="33"/>
      <c r="AB1403" s="33"/>
      <c r="AC1403" s="33"/>
      <c r="AD1403" s="33"/>
      <c r="AE1403" s="33"/>
      <c r="AR1403" s="158" t="s">
        <v>211</v>
      </c>
      <c r="AT1403" s="158" t="s">
        <v>301</v>
      </c>
      <c r="AU1403" s="158" t="s">
        <v>149</v>
      </c>
      <c r="AY1403" s="18" t="s">
        <v>142</v>
      </c>
      <c r="BE1403" s="159">
        <f>IF(N1403="základná",J1403,0)</f>
        <v>0</v>
      </c>
      <c r="BF1403" s="159">
        <f>IF(N1403="znížená",J1403,0)</f>
        <v>0</v>
      </c>
      <c r="BG1403" s="159">
        <f>IF(N1403="zákl. prenesená",J1403,0)</f>
        <v>0</v>
      </c>
      <c r="BH1403" s="159">
        <f>IF(N1403="zníž. prenesená",J1403,0)</f>
        <v>0</v>
      </c>
      <c r="BI1403" s="159">
        <f>IF(N1403="nulová",J1403,0)</f>
        <v>0</v>
      </c>
      <c r="BJ1403" s="18" t="s">
        <v>149</v>
      </c>
      <c r="BK1403" s="159">
        <f>ROUND(I1403*H1403,2)</f>
        <v>0</v>
      </c>
      <c r="BL1403" s="18" t="s">
        <v>148</v>
      </c>
      <c r="BM1403" s="158" t="s">
        <v>1948</v>
      </c>
    </row>
    <row r="1404" spans="1:65" s="2" customFormat="1" ht="21.75" customHeight="1">
      <c r="A1404" s="33"/>
      <c r="B1404" s="145"/>
      <c r="C1404" s="146" t="s">
        <v>1949</v>
      </c>
      <c r="D1404" s="146" t="s">
        <v>144</v>
      </c>
      <c r="E1404" s="147" t="s">
        <v>1950</v>
      </c>
      <c r="F1404" s="148" t="s">
        <v>1951</v>
      </c>
      <c r="G1404" s="149" t="s">
        <v>314</v>
      </c>
      <c r="H1404" s="150">
        <v>316.851</v>
      </c>
      <c r="I1404" s="151"/>
      <c r="J1404" s="152">
        <f>ROUND(I1404*H1404,2)</f>
        <v>0</v>
      </c>
      <c r="K1404" s="153"/>
      <c r="L1404" s="34"/>
      <c r="M1404" s="154" t="s">
        <v>1</v>
      </c>
      <c r="N1404" s="155" t="s">
        <v>40</v>
      </c>
      <c r="O1404" s="59"/>
      <c r="P1404" s="156">
        <f>O1404*H1404</f>
        <v>0</v>
      </c>
      <c r="Q1404" s="156">
        <v>2.1000000000000001E-4</v>
      </c>
      <c r="R1404" s="156">
        <f>Q1404*H1404</f>
        <v>6.6538710000000001E-2</v>
      </c>
      <c r="S1404" s="156">
        <v>0</v>
      </c>
      <c r="T1404" s="157">
        <f>S1404*H1404</f>
        <v>0</v>
      </c>
      <c r="U1404" s="33"/>
      <c r="V1404" s="33"/>
      <c r="W1404" s="33"/>
      <c r="X1404" s="33"/>
      <c r="Y1404" s="33"/>
      <c r="Z1404" s="33"/>
      <c r="AA1404" s="33"/>
      <c r="AB1404" s="33"/>
      <c r="AC1404" s="33"/>
      <c r="AD1404" s="33"/>
      <c r="AE1404" s="33"/>
      <c r="AR1404" s="158" t="s">
        <v>276</v>
      </c>
      <c r="AT1404" s="158" t="s">
        <v>144</v>
      </c>
      <c r="AU1404" s="158" t="s">
        <v>149</v>
      </c>
      <c r="AY1404" s="18" t="s">
        <v>142</v>
      </c>
      <c r="BE1404" s="159">
        <f>IF(N1404="základná",J1404,0)</f>
        <v>0</v>
      </c>
      <c r="BF1404" s="159">
        <f>IF(N1404="znížená",J1404,0)</f>
        <v>0</v>
      </c>
      <c r="BG1404" s="159">
        <f>IF(N1404="zákl. prenesená",J1404,0)</f>
        <v>0</v>
      </c>
      <c r="BH1404" s="159">
        <f>IF(N1404="zníž. prenesená",J1404,0)</f>
        <v>0</v>
      </c>
      <c r="BI1404" s="159">
        <f>IF(N1404="nulová",J1404,0)</f>
        <v>0</v>
      </c>
      <c r="BJ1404" s="18" t="s">
        <v>149</v>
      </c>
      <c r="BK1404" s="159">
        <f>ROUND(I1404*H1404,2)</f>
        <v>0</v>
      </c>
      <c r="BL1404" s="18" t="s">
        <v>276</v>
      </c>
      <c r="BM1404" s="158" t="s">
        <v>1952</v>
      </c>
    </row>
    <row r="1405" spans="1:65" s="14" customFormat="1" ht="10">
      <c r="B1405" s="169"/>
      <c r="D1405" s="161" t="s">
        <v>151</v>
      </c>
      <c r="E1405" s="170" t="s">
        <v>1</v>
      </c>
      <c r="F1405" s="171" t="s">
        <v>1011</v>
      </c>
      <c r="H1405" s="170" t="s">
        <v>1</v>
      </c>
      <c r="I1405" s="172"/>
      <c r="L1405" s="169"/>
      <c r="M1405" s="173"/>
      <c r="N1405" s="174"/>
      <c r="O1405" s="174"/>
      <c r="P1405" s="174"/>
      <c r="Q1405" s="174"/>
      <c r="R1405" s="174"/>
      <c r="S1405" s="174"/>
      <c r="T1405" s="175"/>
      <c r="AT1405" s="170" t="s">
        <v>151</v>
      </c>
      <c r="AU1405" s="170" t="s">
        <v>149</v>
      </c>
      <c r="AV1405" s="14" t="s">
        <v>82</v>
      </c>
      <c r="AW1405" s="14" t="s">
        <v>31</v>
      </c>
      <c r="AX1405" s="14" t="s">
        <v>74</v>
      </c>
      <c r="AY1405" s="170" t="s">
        <v>142</v>
      </c>
    </row>
    <row r="1406" spans="1:65" s="13" customFormat="1" ht="10">
      <c r="B1406" s="160"/>
      <c r="D1406" s="161" t="s">
        <v>151</v>
      </c>
      <c r="E1406" s="162" t="s">
        <v>1</v>
      </c>
      <c r="F1406" s="163" t="s">
        <v>1953</v>
      </c>
      <c r="H1406" s="164">
        <v>164.3</v>
      </c>
      <c r="I1406" s="165"/>
      <c r="L1406" s="160"/>
      <c r="M1406" s="166"/>
      <c r="N1406" s="167"/>
      <c r="O1406" s="167"/>
      <c r="P1406" s="167"/>
      <c r="Q1406" s="167"/>
      <c r="R1406" s="167"/>
      <c r="S1406" s="167"/>
      <c r="T1406" s="168"/>
      <c r="AT1406" s="162" t="s">
        <v>151</v>
      </c>
      <c r="AU1406" s="162" t="s">
        <v>149</v>
      </c>
      <c r="AV1406" s="13" t="s">
        <v>149</v>
      </c>
      <c r="AW1406" s="13" t="s">
        <v>31</v>
      </c>
      <c r="AX1406" s="13" t="s">
        <v>74</v>
      </c>
      <c r="AY1406" s="162" t="s">
        <v>142</v>
      </c>
    </row>
    <row r="1407" spans="1:65" s="14" customFormat="1" ht="10">
      <c r="B1407" s="169"/>
      <c r="D1407" s="161" t="s">
        <v>151</v>
      </c>
      <c r="E1407" s="170" t="s">
        <v>1</v>
      </c>
      <c r="F1407" s="171" t="s">
        <v>1013</v>
      </c>
      <c r="H1407" s="170" t="s">
        <v>1</v>
      </c>
      <c r="I1407" s="172"/>
      <c r="L1407" s="169"/>
      <c r="M1407" s="173"/>
      <c r="N1407" s="174"/>
      <c r="O1407" s="174"/>
      <c r="P1407" s="174"/>
      <c r="Q1407" s="174"/>
      <c r="R1407" s="174"/>
      <c r="S1407" s="174"/>
      <c r="T1407" s="175"/>
      <c r="AT1407" s="170" t="s">
        <v>151</v>
      </c>
      <c r="AU1407" s="170" t="s">
        <v>149</v>
      </c>
      <c r="AV1407" s="14" t="s">
        <v>82</v>
      </c>
      <c r="AW1407" s="14" t="s">
        <v>31</v>
      </c>
      <c r="AX1407" s="14" t="s">
        <v>74</v>
      </c>
      <c r="AY1407" s="170" t="s">
        <v>142</v>
      </c>
    </row>
    <row r="1408" spans="1:65" s="13" customFormat="1" ht="10">
      <c r="B1408" s="160"/>
      <c r="D1408" s="161" t="s">
        <v>151</v>
      </c>
      <c r="E1408" s="162" t="s">
        <v>1</v>
      </c>
      <c r="F1408" s="163" t="s">
        <v>1954</v>
      </c>
      <c r="H1408" s="164">
        <v>14.7</v>
      </c>
      <c r="I1408" s="165"/>
      <c r="L1408" s="160"/>
      <c r="M1408" s="166"/>
      <c r="N1408" s="167"/>
      <c r="O1408" s="167"/>
      <c r="P1408" s="167"/>
      <c r="Q1408" s="167"/>
      <c r="R1408" s="167"/>
      <c r="S1408" s="167"/>
      <c r="T1408" s="168"/>
      <c r="AT1408" s="162" t="s">
        <v>151</v>
      </c>
      <c r="AU1408" s="162" t="s">
        <v>149</v>
      </c>
      <c r="AV1408" s="13" t="s">
        <v>149</v>
      </c>
      <c r="AW1408" s="13" t="s">
        <v>31</v>
      </c>
      <c r="AX1408" s="13" t="s">
        <v>74</v>
      </c>
      <c r="AY1408" s="162" t="s">
        <v>142</v>
      </c>
    </row>
    <row r="1409" spans="2:51" s="13" customFormat="1" ht="10">
      <c r="B1409" s="160"/>
      <c r="D1409" s="161" t="s">
        <v>151</v>
      </c>
      <c r="E1409" s="162" t="s">
        <v>1</v>
      </c>
      <c r="F1409" s="163" t="s">
        <v>1955</v>
      </c>
      <c r="H1409" s="164">
        <v>7.6</v>
      </c>
      <c r="I1409" s="165"/>
      <c r="L1409" s="160"/>
      <c r="M1409" s="166"/>
      <c r="N1409" s="167"/>
      <c r="O1409" s="167"/>
      <c r="P1409" s="167"/>
      <c r="Q1409" s="167"/>
      <c r="R1409" s="167"/>
      <c r="S1409" s="167"/>
      <c r="T1409" s="168"/>
      <c r="AT1409" s="162" t="s">
        <v>151</v>
      </c>
      <c r="AU1409" s="162" t="s">
        <v>149</v>
      </c>
      <c r="AV1409" s="13" t="s">
        <v>149</v>
      </c>
      <c r="AW1409" s="13" t="s">
        <v>31</v>
      </c>
      <c r="AX1409" s="13" t="s">
        <v>74</v>
      </c>
      <c r="AY1409" s="162" t="s">
        <v>142</v>
      </c>
    </row>
    <row r="1410" spans="2:51" s="13" customFormat="1" ht="10">
      <c r="B1410" s="160"/>
      <c r="D1410" s="161" t="s">
        <v>151</v>
      </c>
      <c r="E1410" s="162" t="s">
        <v>1</v>
      </c>
      <c r="F1410" s="163" t="s">
        <v>1956</v>
      </c>
      <c r="H1410" s="164">
        <v>22.77</v>
      </c>
      <c r="I1410" s="165"/>
      <c r="L1410" s="160"/>
      <c r="M1410" s="166"/>
      <c r="N1410" s="167"/>
      <c r="O1410" s="167"/>
      <c r="P1410" s="167"/>
      <c r="Q1410" s="167"/>
      <c r="R1410" s="167"/>
      <c r="S1410" s="167"/>
      <c r="T1410" s="168"/>
      <c r="AT1410" s="162" t="s">
        <v>151</v>
      </c>
      <c r="AU1410" s="162" t="s">
        <v>149</v>
      </c>
      <c r="AV1410" s="13" t="s">
        <v>149</v>
      </c>
      <c r="AW1410" s="13" t="s">
        <v>31</v>
      </c>
      <c r="AX1410" s="13" t="s">
        <v>74</v>
      </c>
      <c r="AY1410" s="162" t="s">
        <v>142</v>
      </c>
    </row>
    <row r="1411" spans="2:51" s="13" customFormat="1" ht="10">
      <c r="B1411" s="160"/>
      <c r="D1411" s="161" t="s">
        <v>151</v>
      </c>
      <c r="E1411" s="162" t="s">
        <v>1</v>
      </c>
      <c r="F1411" s="163" t="s">
        <v>1957</v>
      </c>
      <c r="H1411" s="164">
        <v>3.3</v>
      </c>
      <c r="I1411" s="165"/>
      <c r="L1411" s="160"/>
      <c r="M1411" s="166"/>
      <c r="N1411" s="167"/>
      <c r="O1411" s="167"/>
      <c r="P1411" s="167"/>
      <c r="Q1411" s="167"/>
      <c r="R1411" s="167"/>
      <c r="S1411" s="167"/>
      <c r="T1411" s="168"/>
      <c r="AT1411" s="162" t="s">
        <v>151</v>
      </c>
      <c r="AU1411" s="162" t="s">
        <v>149</v>
      </c>
      <c r="AV1411" s="13" t="s">
        <v>149</v>
      </c>
      <c r="AW1411" s="13" t="s">
        <v>31</v>
      </c>
      <c r="AX1411" s="13" t="s">
        <v>74</v>
      </c>
      <c r="AY1411" s="162" t="s">
        <v>142</v>
      </c>
    </row>
    <row r="1412" spans="2:51" s="13" customFormat="1" ht="10">
      <c r="B1412" s="160"/>
      <c r="D1412" s="161" t="s">
        <v>151</v>
      </c>
      <c r="E1412" s="162" t="s">
        <v>1</v>
      </c>
      <c r="F1412" s="163" t="s">
        <v>1958</v>
      </c>
      <c r="H1412" s="164">
        <v>13.25</v>
      </c>
      <c r="I1412" s="165"/>
      <c r="L1412" s="160"/>
      <c r="M1412" s="166"/>
      <c r="N1412" s="167"/>
      <c r="O1412" s="167"/>
      <c r="P1412" s="167"/>
      <c r="Q1412" s="167"/>
      <c r="R1412" s="167"/>
      <c r="S1412" s="167"/>
      <c r="T1412" s="168"/>
      <c r="AT1412" s="162" t="s">
        <v>151</v>
      </c>
      <c r="AU1412" s="162" t="s">
        <v>149</v>
      </c>
      <c r="AV1412" s="13" t="s">
        <v>149</v>
      </c>
      <c r="AW1412" s="13" t="s">
        <v>31</v>
      </c>
      <c r="AX1412" s="13" t="s">
        <v>74</v>
      </c>
      <c r="AY1412" s="162" t="s">
        <v>142</v>
      </c>
    </row>
    <row r="1413" spans="2:51" s="13" customFormat="1" ht="10">
      <c r="B1413" s="160"/>
      <c r="D1413" s="161" t="s">
        <v>151</v>
      </c>
      <c r="E1413" s="162" t="s">
        <v>1</v>
      </c>
      <c r="F1413" s="163" t="s">
        <v>1959</v>
      </c>
      <c r="H1413" s="164">
        <v>3.8</v>
      </c>
      <c r="I1413" s="165"/>
      <c r="L1413" s="160"/>
      <c r="M1413" s="166"/>
      <c r="N1413" s="167"/>
      <c r="O1413" s="167"/>
      <c r="P1413" s="167"/>
      <c r="Q1413" s="167"/>
      <c r="R1413" s="167"/>
      <c r="S1413" s="167"/>
      <c r="T1413" s="168"/>
      <c r="AT1413" s="162" t="s">
        <v>151</v>
      </c>
      <c r="AU1413" s="162" t="s">
        <v>149</v>
      </c>
      <c r="AV1413" s="13" t="s">
        <v>149</v>
      </c>
      <c r="AW1413" s="13" t="s">
        <v>31</v>
      </c>
      <c r="AX1413" s="13" t="s">
        <v>74</v>
      </c>
      <c r="AY1413" s="162" t="s">
        <v>142</v>
      </c>
    </row>
    <row r="1414" spans="2:51" s="13" customFormat="1" ht="10">
      <c r="B1414" s="160"/>
      <c r="D1414" s="161" t="s">
        <v>151</v>
      </c>
      <c r="E1414" s="162" t="s">
        <v>1</v>
      </c>
      <c r="F1414" s="163" t="s">
        <v>1960</v>
      </c>
      <c r="H1414" s="164">
        <v>2.4700000000000002</v>
      </c>
      <c r="I1414" s="165"/>
      <c r="L1414" s="160"/>
      <c r="M1414" s="166"/>
      <c r="N1414" s="167"/>
      <c r="O1414" s="167"/>
      <c r="P1414" s="167"/>
      <c r="Q1414" s="167"/>
      <c r="R1414" s="167"/>
      <c r="S1414" s="167"/>
      <c r="T1414" s="168"/>
      <c r="AT1414" s="162" t="s">
        <v>151</v>
      </c>
      <c r="AU1414" s="162" t="s">
        <v>149</v>
      </c>
      <c r="AV1414" s="13" t="s">
        <v>149</v>
      </c>
      <c r="AW1414" s="13" t="s">
        <v>31</v>
      </c>
      <c r="AX1414" s="13" t="s">
        <v>74</v>
      </c>
      <c r="AY1414" s="162" t="s">
        <v>142</v>
      </c>
    </row>
    <row r="1415" spans="2:51" s="13" customFormat="1" ht="10">
      <c r="B1415" s="160"/>
      <c r="D1415" s="161" t="s">
        <v>151</v>
      </c>
      <c r="E1415" s="162" t="s">
        <v>1</v>
      </c>
      <c r="F1415" s="163" t="s">
        <v>1961</v>
      </c>
      <c r="H1415" s="164">
        <v>2.34</v>
      </c>
      <c r="I1415" s="165"/>
      <c r="L1415" s="160"/>
      <c r="M1415" s="166"/>
      <c r="N1415" s="167"/>
      <c r="O1415" s="167"/>
      <c r="P1415" s="167"/>
      <c r="Q1415" s="167"/>
      <c r="R1415" s="167"/>
      <c r="S1415" s="167"/>
      <c r="T1415" s="168"/>
      <c r="AT1415" s="162" t="s">
        <v>151</v>
      </c>
      <c r="AU1415" s="162" t="s">
        <v>149</v>
      </c>
      <c r="AV1415" s="13" t="s">
        <v>149</v>
      </c>
      <c r="AW1415" s="13" t="s">
        <v>31</v>
      </c>
      <c r="AX1415" s="13" t="s">
        <v>74</v>
      </c>
      <c r="AY1415" s="162" t="s">
        <v>142</v>
      </c>
    </row>
    <row r="1416" spans="2:51" s="13" customFormat="1" ht="10">
      <c r="B1416" s="160"/>
      <c r="D1416" s="161" t="s">
        <v>151</v>
      </c>
      <c r="E1416" s="162" t="s">
        <v>1</v>
      </c>
      <c r="F1416" s="163" t="s">
        <v>1962</v>
      </c>
      <c r="H1416" s="164">
        <v>1.56</v>
      </c>
      <c r="I1416" s="165"/>
      <c r="L1416" s="160"/>
      <c r="M1416" s="166"/>
      <c r="N1416" s="167"/>
      <c r="O1416" s="167"/>
      <c r="P1416" s="167"/>
      <c r="Q1416" s="167"/>
      <c r="R1416" s="167"/>
      <c r="S1416" s="167"/>
      <c r="T1416" s="168"/>
      <c r="AT1416" s="162" t="s">
        <v>151</v>
      </c>
      <c r="AU1416" s="162" t="s">
        <v>149</v>
      </c>
      <c r="AV1416" s="13" t="s">
        <v>149</v>
      </c>
      <c r="AW1416" s="13" t="s">
        <v>31</v>
      </c>
      <c r="AX1416" s="13" t="s">
        <v>74</v>
      </c>
      <c r="AY1416" s="162" t="s">
        <v>142</v>
      </c>
    </row>
    <row r="1417" spans="2:51" s="13" customFormat="1" ht="10">
      <c r="B1417" s="160"/>
      <c r="D1417" s="161" t="s">
        <v>151</v>
      </c>
      <c r="E1417" s="162" t="s">
        <v>1</v>
      </c>
      <c r="F1417" s="163" t="s">
        <v>1963</v>
      </c>
      <c r="H1417" s="164">
        <v>0.97799999999999998</v>
      </c>
      <c r="I1417" s="165"/>
      <c r="L1417" s="160"/>
      <c r="M1417" s="166"/>
      <c r="N1417" s="167"/>
      <c r="O1417" s="167"/>
      <c r="P1417" s="167"/>
      <c r="Q1417" s="167"/>
      <c r="R1417" s="167"/>
      <c r="S1417" s="167"/>
      <c r="T1417" s="168"/>
      <c r="AT1417" s="162" t="s">
        <v>151</v>
      </c>
      <c r="AU1417" s="162" t="s">
        <v>149</v>
      </c>
      <c r="AV1417" s="13" t="s">
        <v>149</v>
      </c>
      <c r="AW1417" s="13" t="s">
        <v>31</v>
      </c>
      <c r="AX1417" s="13" t="s">
        <v>74</v>
      </c>
      <c r="AY1417" s="162" t="s">
        <v>142</v>
      </c>
    </row>
    <row r="1418" spans="2:51" s="13" customFormat="1" ht="10">
      <c r="B1418" s="160"/>
      <c r="D1418" s="161" t="s">
        <v>151</v>
      </c>
      <c r="E1418" s="162" t="s">
        <v>1</v>
      </c>
      <c r="F1418" s="163" t="s">
        <v>1964</v>
      </c>
      <c r="H1418" s="164">
        <v>0.36</v>
      </c>
      <c r="I1418" s="165"/>
      <c r="L1418" s="160"/>
      <c r="M1418" s="166"/>
      <c r="N1418" s="167"/>
      <c r="O1418" s="167"/>
      <c r="P1418" s="167"/>
      <c r="Q1418" s="167"/>
      <c r="R1418" s="167"/>
      <c r="S1418" s="167"/>
      <c r="T1418" s="168"/>
      <c r="AT1418" s="162" t="s">
        <v>151</v>
      </c>
      <c r="AU1418" s="162" t="s">
        <v>149</v>
      </c>
      <c r="AV1418" s="13" t="s">
        <v>149</v>
      </c>
      <c r="AW1418" s="13" t="s">
        <v>31</v>
      </c>
      <c r="AX1418" s="13" t="s">
        <v>74</v>
      </c>
      <c r="AY1418" s="162" t="s">
        <v>142</v>
      </c>
    </row>
    <row r="1419" spans="2:51" s="13" customFormat="1" ht="10">
      <c r="B1419" s="160"/>
      <c r="D1419" s="161" t="s">
        <v>151</v>
      </c>
      <c r="E1419" s="162" t="s">
        <v>1</v>
      </c>
      <c r="F1419" s="163" t="s">
        <v>1965</v>
      </c>
      <c r="H1419" s="164">
        <v>5.3</v>
      </c>
      <c r="I1419" s="165"/>
      <c r="L1419" s="160"/>
      <c r="M1419" s="166"/>
      <c r="N1419" s="167"/>
      <c r="O1419" s="167"/>
      <c r="P1419" s="167"/>
      <c r="Q1419" s="167"/>
      <c r="R1419" s="167"/>
      <c r="S1419" s="167"/>
      <c r="T1419" s="168"/>
      <c r="AT1419" s="162" t="s">
        <v>151</v>
      </c>
      <c r="AU1419" s="162" t="s">
        <v>149</v>
      </c>
      <c r="AV1419" s="13" t="s">
        <v>149</v>
      </c>
      <c r="AW1419" s="13" t="s">
        <v>31</v>
      </c>
      <c r="AX1419" s="13" t="s">
        <v>74</v>
      </c>
      <c r="AY1419" s="162" t="s">
        <v>142</v>
      </c>
    </row>
    <row r="1420" spans="2:51" s="13" customFormat="1" ht="10">
      <c r="B1420" s="160"/>
      <c r="D1420" s="161" t="s">
        <v>151</v>
      </c>
      <c r="E1420" s="162" t="s">
        <v>1</v>
      </c>
      <c r="F1420" s="163" t="s">
        <v>1966</v>
      </c>
      <c r="H1420" s="164">
        <v>49.343000000000004</v>
      </c>
      <c r="I1420" s="165"/>
      <c r="L1420" s="160"/>
      <c r="M1420" s="166"/>
      <c r="N1420" s="167"/>
      <c r="O1420" s="167"/>
      <c r="P1420" s="167"/>
      <c r="Q1420" s="167"/>
      <c r="R1420" s="167"/>
      <c r="S1420" s="167"/>
      <c r="T1420" s="168"/>
      <c r="AT1420" s="162" t="s">
        <v>151</v>
      </c>
      <c r="AU1420" s="162" t="s">
        <v>149</v>
      </c>
      <c r="AV1420" s="13" t="s">
        <v>149</v>
      </c>
      <c r="AW1420" s="13" t="s">
        <v>31</v>
      </c>
      <c r="AX1420" s="13" t="s">
        <v>74</v>
      </c>
      <c r="AY1420" s="162" t="s">
        <v>142</v>
      </c>
    </row>
    <row r="1421" spans="2:51" s="13" customFormat="1" ht="10">
      <c r="B1421" s="160"/>
      <c r="D1421" s="161" t="s">
        <v>151</v>
      </c>
      <c r="E1421" s="162" t="s">
        <v>1</v>
      </c>
      <c r="F1421" s="163" t="s">
        <v>1967</v>
      </c>
      <c r="H1421" s="164">
        <v>13</v>
      </c>
      <c r="I1421" s="165"/>
      <c r="L1421" s="160"/>
      <c r="M1421" s="166"/>
      <c r="N1421" s="167"/>
      <c r="O1421" s="167"/>
      <c r="P1421" s="167"/>
      <c r="Q1421" s="167"/>
      <c r="R1421" s="167"/>
      <c r="S1421" s="167"/>
      <c r="T1421" s="168"/>
      <c r="AT1421" s="162" t="s">
        <v>151</v>
      </c>
      <c r="AU1421" s="162" t="s">
        <v>149</v>
      </c>
      <c r="AV1421" s="13" t="s">
        <v>149</v>
      </c>
      <c r="AW1421" s="13" t="s">
        <v>31</v>
      </c>
      <c r="AX1421" s="13" t="s">
        <v>74</v>
      </c>
      <c r="AY1421" s="162" t="s">
        <v>142</v>
      </c>
    </row>
    <row r="1422" spans="2:51" s="13" customFormat="1" ht="10">
      <c r="B1422" s="160"/>
      <c r="D1422" s="161" t="s">
        <v>151</v>
      </c>
      <c r="E1422" s="162" t="s">
        <v>1</v>
      </c>
      <c r="F1422" s="163" t="s">
        <v>1968</v>
      </c>
      <c r="H1422" s="164">
        <v>0.6</v>
      </c>
      <c r="I1422" s="165"/>
      <c r="L1422" s="160"/>
      <c r="M1422" s="166"/>
      <c r="N1422" s="167"/>
      <c r="O1422" s="167"/>
      <c r="P1422" s="167"/>
      <c r="Q1422" s="167"/>
      <c r="R1422" s="167"/>
      <c r="S1422" s="167"/>
      <c r="T1422" s="168"/>
      <c r="AT1422" s="162" t="s">
        <v>151</v>
      </c>
      <c r="AU1422" s="162" t="s">
        <v>149</v>
      </c>
      <c r="AV1422" s="13" t="s">
        <v>149</v>
      </c>
      <c r="AW1422" s="13" t="s">
        <v>31</v>
      </c>
      <c r="AX1422" s="13" t="s">
        <v>74</v>
      </c>
      <c r="AY1422" s="162" t="s">
        <v>142</v>
      </c>
    </row>
    <row r="1423" spans="2:51" s="13" customFormat="1" ht="10">
      <c r="B1423" s="160"/>
      <c r="D1423" s="161" t="s">
        <v>151</v>
      </c>
      <c r="E1423" s="162" t="s">
        <v>1</v>
      </c>
      <c r="F1423" s="163" t="s">
        <v>1969</v>
      </c>
      <c r="H1423" s="164">
        <v>5.75</v>
      </c>
      <c r="I1423" s="165"/>
      <c r="L1423" s="160"/>
      <c r="M1423" s="166"/>
      <c r="N1423" s="167"/>
      <c r="O1423" s="167"/>
      <c r="P1423" s="167"/>
      <c r="Q1423" s="167"/>
      <c r="R1423" s="167"/>
      <c r="S1423" s="167"/>
      <c r="T1423" s="168"/>
      <c r="AT1423" s="162" t="s">
        <v>151</v>
      </c>
      <c r="AU1423" s="162" t="s">
        <v>149</v>
      </c>
      <c r="AV1423" s="13" t="s">
        <v>149</v>
      </c>
      <c r="AW1423" s="13" t="s">
        <v>31</v>
      </c>
      <c r="AX1423" s="13" t="s">
        <v>74</v>
      </c>
      <c r="AY1423" s="162" t="s">
        <v>142</v>
      </c>
    </row>
    <row r="1424" spans="2:51" s="13" customFormat="1" ht="10">
      <c r="B1424" s="160"/>
      <c r="D1424" s="161" t="s">
        <v>151</v>
      </c>
      <c r="E1424" s="162" t="s">
        <v>1</v>
      </c>
      <c r="F1424" s="163" t="s">
        <v>1970</v>
      </c>
      <c r="H1424" s="164">
        <v>3.18</v>
      </c>
      <c r="I1424" s="165"/>
      <c r="L1424" s="160"/>
      <c r="M1424" s="166"/>
      <c r="N1424" s="167"/>
      <c r="O1424" s="167"/>
      <c r="P1424" s="167"/>
      <c r="Q1424" s="167"/>
      <c r="R1424" s="167"/>
      <c r="S1424" s="167"/>
      <c r="T1424" s="168"/>
      <c r="AT1424" s="162" t="s">
        <v>151</v>
      </c>
      <c r="AU1424" s="162" t="s">
        <v>149</v>
      </c>
      <c r="AV1424" s="13" t="s">
        <v>149</v>
      </c>
      <c r="AW1424" s="13" t="s">
        <v>31</v>
      </c>
      <c r="AX1424" s="13" t="s">
        <v>74</v>
      </c>
      <c r="AY1424" s="162" t="s">
        <v>142</v>
      </c>
    </row>
    <row r="1425" spans="1:65" s="14" customFormat="1" ht="10">
      <c r="B1425" s="169"/>
      <c r="D1425" s="161" t="s">
        <v>151</v>
      </c>
      <c r="E1425" s="170" t="s">
        <v>1</v>
      </c>
      <c r="F1425" s="171" t="s">
        <v>1030</v>
      </c>
      <c r="H1425" s="170" t="s">
        <v>1</v>
      </c>
      <c r="I1425" s="172"/>
      <c r="L1425" s="169"/>
      <c r="M1425" s="173"/>
      <c r="N1425" s="174"/>
      <c r="O1425" s="174"/>
      <c r="P1425" s="174"/>
      <c r="Q1425" s="174"/>
      <c r="R1425" s="174"/>
      <c r="S1425" s="174"/>
      <c r="T1425" s="175"/>
      <c r="AT1425" s="170" t="s">
        <v>151</v>
      </c>
      <c r="AU1425" s="170" t="s">
        <v>149</v>
      </c>
      <c r="AV1425" s="14" t="s">
        <v>82</v>
      </c>
      <c r="AW1425" s="14" t="s">
        <v>31</v>
      </c>
      <c r="AX1425" s="14" t="s">
        <v>74</v>
      </c>
      <c r="AY1425" s="170" t="s">
        <v>142</v>
      </c>
    </row>
    <row r="1426" spans="1:65" s="13" customFormat="1" ht="10">
      <c r="B1426" s="160"/>
      <c r="D1426" s="161" t="s">
        <v>151</v>
      </c>
      <c r="E1426" s="162" t="s">
        <v>1</v>
      </c>
      <c r="F1426" s="163" t="s">
        <v>1971</v>
      </c>
      <c r="H1426" s="164">
        <v>2.25</v>
      </c>
      <c r="I1426" s="165"/>
      <c r="L1426" s="160"/>
      <c r="M1426" s="166"/>
      <c r="N1426" s="167"/>
      <c r="O1426" s="167"/>
      <c r="P1426" s="167"/>
      <c r="Q1426" s="167"/>
      <c r="R1426" s="167"/>
      <c r="S1426" s="167"/>
      <c r="T1426" s="168"/>
      <c r="AT1426" s="162" t="s">
        <v>151</v>
      </c>
      <c r="AU1426" s="162" t="s">
        <v>149</v>
      </c>
      <c r="AV1426" s="13" t="s">
        <v>149</v>
      </c>
      <c r="AW1426" s="13" t="s">
        <v>31</v>
      </c>
      <c r="AX1426" s="13" t="s">
        <v>74</v>
      </c>
      <c r="AY1426" s="162" t="s">
        <v>142</v>
      </c>
    </row>
    <row r="1427" spans="1:65" s="15" customFormat="1" ht="10">
      <c r="B1427" s="176"/>
      <c r="D1427" s="161" t="s">
        <v>151</v>
      </c>
      <c r="E1427" s="177" t="s">
        <v>1</v>
      </c>
      <c r="F1427" s="178" t="s">
        <v>164</v>
      </c>
      <c r="H1427" s="179">
        <v>316.851</v>
      </c>
      <c r="I1427" s="180"/>
      <c r="L1427" s="176"/>
      <c r="M1427" s="181"/>
      <c r="N1427" s="182"/>
      <c r="O1427" s="182"/>
      <c r="P1427" s="182"/>
      <c r="Q1427" s="182"/>
      <c r="R1427" s="182"/>
      <c r="S1427" s="182"/>
      <c r="T1427" s="183"/>
      <c r="AT1427" s="177" t="s">
        <v>151</v>
      </c>
      <c r="AU1427" s="177" t="s">
        <v>149</v>
      </c>
      <c r="AV1427" s="15" t="s">
        <v>148</v>
      </c>
      <c r="AW1427" s="15" t="s">
        <v>31</v>
      </c>
      <c r="AX1427" s="15" t="s">
        <v>82</v>
      </c>
      <c r="AY1427" s="177" t="s">
        <v>142</v>
      </c>
    </row>
    <row r="1428" spans="1:65" s="2" customFormat="1" ht="33" customHeight="1">
      <c r="A1428" s="33"/>
      <c r="B1428" s="145"/>
      <c r="C1428" s="146" t="s">
        <v>1972</v>
      </c>
      <c r="D1428" s="146" t="s">
        <v>144</v>
      </c>
      <c r="E1428" s="147" t="s">
        <v>1973</v>
      </c>
      <c r="F1428" s="148" t="s">
        <v>1974</v>
      </c>
      <c r="G1428" s="149" t="s">
        <v>314</v>
      </c>
      <c r="H1428" s="150">
        <v>12.6</v>
      </c>
      <c r="I1428" s="151"/>
      <c r="J1428" s="152">
        <f>ROUND(I1428*H1428,2)</f>
        <v>0</v>
      </c>
      <c r="K1428" s="153"/>
      <c r="L1428" s="34"/>
      <c r="M1428" s="154" t="s">
        <v>1</v>
      </c>
      <c r="N1428" s="155" t="s">
        <v>40</v>
      </c>
      <c r="O1428" s="59"/>
      <c r="P1428" s="156">
        <f>O1428*H1428</f>
        <v>0</v>
      </c>
      <c r="Q1428" s="156">
        <v>2.1000000000000001E-4</v>
      </c>
      <c r="R1428" s="156">
        <f>Q1428*H1428</f>
        <v>2.6459999999999999E-3</v>
      </c>
      <c r="S1428" s="156">
        <v>0</v>
      </c>
      <c r="T1428" s="157">
        <f>S1428*H1428</f>
        <v>0</v>
      </c>
      <c r="U1428" s="33"/>
      <c r="V1428" s="33"/>
      <c r="W1428" s="33"/>
      <c r="X1428" s="33"/>
      <c r="Y1428" s="33"/>
      <c r="Z1428" s="33"/>
      <c r="AA1428" s="33"/>
      <c r="AB1428" s="33"/>
      <c r="AC1428" s="33"/>
      <c r="AD1428" s="33"/>
      <c r="AE1428" s="33"/>
      <c r="AR1428" s="158" t="s">
        <v>276</v>
      </c>
      <c r="AT1428" s="158" t="s">
        <v>144</v>
      </c>
      <c r="AU1428" s="158" t="s">
        <v>149</v>
      </c>
      <c r="AY1428" s="18" t="s">
        <v>142</v>
      </c>
      <c r="BE1428" s="159">
        <f>IF(N1428="základná",J1428,0)</f>
        <v>0</v>
      </c>
      <c r="BF1428" s="159">
        <f>IF(N1428="znížená",J1428,0)</f>
        <v>0</v>
      </c>
      <c r="BG1428" s="159">
        <f>IF(N1428="zákl. prenesená",J1428,0)</f>
        <v>0</v>
      </c>
      <c r="BH1428" s="159">
        <f>IF(N1428="zníž. prenesená",J1428,0)</f>
        <v>0</v>
      </c>
      <c r="BI1428" s="159">
        <f>IF(N1428="nulová",J1428,0)</f>
        <v>0</v>
      </c>
      <c r="BJ1428" s="18" t="s">
        <v>149</v>
      </c>
      <c r="BK1428" s="159">
        <f>ROUND(I1428*H1428,2)</f>
        <v>0</v>
      </c>
      <c r="BL1428" s="18" t="s">
        <v>276</v>
      </c>
      <c r="BM1428" s="158" t="s">
        <v>1975</v>
      </c>
    </row>
    <row r="1429" spans="1:65" s="14" customFormat="1" ht="10">
      <c r="B1429" s="169"/>
      <c r="D1429" s="161" t="s">
        <v>151</v>
      </c>
      <c r="E1429" s="170" t="s">
        <v>1</v>
      </c>
      <c r="F1429" s="171" t="s">
        <v>1032</v>
      </c>
      <c r="H1429" s="170" t="s">
        <v>1</v>
      </c>
      <c r="I1429" s="172"/>
      <c r="L1429" s="169"/>
      <c r="M1429" s="173"/>
      <c r="N1429" s="174"/>
      <c r="O1429" s="174"/>
      <c r="P1429" s="174"/>
      <c r="Q1429" s="174"/>
      <c r="R1429" s="174"/>
      <c r="S1429" s="174"/>
      <c r="T1429" s="175"/>
      <c r="AT1429" s="170" t="s">
        <v>151</v>
      </c>
      <c r="AU1429" s="170" t="s">
        <v>149</v>
      </c>
      <c r="AV1429" s="14" t="s">
        <v>82</v>
      </c>
      <c r="AW1429" s="14" t="s">
        <v>31</v>
      </c>
      <c r="AX1429" s="14" t="s">
        <v>74</v>
      </c>
      <c r="AY1429" s="170" t="s">
        <v>142</v>
      </c>
    </row>
    <row r="1430" spans="1:65" s="13" customFormat="1" ht="10">
      <c r="B1430" s="160"/>
      <c r="D1430" s="161" t="s">
        <v>151</v>
      </c>
      <c r="E1430" s="162" t="s">
        <v>1</v>
      </c>
      <c r="F1430" s="163" t="s">
        <v>1976</v>
      </c>
      <c r="H1430" s="164">
        <v>5.4</v>
      </c>
      <c r="I1430" s="165"/>
      <c r="L1430" s="160"/>
      <c r="M1430" s="166"/>
      <c r="N1430" s="167"/>
      <c r="O1430" s="167"/>
      <c r="P1430" s="167"/>
      <c r="Q1430" s="167"/>
      <c r="R1430" s="167"/>
      <c r="S1430" s="167"/>
      <c r="T1430" s="168"/>
      <c r="AT1430" s="162" t="s">
        <v>151</v>
      </c>
      <c r="AU1430" s="162" t="s">
        <v>149</v>
      </c>
      <c r="AV1430" s="13" t="s">
        <v>149</v>
      </c>
      <c r="AW1430" s="13" t="s">
        <v>31</v>
      </c>
      <c r="AX1430" s="13" t="s">
        <v>74</v>
      </c>
      <c r="AY1430" s="162" t="s">
        <v>142</v>
      </c>
    </row>
    <row r="1431" spans="1:65" s="13" customFormat="1" ht="10">
      <c r="B1431" s="160"/>
      <c r="D1431" s="161" t="s">
        <v>151</v>
      </c>
      <c r="E1431" s="162" t="s">
        <v>1</v>
      </c>
      <c r="F1431" s="163" t="s">
        <v>1977</v>
      </c>
      <c r="H1431" s="164">
        <v>7.2</v>
      </c>
      <c r="I1431" s="165"/>
      <c r="L1431" s="160"/>
      <c r="M1431" s="166"/>
      <c r="N1431" s="167"/>
      <c r="O1431" s="167"/>
      <c r="P1431" s="167"/>
      <c r="Q1431" s="167"/>
      <c r="R1431" s="167"/>
      <c r="S1431" s="167"/>
      <c r="T1431" s="168"/>
      <c r="AT1431" s="162" t="s">
        <v>151</v>
      </c>
      <c r="AU1431" s="162" t="s">
        <v>149</v>
      </c>
      <c r="AV1431" s="13" t="s">
        <v>149</v>
      </c>
      <c r="AW1431" s="13" t="s">
        <v>31</v>
      </c>
      <c r="AX1431" s="13" t="s">
        <v>74</v>
      </c>
      <c r="AY1431" s="162" t="s">
        <v>142</v>
      </c>
    </row>
    <row r="1432" spans="1:65" s="15" customFormat="1" ht="10">
      <c r="B1432" s="176"/>
      <c r="D1432" s="161" t="s">
        <v>151</v>
      </c>
      <c r="E1432" s="177" t="s">
        <v>1</v>
      </c>
      <c r="F1432" s="178" t="s">
        <v>164</v>
      </c>
      <c r="H1432" s="179">
        <v>12.6</v>
      </c>
      <c r="I1432" s="180"/>
      <c r="L1432" s="176"/>
      <c r="M1432" s="181"/>
      <c r="N1432" s="182"/>
      <c r="O1432" s="182"/>
      <c r="P1432" s="182"/>
      <c r="Q1432" s="182"/>
      <c r="R1432" s="182"/>
      <c r="S1432" s="182"/>
      <c r="T1432" s="183"/>
      <c r="AT1432" s="177" t="s">
        <v>151</v>
      </c>
      <c r="AU1432" s="177" t="s">
        <v>149</v>
      </c>
      <c r="AV1432" s="15" t="s">
        <v>148</v>
      </c>
      <c r="AW1432" s="15" t="s">
        <v>31</v>
      </c>
      <c r="AX1432" s="15" t="s">
        <v>82</v>
      </c>
      <c r="AY1432" s="177" t="s">
        <v>142</v>
      </c>
    </row>
    <row r="1433" spans="1:65" s="2" customFormat="1" ht="21.75" customHeight="1">
      <c r="A1433" s="33"/>
      <c r="B1433" s="145"/>
      <c r="C1433" s="146" t="s">
        <v>1978</v>
      </c>
      <c r="D1433" s="146" t="s">
        <v>144</v>
      </c>
      <c r="E1433" s="147" t="s">
        <v>1979</v>
      </c>
      <c r="F1433" s="148" t="s">
        <v>1980</v>
      </c>
      <c r="G1433" s="149" t="s">
        <v>314</v>
      </c>
      <c r="H1433" s="150">
        <v>3.99</v>
      </c>
      <c r="I1433" s="151"/>
      <c r="J1433" s="152">
        <f>ROUND(I1433*H1433,2)</f>
        <v>0</v>
      </c>
      <c r="K1433" s="153"/>
      <c r="L1433" s="34"/>
      <c r="M1433" s="154" t="s">
        <v>1</v>
      </c>
      <c r="N1433" s="155" t="s">
        <v>40</v>
      </c>
      <c r="O1433" s="59"/>
      <c r="P1433" s="156">
        <f>O1433*H1433</f>
        <v>0</v>
      </c>
      <c r="Q1433" s="156">
        <v>2.1000000000000001E-4</v>
      </c>
      <c r="R1433" s="156">
        <f>Q1433*H1433</f>
        <v>8.3790000000000004E-4</v>
      </c>
      <c r="S1433" s="156">
        <v>0</v>
      </c>
      <c r="T1433" s="157">
        <f>S1433*H1433</f>
        <v>0</v>
      </c>
      <c r="U1433" s="33"/>
      <c r="V1433" s="33"/>
      <c r="W1433" s="33"/>
      <c r="X1433" s="33"/>
      <c r="Y1433" s="33"/>
      <c r="Z1433" s="33"/>
      <c r="AA1433" s="33"/>
      <c r="AB1433" s="33"/>
      <c r="AC1433" s="33"/>
      <c r="AD1433" s="33"/>
      <c r="AE1433" s="33"/>
      <c r="AR1433" s="158" t="s">
        <v>276</v>
      </c>
      <c r="AT1433" s="158" t="s">
        <v>144</v>
      </c>
      <c r="AU1433" s="158" t="s">
        <v>149</v>
      </c>
      <c r="AY1433" s="18" t="s">
        <v>142</v>
      </c>
      <c r="BE1433" s="159">
        <f>IF(N1433="základná",J1433,0)</f>
        <v>0</v>
      </c>
      <c r="BF1433" s="159">
        <f>IF(N1433="znížená",J1433,0)</f>
        <v>0</v>
      </c>
      <c r="BG1433" s="159">
        <f>IF(N1433="zákl. prenesená",J1433,0)</f>
        <v>0</v>
      </c>
      <c r="BH1433" s="159">
        <f>IF(N1433="zníž. prenesená",J1433,0)</f>
        <v>0</v>
      </c>
      <c r="BI1433" s="159">
        <f>IF(N1433="nulová",J1433,0)</f>
        <v>0</v>
      </c>
      <c r="BJ1433" s="18" t="s">
        <v>149</v>
      </c>
      <c r="BK1433" s="159">
        <f>ROUND(I1433*H1433,2)</f>
        <v>0</v>
      </c>
      <c r="BL1433" s="18" t="s">
        <v>276</v>
      </c>
      <c r="BM1433" s="158" t="s">
        <v>1981</v>
      </c>
    </row>
    <row r="1434" spans="1:65" s="14" customFormat="1" ht="10">
      <c r="B1434" s="169"/>
      <c r="D1434" s="161" t="s">
        <v>151</v>
      </c>
      <c r="E1434" s="170" t="s">
        <v>1</v>
      </c>
      <c r="F1434" s="171" t="s">
        <v>1982</v>
      </c>
      <c r="H1434" s="170" t="s">
        <v>1</v>
      </c>
      <c r="I1434" s="172"/>
      <c r="L1434" s="169"/>
      <c r="M1434" s="173"/>
      <c r="N1434" s="174"/>
      <c r="O1434" s="174"/>
      <c r="P1434" s="174"/>
      <c r="Q1434" s="174"/>
      <c r="R1434" s="174"/>
      <c r="S1434" s="174"/>
      <c r="T1434" s="175"/>
      <c r="AT1434" s="170" t="s">
        <v>151</v>
      </c>
      <c r="AU1434" s="170" t="s">
        <v>149</v>
      </c>
      <c r="AV1434" s="14" t="s">
        <v>82</v>
      </c>
      <c r="AW1434" s="14" t="s">
        <v>31</v>
      </c>
      <c r="AX1434" s="14" t="s">
        <v>74</v>
      </c>
      <c r="AY1434" s="170" t="s">
        <v>142</v>
      </c>
    </row>
    <row r="1435" spans="1:65" s="13" customFormat="1" ht="10">
      <c r="B1435" s="160"/>
      <c r="D1435" s="161" t="s">
        <v>151</v>
      </c>
      <c r="E1435" s="162" t="s">
        <v>1</v>
      </c>
      <c r="F1435" s="163" t="s">
        <v>1983</v>
      </c>
      <c r="H1435" s="164">
        <v>2.1</v>
      </c>
      <c r="I1435" s="165"/>
      <c r="L1435" s="160"/>
      <c r="M1435" s="166"/>
      <c r="N1435" s="167"/>
      <c r="O1435" s="167"/>
      <c r="P1435" s="167"/>
      <c r="Q1435" s="167"/>
      <c r="R1435" s="167"/>
      <c r="S1435" s="167"/>
      <c r="T1435" s="168"/>
      <c r="AT1435" s="162" t="s">
        <v>151</v>
      </c>
      <c r="AU1435" s="162" t="s">
        <v>149</v>
      </c>
      <c r="AV1435" s="13" t="s">
        <v>149</v>
      </c>
      <c r="AW1435" s="13" t="s">
        <v>31</v>
      </c>
      <c r="AX1435" s="13" t="s">
        <v>74</v>
      </c>
      <c r="AY1435" s="162" t="s">
        <v>142</v>
      </c>
    </row>
    <row r="1436" spans="1:65" s="13" customFormat="1" ht="10">
      <c r="B1436" s="160"/>
      <c r="D1436" s="161" t="s">
        <v>151</v>
      </c>
      <c r="E1436" s="162" t="s">
        <v>1</v>
      </c>
      <c r="F1436" s="163" t="s">
        <v>1984</v>
      </c>
      <c r="H1436" s="164">
        <v>1.89</v>
      </c>
      <c r="I1436" s="165"/>
      <c r="L1436" s="160"/>
      <c r="M1436" s="166"/>
      <c r="N1436" s="167"/>
      <c r="O1436" s="167"/>
      <c r="P1436" s="167"/>
      <c r="Q1436" s="167"/>
      <c r="R1436" s="167"/>
      <c r="S1436" s="167"/>
      <c r="T1436" s="168"/>
      <c r="AT1436" s="162" t="s">
        <v>151</v>
      </c>
      <c r="AU1436" s="162" t="s">
        <v>149</v>
      </c>
      <c r="AV1436" s="13" t="s">
        <v>149</v>
      </c>
      <c r="AW1436" s="13" t="s">
        <v>31</v>
      </c>
      <c r="AX1436" s="13" t="s">
        <v>74</v>
      </c>
      <c r="AY1436" s="162" t="s">
        <v>142</v>
      </c>
    </row>
    <row r="1437" spans="1:65" s="15" customFormat="1" ht="10">
      <c r="B1437" s="176"/>
      <c r="D1437" s="161" t="s">
        <v>151</v>
      </c>
      <c r="E1437" s="177" t="s">
        <v>1</v>
      </c>
      <c r="F1437" s="178" t="s">
        <v>164</v>
      </c>
      <c r="H1437" s="179">
        <v>3.99</v>
      </c>
      <c r="I1437" s="180"/>
      <c r="L1437" s="176"/>
      <c r="M1437" s="181"/>
      <c r="N1437" s="182"/>
      <c r="O1437" s="182"/>
      <c r="P1437" s="182"/>
      <c r="Q1437" s="182"/>
      <c r="R1437" s="182"/>
      <c r="S1437" s="182"/>
      <c r="T1437" s="183"/>
      <c r="AT1437" s="177" t="s">
        <v>151</v>
      </c>
      <c r="AU1437" s="177" t="s">
        <v>149</v>
      </c>
      <c r="AV1437" s="15" t="s">
        <v>148</v>
      </c>
      <c r="AW1437" s="15" t="s">
        <v>31</v>
      </c>
      <c r="AX1437" s="15" t="s">
        <v>82</v>
      </c>
      <c r="AY1437" s="177" t="s">
        <v>142</v>
      </c>
    </row>
    <row r="1438" spans="1:65" s="2" customFormat="1" ht="44.25" customHeight="1">
      <c r="A1438" s="33"/>
      <c r="B1438" s="145"/>
      <c r="C1438" s="146" t="s">
        <v>1985</v>
      </c>
      <c r="D1438" s="146" t="s">
        <v>144</v>
      </c>
      <c r="E1438" s="147" t="s">
        <v>1986</v>
      </c>
      <c r="F1438" s="148" t="s">
        <v>1987</v>
      </c>
      <c r="G1438" s="149" t="s">
        <v>527</v>
      </c>
      <c r="H1438" s="150">
        <v>2</v>
      </c>
      <c r="I1438" s="151"/>
      <c r="J1438" s="152">
        <f>ROUND(I1438*H1438,2)</f>
        <v>0</v>
      </c>
      <c r="K1438" s="153"/>
      <c r="L1438" s="34"/>
      <c r="M1438" s="154" t="s">
        <v>1</v>
      </c>
      <c r="N1438" s="155" t="s">
        <v>40</v>
      </c>
      <c r="O1438" s="59"/>
      <c r="P1438" s="156">
        <f>O1438*H1438</f>
        <v>0</v>
      </c>
      <c r="Q1438" s="156">
        <v>2.1000000000000001E-4</v>
      </c>
      <c r="R1438" s="156">
        <f>Q1438*H1438</f>
        <v>4.2000000000000002E-4</v>
      </c>
      <c r="S1438" s="156">
        <v>0</v>
      </c>
      <c r="T1438" s="157">
        <f>S1438*H1438</f>
        <v>0</v>
      </c>
      <c r="U1438" s="33"/>
      <c r="V1438" s="33"/>
      <c r="W1438" s="33"/>
      <c r="X1438" s="33"/>
      <c r="Y1438" s="33"/>
      <c r="Z1438" s="33"/>
      <c r="AA1438" s="33"/>
      <c r="AB1438" s="33"/>
      <c r="AC1438" s="33"/>
      <c r="AD1438" s="33"/>
      <c r="AE1438" s="33"/>
      <c r="AR1438" s="158" t="s">
        <v>276</v>
      </c>
      <c r="AT1438" s="158" t="s">
        <v>144</v>
      </c>
      <c r="AU1438" s="158" t="s">
        <v>149</v>
      </c>
      <c r="AY1438" s="18" t="s">
        <v>142</v>
      </c>
      <c r="BE1438" s="159">
        <f>IF(N1438="základná",J1438,0)</f>
        <v>0</v>
      </c>
      <c r="BF1438" s="159">
        <f>IF(N1438="znížená",J1438,0)</f>
        <v>0</v>
      </c>
      <c r="BG1438" s="159">
        <f>IF(N1438="zákl. prenesená",J1438,0)</f>
        <v>0</v>
      </c>
      <c r="BH1438" s="159">
        <f>IF(N1438="zníž. prenesená",J1438,0)</f>
        <v>0</v>
      </c>
      <c r="BI1438" s="159">
        <f>IF(N1438="nulová",J1438,0)</f>
        <v>0</v>
      </c>
      <c r="BJ1438" s="18" t="s">
        <v>149</v>
      </c>
      <c r="BK1438" s="159">
        <f>ROUND(I1438*H1438,2)</f>
        <v>0</v>
      </c>
      <c r="BL1438" s="18" t="s">
        <v>276</v>
      </c>
      <c r="BM1438" s="158" t="s">
        <v>1988</v>
      </c>
    </row>
    <row r="1439" spans="1:65" s="14" customFormat="1" ht="10">
      <c r="B1439" s="169"/>
      <c r="D1439" s="161" t="s">
        <v>151</v>
      </c>
      <c r="E1439" s="170" t="s">
        <v>1</v>
      </c>
      <c r="F1439" s="171" t="s">
        <v>1989</v>
      </c>
      <c r="H1439" s="170" t="s">
        <v>1</v>
      </c>
      <c r="I1439" s="172"/>
      <c r="L1439" s="169"/>
      <c r="M1439" s="173"/>
      <c r="N1439" s="174"/>
      <c r="O1439" s="174"/>
      <c r="P1439" s="174"/>
      <c r="Q1439" s="174"/>
      <c r="R1439" s="174"/>
      <c r="S1439" s="174"/>
      <c r="T1439" s="175"/>
      <c r="AT1439" s="170" t="s">
        <v>151</v>
      </c>
      <c r="AU1439" s="170" t="s">
        <v>149</v>
      </c>
      <c r="AV1439" s="14" t="s">
        <v>82</v>
      </c>
      <c r="AW1439" s="14" t="s">
        <v>31</v>
      </c>
      <c r="AX1439" s="14" t="s">
        <v>74</v>
      </c>
      <c r="AY1439" s="170" t="s">
        <v>142</v>
      </c>
    </row>
    <row r="1440" spans="1:65" s="13" customFormat="1" ht="10">
      <c r="B1440" s="160"/>
      <c r="D1440" s="161" t="s">
        <v>151</v>
      </c>
      <c r="E1440" s="162" t="s">
        <v>1</v>
      </c>
      <c r="F1440" s="163" t="s">
        <v>1990</v>
      </c>
      <c r="H1440" s="164">
        <v>2</v>
      </c>
      <c r="I1440" s="165"/>
      <c r="L1440" s="160"/>
      <c r="M1440" s="166"/>
      <c r="N1440" s="167"/>
      <c r="O1440" s="167"/>
      <c r="P1440" s="167"/>
      <c r="Q1440" s="167"/>
      <c r="R1440" s="167"/>
      <c r="S1440" s="167"/>
      <c r="T1440" s="168"/>
      <c r="AT1440" s="162" t="s">
        <v>151</v>
      </c>
      <c r="AU1440" s="162" t="s">
        <v>149</v>
      </c>
      <c r="AV1440" s="13" t="s">
        <v>149</v>
      </c>
      <c r="AW1440" s="13" t="s">
        <v>31</v>
      </c>
      <c r="AX1440" s="13" t="s">
        <v>82</v>
      </c>
      <c r="AY1440" s="162" t="s">
        <v>142</v>
      </c>
    </row>
    <row r="1441" spans="1:65" s="2" customFormat="1" ht="21.75" customHeight="1">
      <c r="A1441" s="33"/>
      <c r="B1441" s="145"/>
      <c r="C1441" s="146" t="s">
        <v>1991</v>
      </c>
      <c r="D1441" s="146" t="s">
        <v>144</v>
      </c>
      <c r="E1441" s="147" t="s">
        <v>1992</v>
      </c>
      <c r="F1441" s="148" t="s">
        <v>1993</v>
      </c>
      <c r="G1441" s="149" t="s">
        <v>314</v>
      </c>
      <c r="H1441" s="150">
        <v>44.881</v>
      </c>
      <c r="I1441" s="151"/>
      <c r="J1441" s="152">
        <f>ROUND(I1441*H1441,2)</f>
        <v>0</v>
      </c>
      <c r="K1441" s="153"/>
      <c r="L1441" s="34"/>
      <c r="M1441" s="154" t="s">
        <v>1</v>
      </c>
      <c r="N1441" s="155" t="s">
        <v>40</v>
      </c>
      <c r="O1441" s="59"/>
      <c r="P1441" s="156">
        <f>O1441*H1441</f>
        <v>0</v>
      </c>
      <c r="Q1441" s="156">
        <v>2.1000000000000001E-4</v>
      </c>
      <c r="R1441" s="156">
        <f>Q1441*H1441</f>
        <v>9.425010000000001E-3</v>
      </c>
      <c r="S1441" s="156">
        <v>0</v>
      </c>
      <c r="T1441" s="157">
        <f>S1441*H1441</f>
        <v>0</v>
      </c>
      <c r="U1441" s="33"/>
      <c r="V1441" s="33"/>
      <c r="W1441" s="33"/>
      <c r="X1441" s="33"/>
      <c r="Y1441" s="33"/>
      <c r="Z1441" s="33"/>
      <c r="AA1441" s="33"/>
      <c r="AB1441" s="33"/>
      <c r="AC1441" s="33"/>
      <c r="AD1441" s="33"/>
      <c r="AE1441" s="33"/>
      <c r="AR1441" s="158" t="s">
        <v>276</v>
      </c>
      <c r="AT1441" s="158" t="s">
        <v>144</v>
      </c>
      <c r="AU1441" s="158" t="s">
        <v>149</v>
      </c>
      <c r="AY1441" s="18" t="s">
        <v>142</v>
      </c>
      <c r="BE1441" s="159">
        <f>IF(N1441="základná",J1441,0)</f>
        <v>0</v>
      </c>
      <c r="BF1441" s="159">
        <f>IF(N1441="znížená",J1441,0)</f>
        <v>0</v>
      </c>
      <c r="BG1441" s="159">
        <f>IF(N1441="zákl. prenesená",J1441,0)</f>
        <v>0</v>
      </c>
      <c r="BH1441" s="159">
        <f>IF(N1441="zníž. prenesená",J1441,0)</f>
        <v>0</v>
      </c>
      <c r="BI1441" s="159">
        <f>IF(N1441="nulová",J1441,0)</f>
        <v>0</v>
      </c>
      <c r="BJ1441" s="18" t="s">
        <v>149</v>
      </c>
      <c r="BK1441" s="159">
        <f>ROUND(I1441*H1441,2)</f>
        <v>0</v>
      </c>
      <c r="BL1441" s="18" t="s">
        <v>276</v>
      </c>
      <c r="BM1441" s="158" t="s">
        <v>1994</v>
      </c>
    </row>
    <row r="1442" spans="1:65" s="14" customFormat="1" ht="10">
      <c r="B1442" s="169"/>
      <c r="D1442" s="161" t="s">
        <v>151</v>
      </c>
      <c r="E1442" s="170" t="s">
        <v>1</v>
      </c>
      <c r="F1442" s="171" t="s">
        <v>1995</v>
      </c>
      <c r="H1442" s="170" t="s">
        <v>1</v>
      </c>
      <c r="I1442" s="172"/>
      <c r="L1442" s="169"/>
      <c r="M1442" s="173"/>
      <c r="N1442" s="174"/>
      <c r="O1442" s="174"/>
      <c r="P1442" s="174"/>
      <c r="Q1442" s="174"/>
      <c r="R1442" s="174"/>
      <c r="S1442" s="174"/>
      <c r="T1442" s="175"/>
      <c r="AT1442" s="170" t="s">
        <v>151</v>
      </c>
      <c r="AU1442" s="170" t="s">
        <v>149</v>
      </c>
      <c r="AV1442" s="14" t="s">
        <v>82</v>
      </c>
      <c r="AW1442" s="14" t="s">
        <v>31</v>
      </c>
      <c r="AX1442" s="14" t="s">
        <v>74</v>
      </c>
      <c r="AY1442" s="170" t="s">
        <v>142</v>
      </c>
    </row>
    <row r="1443" spans="1:65" s="13" customFormat="1" ht="10">
      <c r="B1443" s="160"/>
      <c r="D1443" s="161" t="s">
        <v>151</v>
      </c>
      <c r="E1443" s="162" t="s">
        <v>1</v>
      </c>
      <c r="F1443" s="163" t="s">
        <v>1996</v>
      </c>
      <c r="H1443" s="164">
        <v>5.9</v>
      </c>
      <c r="I1443" s="165"/>
      <c r="L1443" s="160"/>
      <c r="M1443" s="166"/>
      <c r="N1443" s="167"/>
      <c r="O1443" s="167"/>
      <c r="P1443" s="167"/>
      <c r="Q1443" s="167"/>
      <c r="R1443" s="167"/>
      <c r="S1443" s="167"/>
      <c r="T1443" s="168"/>
      <c r="AT1443" s="162" t="s">
        <v>151</v>
      </c>
      <c r="AU1443" s="162" t="s">
        <v>149</v>
      </c>
      <c r="AV1443" s="13" t="s">
        <v>149</v>
      </c>
      <c r="AW1443" s="13" t="s">
        <v>31</v>
      </c>
      <c r="AX1443" s="13" t="s">
        <v>74</v>
      </c>
      <c r="AY1443" s="162" t="s">
        <v>142</v>
      </c>
    </row>
    <row r="1444" spans="1:65" s="13" customFormat="1" ht="10">
      <c r="B1444" s="160"/>
      <c r="D1444" s="161" t="s">
        <v>151</v>
      </c>
      <c r="E1444" s="162" t="s">
        <v>1</v>
      </c>
      <c r="F1444" s="163" t="s">
        <v>1997</v>
      </c>
      <c r="H1444" s="164">
        <v>7.8470000000000004</v>
      </c>
      <c r="I1444" s="165"/>
      <c r="L1444" s="160"/>
      <c r="M1444" s="166"/>
      <c r="N1444" s="167"/>
      <c r="O1444" s="167"/>
      <c r="P1444" s="167"/>
      <c r="Q1444" s="167"/>
      <c r="R1444" s="167"/>
      <c r="S1444" s="167"/>
      <c r="T1444" s="168"/>
      <c r="AT1444" s="162" t="s">
        <v>151</v>
      </c>
      <c r="AU1444" s="162" t="s">
        <v>149</v>
      </c>
      <c r="AV1444" s="13" t="s">
        <v>149</v>
      </c>
      <c r="AW1444" s="13" t="s">
        <v>31</v>
      </c>
      <c r="AX1444" s="13" t="s">
        <v>74</v>
      </c>
      <c r="AY1444" s="162" t="s">
        <v>142</v>
      </c>
    </row>
    <row r="1445" spans="1:65" s="13" customFormat="1" ht="10">
      <c r="B1445" s="160"/>
      <c r="D1445" s="161" t="s">
        <v>151</v>
      </c>
      <c r="E1445" s="162" t="s">
        <v>1</v>
      </c>
      <c r="F1445" s="163" t="s">
        <v>1998</v>
      </c>
      <c r="H1445" s="164">
        <v>3.36</v>
      </c>
      <c r="I1445" s="165"/>
      <c r="L1445" s="160"/>
      <c r="M1445" s="166"/>
      <c r="N1445" s="167"/>
      <c r="O1445" s="167"/>
      <c r="P1445" s="167"/>
      <c r="Q1445" s="167"/>
      <c r="R1445" s="167"/>
      <c r="S1445" s="167"/>
      <c r="T1445" s="168"/>
      <c r="AT1445" s="162" t="s">
        <v>151</v>
      </c>
      <c r="AU1445" s="162" t="s">
        <v>149</v>
      </c>
      <c r="AV1445" s="13" t="s">
        <v>149</v>
      </c>
      <c r="AW1445" s="13" t="s">
        <v>31</v>
      </c>
      <c r="AX1445" s="13" t="s">
        <v>74</v>
      </c>
      <c r="AY1445" s="162" t="s">
        <v>142</v>
      </c>
    </row>
    <row r="1446" spans="1:65" s="13" customFormat="1" ht="10">
      <c r="B1446" s="160"/>
      <c r="D1446" s="161" t="s">
        <v>151</v>
      </c>
      <c r="E1446" s="162" t="s">
        <v>1</v>
      </c>
      <c r="F1446" s="163" t="s">
        <v>1999</v>
      </c>
      <c r="H1446" s="164">
        <v>6.36</v>
      </c>
      <c r="I1446" s="165"/>
      <c r="L1446" s="160"/>
      <c r="M1446" s="166"/>
      <c r="N1446" s="167"/>
      <c r="O1446" s="167"/>
      <c r="P1446" s="167"/>
      <c r="Q1446" s="167"/>
      <c r="R1446" s="167"/>
      <c r="S1446" s="167"/>
      <c r="T1446" s="168"/>
      <c r="AT1446" s="162" t="s">
        <v>151</v>
      </c>
      <c r="AU1446" s="162" t="s">
        <v>149</v>
      </c>
      <c r="AV1446" s="13" t="s">
        <v>149</v>
      </c>
      <c r="AW1446" s="13" t="s">
        <v>31</v>
      </c>
      <c r="AX1446" s="13" t="s">
        <v>74</v>
      </c>
      <c r="AY1446" s="162" t="s">
        <v>142</v>
      </c>
    </row>
    <row r="1447" spans="1:65" s="13" customFormat="1" ht="10">
      <c r="B1447" s="160"/>
      <c r="D1447" s="161" t="s">
        <v>151</v>
      </c>
      <c r="E1447" s="162" t="s">
        <v>1</v>
      </c>
      <c r="F1447" s="163" t="s">
        <v>2000</v>
      </c>
      <c r="H1447" s="164">
        <v>7.28</v>
      </c>
      <c r="I1447" s="165"/>
      <c r="L1447" s="160"/>
      <c r="M1447" s="166"/>
      <c r="N1447" s="167"/>
      <c r="O1447" s="167"/>
      <c r="P1447" s="167"/>
      <c r="Q1447" s="167"/>
      <c r="R1447" s="167"/>
      <c r="S1447" s="167"/>
      <c r="T1447" s="168"/>
      <c r="AT1447" s="162" t="s">
        <v>151</v>
      </c>
      <c r="AU1447" s="162" t="s">
        <v>149</v>
      </c>
      <c r="AV1447" s="13" t="s">
        <v>149</v>
      </c>
      <c r="AW1447" s="13" t="s">
        <v>31</v>
      </c>
      <c r="AX1447" s="13" t="s">
        <v>74</v>
      </c>
      <c r="AY1447" s="162" t="s">
        <v>142</v>
      </c>
    </row>
    <row r="1448" spans="1:65" s="13" customFormat="1" ht="10">
      <c r="B1448" s="160"/>
      <c r="D1448" s="161" t="s">
        <v>151</v>
      </c>
      <c r="E1448" s="162" t="s">
        <v>1</v>
      </c>
      <c r="F1448" s="163" t="s">
        <v>2001</v>
      </c>
      <c r="H1448" s="164">
        <v>5.18</v>
      </c>
      <c r="I1448" s="165"/>
      <c r="L1448" s="160"/>
      <c r="M1448" s="166"/>
      <c r="N1448" s="167"/>
      <c r="O1448" s="167"/>
      <c r="P1448" s="167"/>
      <c r="Q1448" s="167"/>
      <c r="R1448" s="167"/>
      <c r="S1448" s="167"/>
      <c r="T1448" s="168"/>
      <c r="AT1448" s="162" t="s">
        <v>151</v>
      </c>
      <c r="AU1448" s="162" t="s">
        <v>149</v>
      </c>
      <c r="AV1448" s="13" t="s">
        <v>149</v>
      </c>
      <c r="AW1448" s="13" t="s">
        <v>31</v>
      </c>
      <c r="AX1448" s="13" t="s">
        <v>74</v>
      </c>
      <c r="AY1448" s="162" t="s">
        <v>142</v>
      </c>
    </row>
    <row r="1449" spans="1:65" s="13" customFormat="1" ht="10">
      <c r="B1449" s="160"/>
      <c r="D1449" s="161" t="s">
        <v>151</v>
      </c>
      <c r="E1449" s="162" t="s">
        <v>1</v>
      </c>
      <c r="F1449" s="163" t="s">
        <v>2002</v>
      </c>
      <c r="H1449" s="164">
        <v>2.64</v>
      </c>
      <c r="I1449" s="165"/>
      <c r="L1449" s="160"/>
      <c r="M1449" s="166"/>
      <c r="N1449" s="167"/>
      <c r="O1449" s="167"/>
      <c r="P1449" s="167"/>
      <c r="Q1449" s="167"/>
      <c r="R1449" s="167"/>
      <c r="S1449" s="167"/>
      <c r="T1449" s="168"/>
      <c r="AT1449" s="162" t="s">
        <v>151</v>
      </c>
      <c r="AU1449" s="162" t="s">
        <v>149</v>
      </c>
      <c r="AV1449" s="13" t="s">
        <v>149</v>
      </c>
      <c r="AW1449" s="13" t="s">
        <v>31</v>
      </c>
      <c r="AX1449" s="13" t="s">
        <v>74</v>
      </c>
      <c r="AY1449" s="162" t="s">
        <v>142</v>
      </c>
    </row>
    <row r="1450" spans="1:65" s="13" customFormat="1" ht="10">
      <c r="B1450" s="160"/>
      <c r="D1450" s="161" t="s">
        <v>151</v>
      </c>
      <c r="E1450" s="162" t="s">
        <v>1</v>
      </c>
      <c r="F1450" s="163" t="s">
        <v>2003</v>
      </c>
      <c r="H1450" s="164">
        <v>4.4000000000000004</v>
      </c>
      <c r="I1450" s="165"/>
      <c r="L1450" s="160"/>
      <c r="M1450" s="166"/>
      <c r="N1450" s="167"/>
      <c r="O1450" s="167"/>
      <c r="P1450" s="167"/>
      <c r="Q1450" s="167"/>
      <c r="R1450" s="167"/>
      <c r="S1450" s="167"/>
      <c r="T1450" s="168"/>
      <c r="AT1450" s="162" t="s">
        <v>151</v>
      </c>
      <c r="AU1450" s="162" t="s">
        <v>149</v>
      </c>
      <c r="AV1450" s="13" t="s">
        <v>149</v>
      </c>
      <c r="AW1450" s="13" t="s">
        <v>31</v>
      </c>
      <c r="AX1450" s="13" t="s">
        <v>74</v>
      </c>
      <c r="AY1450" s="162" t="s">
        <v>142</v>
      </c>
    </row>
    <row r="1451" spans="1:65" s="13" customFormat="1" ht="10">
      <c r="B1451" s="160"/>
      <c r="D1451" s="161" t="s">
        <v>151</v>
      </c>
      <c r="E1451" s="162" t="s">
        <v>1</v>
      </c>
      <c r="F1451" s="163" t="s">
        <v>2004</v>
      </c>
      <c r="H1451" s="164">
        <v>1.9139999999999999</v>
      </c>
      <c r="I1451" s="165"/>
      <c r="L1451" s="160"/>
      <c r="M1451" s="166"/>
      <c r="N1451" s="167"/>
      <c r="O1451" s="167"/>
      <c r="P1451" s="167"/>
      <c r="Q1451" s="167"/>
      <c r="R1451" s="167"/>
      <c r="S1451" s="167"/>
      <c r="T1451" s="168"/>
      <c r="AT1451" s="162" t="s">
        <v>151</v>
      </c>
      <c r="AU1451" s="162" t="s">
        <v>149</v>
      </c>
      <c r="AV1451" s="13" t="s">
        <v>149</v>
      </c>
      <c r="AW1451" s="13" t="s">
        <v>31</v>
      </c>
      <c r="AX1451" s="13" t="s">
        <v>74</v>
      </c>
      <c r="AY1451" s="162" t="s">
        <v>142</v>
      </c>
    </row>
    <row r="1452" spans="1:65" s="15" customFormat="1" ht="10">
      <c r="B1452" s="176"/>
      <c r="D1452" s="161" t="s">
        <v>151</v>
      </c>
      <c r="E1452" s="177" t="s">
        <v>1</v>
      </c>
      <c r="F1452" s="178" t="s">
        <v>164</v>
      </c>
      <c r="H1452" s="179">
        <v>44.881</v>
      </c>
      <c r="I1452" s="180"/>
      <c r="L1452" s="176"/>
      <c r="M1452" s="181"/>
      <c r="N1452" s="182"/>
      <c r="O1452" s="182"/>
      <c r="P1452" s="182"/>
      <c r="Q1452" s="182"/>
      <c r="R1452" s="182"/>
      <c r="S1452" s="182"/>
      <c r="T1452" s="183"/>
      <c r="AT1452" s="177" t="s">
        <v>151</v>
      </c>
      <c r="AU1452" s="177" t="s">
        <v>149</v>
      </c>
      <c r="AV1452" s="15" t="s">
        <v>148</v>
      </c>
      <c r="AW1452" s="15" t="s">
        <v>31</v>
      </c>
      <c r="AX1452" s="15" t="s">
        <v>82</v>
      </c>
      <c r="AY1452" s="177" t="s">
        <v>142</v>
      </c>
    </row>
    <row r="1453" spans="1:65" s="2" customFormat="1" ht="44.25" customHeight="1">
      <c r="A1453" s="33"/>
      <c r="B1453" s="145"/>
      <c r="C1453" s="146" t="s">
        <v>2005</v>
      </c>
      <c r="D1453" s="146" t="s">
        <v>144</v>
      </c>
      <c r="E1453" s="147" t="s">
        <v>2006</v>
      </c>
      <c r="F1453" s="148" t="s">
        <v>2007</v>
      </c>
      <c r="G1453" s="149" t="s">
        <v>527</v>
      </c>
      <c r="H1453" s="150">
        <v>1</v>
      </c>
      <c r="I1453" s="151"/>
      <c r="J1453" s="152">
        <f>ROUND(I1453*H1453,2)</f>
        <v>0</v>
      </c>
      <c r="K1453" s="153"/>
      <c r="L1453" s="34"/>
      <c r="M1453" s="154" t="s">
        <v>1</v>
      </c>
      <c r="N1453" s="155" t="s">
        <v>40</v>
      </c>
      <c r="O1453" s="59"/>
      <c r="P1453" s="156">
        <f>O1453*H1453</f>
        <v>0</v>
      </c>
      <c r="Q1453" s="156">
        <v>2.1000000000000001E-4</v>
      </c>
      <c r="R1453" s="156">
        <f>Q1453*H1453</f>
        <v>2.1000000000000001E-4</v>
      </c>
      <c r="S1453" s="156">
        <v>0</v>
      </c>
      <c r="T1453" s="157">
        <f>S1453*H1453</f>
        <v>0</v>
      </c>
      <c r="U1453" s="33"/>
      <c r="V1453" s="33"/>
      <c r="W1453" s="33"/>
      <c r="X1453" s="33"/>
      <c r="Y1453" s="33"/>
      <c r="Z1453" s="33"/>
      <c r="AA1453" s="33"/>
      <c r="AB1453" s="33"/>
      <c r="AC1453" s="33"/>
      <c r="AD1453" s="33"/>
      <c r="AE1453" s="33"/>
      <c r="AR1453" s="158" t="s">
        <v>276</v>
      </c>
      <c r="AT1453" s="158" t="s">
        <v>144</v>
      </c>
      <c r="AU1453" s="158" t="s">
        <v>149</v>
      </c>
      <c r="AY1453" s="18" t="s">
        <v>142</v>
      </c>
      <c r="BE1453" s="159">
        <f>IF(N1453="základná",J1453,0)</f>
        <v>0</v>
      </c>
      <c r="BF1453" s="159">
        <f>IF(N1453="znížená",J1453,0)</f>
        <v>0</v>
      </c>
      <c r="BG1453" s="159">
        <f>IF(N1453="zákl. prenesená",J1453,0)</f>
        <v>0</v>
      </c>
      <c r="BH1453" s="159">
        <f>IF(N1453="zníž. prenesená",J1453,0)</f>
        <v>0</v>
      </c>
      <c r="BI1453" s="159">
        <f>IF(N1453="nulová",J1453,0)</f>
        <v>0</v>
      </c>
      <c r="BJ1453" s="18" t="s">
        <v>149</v>
      </c>
      <c r="BK1453" s="159">
        <f>ROUND(I1453*H1453,2)</f>
        <v>0</v>
      </c>
      <c r="BL1453" s="18" t="s">
        <v>276</v>
      </c>
      <c r="BM1453" s="158" t="s">
        <v>2008</v>
      </c>
    </row>
    <row r="1454" spans="1:65" s="14" customFormat="1" ht="10">
      <c r="B1454" s="169"/>
      <c r="D1454" s="161" t="s">
        <v>151</v>
      </c>
      <c r="E1454" s="170" t="s">
        <v>1</v>
      </c>
      <c r="F1454" s="171" t="s">
        <v>2009</v>
      </c>
      <c r="H1454" s="170" t="s">
        <v>1</v>
      </c>
      <c r="I1454" s="172"/>
      <c r="L1454" s="169"/>
      <c r="M1454" s="173"/>
      <c r="N1454" s="174"/>
      <c r="O1454" s="174"/>
      <c r="P1454" s="174"/>
      <c r="Q1454" s="174"/>
      <c r="R1454" s="174"/>
      <c r="S1454" s="174"/>
      <c r="T1454" s="175"/>
      <c r="AT1454" s="170" t="s">
        <v>151</v>
      </c>
      <c r="AU1454" s="170" t="s">
        <v>149</v>
      </c>
      <c r="AV1454" s="14" t="s">
        <v>82</v>
      </c>
      <c r="AW1454" s="14" t="s">
        <v>31</v>
      </c>
      <c r="AX1454" s="14" t="s">
        <v>74</v>
      </c>
      <c r="AY1454" s="170" t="s">
        <v>142</v>
      </c>
    </row>
    <row r="1455" spans="1:65" s="13" customFormat="1" ht="10">
      <c r="B1455" s="160"/>
      <c r="D1455" s="161" t="s">
        <v>151</v>
      </c>
      <c r="E1455" s="162" t="s">
        <v>1</v>
      </c>
      <c r="F1455" s="163" t="s">
        <v>82</v>
      </c>
      <c r="H1455" s="164">
        <v>1</v>
      </c>
      <c r="I1455" s="165"/>
      <c r="L1455" s="160"/>
      <c r="M1455" s="166"/>
      <c r="N1455" s="167"/>
      <c r="O1455" s="167"/>
      <c r="P1455" s="167"/>
      <c r="Q1455" s="167"/>
      <c r="R1455" s="167"/>
      <c r="S1455" s="167"/>
      <c r="T1455" s="168"/>
      <c r="AT1455" s="162" t="s">
        <v>151</v>
      </c>
      <c r="AU1455" s="162" t="s">
        <v>149</v>
      </c>
      <c r="AV1455" s="13" t="s">
        <v>149</v>
      </c>
      <c r="AW1455" s="13" t="s">
        <v>31</v>
      </c>
      <c r="AX1455" s="13" t="s">
        <v>82</v>
      </c>
      <c r="AY1455" s="162" t="s">
        <v>142</v>
      </c>
    </row>
    <row r="1456" spans="1:65" s="2" customFormat="1" ht="33" customHeight="1">
      <c r="A1456" s="33"/>
      <c r="B1456" s="145"/>
      <c r="C1456" s="146" t="s">
        <v>2010</v>
      </c>
      <c r="D1456" s="146" t="s">
        <v>144</v>
      </c>
      <c r="E1456" s="147" t="s">
        <v>2011</v>
      </c>
      <c r="F1456" s="148" t="s">
        <v>2012</v>
      </c>
      <c r="G1456" s="149" t="s">
        <v>314</v>
      </c>
      <c r="H1456" s="150">
        <v>134.66499999999999</v>
      </c>
      <c r="I1456" s="151"/>
      <c r="J1456" s="152">
        <f>ROUND(I1456*H1456,2)</f>
        <v>0</v>
      </c>
      <c r="K1456" s="153"/>
      <c r="L1456" s="34"/>
      <c r="M1456" s="154" t="s">
        <v>1</v>
      </c>
      <c r="N1456" s="155" t="s">
        <v>40</v>
      </c>
      <c r="O1456" s="59"/>
      <c r="P1456" s="156">
        <f>O1456*H1456</f>
        <v>0</v>
      </c>
      <c r="Q1456" s="156">
        <v>2.1000000000000001E-4</v>
      </c>
      <c r="R1456" s="156">
        <f>Q1456*H1456</f>
        <v>2.827965E-2</v>
      </c>
      <c r="S1456" s="156">
        <v>0</v>
      </c>
      <c r="T1456" s="157">
        <f>S1456*H1456</f>
        <v>0</v>
      </c>
      <c r="U1456" s="33"/>
      <c r="V1456" s="33"/>
      <c r="W1456" s="33"/>
      <c r="X1456" s="33"/>
      <c r="Y1456" s="33"/>
      <c r="Z1456" s="33"/>
      <c r="AA1456" s="33"/>
      <c r="AB1456" s="33"/>
      <c r="AC1456" s="33"/>
      <c r="AD1456" s="33"/>
      <c r="AE1456" s="33"/>
      <c r="AR1456" s="158" t="s">
        <v>276</v>
      </c>
      <c r="AT1456" s="158" t="s">
        <v>144</v>
      </c>
      <c r="AU1456" s="158" t="s">
        <v>149</v>
      </c>
      <c r="AY1456" s="18" t="s">
        <v>142</v>
      </c>
      <c r="BE1456" s="159">
        <f>IF(N1456="základná",J1456,0)</f>
        <v>0</v>
      </c>
      <c r="BF1456" s="159">
        <f>IF(N1456="znížená",J1456,0)</f>
        <v>0</v>
      </c>
      <c r="BG1456" s="159">
        <f>IF(N1456="zákl. prenesená",J1456,0)</f>
        <v>0</v>
      </c>
      <c r="BH1456" s="159">
        <f>IF(N1456="zníž. prenesená",J1456,0)</f>
        <v>0</v>
      </c>
      <c r="BI1456" s="159">
        <f>IF(N1456="nulová",J1456,0)</f>
        <v>0</v>
      </c>
      <c r="BJ1456" s="18" t="s">
        <v>149</v>
      </c>
      <c r="BK1456" s="159">
        <f>ROUND(I1456*H1456,2)</f>
        <v>0</v>
      </c>
      <c r="BL1456" s="18" t="s">
        <v>276</v>
      </c>
      <c r="BM1456" s="158" t="s">
        <v>2013</v>
      </c>
    </row>
    <row r="1457" spans="2:51" s="14" customFormat="1" ht="10">
      <c r="B1457" s="169"/>
      <c r="D1457" s="161" t="s">
        <v>151</v>
      </c>
      <c r="E1457" s="170" t="s">
        <v>1</v>
      </c>
      <c r="F1457" s="171" t="s">
        <v>2014</v>
      </c>
      <c r="H1457" s="170" t="s">
        <v>1</v>
      </c>
      <c r="I1457" s="172"/>
      <c r="L1457" s="169"/>
      <c r="M1457" s="173"/>
      <c r="N1457" s="174"/>
      <c r="O1457" s="174"/>
      <c r="P1457" s="174"/>
      <c r="Q1457" s="174"/>
      <c r="R1457" s="174"/>
      <c r="S1457" s="174"/>
      <c r="T1457" s="175"/>
      <c r="AT1457" s="170" t="s">
        <v>151</v>
      </c>
      <c r="AU1457" s="170" t="s">
        <v>149</v>
      </c>
      <c r="AV1457" s="14" t="s">
        <v>82</v>
      </c>
      <c r="AW1457" s="14" t="s">
        <v>31</v>
      </c>
      <c r="AX1457" s="14" t="s">
        <v>74</v>
      </c>
      <c r="AY1457" s="170" t="s">
        <v>142</v>
      </c>
    </row>
    <row r="1458" spans="2:51" s="13" customFormat="1" ht="10">
      <c r="B1458" s="160"/>
      <c r="D1458" s="161" t="s">
        <v>151</v>
      </c>
      <c r="E1458" s="162" t="s">
        <v>1</v>
      </c>
      <c r="F1458" s="163" t="s">
        <v>2015</v>
      </c>
      <c r="H1458" s="164">
        <v>9.1999999999999993</v>
      </c>
      <c r="I1458" s="165"/>
      <c r="L1458" s="160"/>
      <c r="M1458" s="166"/>
      <c r="N1458" s="167"/>
      <c r="O1458" s="167"/>
      <c r="P1458" s="167"/>
      <c r="Q1458" s="167"/>
      <c r="R1458" s="167"/>
      <c r="S1458" s="167"/>
      <c r="T1458" s="168"/>
      <c r="AT1458" s="162" t="s">
        <v>151</v>
      </c>
      <c r="AU1458" s="162" t="s">
        <v>149</v>
      </c>
      <c r="AV1458" s="13" t="s">
        <v>149</v>
      </c>
      <c r="AW1458" s="13" t="s">
        <v>31</v>
      </c>
      <c r="AX1458" s="13" t="s">
        <v>74</v>
      </c>
      <c r="AY1458" s="162" t="s">
        <v>142</v>
      </c>
    </row>
    <row r="1459" spans="2:51" s="13" customFormat="1" ht="10">
      <c r="B1459" s="160"/>
      <c r="D1459" s="161" t="s">
        <v>151</v>
      </c>
      <c r="E1459" s="162" t="s">
        <v>1</v>
      </c>
      <c r="F1459" s="163" t="s">
        <v>2016</v>
      </c>
      <c r="H1459" s="164">
        <v>4.2</v>
      </c>
      <c r="I1459" s="165"/>
      <c r="L1459" s="160"/>
      <c r="M1459" s="166"/>
      <c r="N1459" s="167"/>
      <c r="O1459" s="167"/>
      <c r="P1459" s="167"/>
      <c r="Q1459" s="167"/>
      <c r="R1459" s="167"/>
      <c r="S1459" s="167"/>
      <c r="T1459" s="168"/>
      <c r="AT1459" s="162" t="s">
        <v>151</v>
      </c>
      <c r="AU1459" s="162" t="s">
        <v>149</v>
      </c>
      <c r="AV1459" s="13" t="s">
        <v>149</v>
      </c>
      <c r="AW1459" s="13" t="s">
        <v>31</v>
      </c>
      <c r="AX1459" s="13" t="s">
        <v>74</v>
      </c>
      <c r="AY1459" s="162" t="s">
        <v>142</v>
      </c>
    </row>
    <row r="1460" spans="2:51" s="13" customFormat="1" ht="10">
      <c r="B1460" s="160"/>
      <c r="D1460" s="161" t="s">
        <v>151</v>
      </c>
      <c r="E1460" s="162" t="s">
        <v>1</v>
      </c>
      <c r="F1460" s="163" t="s">
        <v>2017</v>
      </c>
      <c r="H1460" s="164">
        <v>7.7050000000000001</v>
      </c>
      <c r="I1460" s="165"/>
      <c r="L1460" s="160"/>
      <c r="M1460" s="166"/>
      <c r="N1460" s="167"/>
      <c r="O1460" s="167"/>
      <c r="P1460" s="167"/>
      <c r="Q1460" s="167"/>
      <c r="R1460" s="167"/>
      <c r="S1460" s="167"/>
      <c r="T1460" s="168"/>
      <c r="AT1460" s="162" t="s">
        <v>151</v>
      </c>
      <c r="AU1460" s="162" t="s">
        <v>149</v>
      </c>
      <c r="AV1460" s="13" t="s">
        <v>149</v>
      </c>
      <c r="AW1460" s="13" t="s">
        <v>31</v>
      </c>
      <c r="AX1460" s="13" t="s">
        <v>74</v>
      </c>
      <c r="AY1460" s="162" t="s">
        <v>142</v>
      </c>
    </row>
    <row r="1461" spans="2:51" s="13" customFormat="1" ht="10">
      <c r="B1461" s="160"/>
      <c r="D1461" s="161" t="s">
        <v>151</v>
      </c>
      <c r="E1461" s="162" t="s">
        <v>1</v>
      </c>
      <c r="F1461" s="163" t="s">
        <v>2018</v>
      </c>
      <c r="H1461" s="164">
        <v>8.4</v>
      </c>
      <c r="I1461" s="165"/>
      <c r="L1461" s="160"/>
      <c r="M1461" s="166"/>
      <c r="N1461" s="167"/>
      <c r="O1461" s="167"/>
      <c r="P1461" s="167"/>
      <c r="Q1461" s="167"/>
      <c r="R1461" s="167"/>
      <c r="S1461" s="167"/>
      <c r="T1461" s="168"/>
      <c r="AT1461" s="162" t="s">
        <v>151</v>
      </c>
      <c r="AU1461" s="162" t="s">
        <v>149</v>
      </c>
      <c r="AV1461" s="13" t="s">
        <v>149</v>
      </c>
      <c r="AW1461" s="13" t="s">
        <v>31</v>
      </c>
      <c r="AX1461" s="13" t="s">
        <v>74</v>
      </c>
      <c r="AY1461" s="162" t="s">
        <v>142</v>
      </c>
    </row>
    <row r="1462" spans="2:51" s="13" customFormat="1" ht="10">
      <c r="B1462" s="160"/>
      <c r="D1462" s="161" t="s">
        <v>151</v>
      </c>
      <c r="E1462" s="162" t="s">
        <v>1</v>
      </c>
      <c r="F1462" s="163" t="s">
        <v>2019</v>
      </c>
      <c r="H1462" s="164">
        <v>6.72</v>
      </c>
      <c r="I1462" s="165"/>
      <c r="L1462" s="160"/>
      <c r="M1462" s="166"/>
      <c r="N1462" s="167"/>
      <c r="O1462" s="167"/>
      <c r="P1462" s="167"/>
      <c r="Q1462" s="167"/>
      <c r="R1462" s="167"/>
      <c r="S1462" s="167"/>
      <c r="T1462" s="168"/>
      <c r="AT1462" s="162" t="s">
        <v>151</v>
      </c>
      <c r="AU1462" s="162" t="s">
        <v>149</v>
      </c>
      <c r="AV1462" s="13" t="s">
        <v>149</v>
      </c>
      <c r="AW1462" s="13" t="s">
        <v>31</v>
      </c>
      <c r="AX1462" s="13" t="s">
        <v>74</v>
      </c>
      <c r="AY1462" s="162" t="s">
        <v>142</v>
      </c>
    </row>
    <row r="1463" spans="2:51" s="13" customFormat="1" ht="10">
      <c r="B1463" s="160"/>
      <c r="D1463" s="161" t="s">
        <v>151</v>
      </c>
      <c r="E1463" s="162" t="s">
        <v>1</v>
      </c>
      <c r="F1463" s="163" t="s">
        <v>2020</v>
      </c>
      <c r="H1463" s="164">
        <v>2.64</v>
      </c>
      <c r="I1463" s="165"/>
      <c r="L1463" s="160"/>
      <c r="M1463" s="166"/>
      <c r="N1463" s="167"/>
      <c r="O1463" s="167"/>
      <c r="P1463" s="167"/>
      <c r="Q1463" s="167"/>
      <c r="R1463" s="167"/>
      <c r="S1463" s="167"/>
      <c r="T1463" s="168"/>
      <c r="AT1463" s="162" t="s">
        <v>151</v>
      </c>
      <c r="AU1463" s="162" t="s">
        <v>149</v>
      </c>
      <c r="AV1463" s="13" t="s">
        <v>149</v>
      </c>
      <c r="AW1463" s="13" t="s">
        <v>31</v>
      </c>
      <c r="AX1463" s="13" t="s">
        <v>74</v>
      </c>
      <c r="AY1463" s="162" t="s">
        <v>142</v>
      </c>
    </row>
    <row r="1464" spans="2:51" s="13" customFormat="1" ht="10">
      <c r="B1464" s="160"/>
      <c r="D1464" s="161" t="s">
        <v>151</v>
      </c>
      <c r="E1464" s="162" t="s">
        <v>1</v>
      </c>
      <c r="F1464" s="163" t="s">
        <v>2019</v>
      </c>
      <c r="H1464" s="164">
        <v>6.72</v>
      </c>
      <c r="I1464" s="165"/>
      <c r="L1464" s="160"/>
      <c r="M1464" s="166"/>
      <c r="N1464" s="167"/>
      <c r="O1464" s="167"/>
      <c r="P1464" s="167"/>
      <c r="Q1464" s="167"/>
      <c r="R1464" s="167"/>
      <c r="S1464" s="167"/>
      <c r="T1464" s="168"/>
      <c r="AT1464" s="162" t="s">
        <v>151</v>
      </c>
      <c r="AU1464" s="162" t="s">
        <v>149</v>
      </c>
      <c r="AV1464" s="13" t="s">
        <v>149</v>
      </c>
      <c r="AW1464" s="13" t="s">
        <v>31</v>
      </c>
      <c r="AX1464" s="13" t="s">
        <v>74</v>
      </c>
      <c r="AY1464" s="162" t="s">
        <v>142</v>
      </c>
    </row>
    <row r="1465" spans="2:51" s="13" customFormat="1" ht="10">
      <c r="B1465" s="160"/>
      <c r="D1465" s="161" t="s">
        <v>151</v>
      </c>
      <c r="E1465" s="162" t="s">
        <v>1</v>
      </c>
      <c r="F1465" s="163" t="s">
        <v>2021</v>
      </c>
      <c r="H1465" s="164">
        <v>5.28</v>
      </c>
      <c r="I1465" s="165"/>
      <c r="L1465" s="160"/>
      <c r="M1465" s="166"/>
      <c r="N1465" s="167"/>
      <c r="O1465" s="167"/>
      <c r="P1465" s="167"/>
      <c r="Q1465" s="167"/>
      <c r="R1465" s="167"/>
      <c r="S1465" s="167"/>
      <c r="T1465" s="168"/>
      <c r="AT1465" s="162" t="s">
        <v>151</v>
      </c>
      <c r="AU1465" s="162" t="s">
        <v>149</v>
      </c>
      <c r="AV1465" s="13" t="s">
        <v>149</v>
      </c>
      <c r="AW1465" s="13" t="s">
        <v>31</v>
      </c>
      <c r="AX1465" s="13" t="s">
        <v>74</v>
      </c>
      <c r="AY1465" s="162" t="s">
        <v>142</v>
      </c>
    </row>
    <row r="1466" spans="2:51" s="14" customFormat="1" ht="10">
      <c r="B1466" s="169"/>
      <c r="D1466" s="161" t="s">
        <v>151</v>
      </c>
      <c r="E1466" s="170" t="s">
        <v>1</v>
      </c>
      <c r="F1466" s="171" t="s">
        <v>2022</v>
      </c>
      <c r="H1466" s="170" t="s">
        <v>1</v>
      </c>
      <c r="I1466" s="172"/>
      <c r="L1466" s="169"/>
      <c r="M1466" s="173"/>
      <c r="N1466" s="174"/>
      <c r="O1466" s="174"/>
      <c r="P1466" s="174"/>
      <c r="Q1466" s="174"/>
      <c r="R1466" s="174"/>
      <c r="S1466" s="174"/>
      <c r="T1466" s="175"/>
      <c r="AT1466" s="170" t="s">
        <v>151</v>
      </c>
      <c r="AU1466" s="170" t="s">
        <v>149</v>
      </c>
      <c r="AV1466" s="14" t="s">
        <v>82</v>
      </c>
      <c r="AW1466" s="14" t="s">
        <v>31</v>
      </c>
      <c r="AX1466" s="14" t="s">
        <v>74</v>
      </c>
      <c r="AY1466" s="170" t="s">
        <v>142</v>
      </c>
    </row>
    <row r="1467" spans="2:51" s="13" customFormat="1" ht="10">
      <c r="B1467" s="160"/>
      <c r="D1467" s="161" t="s">
        <v>151</v>
      </c>
      <c r="E1467" s="162" t="s">
        <v>1</v>
      </c>
      <c r="F1467" s="163" t="s">
        <v>2023</v>
      </c>
      <c r="H1467" s="164">
        <v>9.6</v>
      </c>
      <c r="I1467" s="165"/>
      <c r="L1467" s="160"/>
      <c r="M1467" s="166"/>
      <c r="N1467" s="167"/>
      <c r="O1467" s="167"/>
      <c r="P1467" s="167"/>
      <c r="Q1467" s="167"/>
      <c r="R1467" s="167"/>
      <c r="S1467" s="167"/>
      <c r="T1467" s="168"/>
      <c r="AT1467" s="162" t="s">
        <v>151</v>
      </c>
      <c r="AU1467" s="162" t="s">
        <v>149</v>
      </c>
      <c r="AV1467" s="13" t="s">
        <v>149</v>
      </c>
      <c r="AW1467" s="13" t="s">
        <v>31</v>
      </c>
      <c r="AX1467" s="13" t="s">
        <v>74</v>
      </c>
      <c r="AY1467" s="162" t="s">
        <v>142</v>
      </c>
    </row>
    <row r="1468" spans="2:51" s="13" customFormat="1" ht="10">
      <c r="B1468" s="160"/>
      <c r="D1468" s="161" t="s">
        <v>151</v>
      </c>
      <c r="E1468" s="162" t="s">
        <v>1</v>
      </c>
      <c r="F1468" s="163" t="s">
        <v>2024</v>
      </c>
      <c r="H1468" s="164">
        <v>8.4</v>
      </c>
      <c r="I1468" s="165"/>
      <c r="L1468" s="160"/>
      <c r="M1468" s="166"/>
      <c r="N1468" s="167"/>
      <c r="O1468" s="167"/>
      <c r="P1468" s="167"/>
      <c r="Q1468" s="167"/>
      <c r="R1468" s="167"/>
      <c r="S1468" s="167"/>
      <c r="T1468" s="168"/>
      <c r="AT1468" s="162" t="s">
        <v>151</v>
      </c>
      <c r="AU1468" s="162" t="s">
        <v>149</v>
      </c>
      <c r="AV1468" s="13" t="s">
        <v>149</v>
      </c>
      <c r="AW1468" s="13" t="s">
        <v>31</v>
      </c>
      <c r="AX1468" s="13" t="s">
        <v>74</v>
      </c>
      <c r="AY1468" s="162" t="s">
        <v>142</v>
      </c>
    </row>
    <row r="1469" spans="2:51" s="13" customFormat="1" ht="10">
      <c r="B1469" s="160"/>
      <c r="D1469" s="161" t="s">
        <v>151</v>
      </c>
      <c r="E1469" s="162" t="s">
        <v>1</v>
      </c>
      <c r="F1469" s="163" t="s">
        <v>2025</v>
      </c>
      <c r="H1469" s="164">
        <v>4.8</v>
      </c>
      <c r="I1469" s="165"/>
      <c r="L1469" s="160"/>
      <c r="M1469" s="166"/>
      <c r="N1469" s="167"/>
      <c r="O1469" s="167"/>
      <c r="P1469" s="167"/>
      <c r="Q1469" s="167"/>
      <c r="R1469" s="167"/>
      <c r="S1469" s="167"/>
      <c r="T1469" s="168"/>
      <c r="AT1469" s="162" t="s">
        <v>151</v>
      </c>
      <c r="AU1469" s="162" t="s">
        <v>149</v>
      </c>
      <c r="AV1469" s="13" t="s">
        <v>149</v>
      </c>
      <c r="AW1469" s="13" t="s">
        <v>31</v>
      </c>
      <c r="AX1469" s="13" t="s">
        <v>74</v>
      </c>
      <c r="AY1469" s="162" t="s">
        <v>142</v>
      </c>
    </row>
    <row r="1470" spans="2:51" s="13" customFormat="1" ht="10">
      <c r="B1470" s="160"/>
      <c r="D1470" s="161" t="s">
        <v>151</v>
      </c>
      <c r="E1470" s="162" t="s">
        <v>1</v>
      </c>
      <c r="F1470" s="163" t="s">
        <v>2026</v>
      </c>
      <c r="H1470" s="164">
        <v>7.625</v>
      </c>
      <c r="I1470" s="165"/>
      <c r="L1470" s="160"/>
      <c r="M1470" s="166"/>
      <c r="N1470" s="167"/>
      <c r="O1470" s="167"/>
      <c r="P1470" s="167"/>
      <c r="Q1470" s="167"/>
      <c r="R1470" s="167"/>
      <c r="S1470" s="167"/>
      <c r="T1470" s="168"/>
      <c r="AT1470" s="162" t="s">
        <v>151</v>
      </c>
      <c r="AU1470" s="162" t="s">
        <v>149</v>
      </c>
      <c r="AV1470" s="13" t="s">
        <v>149</v>
      </c>
      <c r="AW1470" s="13" t="s">
        <v>31</v>
      </c>
      <c r="AX1470" s="13" t="s">
        <v>74</v>
      </c>
      <c r="AY1470" s="162" t="s">
        <v>142</v>
      </c>
    </row>
    <row r="1471" spans="2:51" s="13" customFormat="1" ht="10">
      <c r="B1471" s="160"/>
      <c r="D1471" s="161" t="s">
        <v>151</v>
      </c>
      <c r="E1471" s="162" t="s">
        <v>1</v>
      </c>
      <c r="F1471" s="163" t="s">
        <v>2027</v>
      </c>
      <c r="H1471" s="164">
        <v>6.1</v>
      </c>
      <c r="I1471" s="165"/>
      <c r="L1471" s="160"/>
      <c r="M1471" s="166"/>
      <c r="N1471" s="167"/>
      <c r="O1471" s="167"/>
      <c r="P1471" s="167"/>
      <c r="Q1471" s="167"/>
      <c r="R1471" s="167"/>
      <c r="S1471" s="167"/>
      <c r="T1471" s="168"/>
      <c r="AT1471" s="162" t="s">
        <v>151</v>
      </c>
      <c r="AU1471" s="162" t="s">
        <v>149</v>
      </c>
      <c r="AV1471" s="13" t="s">
        <v>149</v>
      </c>
      <c r="AW1471" s="13" t="s">
        <v>31</v>
      </c>
      <c r="AX1471" s="13" t="s">
        <v>74</v>
      </c>
      <c r="AY1471" s="162" t="s">
        <v>142</v>
      </c>
    </row>
    <row r="1472" spans="2:51" s="13" customFormat="1" ht="10">
      <c r="B1472" s="160"/>
      <c r="D1472" s="161" t="s">
        <v>151</v>
      </c>
      <c r="E1472" s="162" t="s">
        <v>1</v>
      </c>
      <c r="F1472" s="163" t="s">
        <v>2016</v>
      </c>
      <c r="H1472" s="164">
        <v>4.2</v>
      </c>
      <c r="I1472" s="165"/>
      <c r="L1472" s="160"/>
      <c r="M1472" s="166"/>
      <c r="N1472" s="167"/>
      <c r="O1472" s="167"/>
      <c r="P1472" s="167"/>
      <c r="Q1472" s="167"/>
      <c r="R1472" s="167"/>
      <c r="S1472" s="167"/>
      <c r="T1472" s="168"/>
      <c r="AT1472" s="162" t="s">
        <v>151</v>
      </c>
      <c r="AU1472" s="162" t="s">
        <v>149</v>
      </c>
      <c r="AV1472" s="13" t="s">
        <v>149</v>
      </c>
      <c r="AW1472" s="13" t="s">
        <v>31</v>
      </c>
      <c r="AX1472" s="13" t="s">
        <v>74</v>
      </c>
      <c r="AY1472" s="162" t="s">
        <v>142</v>
      </c>
    </row>
    <row r="1473" spans="1:65" s="13" customFormat="1" ht="10">
      <c r="B1473" s="160"/>
      <c r="D1473" s="161" t="s">
        <v>151</v>
      </c>
      <c r="E1473" s="162" t="s">
        <v>1</v>
      </c>
      <c r="F1473" s="163" t="s">
        <v>2028</v>
      </c>
      <c r="H1473" s="164">
        <v>2.5499999999999998</v>
      </c>
      <c r="I1473" s="165"/>
      <c r="L1473" s="160"/>
      <c r="M1473" s="166"/>
      <c r="N1473" s="167"/>
      <c r="O1473" s="167"/>
      <c r="P1473" s="167"/>
      <c r="Q1473" s="167"/>
      <c r="R1473" s="167"/>
      <c r="S1473" s="167"/>
      <c r="T1473" s="168"/>
      <c r="AT1473" s="162" t="s">
        <v>151</v>
      </c>
      <c r="AU1473" s="162" t="s">
        <v>149</v>
      </c>
      <c r="AV1473" s="13" t="s">
        <v>149</v>
      </c>
      <c r="AW1473" s="13" t="s">
        <v>31</v>
      </c>
      <c r="AX1473" s="13" t="s">
        <v>74</v>
      </c>
      <c r="AY1473" s="162" t="s">
        <v>142</v>
      </c>
    </row>
    <row r="1474" spans="1:65" s="14" customFormat="1" ht="10">
      <c r="B1474" s="169"/>
      <c r="D1474" s="161" t="s">
        <v>151</v>
      </c>
      <c r="E1474" s="170" t="s">
        <v>1</v>
      </c>
      <c r="F1474" s="171" t="s">
        <v>2029</v>
      </c>
      <c r="H1474" s="170" t="s">
        <v>1</v>
      </c>
      <c r="I1474" s="172"/>
      <c r="L1474" s="169"/>
      <c r="M1474" s="173"/>
      <c r="N1474" s="174"/>
      <c r="O1474" s="174"/>
      <c r="P1474" s="174"/>
      <c r="Q1474" s="174"/>
      <c r="R1474" s="174"/>
      <c r="S1474" s="174"/>
      <c r="T1474" s="175"/>
      <c r="AT1474" s="170" t="s">
        <v>151</v>
      </c>
      <c r="AU1474" s="170" t="s">
        <v>149</v>
      </c>
      <c r="AV1474" s="14" t="s">
        <v>82</v>
      </c>
      <c r="AW1474" s="14" t="s">
        <v>31</v>
      </c>
      <c r="AX1474" s="14" t="s">
        <v>74</v>
      </c>
      <c r="AY1474" s="170" t="s">
        <v>142</v>
      </c>
    </row>
    <row r="1475" spans="1:65" s="13" customFormat="1" ht="10">
      <c r="B1475" s="160"/>
      <c r="D1475" s="161" t="s">
        <v>151</v>
      </c>
      <c r="E1475" s="162" t="s">
        <v>1</v>
      </c>
      <c r="F1475" s="163" t="s">
        <v>2023</v>
      </c>
      <c r="H1475" s="164">
        <v>9.6</v>
      </c>
      <c r="I1475" s="165"/>
      <c r="L1475" s="160"/>
      <c r="M1475" s="166"/>
      <c r="N1475" s="167"/>
      <c r="O1475" s="167"/>
      <c r="P1475" s="167"/>
      <c r="Q1475" s="167"/>
      <c r="R1475" s="167"/>
      <c r="S1475" s="167"/>
      <c r="T1475" s="168"/>
      <c r="AT1475" s="162" t="s">
        <v>151</v>
      </c>
      <c r="AU1475" s="162" t="s">
        <v>149</v>
      </c>
      <c r="AV1475" s="13" t="s">
        <v>149</v>
      </c>
      <c r="AW1475" s="13" t="s">
        <v>31</v>
      </c>
      <c r="AX1475" s="13" t="s">
        <v>74</v>
      </c>
      <c r="AY1475" s="162" t="s">
        <v>142</v>
      </c>
    </row>
    <row r="1476" spans="1:65" s="13" customFormat="1" ht="10">
      <c r="B1476" s="160"/>
      <c r="D1476" s="161" t="s">
        <v>151</v>
      </c>
      <c r="E1476" s="162" t="s">
        <v>1</v>
      </c>
      <c r="F1476" s="163" t="s">
        <v>2024</v>
      </c>
      <c r="H1476" s="164">
        <v>8.4</v>
      </c>
      <c r="I1476" s="165"/>
      <c r="L1476" s="160"/>
      <c r="M1476" s="166"/>
      <c r="N1476" s="167"/>
      <c r="O1476" s="167"/>
      <c r="P1476" s="167"/>
      <c r="Q1476" s="167"/>
      <c r="R1476" s="167"/>
      <c r="S1476" s="167"/>
      <c r="T1476" s="168"/>
      <c r="AT1476" s="162" t="s">
        <v>151</v>
      </c>
      <c r="AU1476" s="162" t="s">
        <v>149</v>
      </c>
      <c r="AV1476" s="13" t="s">
        <v>149</v>
      </c>
      <c r="AW1476" s="13" t="s">
        <v>31</v>
      </c>
      <c r="AX1476" s="13" t="s">
        <v>74</v>
      </c>
      <c r="AY1476" s="162" t="s">
        <v>142</v>
      </c>
    </row>
    <row r="1477" spans="1:65" s="13" customFormat="1" ht="10">
      <c r="B1477" s="160"/>
      <c r="D1477" s="161" t="s">
        <v>151</v>
      </c>
      <c r="E1477" s="162" t="s">
        <v>1</v>
      </c>
      <c r="F1477" s="163" t="s">
        <v>2025</v>
      </c>
      <c r="H1477" s="164">
        <v>4.8</v>
      </c>
      <c r="I1477" s="165"/>
      <c r="L1477" s="160"/>
      <c r="M1477" s="166"/>
      <c r="N1477" s="167"/>
      <c r="O1477" s="167"/>
      <c r="P1477" s="167"/>
      <c r="Q1477" s="167"/>
      <c r="R1477" s="167"/>
      <c r="S1477" s="167"/>
      <c r="T1477" s="168"/>
      <c r="AT1477" s="162" t="s">
        <v>151</v>
      </c>
      <c r="AU1477" s="162" t="s">
        <v>149</v>
      </c>
      <c r="AV1477" s="13" t="s">
        <v>149</v>
      </c>
      <c r="AW1477" s="13" t="s">
        <v>31</v>
      </c>
      <c r="AX1477" s="13" t="s">
        <v>74</v>
      </c>
      <c r="AY1477" s="162" t="s">
        <v>142</v>
      </c>
    </row>
    <row r="1478" spans="1:65" s="13" customFormat="1" ht="10">
      <c r="B1478" s="160"/>
      <c r="D1478" s="161" t="s">
        <v>151</v>
      </c>
      <c r="E1478" s="162" t="s">
        <v>1</v>
      </c>
      <c r="F1478" s="163" t="s">
        <v>2030</v>
      </c>
      <c r="H1478" s="164">
        <v>7.5</v>
      </c>
      <c r="I1478" s="165"/>
      <c r="L1478" s="160"/>
      <c r="M1478" s="166"/>
      <c r="N1478" s="167"/>
      <c r="O1478" s="167"/>
      <c r="P1478" s="167"/>
      <c r="Q1478" s="167"/>
      <c r="R1478" s="167"/>
      <c r="S1478" s="167"/>
      <c r="T1478" s="168"/>
      <c r="AT1478" s="162" t="s">
        <v>151</v>
      </c>
      <c r="AU1478" s="162" t="s">
        <v>149</v>
      </c>
      <c r="AV1478" s="13" t="s">
        <v>149</v>
      </c>
      <c r="AW1478" s="13" t="s">
        <v>31</v>
      </c>
      <c r="AX1478" s="13" t="s">
        <v>74</v>
      </c>
      <c r="AY1478" s="162" t="s">
        <v>142</v>
      </c>
    </row>
    <row r="1479" spans="1:65" s="13" customFormat="1" ht="10">
      <c r="B1479" s="160"/>
      <c r="D1479" s="161" t="s">
        <v>151</v>
      </c>
      <c r="E1479" s="162" t="s">
        <v>1</v>
      </c>
      <c r="F1479" s="163" t="s">
        <v>2031</v>
      </c>
      <c r="H1479" s="164">
        <v>6.2</v>
      </c>
      <c r="I1479" s="165"/>
      <c r="L1479" s="160"/>
      <c r="M1479" s="166"/>
      <c r="N1479" s="167"/>
      <c r="O1479" s="167"/>
      <c r="P1479" s="167"/>
      <c r="Q1479" s="167"/>
      <c r="R1479" s="167"/>
      <c r="S1479" s="167"/>
      <c r="T1479" s="168"/>
      <c r="AT1479" s="162" t="s">
        <v>151</v>
      </c>
      <c r="AU1479" s="162" t="s">
        <v>149</v>
      </c>
      <c r="AV1479" s="13" t="s">
        <v>149</v>
      </c>
      <c r="AW1479" s="13" t="s">
        <v>31</v>
      </c>
      <c r="AX1479" s="13" t="s">
        <v>74</v>
      </c>
      <c r="AY1479" s="162" t="s">
        <v>142</v>
      </c>
    </row>
    <row r="1480" spans="1:65" s="13" customFormat="1" ht="10">
      <c r="B1480" s="160"/>
      <c r="D1480" s="161" t="s">
        <v>151</v>
      </c>
      <c r="E1480" s="162" t="s">
        <v>1</v>
      </c>
      <c r="F1480" s="163" t="s">
        <v>2032</v>
      </c>
      <c r="H1480" s="164">
        <v>4.0250000000000004</v>
      </c>
      <c r="I1480" s="165"/>
      <c r="L1480" s="160"/>
      <c r="M1480" s="166"/>
      <c r="N1480" s="167"/>
      <c r="O1480" s="167"/>
      <c r="P1480" s="167"/>
      <c r="Q1480" s="167"/>
      <c r="R1480" s="167"/>
      <c r="S1480" s="167"/>
      <c r="T1480" s="168"/>
      <c r="AT1480" s="162" t="s">
        <v>151</v>
      </c>
      <c r="AU1480" s="162" t="s">
        <v>149</v>
      </c>
      <c r="AV1480" s="13" t="s">
        <v>149</v>
      </c>
      <c r="AW1480" s="13" t="s">
        <v>31</v>
      </c>
      <c r="AX1480" s="13" t="s">
        <v>74</v>
      </c>
      <c r="AY1480" s="162" t="s">
        <v>142</v>
      </c>
    </row>
    <row r="1481" spans="1:65" s="15" customFormat="1" ht="10">
      <c r="B1481" s="176"/>
      <c r="D1481" s="161" t="s">
        <v>151</v>
      </c>
      <c r="E1481" s="177" t="s">
        <v>1</v>
      </c>
      <c r="F1481" s="178" t="s">
        <v>164</v>
      </c>
      <c r="H1481" s="179">
        <v>134.66499999999999</v>
      </c>
      <c r="I1481" s="180"/>
      <c r="L1481" s="176"/>
      <c r="M1481" s="181"/>
      <c r="N1481" s="182"/>
      <c r="O1481" s="182"/>
      <c r="P1481" s="182"/>
      <c r="Q1481" s="182"/>
      <c r="R1481" s="182"/>
      <c r="S1481" s="182"/>
      <c r="T1481" s="183"/>
      <c r="AT1481" s="177" t="s">
        <v>151</v>
      </c>
      <c r="AU1481" s="177" t="s">
        <v>149</v>
      </c>
      <c r="AV1481" s="15" t="s">
        <v>148</v>
      </c>
      <c r="AW1481" s="15" t="s">
        <v>31</v>
      </c>
      <c r="AX1481" s="15" t="s">
        <v>82</v>
      </c>
      <c r="AY1481" s="177" t="s">
        <v>142</v>
      </c>
    </row>
    <row r="1482" spans="1:65" s="2" customFormat="1" ht="21.75" customHeight="1">
      <c r="A1482" s="33"/>
      <c r="B1482" s="145"/>
      <c r="C1482" s="146" t="s">
        <v>2033</v>
      </c>
      <c r="D1482" s="146" t="s">
        <v>144</v>
      </c>
      <c r="E1482" s="147" t="s">
        <v>2034</v>
      </c>
      <c r="F1482" s="148" t="s">
        <v>2035</v>
      </c>
      <c r="G1482" s="149" t="s">
        <v>314</v>
      </c>
      <c r="H1482" s="150">
        <v>10.586</v>
      </c>
      <c r="I1482" s="151"/>
      <c r="J1482" s="152">
        <f>ROUND(I1482*H1482,2)</f>
        <v>0</v>
      </c>
      <c r="K1482" s="153"/>
      <c r="L1482" s="34"/>
      <c r="M1482" s="154" t="s">
        <v>1</v>
      </c>
      <c r="N1482" s="155" t="s">
        <v>40</v>
      </c>
      <c r="O1482" s="59"/>
      <c r="P1482" s="156">
        <f>O1482*H1482</f>
        <v>0</v>
      </c>
      <c r="Q1482" s="156">
        <v>2.1000000000000001E-4</v>
      </c>
      <c r="R1482" s="156">
        <f>Q1482*H1482</f>
        <v>2.2230600000000002E-3</v>
      </c>
      <c r="S1482" s="156">
        <v>0</v>
      </c>
      <c r="T1482" s="157">
        <f>S1482*H1482</f>
        <v>0</v>
      </c>
      <c r="U1482" s="33"/>
      <c r="V1482" s="33"/>
      <c r="W1482" s="33"/>
      <c r="X1482" s="33"/>
      <c r="Y1482" s="33"/>
      <c r="Z1482" s="33"/>
      <c r="AA1482" s="33"/>
      <c r="AB1482" s="33"/>
      <c r="AC1482" s="33"/>
      <c r="AD1482" s="33"/>
      <c r="AE1482" s="33"/>
      <c r="AR1482" s="158" t="s">
        <v>276</v>
      </c>
      <c r="AT1482" s="158" t="s">
        <v>144</v>
      </c>
      <c r="AU1482" s="158" t="s">
        <v>149</v>
      </c>
      <c r="AY1482" s="18" t="s">
        <v>142</v>
      </c>
      <c r="BE1482" s="159">
        <f>IF(N1482="základná",J1482,0)</f>
        <v>0</v>
      </c>
      <c r="BF1482" s="159">
        <f>IF(N1482="znížená",J1482,0)</f>
        <v>0</v>
      </c>
      <c r="BG1482" s="159">
        <f>IF(N1482="zákl. prenesená",J1482,0)</f>
        <v>0</v>
      </c>
      <c r="BH1482" s="159">
        <f>IF(N1482="zníž. prenesená",J1482,0)</f>
        <v>0</v>
      </c>
      <c r="BI1482" s="159">
        <f>IF(N1482="nulová",J1482,0)</f>
        <v>0</v>
      </c>
      <c r="BJ1482" s="18" t="s">
        <v>149</v>
      </c>
      <c r="BK1482" s="159">
        <f>ROUND(I1482*H1482,2)</f>
        <v>0</v>
      </c>
      <c r="BL1482" s="18" t="s">
        <v>276</v>
      </c>
      <c r="BM1482" s="158" t="s">
        <v>2036</v>
      </c>
    </row>
    <row r="1483" spans="1:65" s="14" customFormat="1" ht="10">
      <c r="B1483" s="169"/>
      <c r="D1483" s="161" t="s">
        <v>151</v>
      </c>
      <c r="E1483" s="170" t="s">
        <v>1</v>
      </c>
      <c r="F1483" s="171" t="s">
        <v>2037</v>
      </c>
      <c r="H1483" s="170" t="s">
        <v>1</v>
      </c>
      <c r="I1483" s="172"/>
      <c r="L1483" s="169"/>
      <c r="M1483" s="173"/>
      <c r="N1483" s="174"/>
      <c r="O1483" s="174"/>
      <c r="P1483" s="174"/>
      <c r="Q1483" s="174"/>
      <c r="R1483" s="174"/>
      <c r="S1483" s="174"/>
      <c r="T1483" s="175"/>
      <c r="AT1483" s="170" t="s">
        <v>151</v>
      </c>
      <c r="AU1483" s="170" t="s">
        <v>149</v>
      </c>
      <c r="AV1483" s="14" t="s">
        <v>82</v>
      </c>
      <c r="AW1483" s="14" t="s">
        <v>31</v>
      </c>
      <c r="AX1483" s="14" t="s">
        <v>74</v>
      </c>
      <c r="AY1483" s="170" t="s">
        <v>142</v>
      </c>
    </row>
    <row r="1484" spans="1:65" s="13" customFormat="1" ht="10">
      <c r="B1484" s="160"/>
      <c r="D1484" s="161" t="s">
        <v>151</v>
      </c>
      <c r="E1484" s="162" t="s">
        <v>1</v>
      </c>
      <c r="F1484" s="163" t="s">
        <v>2038</v>
      </c>
      <c r="H1484" s="164">
        <v>10.586</v>
      </c>
      <c r="I1484" s="165"/>
      <c r="L1484" s="160"/>
      <c r="M1484" s="166"/>
      <c r="N1484" s="167"/>
      <c r="O1484" s="167"/>
      <c r="P1484" s="167"/>
      <c r="Q1484" s="167"/>
      <c r="R1484" s="167"/>
      <c r="S1484" s="167"/>
      <c r="T1484" s="168"/>
      <c r="AT1484" s="162" t="s">
        <v>151</v>
      </c>
      <c r="AU1484" s="162" t="s">
        <v>149</v>
      </c>
      <c r="AV1484" s="13" t="s">
        <v>149</v>
      </c>
      <c r="AW1484" s="13" t="s">
        <v>31</v>
      </c>
      <c r="AX1484" s="13" t="s">
        <v>82</v>
      </c>
      <c r="AY1484" s="162" t="s">
        <v>142</v>
      </c>
    </row>
    <row r="1485" spans="1:65" s="2" customFormat="1" ht="21.75" customHeight="1">
      <c r="A1485" s="33"/>
      <c r="B1485" s="145"/>
      <c r="C1485" s="146" t="s">
        <v>2039</v>
      </c>
      <c r="D1485" s="146" t="s">
        <v>144</v>
      </c>
      <c r="E1485" s="147" t="s">
        <v>2040</v>
      </c>
      <c r="F1485" s="148" t="s">
        <v>2041</v>
      </c>
      <c r="G1485" s="149" t="s">
        <v>332</v>
      </c>
      <c r="H1485" s="150">
        <v>26</v>
      </c>
      <c r="I1485" s="151"/>
      <c r="J1485" s="152">
        <f>ROUND(I1485*H1485,2)</f>
        <v>0</v>
      </c>
      <c r="K1485" s="153"/>
      <c r="L1485" s="34"/>
      <c r="M1485" s="154" t="s">
        <v>1</v>
      </c>
      <c r="N1485" s="155" t="s">
        <v>40</v>
      </c>
      <c r="O1485" s="59"/>
      <c r="P1485" s="156">
        <f>O1485*H1485</f>
        <v>0</v>
      </c>
      <c r="Q1485" s="156">
        <v>2.1000000000000001E-4</v>
      </c>
      <c r="R1485" s="156">
        <f>Q1485*H1485</f>
        <v>5.4600000000000004E-3</v>
      </c>
      <c r="S1485" s="156">
        <v>0</v>
      </c>
      <c r="T1485" s="157">
        <f>S1485*H1485</f>
        <v>0</v>
      </c>
      <c r="U1485" s="33"/>
      <c r="V1485" s="33"/>
      <c r="W1485" s="33"/>
      <c r="X1485" s="33"/>
      <c r="Y1485" s="33"/>
      <c r="Z1485" s="33"/>
      <c r="AA1485" s="33"/>
      <c r="AB1485" s="33"/>
      <c r="AC1485" s="33"/>
      <c r="AD1485" s="33"/>
      <c r="AE1485" s="33"/>
      <c r="AR1485" s="158" t="s">
        <v>276</v>
      </c>
      <c r="AT1485" s="158" t="s">
        <v>144</v>
      </c>
      <c r="AU1485" s="158" t="s">
        <v>149</v>
      </c>
      <c r="AY1485" s="18" t="s">
        <v>142</v>
      </c>
      <c r="BE1485" s="159">
        <f>IF(N1485="základná",J1485,0)</f>
        <v>0</v>
      </c>
      <c r="BF1485" s="159">
        <f>IF(N1485="znížená",J1485,0)</f>
        <v>0</v>
      </c>
      <c r="BG1485" s="159">
        <f>IF(N1485="zákl. prenesená",J1485,0)</f>
        <v>0</v>
      </c>
      <c r="BH1485" s="159">
        <f>IF(N1485="zníž. prenesená",J1485,0)</f>
        <v>0</v>
      </c>
      <c r="BI1485" s="159">
        <f>IF(N1485="nulová",J1485,0)</f>
        <v>0</v>
      </c>
      <c r="BJ1485" s="18" t="s">
        <v>149</v>
      </c>
      <c r="BK1485" s="159">
        <f>ROUND(I1485*H1485,2)</f>
        <v>0</v>
      </c>
      <c r="BL1485" s="18" t="s">
        <v>276</v>
      </c>
      <c r="BM1485" s="158" t="s">
        <v>2042</v>
      </c>
    </row>
    <row r="1486" spans="1:65" s="14" customFormat="1" ht="10">
      <c r="B1486" s="169"/>
      <c r="D1486" s="161" t="s">
        <v>151</v>
      </c>
      <c r="E1486" s="170" t="s">
        <v>1</v>
      </c>
      <c r="F1486" s="171" t="s">
        <v>2043</v>
      </c>
      <c r="H1486" s="170" t="s">
        <v>1</v>
      </c>
      <c r="I1486" s="172"/>
      <c r="L1486" s="169"/>
      <c r="M1486" s="173"/>
      <c r="N1486" s="174"/>
      <c r="O1486" s="174"/>
      <c r="P1486" s="174"/>
      <c r="Q1486" s="174"/>
      <c r="R1486" s="174"/>
      <c r="S1486" s="174"/>
      <c r="T1486" s="175"/>
      <c r="AT1486" s="170" t="s">
        <v>151</v>
      </c>
      <c r="AU1486" s="170" t="s">
        <v>149</v>
      </c>
      <c r="AV1486" s="14" t="s">
        <v>82</v>
      </c>
      <c r="AW1486" s="14" t="s">
        <v>31</v>
      </c>
      <c r="AX1486" s="14" t="s">
        <v>74</v>
      </c>
      <c r="AY1486" s="170" t="s">
        <v>142</v>
      </c>
    </row>
    <row r="1487" spans="1:65" s="13" customFormat="1" ht="10">
      <c r="B1487" s="160"/>
      <c r="D1487" s="161" t="s">
        <v>151</v>
      </c>
      <c r="E1487" s="162" t="s">
        <v>1</v>
      </c>
      <c r="F1487" s="163" t="s">
        <v>2044</v>
      </c>
      <c r="H1487" s="164">
        <v>26</v>
      </c>
      <c r="I1487" s="165"/>
      <c r="L1487" s="160"/>
      <c r="M1487" s="166"/>
      <c r="N1487" s="167"/>
      <c r="O1487" s="167"/>
      <c r="P1487" s="167"/>
      <c r="Q1487" s="167"/>
      <c r="R1487" s="167"/>
      <c r="S1487" s="167"/>
      <c r="T1487" s="168"/>
      <c r="AT1487" s="162" t="s">
        <v>151</v>
      </c>
      <c r="AU1487" s="162" t="s">
        <v>149</v>
      </c>
      <c r="AV1487" s="13" t="s">
        <v>149</v>
      </c>
      <c r="AW1487" s="13" t="s">
        <v>31</v>
      </c>
      <c r="AX1487" s="13" t="s">
        <v>82</v>
      </c>
      <c r="AY1487" s="162" t="s">
        <v>142</v>
      </c>
    </row>
    <row r="1488" spans="1:65" s="2" customFormat="1" ht="21.75" customHeight="1">
      <c r="A1488" s="33"/>
      <c r="B1488" s="145"/>
      <c r="C1488" s="146" t="s">
        <v>2045</v>
      </c>
      <c r="D1488" s="146" t="s">
        <v>144</v>
      </c>
      <c r="E1488" s="147" t="s">
        <v>2046</v>
      </c>
      <c r="F1488" s="148" t="s">
        <v>2047</v>
      </c>
      <c r="G1488" s="149" t="s">
        <v>332</v>
      </c>
      <c r="H1488" s="150">
        <v>6.4</v>
      </c>
      <c r="I1488" s="151"/>
      <c r="J1488" s="152">
        <f>ROUND(I1488*H1488,2)</f>
        <v>0</v>
      </c>
      <c r="K1488" s="153"/>
      <c r="L1488" s="34"/>
      <c r="M1488" s="154" t="s">
        <v>1</v>
      </c>
      <c r="N1488" s="155" t="s">
        <v>40</v>
      </c>
      <c r="O1488" s="59"/>
      <c r="P1488" s="156">
        <f>O1488*H1488</f>
        <v>0</v>
      </c>
      <c r="Q1488" s="156">
        <v>2.1000000000000001E-4</v>
      </c>
      <c r="R1488" s="156">
        <f>Q1488*H1488</f>
        <v>1.3440000000000001E-3</v>
      </c>
      <c r="S1488" s="156">
        <v>0</v>
      </c>
      <c r="T1488" s="157">
        <f>S1488*H1488</f>
        <v>0</v>
      </c>
      <c r="U1488" s="33"/>
      <c r="V1488" s="33"/>
      <c r="W1488" s="33"/>
      <c r="X1488" s="33"/>
      <c r="Y1488" s="33"/>
      <c r="Z1488" s="33"/>
      <c r="AA1488" s="33"/>
      <c r="AB1488" s="33"/>
      <c r="AC1488" s="33"/>
      <c r="AD1488" s="33"/>
      <c r="AE1488" s="33"/>
      <c r="AR1488" s="158" t="s">
        <v>276</v>
      </c>
      <c r="AT1488" s="158" t="s">
        <v>144</v>
      </c>
      <c r="AU1488" s="158" t="s">
        <v>149</v>
      </c>
      <c r="AY1488" s="18" t="s">
        <v>142</v>
      </c>
      <c r="BE1488" s="159">
        <f>IF(N1488="základná",J1488,0)</f>
        <v>0</v>
      </c>
      <c r="BF1488" s="159">
        <f>IF(N1488="znížená",J1488,0)</f>
        <v>0</v>
      </c>
      <c r="BG1488" s="159">
        <f>IF(N1488="zákl. prenesená",J1488,0)</f>
        <v>0</v>
      </c>
      <c r="BH1488" s="159">
        <f>IF(N1488="zníž. prenesená",J1488,0)</f>
        <v>0</v>
      </c>
      <c r="BI1488" s="159">
        <f>IF(N1488="nulová",J1488,0)</f>
        <v>0</v>
      </c>
      <c r="BJ1488" s="18" t="s">
        <v>149</v>
      </c>
      <c r="BK1488" s="159">
        <f>ROUND(I1488*H1488,2)</f>
        <v>0</v>
      </c>
      <c r="BL1488" s="18" t="s">
        <v>276</v>
      </c>
      <c r="BM1488" s="158" t="s">
        <v>2048</v>
      </c>
    </row>
    <row r="1489" spans="1:65" s="14" customFormat="1" ht="10">
      <c r="B1489" s="169"/>
      <c r="D1489" s="161" t="s">
        <v>151</v>
      </c>
      <c r="E1489" s="170" t="s">
        <v>1</v>
      </c>
      <c r="F1489" s="171" t="s">
        <v>2049</v>
      </c>
      <c r="H1489" s="170" t="s">
        <v>1</v>
      </c>
      <c r="I1489" s="172"/>
      <c r="L1489" s="169"/>
      <c r="M1489" s="173"/>
      <c r="N1489" s="174"/>
      <c r="O1489" s="174"/>
      <c r="P1489" s="174"/>
      <c r="Q1489" s="174"/>
      <c r="R1489" s="174"/>
      <c r="S1489" s="174"/>
      <c r="T1489" s="175"/>
      <c r="AT1489" s="170" t="s">
        <v>151</v>
      </c>
      <c r="AU1489" s="170" t="s">
        <v>149</v>
      </c>
      <c r="AV1489" s="14" t="s">
        <v>82</v>
      </c>
      <c r="AW1489" s="14" t="s">
        <v>31</v>
      </c>
      <c r="AX1489" s="14" t="s">
        <v>74</v>
      </c>
      <c r="AY1489" s="170" t="s">
        <v>142</v>
      </c>
    </row>
    <row r="1490" spans="1:65" s="13" customFormat="1" ht="10">
      <c r="B1490" s="160"/>
      <c r="D1490" s="161" t="s">
        <v>151</v>
      </c>
      <c r="E1490" s="162" t="s">
        <v>1</v>
      </c>
      <c r="F1490" s="163" t="s">
        <v>2050</v>
      </c>
      <c r="H1490" s="164">
        <v>6.4</v>
      </c>
      <c r="I1490" s="165"/>
      <c r="L1490" s="160"/>
      <c r="M1490" s="166"/>
      <c r="N1490" s="167"/>
      <c r="O1490" s="167"/>
      <c r="P1490" s="167"/>
      <c r="Q1490" s="167"/>
      <c r="R1490" s="167"/>
      <c r="S1490" s="167"/>
      <c r="T1490" s="168"/>
      <c r="AT1490" s="162" t="s">
        <v>151</v>
      </c>
      <c r="AU1490" s="162" t="s">
        <v>149</v>
      </c>
      <c r="AV1490" s="13" t="s">
        <v>149</v>
      </c>
      <c r="AW1490" s="13" t="s">
        <v>31</v>
      </c>
      <c r="AX1490" s="13" t="s">
        <v>82</v>
      </c>
      <c r="AY1490" s="162" t="s">
        <v>142</v>
      </c>
    </row>
    <row r="1491" spans="1:65" s="2" customFormat="1" ht="21.75" customHeight="1">
      <c r="A1491" s="33"/>
      <c r="B1491" s="145"/>
      <c r="C1491" s="146" t="s">
        <v>2051</v>
      </c>
      <c r="D1491" s="146" t="s">
        <v>144</v>
      </c>
      <c r="E1491" s="147" t="s">
        <v>2052</v>
      </c>
      <c r="F1491" s="148" t="s">
        <v>2053</v>
      </c>
      <c r="G1491" s="149" t="s">
        <v>332</v>
      </c>
      <c r="H1491" s="150">
        <v>6.4</v>
      </c>
      <c r="I1491" s="151"/>
      <c r="J1491" s="152">
        <f>ROUND(I1491*H1491,2)</f>
        <v>0</v>
      </c>
      <c r="K1491" s="153"/>
      <c r="L1491" s="34"/>
      <c r="M1491" s="154" t="s">
        <v>1</v>
      </c>
      <c r="N1491" s="155" t="s">
        <v>40</v>
      </c>
      <c r="O1491" s="59"/>
      <c r="P1491" s="156">
        <f>O1491*H1491</f>
        <v>0</v>
      </c>
      <c r="Q1491" s="156">
        <v>2.1000000000000001E-4</v>
      </c>
      <c r="R1491" s="156">
        <f>Q1491*H1491</f>
        <v>1.3440000000000001E-3</v>
      </c>
      <c r="S1491" s="156">
        <v>0</v>
      </c>
      <c r="T1491" s="157">
        <f>S1491*H1491</f>
        <v>0</v>
      </c>
      <c r="U1491" s="33"/>
      <c r="V1491" s="33"/>
      <c r="W1491" s="33"/>
      <c r="X1491" s="33"/>
      <c r="Y1491" s="33"/>
      <c r="Z1491" s="33"/>
      <c r="AA1491" s="33"/>
      <c r="AB1491" s="33"/>
      <c r="AC1491" s="33"/>
      <c r="AD1491" s="33"/>
      <c r="AE1491" s="33"/>
      <c r="AR1491" s="158" t="s">
        <v>276</v>
      </c>
      <c r="AT1491" s="158" t="s">
        <v>144</v>
      </c>
      <c r="AU1491" s="158" t="s">
        <v>149</v>
      </c>
      <c r="AY1491" s="18" t="s">
        <v>142</v>
      </c>
      <c r="BE1491" s="159">
        <f>IF(N1491="základná",J1491,0)</f>
        <v>0</v>
      </c>
      <c r="BF1491" s="159">
        <f>IF(N1491="znížená",J1491,0)</f>
        <v>0</v>
      </c>
      <c r="BG1491" s="159">
        <f>IF(N1491="zákl. prenesená",J1491,0)</f>
        <v>0</v>
      </c>
      <c r="BH1491" s="159">
        <f>IF(N1491="zníž. prenesená",J1491,0)</f>
        <v>0</v>
      </c>
      <c r="BI1491" s="159">
        <f>IF(N1491="nulová",J1491,0)</f>
        <v>0</v>
      </c>
      <c r="BJ1491" s="18" t="s">
        <v>149</v>
      </c>
      <c r="BK1491" s="159">
        <f>ROUND(I1491*H1491,2)</f>
        <v>0</v>
      </c>
      <c r="BL1491" s="18" t="s">
        <v>276</v>
      </c>
      <c r="BM1491" s="158" t="s">
        <v>2054</v>
      </c>
    </row>
    <row r="1492" spans="1:65" s="14" customFormat="1" ht="10">
      <c r="B1492" s="169"/>
      <c r="D1492" s="161" t="s">
        <v>151</v>
      </c>
      <c r="E1492" s="170" t="s">
        <v>1</v>
      </c>
      <c r="F1492" s="171" t="s">
        <v>2055</v>
      </c>
      <c r="H1492" s="170" t="s">
        <v>1</v>
      </c>
      <c r="I1492" s="172"/>
      <c r="L1492" s="169"/>
      <c r="M1492" s="173"/>
      <c r="N1492" s="174"/>
      <c r="O1492" s="174"/>
      <c r="P1492" s="174"/>
      <c r="Q1492" s="174"/>
      <c r="R1492" s="174"/>
      <c r="S1492" s="174"/>
      <c r="T1492" s="175"/>
      <c r="AT1492" s="170" t="s">
        <v>151</v>
      </c>
      <c r="AU1492" s="170" t="s">
        <v>149</v>
      </c>
      <c r="AV1492" s="14" t="s">
        <v>82</v>
      </c>
      <c r="AW1492" s="14" t="s">
        <v>31</v>
      </c>
      <c r="AX1492" s="14" t="s">
        <v>74</v>
      </c>
      <c r="AY1492" s="170" t="s">
        <v>142</v>
      </c>
    </row>
    <row r="1493" spans="1:65" s="13" customFormat="1" ht="10">
      <c r="B1493" s="160"/>
      <c r="D1493" s="161" t="s">
        <v>151</v>
      </c>
      <c r="E1493" s="162" t="s">
        <v>1</v>
      </c>
      <c r="F1493" s="163" t="s">
        <v>2050</v>
      </c>
      <c r="H1493" s="164">
        <v>6.4</v>
      </c>
      <c r="I1493" s="165"/>
      <c r="L1493" s="160"/>
      <c r="M1493" s="166"/>
      <c r="N1493" s="167"/>
      <c r="O1493" s="167"/>
      <c r="P1493" s="167"/>
      <c r="Q1493" s="167"/>
      <c r="R1493" s="167"/>
      <c r="S1493" s="167"/>
      <c r="T1493" s="168"/>
      <c r="AT1493" s="162" t="s">
        <v>151</v>
      </c>
      <c r="AU1493" s="162" t="s">
        <v>149</v>
      </c>
      <c r="AV1493" s="13" t="s">
        <v>149</v>
      </c>
      <c r="AW1493" s="13" t="s">
        <v>31</v>
      </c>
      <c r="AX1493" s="13" t="s">
        <v>82</v>
      </c>
      <c r="AY1493" s="162" t="s">
        <v>142</v>
      </c>
    </row>
    <row r="1494" spans="1:65" s="2" customFormat="1" ht="21.75" customHeight="1">
      <c r="A1494" s="33"/>
      <c r="B1494" s="145"/>
      <c r="C1494" s="146" t="s">
        <v>2056</v>
      </c>
      <c r="D1494" s="146" t="s">
        <v>144</v>
      </c>
      <c r="E1494" s="147" t="s">
        <v>2057</v>
      </c>
      <c r="F1494" s="148" t="s">
        <v>2058</v>
      </c>
      <c r="G1494" s="149" t="s">
        <v>332</v>
      </c>
      <c r="H1494" s="150">
        <v>33.799999999999997</v>
      </c>
      <c r="I1494" s="151"/>
      <c r="J1494" s="152">
        <f>ROUND(I1494*H1494,2)</f>
        <v>0</v>
      </c>
      <c r="K1494" s="153"/>
      <c r="L1494" s="34"/>
      <c r="M1494" s="154" t="s">
        <v>1</v>
      </c>
      <c r="N1494" s="155" t="s">
        <v>40</v>
      </c>
      <c r="O1494" s="59"/>
      <c r="P1494" s="156">
        <f>O1494*H1494</f>
        <v>0</v>
      </c>
      <c r="Q1494" s="156">
        <v>2.1000000000000001E-4</v>
      </c>
      <c r="R1494" s="156">
        <f>Q1494*H1494</f>
        <v>7.0979999999999993E-3</v>
      </c>
      <c r="S1494" s="156">
        <v>0</v>
      </c>
      <c r="T1494" s="157">
        <f>S1494*H1494</f>
        <v>0</v>
      </c>
      <c r="U1494" s="33"/>
      <c r="V1494" s="33"/>
      <c r="W1494" s="33"/>
      <c r="X1494" s="33"/>
      <c r="Y1494" s="33"/>
      <c r="Z1494" s="33"/>
      <c r="AA1494" s="33"/>
      <c r="AB1494" s="33"/>
      <c r="AC1494" s="33"/>
      <c r="AD1494" s="33"/>
      <c r="AE1494" s="33"/>
      <c r="AR1494" s="158" t="s">
        <v>276</v>
      </c>
      <c r="AT1494" s="158" t="s">
        <v>144</v>
      </c>
      <c r="AU1494" s="158" t="s">
        <v>149</v>
      </c>
      <c r="AY1494" s="18" t="s">
        <v>142</v>
      </c>
      <c r="BE1494" s="159">
        <f>IF(N1494="základná",J1494,0)</f>
        <v>0</v>
      </c>
      <c r="BF1494" s="159">
        <f>IF(N1494="znížená",J1494,0)</f>
        <v>0</v>
      </c>
      <c r="BG1494" s="159">
        <f>IF(N1494="zákl. prenesená",J1494,0)</f>
        <v>0</v>
      </c>
      <c r="BH1494" s="159">
        <f>IF(N1494="zníž. prenesená",J1494,0)</f>
        <v>0</v>
      </c>
      <c r="BI1494" s="159">
        <f>IF(N1494="nulová",J1494,0)</f>
        <v>0</v>
      </c>
      <c r="BJ1494" s="18" t="s">
        <v>149</v>
      </c>
      <c r="BK1494" s="159">
        <f>ROUND(I1494*H1494,2)</f>
        <v>0</v>
      </c>
      <c r="BL1494" s="18" t="s">
        <v>276</v>
      </c>
      <c r="BM1494" s="158" t="s">
        <v>2059</v>
      </c>
    </row>
    <row r="1495" spans="1:65" s="14" customFormat="1" ht="10">
      <c r="B1495" s="169"/>
      <c r="D1495" s="161" t="s">
        <v>151</v>
      </c>
      <c r="E1495" s="170" t="s">
        <v>1</v>
      </c>
      <c r="F1495" s="171" t="s">
        <v>2060</v>
      </c>
      <c r="H1495" s="170" t="s">
        <v>1</v>
      </c>
      <c r="I1495" s="172"/>
      <c r="L1495" s="169"/>
      <c r="M1495" s="173"/>
      <c r="N1495" s="174"/>
      <c r="O1495" s="174"/>
      <c r="P1495" s="174"/>
      <c r="Q1495" s="174"/>
      <c r="R1495" s="174"/>
      <c r="S1495" s="174"/>
      <c r="T1495" s="175"/>
      <c r="AT1495" s="170" t="s">
        <v>151</v>
      </c>
      <c r="AU1495" s="170" t="s">
        <v>149</v>
      </c>
      <c r="AV1495" s="14" t="s">
        <v>82</v>
      </c>
      <c r="AW1495" s="14" t="s">
        <v>31</v>
      </c>
      <c r="AX1495" s="14" t="s">
        <v>74</v>
      </c>
      <c r="AY1495" s="170" t="s">
        <v>142</v>
      </c>
    </row>
    <row r="1496" spans="1:65" s="13" customFormat="1" ht="10">
      <c r="B1496" s="160"/>
      <c r="D1496" s="161" t="s">
        <v>151</v>
      </c>
      <c r="E1496" s="162" t="s">
        <v>1</v>
      </c>
      <c r="F1496" s="163" t="s">
        <v>2061</v>
      </c>
      <c r="H1496" s="164">
        <v>33.799999999999997</v>
      </c>
      <c r="I1496" s="165"/>
      <c r="L1496" s="160"/>
      <c r="M1496" s="166"/>
      <c r="N1496" s="167"/>
      <c r="O1496" s="167"/>
      <c r="P1496" s="167"/>
      <c r="Q1496" s="167"/>
      <c r="R1496" s="167"/>
      <c r="S1496" s="167"/>
      <c r="T1496" s="168"/>
      <c r="AT1496" s="162" t="s">
        <v>151</v>
      </c>
      <c r="AU1496" s="162" t="s">
        <v>149</v>
      </c>
      <c r="AV1496" s="13" t="s">
        <v>149</v>
      </c>
      <c r="AW1496" s="13" t="s">
        <v>31</v>
      </c>
      <c r="AX1496" s="13" t="s">
        <v>82</v>
      </c>
      <c r="AY1496" s="162" t="s">
        <v>142</v>
      </c>
    </row>
    <row r="1497" spans="1:65" s="2" customFormat="1" ht="21.75" customHeight="1">
      <c r="A1497" s="33"/>
      <c r="B1497" s="145"/>
      <c r="C1497" s="146" t="s">
        <v>2062</v>
      </c>
      <c r="D1497" s="146" t="s">
        <v>144</v>
      </c>
      <c r="E1497" s="147" t="s">
        <v>2063</v>
      </c>
      <c r="F1497" s="148" t="s">
        <v>2064</v>
      </c>
      <c r="G1497" s="149" t="s">
        <v>332</v>
      </c>
      <c r="H1497" s="150">
        <v>181.9</v>
      </c>
      <c r="I1497" s="151"/>
      <c r="J1497" s="152">
        <f>ROUND(I1497*H1497,2)</f>
        <v>0</v>
      </c>
      <c r="K1497" s="153"/>
      <c r="L1497" s="34"/>
      <c r="M1497" s="154" t="s">
        <v>1</v>
      </c>
      <c r="N1497" s="155" t="s">
        <v>40</v>
      </c>
      <c r="O1497" s="59"/>
      <c r="P1497" s="156">
        <f>O1497*H1497</f>
        <v>0</v>
      </c>
      <c r="Q1497" s="156">
        <v>2.1000000000000001E-4</v>
      </c>
      <c r="R1497" s="156">
        <f>Q1497*H1497</f>
        <v>3.8199000000000004E-2</v>
      </c>
      <c r="S1497" s="156">
        <v>0</v>
      </c>
      <c r="T1497" s="157">
        <f>S1497*H1497</f>
        <v>0</v>
      </c>
      <c r="U1497" s="33"/>
      <c r="V1497" s="33"/>
      <c r="W1497" s="33"/>
      <c r="X1497" s="33"/>
      <c r="Y1497" s="33"/>
      <c r="Z1497" s="33"/>
      <c r="AA1497" s="33"/>
      <c r="AB1497" s="33"/>
      <c r="AC1497" s="33"/>
      <c r="AD1497" s="33"/>
      <c r="AE1497" s="33"/>
      <c r="AR1497" s="158" t="s">
        <v>276</v>
      </c>
      <c r="AT1497" s="158" t="s">
        <v>144</v>
      </c>
      <c r="AU1497" s="158" t="s">
        <v>149</v>
      </c>
      <c r="AY1497" s="18" t="s">
        <v>142</v>
      </c>
      <c r="BE1497" s="159">
        <f>IF(N1497="základná",J1497,0)</f>
        <v>0</v>
      </c>
      <c r="BF1497" s="159">
        <f>IF(N1497="znížená",J1497,0)</f>
        <v>0</v>
      </c>
      <c r="BG1497" s="159">
        <f>IF(N1497="zákl. prenesená",J1497,0)</f>
        <v>0</v>
      </c>
      <c r="BH1497" s="159">
        <f>IF(N1497="zníž. prenesená",J1497,0)</f>
        <v>0</v>
      </c>
      <c r="BI1497" s="159">
        <f>IF(N1497="nulová",J1497,0)</f>
        <v>0</v>
      </c>
      <c r="BJ1497" s="18" t="s">
        <v>149</v>
      </c>
      <c r="BK1497" s="159">
        <f>ROUND(I1497*H1497,2)</f>
        <v>0</v>
      </c>
      <c r="BL1497" s="18" t="s">
        <v>276</v>
      </c>
      <c r="BM1497" s="158" t="s">
        <v>2065</v>
      </c>
    </row>
    <row r="1498" spans="1:65" s="14" customFormat="1" ht="10">
      <c r="B1498" s="169"/>
      <c r="D1498" s="161" t="s">
        <v>151</v>
      </c>
      <c r="E1498" s="170" t="s">
        <v>1</v>
      </c>
      <c r="F1498" s="171" t="s">
        <v>2066</v>
      </c>
      <c r="H1498" s="170" t="s">
        <v>1</v>
      </c>
      <c r="I1498" s="172"/>
      <c r="L1498" s="169"/>
      <c r="M1498" s="173"/>
      <c r="N1498" s="174"/>
      <c r="O1498" s="174"/>
      <c r="P1498" s="174"/>
      <c r="Q1498" s="174"/>
      <c r="R1498" s="174"/>
      <c r="S1498" s="174"/>
      <c r="T1498" s="175"/>
      <c r="AT1498" s="170" t="s">
        <v>151</v>
      </c>
      <c r="AU1498" s="170" t="s">
        <v>149</v>
      </c>
      <c r="AV1498" s="14" t="s">
        <v>82</v>
      </c>
      <c r="AW1498" s="14" t="s">
        <v>31</v>
      </c>
      <c r="AX1498" s="14" t="s">
        <v>74</v>
      </c>
      <c r="AY1498" s="170" t="s">
        <v>142</v>
      </c>
    </row>
    <row r="1499" spans="1:65" s="13" customFormat="1" ht="10">
      <c r="B1499" s="160"/>
      <c r="D1499" s="161" t="s">
        <v>151</v>
      </c>
      <c r="E1499" s="162" t="s">
        <v>1</v>
      </c>
      <c r="F1499" s="163" t="s">
        <v>2067</v>
      </c>
      <c r="H1499" s="164">
        <v>18.13</v>
      </c>
      <c r="I1499" s="165"/>
      <c r="L1499" s="160"/>
      <c r="M1499" s="166"/>
      <c r="N1499" s="167"/>
      <c r="O1499" s="167"/>
      <c r="P1499" s="167"/>
      <c r="Q1499" s="167"/>
      <c r="R1499" s="167"/>
      <c r="S1499" s="167"/>
      <c r="T1499" s="168"/>
      <c r="AT1499" s="162" t="s">
        <v>151</v>
      </c>
      <c r="AU1499" s="162" t="s">
        <v>149</v>
      </c>
      <c r="AV1499" s="13" t="s">
        <v>149</v>
      </c>
      <c r="AW1499" s="13" t="s">
        <v>31</v>
      </c>
      <c r="AX1499" s="13" t="s">
        <v>74</v>
      </c>
      <c r="AY1499" s="162" t="s">
        <v>142</v>
      </c>
    </row>
    <row r="1500" spans="1:65" s="13" customFormat="1" ht="10">
      <c r="B1500" s="160"/>
      <c r="D1500" s="161" t="s">
        <v>151</v>
      </c>
      <c r="E1500" s="162" t="s">
        <v>1</v>
      </c>
      <c r="F1500" s="163" t="s">
        <v>2068</v>
      </c>
      <c r="H1500" s="164">
        <v>116.6</v>
      </c>
      <c r="I1500" s="165"/>
      <c r="L1500" s="160"/>
      <c r="M1500" s="166"/>
      <c r="N1500" s="167"/>
      <c r="O1500" s="167"/>
      <c r="P1500" s="167"/>
      <c r="Q1500" s="167"/>
      <c r="R1500" s="167"/>
      <c r="S1500" s="167"/>
      <c r="T1500" s="168"/>
      <c r="AT1500" s="162" t="s">
        <v>151</v>
      </c>
      <c r="AU1500" s="162" t="s">
        <v>149</v>
      </c>
      <c r="AV1500" s="13" t="s">
        <v>149</v>
      </c>
      <c r="AW1500" s="13" t="s">
        <v>31</v>
      </c>
      <c r="AX1500" s="13" t="s">
        <v>74</v>
      </c>
      <c r="AY1500" s="162" t="s">
        <v>142</v>
      </c>
    </row>
    <row r="1501" spans="1:65" s="13" customFormat="1" ht="10">
      <c r="B1501" s="160"/>
      <c r="D1501" s="161" t="s">
        <v>151</v>
      </c>
      <c r="E1501" s="162" t="s">
        <v>1</v>
      </c>
      <c r="F1501" s="163" t="s">
        <v>2069</v>
      </c>
      <c r="H1501" s="164">
        <v>10.81</v>
      </c>
      <c r="I1501" s="165"/>
      <c r="L1501" s="160"/>
      <c r="M1501" s="166"/>
      <c r="N1501" s="167"/>
      <c r="O1501" s="167"/>
      <c r="P1501" s="167"/>
      <c r="Q1501" s="167"/>
      <c r="R1501" s="167"/>
      <c r="S1501" s="167"/>
      <c r="T1501" s="168"/>
      <c r="AT1501" s="162" t="s">
        <v>151</v>
      </c>
      <c r="AU1501" s="162" t="s">
        <v>149</v>
      </c>
      <c r="AV1501" s="13" t="s">
        <v>149</v>
      </c>
      <c r="AW1501" s="13" t="s">
        <v>31</v>
      </c>
      <c r="AX1501" s="13" t="s">
        <v>74</v>
      </c>
      <c r="AY1501" s="162" t="s">
        <v>142</v>
      </c>
    </row>
    <row r="1502" spans="1:65" s="13" customFormat="1" ht="10">
      <c r="B1502" s="160"/>
      <c r="D1502" s="161" t="s">
        <v>151</v>
      </c>
      <c r="E1502" s="162" t="s">
        <v>1</v>
      </c>
      <c r="F1502" s="163" t="s">
        <v>2070</v>
      </c>
      <c r="H1502" s="164">
        <v>17</v>
      </c>
      <c r="I1502" s="165"/>
      <c r="L1502" s="160"/>
      <c r="M1502" s="166"/>
      <c r="N1502" s="167"/>
      <c r="O1502" s="167"/>
      <c r="P1502" s="167"/>
      <c r="Q1502" s="167"/>
      <c r="R1502" s="167"/>
      <c r="S1502" s="167"/>
      <c r="T1502" s="168"/>
      <c r="AT1502" s="162" t="s">
        <v>151</v>
      </c>
      <c r="AU1502" s="162" t="s">
        <v>149</v>
      </c>
      <c r="AV1502" s="13" t="s">
        <v>149</v>
      </c>
      <c r="AW1502" s="13" t="s">
        <v>31</v>
      </c>
      <c r="AX1502" s="13" t="s">
        <v>74</v>
      </c>
      <c r="AY1502" s="162" t="s">
        <v>142</v>
      </c>
    </row>
    <row r="1503" spans="1:65" s="13" customFormat="1" ht="10">
      <c r="B1503" s="160"/>
      <c r="D1503" s="161" t="s">
        <v>151</v>
      </c>
      <c r="E1503" s="162" t="s">
        <v>1</v>
      </c>
      <c r="F1503" s="163" t="s">
        <v>2071</v>
      </c>
      <c r="H1503" s="164">
        <v>14.81</v>
      </c>
      <c r="I1503" s="165"/>
      <c r="L1503" s="160"/>
      <c r="M1503" s="166"/>
      <c r="N1503" s="167"/>
      <c r="O1503" s="167"/>
      <c r="P1503" s="167"/>
      <c r="Q1503" s="167"/>
      <c r="R1503" s="167"/>
      <c r="S1503" s="167"/>
      <c r="T1503" s="168"/>
      <c r="AT1503" s="162" t="s">
        <v>151</v>
      </c>
      <c r="AU1503" s="162" t="s">
        <v>149</v>
      </c>
      <c r="AV1503" s="13" t="s">
        <v>149</v>
      </c>
      <c r="AW1503" s="13" t="s">
        <v>31</v>
      </c>
      <c r="AX1503" s="13" t="s">
        <v>74</v>
      </c>
      <c r="AY1503" s="162" t="s">
        <v>142</v>
      </c>
    </row>
    <row r="1504" spans="1:65" s="13" customFormat="1" ht="10">
      <c r="B1504" s="160"/>
      <c r="D1504" s="161" t="s">
        <v>151</v>
      </c>
      <c r="E1504" s="162" t="s">
        <v>1</v>
      </c>
      <c r="F1504" s="163" t="s">
        <v>2072</v>
      </c>
      <c r="H1504" s="164">
        <v>4.55</v>
      </c>
      <c r="I1504" s="165"/>
      <c r="L1504" s="160"/>
      <c r="M1504" s="166"/>
      <c r="N1504" s="167"/>
      <c r="O1504" s="167"/>
      <c r="P1504" s="167"/>
      <c r="Q1504" s="167"/>
      <c r="R1504" s="167"/>
      <c r="S1504" s="167"/>
      <c r="T1504" s="168"/>
      <c r="AT1504" s="162" t="s">
        <v>151</v>
      </c>
      <c r="AU1504" s="162" t="s">
        <v>149</v>
      </c>
      <c r="AV1504" s="13" t="s">
        <v>149</v>
      </c>
      <c r="AW1504" s="13" t="s">
        <v>31</v>
      </c>
      <c r="AX1504" s="13" t="s">
        <v>74</v>
      </c>
      <c r="AY1504" s="162" t="s">
        <v>142</v>
      </c>
    </row>
    <row r="1505" spans="1:65" s="15" customFormat="1" ht="10">
      <c r="B1505" s="176"/>
      <c r="D1505" s="161" t="s">
        <v>151</v>
      </c>
      <c r="E1505" s="177" t="s">
        <v>1</v>
      </c>
      <c r="F1505" s="178" t="s">
        <v>164</v>
      </c>
      <c r="H1505" s="179">
        <v>181.9</v>
      </c>
      <c r="I1505" s="180"/>
      <c r="L1505" s="176"/>
      <c r="M1505" s="181"/>
      <c r="N1505" s="182"/>
      <c r="O1505" s="182"/>
      <c r="P1505" s="182"/>
      <c r="Q1505" s="182"/>
      <c r="R1505" s="182"/>
      <c r="S1505" s="182"/>
      <c r="T1505" s="183"/>
      <c r="AT1505" s="177" t="s">
        <v>151</v>
      </c>
      <c r="AU1505" s="177" t="s">
        <v>149</v>
      </c>
      <c r="AV1505" s="15" t="s">
        <v>148</v>
      </c>
      <c r="AW1505" s="15" t="s">
        <v>31</v>
      </c>
      <c r="AX1505" s="15" t="s">
        <v>82</v>
      </c>
      <c r="AY1505" s="177" t="s">
        <v>142</v>
      </c>
    </row>
    <row r="1506" spans="1:65" s="2" customFormat="1" ht="16.5" customHeight="1">
      <c r="A1506" s="33"/>
      <c r="B1506" s="145"/>
      <c r="C1506" s="146" t="s">
        <v>2073</v>
      </c>
      <c r="D1506" s="146" t="s">
        <v>144</v>
      </c>
      <c r="E1506" s="147" t="s">
        <v>2074</v>
      </c>
      <c r="F1506" s="148" t="s">
        <v>2075</v>
      </c>
      <c r="G1506" s="149" t="s">
        <v>332</v>
      </c>
      <c r="H1506" s="150">
        <v>42.12</v>
      </c>
      <c r="I1506" s="151"/>
      <c r="J1506" s="152">
        <f>ROUND(I1506*H1506,2)</f>
        <v>0</v>
      </c>
      <c r="K1506" s="153"/>
      <c r="L1506" s="34"/>
      <c r="M1506" s="154" t="s">
        <v>1</v>
      </c>
      <c r="N1506" s="155" t="s">
        <v>40</v>
      </c>
      <c r="O1506" s="59"/>
      <c r="P1506" s="156">
        <f>O1506*H1506</f>
        <v>0</v>
      </c>
      <c r="Q1506" s="156">
        <v>2.1000000000000001E-4</v>
      </c>
      <c r="R1506" s="156">
        <f>Q1506*H1506</f>
        <v>8.8451999999999992E-3</v>
      </c>
      <c r="S1506" s="156">
        <v>0</v>
      </c>
      <c r="T1506" s="157">
        <f>S1506*H1506</f>
        <v>0</v>
      </c>
      <c r="U1506" s="33"/>
      <c r="V1506" s="33"/>
      <c r="W1506" s="33"/>
      <c r="X1506" s="33"/>
      <c r="Y1506" s="33"/>
      <c r="Z1506" s="33"/>
      <c r="AA1506" s="33"/>
      <c r="AB1506" s="33"/>
      <c r="AC1506" s="33"/>
      <c r="AD1506" s="33"/>
      <c r="AE1506" s="33"/>
      <c r="AR1506" s="158" t="s">
        <v>276</v>
      </c>
      <c r="AT1506" s="158" t="s">
        <v>144</v>
      </c>
      <c r="AU1506" s="158" t="s">
        <v>149</v>
      </c>
      <c r="AY1506" s="18" t="s">
        <v>142</v>
      </c>
      <c r="BE1506" s="159">
        <f>IF(N1506="základná",J1506,0)</f>
        <v>0</v>
      </c>
      <c r="BF1506" s="159">
        <f>IF(N1506="znížená",J1506,0)</f>
        <v>0</v>
      </c>
      <c r="BG1506" s="159">
        <f>IF(N1506="zákl. prenesená",J1506,0)</f>
        <v>0</v>
      </c>
      <c r="BH1506" s="159">
        <f>IF(N1506="zníž. prenesená",J1506,0)</f>
        <v>0</v>
      </c>
      <c r="BI1506" s="159">
        <f>IF(N1506="nulová",J1506,0)</f>
        <v>0</v>
      </c>
      <c r="BJ1506" s="18" t="s">
        <v>149</v>
      </c>
      <c r="BK1506" s="159">
        <f>ROUND(I1506*H1506,2)</f>
        <v>0</v>
      </c>
      <c r="BL1506" s="18" t="s">
        <v>276</v>
      </c>
      <c r="BM1506" s="158" t="s">
        <v>2076</v>
      </c>
    </row>
    <row r="1507" spans="1:65" s="14" customFormat="1" ht="10">
      <c r="B1507" s="169"/>
      <c r="D1507" s="161" t="s">
        <v>151</v>
      </c>
      <c r="E1507" s="170" t="s">
        <v>1</v>
      </c>
      <c r="F1507" s="171" t="s">
        <v>2077</v>
      </c>
      <c r="H1507" s="170" t="s">
        <v>1</v>
      </c>
      <c r="I1507" s="172"/>
      <c r="L1507" s="169"/>
      <c r="M1507" s="173"/>
      <c r="N1507" s="174"/>
      <c r="O1507" s="174"/>
      <c r="P1507" s="174"/>
      <c r="Q1507" s="174"/>
      <c r="R1507" s="174"/>
      <c r="S1507" s="174"/>
      <c r="T1507" s="175"/>
      <c r="AT1507" s="170" t="s">
        <v>151</v>
      </c>
      <c r="AU1507" s="170" t="s">
        <v>149</v>
      </c>
      <c r="AV1507" s="14" t="s">
        <v>82</v>
      </c>
      <c r="AW1507" s="14" t="s">
        <v>31</v>
      </c>
      <c r="AX1507" s="14" t="s">
        <v>74</v>
      </c>
      <c r="AY1507" s="170" t="s">
        <v>142</v>
      </c>
    </row>
    <row r="1508" spans="1:65" s="13" customFormat="1" ht="10">
      <c r="B1508" s="160"/>
      <c r="D1508" s="161" t="s">
        <v>151</v>
      </c>
      <c r="E1508" s="162" t="s">
        <v>1</v>
      </c>
      <c r="F1508" s="163" t="s">
        <v>2078</v>
      </c>
      <c r="H1508" s="164">
        <v>42.12</v>
      </c>
      <c r="I1508" s="165"/>
      <c r="L1508" s="160"/>
      <c r="M1508" s="166"/>
      <c r="N1508" s="167"/>
      <c r="O1508" s="167"/>
      <c r="P1508" s="167"/>
      <c r="Q1508" s="167"/>
      <c r="R1508" s="167"/>
      <c r="S1508" s="167"/>
      <c r="T1508" s="168"/>
      <c r="AT1508" s="162" t="s">
        <v>151</v>
      </c>
      <c r="AU1508" s="162" t="s">
        <v>149</v>
      </c>
      <c r="AV1508" s="13" t="s">
        <v>149</v>
      </c>
      <c r="AW1508" s="13" t="s">
        <v>31</v>
      </c>
      <c r="AX1508" s="13" t="s">
        <v>82</v>
      </c>
      <c r="AY1508" s="162" t="s">
        <v>142</v>
      </c>
    </row>
    <row r="1509" spans="1:65" s="2" customFormat="1" ht="21.75" customHeight="1">
      <c r="A1509" s="33"/>
      <c r="B1509" s="145"/>
      <c r="C1509" s="146" t="s">
        <v>2079</v>
      </c>
      <c r="D1509" s="146" t="s">
        <v>144</v>
      </c>
      <c r="E1509" s="147" t="s">
        <v>2080</v>
      </c>
      <c r="F1509" s="148" t="s">
        <v>2081</v>
      </c>
      <c r="G1509" s="149" t="s">
        <v>332</v>
      </c>
      <c r="H1509" s="150">
        <v>29.9</v>
      </c>
      <c r="I1509" s="151"/>
      <c r="J1509" s="152">
        <f>ROUND(I1509*H1509,2)</f>
        <v>0</v>
      </c>
      <c r="K1509" s="153"/>
      <c r="L1509" s="34"/>
      <c r="M1509" s="154" t="s">
        <v>1</v>
      </c>
      <c r="N1509" s="155" t="s">
        <v>40</v>
      </c>
      <c r="O1509" s="59"/>
      <c r="P1509" s="156">
        <f>O1509*H1509</f>
        <v>0</v>
      </c>
      <c r="Q1509" s="156">
        <v>2.1000000000000001E-4</v>
      </c>
      <c r="R1509" s="156">
        <f>Q1509*H1509</f>
        <v>6.2789999999999999E-3</v>
      </c>
      <c r="S1509" s="156">
        <v>0</v>
      </c>
      <c r="T1509" s="157">
        <f>S1509*H1509</f>
        <v>0</v>
      </c>
      <c r="U1509" s="33"/>
      <c r="V1509" s="33"/>
      <c r="W1509" s="33"/>
      <c r="X1509" s="33"/>
      <c r="Y1509" s="33"/>
      <c r="Z1509" s="33"/>
      <c r="AA1509" s="33"/>
      <c r="AB1509" s="33"/>
      <c r="AC1509" s="33"/>
      <c r="AD1509" s="33"/>
      <c r="AE1509" s="33"/>
      <c r="AR1509" s="158" t="s">
        <v>276</v>
      </c>
      <c r="AT1509" s="158" t="s">
        <v>144</v>
      </c>
      <c r="AU1509" s="158" t="s">
        <v>149</v>
      </c>
      <c r="AY1509" s="18" t="s">
        <v>142</v>
      </c>
      <c r="BE1509" s="159">
        <f>IF(N1509="základná",J1509,0)</f>
        <v>0</v>
      </c>
      <c r="BF1509" s="159">
        <f>IF(N1509="znížená",J1509,0)</f>
        <v>0</v>
      </c>
      <c r="BG1509" s="159">
        <f>IF(N1509="zákl. prenesená",J1509,0)</f>
        <v>0</v>
      </c>
      <c r="BH1509" s="159">
        <f>IF(N1509="zníž. prenesená",J1509,0)</f>
        <v>0</v>
      </c>
      <c r="BI1509" s="159">
        <f>IF(N1509="nulová",J1509,0)</f>
        <v>0</v>
      </c>
      <c r="BJ1509" s="18" t="s">
        <v>149</v>
      </c>
      <c r="BK1509" s="159">
        <f>ROUND(I1509*H1509,2)</f>
        <v>0</v>
      </c>
      <c r="BL1509" s="18" t="s">
        <v>276</v>
      </c>
      <c r="BM1509" s="158" t="s">
        <v>2082</v>
      </c>
    </row>
    <row r="1510" spans="1:65" s="14" customFormat="1" ht="10">
      <c r="B1510" s="169"/>
      <c r="D1510" s="161" t="s">
        <v>151</v>
      </c>
      <c r="E1510" s="170" t="s">
        <v>1</v>
      </c>
      <c r="F1510" s="171" t="s">
        <v>2083</v>
      </c>
      <c r="H1510" s="170" t="s">
        <v>1</v>
      </c>
      <c r="I1510" s="172"/>
      <c r="L1510" s="169"/>
      <c r="M1510" s="173"/>
      <c r="N1510" s="174"/>
      <c r="O1510" s="174"/>
      <c r="P1510" s="174"/>
      <c r="Q1510" s="174"/>
      <c r="R1510" s="174"/>
      <c r="S1510" s="174"/>
      <c r="T1510" s="175"/>
      <c r="AT1510" s="170" t="s">
        <v>151</v>
      </c>
      <c r="AU1510" s="170" t="s">
        <v>149</v>
      </c>
      <c r="AV1510" s="14" t="s">
        <v>82</v>
      </c>
      <c r="AW1510" s="14" t="s">
        <v>31</v>
      </c>
      <c r="AX1510" s="14" t="s">
        <v>74</v>
      </c>
      <c r="AY1510" s="170" t="s">
        <v>142</v>
      </c>
    </row>
    <row r="1511" spans="1:65" s="13" customFormat="1" ht="10">
      <c r="B1511" s="160"/>
      <c r="D1511" s="161" t="s">
        <v>151</v>
      </c>
      <c r="E1511" s="162" t="s">
        <v>1</v>
      </c>
      <c r="F1511" s="163" t="s">
        <v>2084</v>
      </c>
      <c r="H1511" s="164">
        <v>29.9</v>
      </c>
      <c r="I1511" s="165"/>
      <c r="L1511" s="160"/>
      <c r="M1511" s="166"/>
      <c r="N1511" s="167"/>
      <c r="O1511" s="167"/>
      <c r="P1511" s="167"/>
      <c r="Q1511" s="167"/>
      <c r="R1511" s="167"/>
      <c r="S1511" s="167"/>
      <c r="T1511" s="168"/>
      <c r="AT1511" s="162" t="s">
        <v>151</v>
      </c>
      <c r="AU1511" s="162" t="s">
        <v>149</v>
      </c>
      <c r="AV1511" s="13" t="s">
        <v>149</v>
      </c>
      <c r="AW1511" s="13" t="s">
        <v>31</v>
      </c>
      <c r="AX1511" s="13" t="s">
        <v>82</v>
      </c>
      <c r="AY1511" s="162" t="s">
        <v>142</v>
      </c>
    </row>
    <row r="1512" spans="1:65" s="2" customFormat="1" ht="21.75" customHeight="1">
      <c r="A1512" s="33"/>
      <c r="B1512" s="145"/>
      <c r="C1512" s="146" t="s">
        <v>2085</v>
      </c>
      <c r="D1512" s="146" t="s">
        <v>144</v>
      </c>
      <c r="E1512" s="147" t="s">
        <v>2086</v>
      </c>
      <c r="F1512" s="148" t="s">
        <v>2087</v>
      </c>
      <c r="G1512" s="149" t="s">
        <v>527</v>
      </c>
      <c r="H1512" s="150">
        <v>2</v>
      </c>
      <c r="I1512" s="151"/>
      <c r="J1512" s="152">
        <f>ROUND(I1512*H1512,2)</f>
        <v>0</v>
      </c>
      <c r="K1512" s="153"/>
      <c r="L1512" s="34"/>
      <c r="M1512" s="154" t="s">
        <v>1</v>
      </c>
      <c r="N1512" s="155" t="s">
        <v>40</v>
      </c>
      <c r="O1512" s="59"/>
      <c r="P1512" s="156">
        <f>O1512*H1512</f>
        <v>0</v>
      </c>
      <c r="Q1512" s="156">
        <v>2.1000000000000001E-4</v>
      </c>
      <c r="R1512" s="156">
        <f>Q1512*H1512</f>
        <v>4.2000000000000002E-4</v>
      </c>
      <c r="S1512" s="156">
        <v>0</v>
      </c>
      <c r="T1512" s="157">
        <f>S1512*H1512</f>
        <v>0</v>
      </c>
      <c r="U1512" s="33"/>
      <c r="V1512" s="33"/>
      <c r="W1512" s="33"/>
      <c r="X1512" s="33"/>
      <c r="Y1512" s="33"/>
      <c r="Z1512" s="33"/>
      <c r="AA1512" s="33"/>
      <c r="AB1512" s="33"/>
      <c r="AC1512" s="33"/>
      <c r="AD1512" s="33"/>
      <c r="AE1512" s="33"/>
      <c r="AR1512" s="158" t="s">
        <v>276</v>
      </c>
      <c r="AT1512" s="158" t="s">
        <v>144</v>
      </c>
      <c r="AU1512" s="158" t="s">
        <v>149</v>
      </c>
      <c r="AY1512" s="18" t="s">
        <v>142</v>
      </c>
      <c r="BE1512" s="159">
        <f>IF(N1512="základná",J1512,0)</f>
        <v>0</v>
      </c>
      <c r="BF1512" s="159">
        <f>IF(N1512="znížená",J1512,0)</f>
        <v>0</v>
      </c>
      <c r="BG1512" s="159">
        <f>IF(N1512="zákl. prenesená",J1512,0)</f>
        <v>0</v>
      </c>
      <c r="BH1512" s="159">
        <f>IF(N1512="zníž. prenesená",J1512,0)</f>
        <v>0</v>
      </c>
      <c r="BI1512" s="159">
        <f>IF(N1512="nulová",J1512,0)</f>
        <v>0</v>
      </c>
      <c r="BJ1512" s="18" t="s">
        <v>149</v>
      </c>
      <c r="BK1512" s="159">
        <f>ROUND(I1512*H1512,2)</f>
        <v>0</v>
      </c>
      <c r="BL1512" s="18" t="s">
        <v>276</v>
      </c>
      <c r="BM1512" s="158" t="s">
        <v>2088</v>
      </c>
    </row>
    <row r="1513" spans="1:65" s="2" customFormat="1" ht="21.75" customHeight="1">
      <c r="A1513" s="33"/>
      <c r="B1513" s="145"/>
      <c r="C1513" s="146" t="s">
        <v>2089</v>
      </c>
      <c r="D1513" s="146" t="s">
        <v>144</v>
      </c>
      <c r="E1513" s="147" t="s">
        <v>2090</v>
      </c>
      <c r="F1513" s="148" t="s">
        <v>2091</v>
      </c>
      <c r="G1513" s="149" t="s">
        <v>527</v>
      </c>
      <c r="H1513" s="150">
        <v>1</v>
      </c>
      <c r="I1513" s="151"/>
      <c r="J1513" s="152">
        <f>ROUND(I1513*H1513,2)</f>
        <v>0</v>
      </c>
      <c r="K1513" s="153"/>
      <c r="L1513" s="34"/>
      <c r="M1513" s="154" t="s">
        <v>1</v>
      </c>
      <c r="N1513" s="155" t="s">
        <v>40</v>
      </c>
      <c r="O1513" s="59"/>
      <c r="P1513" s="156">
        <f>O1513*H1513</f>
        <v>0</v>
      </c>
      <c r="Q1513" s="156">
        <v>2.1000000000000001E-4</v>
      </c>
      <c r="R1513" s="156">
        <f>Q1513*H1513</f>
        <v>2.1000000000000001E-4</v>
      </c>
      <c r="S1513" s="156">
        <v>0</v>
      </c>
      <c r="T1513" s="157">
        <f>S1513*H1513</f>
        <v>0</v>
      </c>
      <c r="U1513" s="33"/>
      <c r="V1513" s="33"/>
      <c r="W1513" s="33"/>
      <c r="X1513" s="33"/>
      <c r="Y1513" s="33"/>
      <c r="Z1513" s="33"/>
      <c r="AA1513" s="33"/>
      <c r="AB1513" s="33"/>
      <c r="AC1513" s="33"/>
      <c r="AD1513" s="33"/>
      <c r="AE1513" s="33"/>
      <c r="AR1513" s="158" t="s">
        <v>276</v>
      </c>
      <c r="AT1513" s="158" t="s">
        <v>144</v>
      </c>
      <c r="AU1513" s="158" t="s">
        <v>149</v>
      </c>
      <c r="AY1513" s="18" t="s">
        <v>142</v>
      </c>
      <c r="BE1513" s="159">
        <f>IF(N1513="základná",J1513,0)</f>
        <v>0</v>
      </c>
      <c r="BF1513" s="159">
        <f>IF(N1513="znížená",J1513,0)</f>
        <v>0</v>
      </c>
      <c r="BG1513" s="159">
        <f>IF(N1513="zákl. prenesená",J1513,0)</f>
        <v>0</v>
      </c>
      <c r="BH1513" s="159">
        <f>IF(N1513="zníž. prenesená",J1513,0)</f>
        <v>0</v>
      </c>
      <c r="BI1513" s="159">
        <f>IF(N1513="nulová",J1513,0)</f>
        <v>0</v>
      </c>
      <c r="BJ1513" s="18" t="s">
        <v>149</v>
      </c>
      <c r="BK1513" s="159">
        <f>ROUND(I1513*H1513,2)</f>
        <v>0</v>
      </c>
      <c r="BL1513" s="18" t="s">
        <v>276</v>
      </c>
      <c r="BM1513" s="158" t="s">
        <v>2092</v>
      </c>
    </row>
    <row r="1514" spans="1:65" s="2" customFormat="1" ht="33" customHeight="1">
      <c r="A1514" s="33"/>
      <c r="B1514" s="145"/>
      <c r="C1514" s="146" t="s">
        <v>2093</v>
      </c>
      <c r="D1514" s="146" t="s">
        <v>144</v>
      </c>
      <c r="E1514" s="147" t="s">
        <v>2094</v>
      </c>
      <c r="F1514" s="148" t="s">
        <v>2095</v>
      </c>
      <c r="G1514" s="149" t="s">
        <v>527</v>
      </c>
      <c r="H1514" s="150">
        <v>1</v>
      </c>
      <c r="I1514" s="151"/>
      <c r="J1514" s="152">
        <f>ROUND(I1514*H1514,2)</f>
        <v>0</v>
      </c>
      <c r="K1514" s="153"/>
      <c r="L1514" s="34"/>
      <c r="M1514" s="154" t="s">
        <v>1</v>
      </c>
      <c r="N1514" s="155" t="s">
        <v>40</v>
      </c>
      <c r="O1514" s="59"/>
      <c r="P1514" s="156">
        <f>O1514*H1514</f>
        <v>0</v>
      </c>
      <c r="Q1514" s="156">
        <v>1.1999999999999999E-3</v>
      </c>
      <c r="R1514" s="156">
        <f>Q1514*H1514</f>
        <v>1.1999999999999999E-3</v>
      </c>
      <c r="S1514" s="156">
        <v>0</v>
      </c>
      <c r="T1514" s="157">
        <f>S1514*H1514</f>
        <v>0</v>
      </c>
      <c r="U1514" s="33"/>
      <c r="V1514" s="33"/>
      <c r="W1514" s="33"/>
      <c r="X1514" s="33"/>
      <c r="Y1514" s="33"/>
      <c r="Z1514" s="33"/>
      <c r="AA1514" s="33"/>
      <c r="AB1514" s="33"/>
      <c r="AC1514" s="33"/>
      <c r="AD1514" s="33"/>
      <c r="AE1514" s="33"/>
      <c r="AR1514" s="158" t="s">
        <v>276</v>
      </c>
      <c r="AT1514" s="158" t="s">
        <v>144</v>
      </c>
      <c r="AU1514" s="158" t="s">
        <v>149</v>
      </c>
      <c r="AY1514" s="18" t="s">
        <v>142</v>
      </c>
      <c r="BE1514" s="159">
        <f>IF(N1514="základná",J1514,0)</f>
        <v>0</v>
      </c>
      <c r="BF1514" s="159">
        <f>IF(N1514="znížená",J1514,0)</f>
        <v>0</v>
      </c>
      <c r="BG1514" s="159">
        <f>IF(N1514="zákl. prenesená",J1514,0)</f>
        <v>0</v>
      </c>
      <c r="BH1514" s="159">
        <f>IF(N1514="zníž. prenesená",J1514,0)</f>
        <v>0</v>
      </c>
      <c r="BI1514" s="159">
        <f>IF(N1514="nulová",J1514,0)</f>
        <v>0</v>
      </c>
      <c r="BJ1514" s="18" t="s">
        <v>149</v>
      </c>
      <c r="BK1514" s="159">
        <f>ROUND(I1514*H1514,2)</f>
        <v>0</v>
      </c>
      <c r="BL1514" s="18" t="s">
        <v>276</v>
      </c>
      <c r="BM1514" s="158" t="s">
        <v>2096</v>
      </c>
    </row>
    <row r="1515" spans="1:65" s="14" customFormat="1" ht="10">
      <c r="B1515" s="169"/>
      <c r="D1515" s="161" t="s">
        <v>151</v>
      </c>
      <c r="E1515" s="170" t="s">
        <v>1</v>
      </c>
      <c r="F1515" s="171" t="s">
        <v>2097</v>
      </c>
      <c r="H1515" s="170" t="s">
        <v>1</v>
      </c>
      <c r="I1515" s="172"/>
      <c r="L1515" s="169"/>
      <c r="M1515" s="173"/>
      <c r="N1515" s="174"/>
      <c r="O1515" s="174"/>
      <c r="P1515" s="174"/>
      <c r="Q1515" s="174"/>
      <c r="R1515" s="174"/>
      <c r="S1515" s="174"/>
      <c r="T1515" s="175"/>
      <c r="AT1515" s="170" t="s">
        <v>151</v>
      </c>
      <c r="AU1515" s="170" t="s">
        <v>149</v>
      </c>
      <c r="AV1515" s="14" t="s">
        <v>82</v>
      </c>
      <c r="AW1515" s="14" t="s">
        <v>31</v>
      </c>
      <c r="AX1515" s="14" t="s">
        <v>74</v>
      </c>
      <c r="AY1515" s="170" t="s">
        <v>142</v>
      </c>
    </row>
    <row r="1516" spans="1:65" s="13" customFormat="1" ht="10">
      <c r="B1516" s="160"/>
      <c r="D1516" s="161" t="s">
        <v>151</v>
      </c>
      <c r="E1516" s="162" t="s">
        <v>1</v>
      </c>
      <c r="F1516" s="163" t="s">
        <v>82</v>
      </c>
      <c r="H1516" s="164">
        <v>1</v>
      </c>
      <c r="I1516" s="165"/>
      <c r="L1516" s="160"/>
      <c r="M1516" s="166"/>
      <c r="N1516" s="167"/>
      <c r="O1516" s="167"/>
      <c r="P1516" s="167"/>
      <c r="Q1516" s="167"/>
      <c r="R1516" s="167"/>
      <c r="S1516" s="167"/>
      <c r="T1516" s="168"/>
      <c r="AT1516" s="162" t="s">
        <v>151</v>
      </c>
      <c r="AU1516" s="162" t="s">
        <v>149</v>
      </c>
      <c r="AV1516" s="13" t="s">
        <v>149</v>
      </c>
      <c r="AW1516" s="13" t="s">
        <v>31</v>
      </c>
      <c r="AX1516" s="13" t="s">
        <v>82</v>
      </c>
      <c r="AY1516" s="162" t="s">
        <v>142</v>
      </c>
    </row>
    <row r="1517" spans="1:65" s="2" customFormat="1" ht="33" customHeight="1">
      <c r="A1517" s="33"/>
      <c r="B1517" s="145"/>
      <c r="C1517" s="146" t="s">
        <v>2098</v>
      </c>
      <c r="D1517" s="146" t="s">
        <v>144</v>
      </c>
      <c r="E1517" s="147" t="s">
        <v>2099</v>
      </c>
      <c r="F1517" s="148" t="s">
        <v>2100</v>
      </c>
      <c r="G1517" s="149" t="s">
        <v>527</v>
      </c>
      <c r="H1517" s="150">
        <v>1</v>
      </c>
      <c r="I1517" s="151"/>
      <c r="J1517" s="152">
        <f>ROUND(I1517*H1517,2)</f>
        <v>0</v>
      </c>
      <c r="K1517" s="153"/>
      <c r="L1517" s="34"/>
      <c r="M1517" s="154" t="s">
        <v>1</v>
      </c>
      <c r="N1517" s="155" t="s">
        <v>40</v>
      </c>
      <c r="O1517" s="59"/>
      <c r="P1517" s="156">
        <f>O1517*H1517</f>
        <v>0</v>
      </c>
      <c r="Q1517" s="156">
        <v>1.1999999999999999E-3</v>
      </c>
      <c r="R1517" s="156">
        <f>Q1517*H1517</f>
        <v>1.1999999999999999E-3</v>
      </c>
      <c r="S1517" s="156">
        <v>0</v>
      </c>
      <c r="T1517" s="157">
        <f>S1517*H1517</f>
        <v>0</v>
      </c>
      <c r="U1517" s="33"/>
      <c r="V1517" s="33"/>
      <c r="W1517" s="33"/>
      <c r="X1517" s="33"/>
      <c r="Y1517" s="33"/>
      <c r="Z1517" s="33"/>
      <c r="AA1517" s="33"/>
      <c r="AB1517" s="33"/>
      <c r="AC1517" s="33"/>
      <c r="AD1517" s="33"/>
      <c r="AE1517" s="33"/>
      <c r="AR1517" s="158" t="s">
        <v>276</v>
      </c>
      <c r="AT1517" s="158" t="s">
        <v>144</v>
      </c>
      <c r="AU1517" s="158" t="s">
        <v>149</v>
      </c>
      <c r="AY1517" s="18" t="s">
        <v>142</v>
      </c>
      <c r="BE1517" s="159">
        <f>IF(N1517="základná",J1517,0)</f>
        <v>0</v>
      </c>
      <c r="BF1517" s="159">
        <f>IF(N1517="znížená",J1517,0)</f>
        <v>0</v>
      </c>
      <c r="BG1517" s="159">
        <f>IF(N1517="zákl. prenesená",J1517,0)</f>
        <v>0</v>
      </c>
      <c r="BH1517" s="159">
        <f>IF(N1517="zníž. prenesená",J1517,0)</f>
        <v>0</v>
      </c>
      <c r="BI1517" s="159">
        <f>IF(N1517="nulová",J1517,0)</f>
        <v>0</v>
      </c>
      <c r="BJ1517" s="18" t="s">
        <v>149</v>
      </c>
      <c r="BK1517" s="159">
        <f>ROUND(I1517*H1517,2)</f>
        <v>0</v>
      </c>
      <c r="BL1517" s="18" t="s">
        <v>276</v>
      </c>
      <c r="BM1517" s="158" t="s">
        <v>2101</v>
      </c>
    </row>
    <row r="1518" spans="1:65" s="14" customFormat="1" ht="10">
      <c r="B1518" s="169"/>
      <c r="D1518" s="161" t="s">
        <v>151</v>
      </c>
      <c r="E1518" s="170" t="s">
        <v>1</v>
      </c>
      <c r="F1518" s="171" t="s">
        <v>2102</v>
      </c>
      <c r="H1518" s="170" t="s">
        <v>1</v>
      </c>
      <c r="I1518" s="172"/>
      <c r="L1518" s="169"/>
      <c r="M1518" s="173"/>
      <c r="N1518" s="174"/>
      <c r="O1518" s="174"/>
      <c r="P1518" s="174"/>
      <c r="Q1518" s="174"/>
      <c r="R1518" s="174"/>
      <c r="S1518" s="174"/>
      <c r="T1518" s="175"/>
      <c r="AT1518" s="170" t="s">
        <v>151</v>
      </c>
      <c r="AU1518" s="170" t="s">
        <v>149</v>
      </c>
      <c r="AV1518" s="14" t="s">
        <v>82</v>
      </c>
      <c r="AW1518" s="14" t="s">
        <v>31</v>
      </c>
      <c r="AX1518" s="14" t="s">
        <v>74</v>
      </c>
      <c r="AY1518" s="170" t="s">
        <v>142</v>
      </c>
    </row>
    <row r="1519" spans="1:65" s="13" customFormat="1" ht="10">
      <c r="B1519" s="160"/>
      <c r="D1519" s="161" t="s">
        <v>151</v>
      </c>
      <c r="E1519" s="162" t="s">
        <v>1</v>
      </c>
      <c r="F1519" s="163" t="s">
        <v>82</v>
      </c>
      <c r="H1519" s="164">
        <v>1</v>
      </c>
      <c r="I1519" s="165"/>
      <c r="L1519" s="160"/>
      <c r="M1519" s="166"/>
      <c r="N1519" s="167"/>
      <c r="O1519" s="167"/>
      <c r="P1519" s="167"/>
      <c r="Q1519" s="167"/>
      <c r="R1519" s="167"/>
      <c r="S1519" s="167"/>
      <c r="T1519" s="168"/>
      <c r="AT1519" s="162" t="s">
        <v>151</v>
      </c>
      <c r="AU1519" s="162" t="s">
        <v>149</v>
      </c>
      <c r="AV1519" s="13" t="s">
        <v>149</v>
      </c>
      <c r="AW1519" s="13" t="s">
        <v>31</v>
      </c>
      <c r="AX1519" s="13" t="s">
        <v>82</v>
      </c>
      <c r="AY1519" s="162" t="s">
        <v>142</v>
      </c>
    </row>
    <row r="1520" spans="1:65" s="2" customFormat="1" ht="21.75" customHeight="1">
      <c r="A1520" s="33"/>
      <c r="B1520" s="145"/>
      <c r="C1520" s="146" t="s">
        <v>2103</v>
      </c>
      <c r="D1520" s="146" t="s">
        <v>144</v>
      </c>
      <c r="E1520" s="147" t="s">
        <v>2104</v>
      </c>
      <c r="F1520" s="148" t="s">
        <v>2105</v>
      </c>
      <c r="G1520" s="149" t="s">
        <v>1470</v>
      </c>
      <c r="H1520" s="203"/>
      <c r="I1520" s="151"/>
      <c r="J1520" s="152">
        <f>ROUND(I1520*H1520,2)</f>
        <v>0</v>
      </c>
      <c r="K1520" s="153"/>
      <c r="L1520" s="34"/>
      <c r="M1520" s="154" t="s">
        <v>1</v>
      </c>
      <c r="N1520" s="155" t="s">
        <v>40</v>
      </c>
      <c r="O1520" s="59"/>
      <c r="P1520" s="156">
        <f>O1520*H1520</f>
        <v>0</v>
      </c>
      <c r="Q1520" s="156">
        <v>0</v>
      </c>
      <c r="R1520" s="156">
        <f>Q1520*H1520</f>
        <v>0</v>
      </c>
      <c r="S1520" s="156">
        <v>0</v>
      </c>
      <c r="T1520" s="157">
        <f>S1520*H1520</f>
        <v>0</v>
      </c>
      <c r="U1520" s="33"/>
      <c r="V1520" s="33"/>
      <c r="W1520" s="33"/>
      <c r="X1520" s="33"/>
      <c r="Y1520" s="33"/>
      <c r="Z1520" s="33"/>
      <c r="AA1520" s="33"/>
      <c r="AB1520" s="33"/>
      <c r="AC1520" s="33"/>
      <c r="AD1520" s="33"/>
      <c r="AE1520" s="33"/>
      <c r="AR1520" s="158" t="s">
        <v>276</v>
      </c>
      <c r="AT1520" s="158" t="s">
        <v>144</v>
      </c>
      <c r="AU1520" s="158" t="s">
        <v>149</v>
      </c>
      <c r="AY1520" s="18" t="s">
        <v>142</v>
      </c>
      <c r="BE1520" s="159">
        <f>IF(N1520="základná",J1520,0)</f>
        <v>0</v>
      </c>
      <c r="BF1520" s="159">
        <f>IF(N1520="znížená",J1520,0)</f>
        <v>0</v>
      </c>
      <c r="BG1520" s="159">
        <f>IF(N1520="zákl. prenesená",J1520,0)</f>
        <v>0</v>
      </c>
      <c r="BH1520" s="159">
        <f>IF(N1520="zníž. prenesená",J1520,0)</f>
        <v>0</v>
      </c>
      <c r="BI1520" s="159">
        <f>IF(N1520="nulová",J1520,0)</f>
        <v>0</v>
      </c>
      <c r="BJ1520" s="18" t="s">
        <v>149</v>
      </c>
      <c r="BK1520" s="159">
        <f>ROUND(I1520*H1520,2)</f>
        <v>0</v>
      </c>
      <c r="BL1520" s="18" t="s">
        <v>276</v>
      </c>
      <c r="BM1520" s="158" t="s">
        <v>2106</v>
      </c>
    </row>
    <row r="1521" spans="1:65" s="12" customFormat="1" ht="22.75" customHeight="1">
      <c r="B1521" s="132"/>
      <c r="D1521" s="133" t="s">
        <v>73</v>
      </c>
      <c r="E1521" s="143" t="s">
        <v>2107</v>
      </c>
      <c r="F1521" s="143" t="s">
        <v>2108</v>
      </c>
      <c r="I1521" s="135"/>
      <c r="J1521" s="144">
        <f>BK1521</f>
        <v>0</v>
      </c>
      <c r="L1521" s="132"/>
      <c r="M1521" s="137"/>
      <c r="N1521" s="138"/>
      <c r="O1521" s="138"/>
      <c r="P1521" s="139">
        <f>SUM(P1522:P1548)</f>
        <v>0</v>
      </c>
      <c r="Q1521" s="138"/>
      <c r="R1521" s="139">
        <f>SUM(R1522:R1548)</f>
        <v>19.088923430000001</v>
      </c>
      <c r="S1521" s="138"/>
      <c r="T1521" s="140">
        <f>SUM(T1522:T1548)</f>
        <v>0</v>
      </c>
      <c r="AR1521" s="133" t="s">
        <v>149</v>
      </c>
      <c r="AT1521" s="141" t="s">
        <v>73</v>
      </c>
      <c r="AU1521" s="141" t="s">
        <v>82</v>
      </c>
      <c r="AY1521" s="133" t="s">
        <v>142</v>
      </c>
      <c r="BK1521" s="142">
        <f>SUM(BK1522:BK1548)</f>
        <v>0</v>
      </c>
    </row>
    <row r="1522" spans="1:65" s="2" customFormat="1" ht="21.75" customHeight="1">
      <c r="A1522" s="33"/>
      <c r="B1522" s="145"/>
      <c r="C1522" s="146" t="s">
        <v>2109</v>
      </c>
      <c r="D1522" s="146" t="s">
        <v>144</v>
      </c>
      <c r="E1522" s="147" t="s">
        <v>2110</v>
      </c>
      <c r="F1522" s="148" t="s">
        <v>2111</v>
      </c>
      <c r="G1522" s="149" t="s">
        <v>314</v>
      </c>
      <c r="H1522" s="150">
        <v>56.789000000000001</v>
      </c>
      <c r="I1522" s="151"/>
      <c r="J1522" s="152">
        <f>ROUND(I1522*H1522,2)</f>
        <v>0</v>
      </c>
      <c r="K1522" s="153"/>
      <c r="L1522" s="34"/>
      <c r="M1522" s="154" t="s">
        <v>1</v>
      </c>
      <c r="N1522" s="155" t="s">
        <v>40</v>
      </c>
      <c r="O1522" s="59"/>
      <c r="P1522" s="156">
        <f>O1522*H1522</f>
        <v>0</v>
      </c>
      <c r="Q1522" s="156">
        <v>3.7499999999999999E-3</v>
      </c>
      <c r="R1522" s="156">
        <f>Q1522*H1522</f>
        <v>0.21295875</v>
      </c>
      <c r="S1522" s="156">
        <v>0</v>
      </c>
      <c r="T1522" s="157">
        <f>S1522*H1522</f>
        <v>0</v>
      </c>
      <c r="U1522" s="33"/>
      <c r="V1522" s="33"/>
      <c r="W1522" s="33"/>
      <c r="X1522" s="33"/>
      <c r="Y1522" s="33"/>
      <c r="Z1522" s="33"/>
      <c r="AA1522" s="33"/>
      <c r="AB1522" s="33"/>
      <c r="AC1522" s="33"/>
      <c r="AD1522" s="33"/>
      <c r="AE1522" s="33"/>
      <c r="AR1522" s="158" t="s">
        <v>276</v>
      </c>
      <c r="AT1522" s="158" t="s">
        <v>144</v>
      </c>
      <c r="AU1522" s="158" t="s">
        <v>149</v>
      </c>
      <c r="AY1522" s="18" t="s">
        <v>142</v>
      </c>
      <c r="BE1522" s="159">
        <f>IF(N1522="základná",J1522,0)</f>
        <v>0</v>
      </c>
      <c r="BF1522" s="159">
        <f>IF(N1522="znížená",J1522,0)</f>
        <v>0</v>
      </c>
      <c r="BG1522" s="159">
        <f>IF(N1522="zákl. prenesená",J1522,0)</f>
        <v>0</v>
      </c>
      <c r="BH1522" s="159">
        <f>IF(N1522="zníž. prenesená",J1522,0)</f>
        <v>0</v>
      </c>
      <c r="BI1522" s="159">
        <f>IF(N1522="nulová",J1522,0)</f>
        <v>0</v>
      </c>
      <c r="BJ1522" s="18" t="s">
        <v>149</v>
      </c>
      <c r="BK1522" s="159">
        <f>ROUND(I1522*H1522,2)</f>
        <v>0</v>
      </c>
      <c r="BL1522" s="18" t="s">
        <v>276</v>
      </c>
      <c r="BM1522" s="158" t="s">
        <v>2112</v>
      </c>
    </row>
    <row r="1523" spans="1:65" s="14" customFormat="1" ht="10">
      <c r="B1523" s="169"/>
      <c r="D1523" s="161" t="s">
        <v>151</v>
      </c>
      <c r="E1523" s="170" t="s">
        <v>1</v>
      </c>
      <c r="F1523" s="171" t="s">
        <v>703</v>
      </c>
      <c r="H1523" s="170" t="s">
        <v>1</v>
      </c>
      <c r="I1523" s="172"/>
      <c r="L1523" s="169"/>
      <c r="M1523" s="173"/>
      <c r="N1523" s="174"/>
      <c r="O1523" s="174"/>
      <c r="P1523" s="174"/>
      <c r="Q1523" s="174"/>
      <c r="R1523" s="174"/>
      <c r="S1523" s="174"/>
      <c r="T1523" s="175"/>
      <c r="AT1523" s="170" t="s">
        <v>151</v>
      </c>
      <c r="AU1523" s="170" t="s">
        <v>149</v>
      </c>
      <c r="AV1523" s="14" t="s">
        <v>82</v>
      </c>
      <c r="AW1523" s="14" t="s">
        <v>31</v>
      </c>
      <c r="AX1523" s="14" t="s">
        <v>74</v>
      </c>
      <c r="AY1523" s="170" t="s">
        <v>142</v>
      </c>
    </row>
    <row r="1524" spans="1:65" s="13" customFormat="1" ht="10">
      <c r="B1524" s="160"/>
      <c r="D1524" s="161" t="s">
        <v>151</v>
      </c>
      <c r="E1524" s="162" t="s">
        <v>1</v>
      </c>
      <c r="F1524" s="163" t="s">
        <v>2113</v>
      </c>
      <c r="H1524" s="164">
        <v>7.476</v>
      </c>
      <c r="I1524" s="165"/>
      <c r="L1524" s="160"/>
      <c r="M1524" s="166"/>
      <c r="N1524" s="167"/>
      <c r="O1524" s="167"/>
      <c r="P1524" s="167"/>
      <c r="Q1524" s="167"/>
      <c r="R1524" s="167"/>
      <c r="S1524" s="167"/>
      <c r="T1524" s="168"/>
      <c r="AT1524" s="162" t="s">
        <v>151</v>
      </c>
      <c r="AU1524" s="162" t="s">
        <v>149</v>
      </c>
      <c r="AV1524" s="13" t="s">
        <v>149</v>
      </c>
      <c r="AW1524" s="13" t="s">
        <v>31</v>
      </c>
      <c r="AX1524" s="13" t="s">
        <v>74</v>
      </c>
      <c r="AY1524" s="162" t="s">
        <v>142</v>
      </c>
    </row>
    <row r="1525" spans="1:65" s="14" customFormat="1" ht="10">
      <c r="B1525" s="169"/>
      <c r="D1525" s="161" t="s">
        <v>151</v>
      </c>
      <c r="E1525" s="170" t="s">
        <v>1</v>
      </c>
      <c r="F1525" s="171" t="s">
        <v>488</v>
      </c>
      <c r="H1525" s="170" t="s">
        <v>1</v>
      </c>
      <c r="I1525" s="172"/>
      <c r="L1525" s="169"/>
      <c r="M1525" s="173"/>
      <c r="N1525" s="174"/>
      <c r="O1525" s="174"/>
      <c r="P1525" s="174"/>
      <c r="Q1525" s="174"/>
      <c r="R1525" s="174"/>
      <c r="S1525" s="174"/>
      <c r="T1525" s="175"/>
      <c r="AT1525" s="170" t="s">
        <v>151</v>
      </c>
      <c r="AU1525" s="170" t="s">
        <v>149</v>
      </c>
      <c r="AV1525" s="14" t="s">
        <v>82</v>
      </c>
      <c r="AW1525" s="14" t="s">
        <v>31</v>
      </c>
      <c r="AX1525" s="14" t="s">
        <v>74</v>
      </c>
      <c r="AY1525" s="170" t="s">
        <v>142</v>
      </c>
    </row>
    <row r="1526" spans="1:65" s="13" customFormat="1" ht="10">
      <c r="B1526" s="160"/>
      <c r="D1526" s="161" t="s">
        <v>151</v>
      </c>
      <c r="E1526" s="162" t="s">
        <v>1</v>
      </c>
      <c r="F1526" s="163" t="s">
        <v>2114</v>
      </c>
      <c r="H1526" s="164">
        <v>33.835999999999999</v>
      </c>
      <c r="I1526" s="165"/>
      <c r="L1526" s="160"/>
      <c r="M1526" s="166"/>
      <c r="N1526" s="167"/>
      <c r="O1526" s="167"/>
      <c r="P1526" s="167"/>
      <c r="Q1526" s="167"/>
      <c r="R1526" s="167"/>
      <c r="S1526" s="167"/>
      <c r="T1526" s="168"/>
      <c r="AT1526" s="162" t="s">
        <v>151</v>
      </c>
      <c r="AU1526" s="162" t="s">
        <v>149</v>
      </c>
      <c r="AV1526" s="13" t="s">
        <v>149</v>
      </c>
      <c r="AW1526" s="13" t="s">
        <v>31</v>
      </c>
      <c r="AX1526" s="13" t="s">
        <v>74</v>
      </c>
      <c r="AY1526" s="162" t="s">
        <v>142</v>
      </c>
    </row>
    <row r="1527" spans="1:65" s="14" customFormat="1" ht="10">
      <c r="B1527" s="169"/>
      <c r="D1527" s="161" t="s">
        <v>151</v>
      </c>
      <c r="E1527" s="170" t="s">
        <v>1</v>
      </c>
      <c r="F1527" s="171" t="s">
        <v>494</v>
      </c>
      <c r="H1527" s="170" t="s">
        <v>1</v>
      </c>
      <c r="I1527" s="172"/>
      <c r="L1527" s="169"/>
      <c r="M1527" s="173"/>
      <c r="N1527" s="174"/>
      <c r="O1527" s="174"/>
      <c r="P1527" s="174"/>
      <c r="Q1527" s="174"/>
      <c r="R1527" s="174"/>
      <c r="S1527" s="174"/>
      <c r="T1527" s="175"/>
      <c r="AT1527" s="170" t="s">
        <v>151</v>
      </c>
      <c r="AU1527" s="170" t="s">
        <v>149</v>
      </c>
      <c r="AV1527" s="14" t="s">
        <v>82</v>
      </c>
      <c r="AW1527" s="14" t="s">
        <v>31</v>
      </c>
      <c r="AX1527" s="14" t="s">
        <v>74</v>
      </c>
      <c r="AY1527" s="170" t="s">
        <v>142</v>
      </c>
    </row>
    <row r="1528" spans="1:65" s="13" customFormat="1" ht="10">
      <c r="B1528" s="160"/>
      <c r="D1528" s="161" t="s">
        <v>151</v>
      </c>
      <c r="E1528" s="162" t="s">
        <v>1</v>
      </c>
      <c r="F1528" s="163" t="s">
        <v>2115</v>
      </c>
      <c r="H1528" s="164">
        <v>15.477</v>
      </c>
      <c r="I1528" s="165"/>
      <c r="L1528" s="160"/>
      <c r="M1528" s="166"/>
      <c r="N1528" s="167"/>
      <c r="O1528" s="167"/>
      <c r="P1528" s="167"/>
      <c r="Q1528" s="167"/>
      <c r="R1528" s="167"/>
      <c r="S1528" s="167"/>
      <c r="T1528" s="168"/>
      <c r="AT1528" s="162" t="s">
        <v>151</v>
      </c>
      <c r="AU1528" s="162" t="s">
        <v>149</v>
      </c>
      <c r="AV1528" s="13" t="s">
        <v>149</v>
      </c>
      <c r="AW1528" s="13" t="s">
        <v>31</v>
      </c>
      <c r="AX1528" s="13" t="s">
        <v>74</v>
      </c>
      <c r="AY1528" s="162" t="s">
        <v>142</v>
      </c>
    </row>
    <row r="1529" spans="1:65" s="15" customFormat="1" ht="10">
      <c r="B1529" s="176"/>
      <c r="D1529" s="161" t="s">
        <v>151</v>
      </c>
      <c r="E1529" s="177" t="s">
        <v>1</v>
      </c>
      <c r="F1529" s="178" t="s">
        <v>164</v>
      </c>
      <c r="H1529" s="179">
        <v>56.789000000000001</v>
      </c>
      <c r="I1529" s="180"/>
      <c r="L1529" s="176"/>
      <c r="M1529" s="181"/>
      <c r="N1529" s="182"/>
      <c r="O1529" s="182"/>
      <c r="P1529" s="182"/>
      <c r="Q1529" s="182"/>
      <c r="R1529" s="182"/>
      <c r="S1529" s="182"/>
      <c r="T1529" s="183"/>
      <c r="AT1529" s="177" t="s">
        <v>151</v>
      </c>
      <c r="AU1529" s="177" t="s">
        <v>149</v>
      </c>
      <c r="AV1529" s="15" t="s">
        <v>148</v>
      </c>
      <c r="AW1529" s="15" t="s">
        <v>31</v>
      </c>
      <c r="AX1529" s="15" t="s">
        <v>82</v>
      </c>
      <c r="AY1529" s="177" t="s">
        <v>142</v>
      </c>
    </row>
    <row r="1530" spans="1:65" s="2" customFormat="1" ht="21.75" customHeight="1">
      <c r="A1530" s="33"/>
      <c r="B1530" s="145"/>
      <c r="C1530" s="146" t="s">
        <v>2116</v>
      </c>
      <c r="D1530" s="146" t="s">
        <v>144</v>
      </c>
      <c r="E1530" s="147" t="s">
        <v>2117</v>
      </c>
      <c r="F1530" s="148" t="s">
        <v>2118</v>
      </c>
      <c r="G1530" s="149" t="s">
        <v>332</v>
      </c>
      <c r="H1530" s="150">
        <v>97.290999999999997</v>
      </c>
      <c r="I1530" s="151"/>
      <c r="J1530" s="152">
        <f>ROUND(I1530*H1530,2)</f>
        <v>0</v>
      </c>
      <c r="K1530" s="153"/>
      <c r="L1530" s="34"/>
      <c r="M1530" s="154" t="s">
        <v>1</v>
      </c>
      <c r="N1530" s="155" t="s">
        <v>40</v>
      </c>
      <c r="O1530" s="59"/>
      <c r="P1530" s="156">
        <f>O1530*H1530</f>
        <v>0</v>
      </c>
      <c r="Q1530" s="156">
        <v>3.7799999999999999E-3</v>
      </c>
      <c r="R1530" s="156">
        <f>Q1530*H1530</f>
        <v>0.36775997999999999</v>
      </c>
      <c r="S1530" s="156">
        <v>0</v>
      </c>
      <c r="T1530" s="157">
        <f>S1530*H1530</f>
        <v>0</v>
      </c>
      <c r="U1530" s="33"/>
      <c r="V1530" s="33"/>
      <c r="W1530" s="33"/>
      <c r="X1530" s="33"/>
      <c r="Y1530" s="33"/>
      <c r="Z1530" s="33"/>
      <c r="AA1530" s="33"/>
      <c r="AB1530" s="33"/>
      <c r="AC1530" s="33"/>
      <c r="AD1530" s="33"/>
      <c r="AE1530" s="33"/>
      <c r="AR1530" s="158" t="s">
        <v>276</v>
      </c>
      <c r="AT1530" s="158" t="s">
        <v>144</v>
      </c>
      <c r="AU1530" s="158" t="s">
        <v>149</v>
      </c>
      <c r="AY1530" s="18" t="s">
        <v>142</v>
      </c>
      <c r="BE1530" s="159">
        <f>IF(N1530="základná",J1530,0)</f>
        <v>0</v>
      </c>
      <c r="BF1530" s="159">
        <f>IF(N1530="znížená",J1530,0)</f>
        <v>0</v>
      </c>
      <c r="BG1530" s="159">
        <f>IF(N1530="zákl. prenesená",J1530,0)</f>
        <v>0</v>
      </c>
      <c r="BH1530" s="159">
        <f>IF(N1530="zníž. prenesená",J1530,0)</f>
        <v>0</v>
      </c>
      <c r="BI1530" s="159">
        <f>IF(N1530="nulová",J1530,0)</f>
        <v>0</v>
      </c>
      <c r="BJ1530" s="18" t="s">
        <v>149</v>
      </c>
      <c r="BK1530" s="159">
        <f>ROUND(I1530*H1530,2)</f>
        <v>0</v>
      </c>
      <c r="BL1530" s="18" t="s">
        <v>276</v>
      </c>
      <c r="BM1530" s="158" t="s">
        <v>2119</v>
      </c>
    </row>
    <row r="1531" spans="1:65" s="13" customFormat="1" ht="10">
      <c r="B1531" s="160"/>
      <c r="D1531" s="161" t="s">
        <v>151</v>
      </c>
      <c r="E1531" s="162" t="s">
        <v>1</v>
      </c>
      <c r="F1531" s="163" t="s">
        <v>2120</v>
      </c>
      <c r="H1531" s="164">
        <v>97.290999999999997</v>
      </c>
      <c r="I1531" s="165"/>
      <c r="L1531" s="160"/>
      <c r="M1531" s="166"/>
      <c r="N1531" s="167"/>
      <c r="O1531" s="167"/>
      <c r="P1531" s="167"/>
      <c r="Q1531" s="167"/>
      <c r="R1531" s="167"/>
      <c r="S1531" s="167"/>
      <c r="T1531" s="168"/>
      <c r="AT1531" s="162" t="s">
        <v>151</v>
      </c>
      <c r="AU1531" s="162" t="s">
        <v>149</v>
      </c>
      <c r="AV1531" s="13" t="s">
        <v>149</v>
      </c>
      <c r="AW1531" s="13" t="s">
        <v>31</v>
      </c>
      <c r="AX1531" s="13" t="s">
        <v>82</v>
      </c>
      <c r="AY1531" s="162" t="s">
        <v>142</v>
      </c>
    </row>
    <row r="1532" spans="1:65" s="2" customFormat="1" ht="21.75" customHeight="1">
      <c r="A1532" s="33"/>
      <c r="B1532" s="145"/>
      <c r="C1532" s="146" t="s">
        <v>2121</v>
      </c>
      <c r="D1532" s="146" t="s">
        <v>144</v>
      </c>
      <c r="E1532" s="147" t="s">
        <v>2122</v>
      </c>
      <c r="F1532" s="148" t="s">
        <v>2123</v>
      </c>
      <c r="G1532" s="149" t="s">
        <v>314</v>
      </c>
      <c r="H1532" s="150">
        <v>154.32</v>
      </c>
      <c r="I1532" s="151"/>
      <c r="J1532" s="152">
        <f>ROUND(I1532*H1532,2)</f>
        <v>0</v>
      </c>
      <c r="K1532" s="153"/>
      <c r="L1532" s="34"/>
      <c r="M1532" s="154" t="s">
        <v>1</v>
      </c>
      <c r="N1532" s="155" t="s">
        <v>40</v>
      </c>
      <c r="O1532" s="59"/>
      <c r="P1532" s="156">
        <f>O1532*H1532</f>
        <v>0</v>
      </c>
      <c r="Q1532" s="156">
        <v>4.0499999999999998E-3</v>
      </c>
      <c r="R1532" s="156">
        <f>Q1532*H1532</f>
        <v>0.62499599999999988</v>
      </c>
      <c r="S1532" s="156">
        <v>0</v>
      </c>
      <c r="T1532" s="157">
        <f>S1532*H1532</f>
        <v>0</v>
      </c>
      <c r="U1532" s="33"/>
      <c r="V1532" s="33"/>
      <c r="W1532" s="33"/>
      <c r="X1532" s="33"/>
      <c r="Y1532" s="33"/>
      <c r="Z1532" s="33"/>
      <c r="AA1532" s="33"/>
      <c r="AB1532" s="33"/>
      <c r="AC1532" s="33"/>
      <c r="AD1532" s="33"/>
      <c r="AE1532" s="33"/>
      <c r="AR1532" s="158" t="s">
        <v>276</v>
      </c>
      <c r="AT1532" s="158" t="s">
        <v>144</v>
      </c>
      <c r="AU1532" s="158" t="s">
        <v>149</v>
      </c>
      <c r="AY1532" s="18" t="s">
        <v>142</v>
      </c>
      <c r="BE1532" s="159">
        <f>IF(N1532="základná",J1532,0)</f>
        <v>0</v>
      </c>
      <c r="BF1532" s="159">
        <f>IF(N1532="znížená",J1532,0)</f>
        <v>0</v>
      </c>
      <c r="BG1532" s="159">
        <f>IF(N1532="zákl. prenesená",J1532,0)</f>
        <v>0</v>
      </c>
      <c r="BH1532" s="159">
        <f>IF(N1532="zníž. prenesená",J1532,0)</f>
        <v>0</v>
      </c>
      <c r="BI1532" s="159">
        <f>IF(N1532="nulová",J1532,0)</f>
        <v>0</v>
      </c>
      <c r="BJ1532" s="18" t="s">
        <v>149</v>
      </c>
      <c r="BK1532" s="159">
        <f>ROUND(I1532*H1532,2)</f>
        <v>0</v>
      </c>
      <c r="BL1532" s="18" t="s">
        <v>276</v>
      </c>
      <c r="BM1532" s="158" t="s">
        <v>2124</v>
      </c>
    </row>
    <row r="1533" spans="1:65" s="14" customFormat="1" ht="10">
      <c r="B1533" s="169"/>
      <c r="D1533" s="161" t="s">
        <v>151</v>
      </c>
      <c r="E1533" s="170" t="s">
        <v>1</v>
      </c>
      <c r="F1533" s="171" t="s">
        <v>2125</v>
      </c>
      <c r="H1533" s="170" t="s">
        <v>1</v>
      </c>
      <c r="I1533" s="172"/>
      <c r="L1533" s="169"/>
      <c r="M1533" s="173"/>
      <c r="N1533" s="174"/>
      <c r="O1533" s="174"/>
      <c r="P1533" s="174"/>
      <c r="Q1533" s="174"/>
      <c r="R1533" s="174"/>
      <c r="S1533" s="174"/>
      <c r="T1533" s="175"/>
      <c r="AT1533" s="170" t="s">
        <v>151</v>
      </c>
      <c r="AU1533" s="170" t="s">
        <v>149</v>
      </c>
      <c r="AV1533" s="14" t="s">
        <v>82</v>
      </c>
      <c r="AW1533" s="14" t="s">
        <v>31</v>
      </c>
      <c r="AX1533" s="14" t="s">
        <v>74</v>
      </c>
      <c r="AY1533" s="170" t="s">
        <v>142</v>
      </c>
    </row>
    <row r="1534" spans="1:65" s="13" customFormat="1" ht="10">
      <c r="B1534" s="160"/>
      <c r="D1534" s="161" t="s">
        <v>151</v>
      </c>
      <c r="E1534" s="162" t="s">
        <v>1</v>
      </c>
      <c r="F1534" s="163" t="s">
        <v>1416</v>
      </c>
      <c r="H1534" s="164">
        <v>154.32</v>
      </c>
      <c r="I1534" s="165"/>
      <c r="L1534" s="160"/>
      <c r="M1534" s="166"/>
      <c r="N1534" s="167"/>
      <c r="O1534" s="167"/>
      <c r="P1534" s="167"/>
      <c r="Q1534" s="167"/>
      <c r="R1534" s="167"/>
      <c r="S1534" s="167"/>
      <c r="T1534" s="168"/>
      <c r="AT1534" s="162" t="s">
        <v>151</v>
      </c>
      <c r="AU1534" s="162" t="s">
        <v>149</v>
      </c>
      <c r="AV1534" s="13" t="s">
        <v>149</v>
      </c>
      <c r="AW1534" s="13" t="s">
        <v>31</v>
      </c>
      <c r="AX1534" s="13" t="s">
        <v>82</v>
      </c>
      <c r="AY1534" s="162" t="s">
        <v>142</v>
      </c>
    </row>
    <row r="1535" spans="1:65" s="2" customFormat="1" ht="16.5" customHeight="1">
      <c r="A1535" s="33"/>
      <c r="B1535" s="145"/>
      <c r="C1535" s="146" t="s">
        <v>2126</v>
      </c>
      <c r="D1535" s="146" t="s">
        <v>144</v>
      </c>
      <c r="E1535" s="147" t="s">
        <v>2127</v>
      </c>
      <c r="F1535" s="148" t="s">
        <v>2128</v>
      </c>
      <c r="G1535" s="149" t="s">
        <v>314</v>
      </c>
      <c r="H1535" s="150">
        <v>670.88</v>
      </c>
      <c r="I1535" s="151"/>
      <c r="J1535" s="152">
        <f>ROUND(I1535*H1535,2)</f>
        <v>0</v>
      </c>
      <c r="K1535" s="153"/>
      <c r="L1535" s="34"/>
      <c r="M1535" s="154" t="s">
        <v>1</v>
      </c>
      <c r="N1535" s="155" t="s">
        <v>40</v>
      </c>
      <c r="O1535" s="59"/>
      <c r="P1535" s="156">
        <f>O1535*H1535</f>
        <v>0</v>
      </c>
      <c r="Q1535" s="156">
        <v>4.0499999999999998E-3</v>
      </c>
      <c r="R1535" s="156">
        <f>Q1535*H1535</f>
        <v>2.7170639999999997</v>
      </c>
      <c r="S1535" s="156">
        <v>0</v>
      </c>
      <c r="T1535" s="157">
        <f>S1535*H1535</f>
        <v>0</v>
      </c>
      <c r="U1535" s="33"/>
      <c r="V1535" s="33"/>
      <c r="W1535" s="33"/>
      <c r="X1535" s="33"/>
      <c r="Y1535" s="33"/>
      <c r="Z1535" s="33"/>
      <c r="AA1535" s="33"/>
      <c r="AB1535" s="33"/>
      <c r="AC1535" s="33"/>
      <c r="AD1535" s="33"/>
      <c r="AE1535" s="33"/>
      <c r="AR1535" s="158" t="s">
        <v>276</v>
      </c>
      <c r="AT1535" s="158" t="s">
        <v>144</v>
      </c>
      <c r="AU1535" s="158" t="s">
        <v>149</v>
      </c>
      <c r="AY1535" s="18" t="s">
        <v>142</v>
      </c>
      <c r="BE1535" s="159">
        <f>IF(N1535="základná",J1535,0)</f>
        <v>0</v>
      </c>
      <c r="BF1535" s="159">
        <f>IF(N1535="znížená",J1535,0)</f>
        <v>0</v>
      </c>
      <c r="BG1535" s="159">
        <f>IF(N1535="zákl. prenesená",J1535,0)</f>
        <v>0</v>
      </c>
      <c r="BH1535" s="159">
        <f>IF(N1535="zníž. prenesená",J1535,0)</f>
        <v>0</v>
      </c>
      <c r="BI1535" s="159">
        <f>IF(N1535="nulová",J1535,0)</f>
        <v>0</v>
      </c>
      <c r="BJ1535" s="18" t="s">
        <v>149</v>
      </c>
      <c r="BK1535" s="159">
        <f>ROUND(I1535*H1535,2)</f>
        <v>0</v>
      </c>
      <c r="BL1535" s="18" t="s">
        <v>276</v>
      </c>
      <c r="BM1535" s="158" t="s">
        <v>2129</v>
      </c>
    </row>
    <row r="1536" spans="1:65" s="14" customFormat="1" ht="10">
      <c r="B1536" s="169"/>
      <c r="D1536" s="161" t="s">
        <v>151</v>
      </c>
      <c r="E1536" s="170" t="s">
        <v>1</v>
      </c>
      <c r="F1536" s="171" t="s">
        <v>1070</v>
      </c>
      <c r="H1536" s="170" t="s">
        <v>1</v>
      </c>
      <c r="I1536" s="172"/>
      <c r="L1536" s="169"/>
      <c r="M1536" s="173"/>
      <c r="N1536" s="174"/>
      <c r="O1536" s="174"/>
      <c r="P1536" s="174"/>
      <c r="Q1536" s="174"/>
      <c r="R1536" s="174"/>
      <c r="S1536" s="174"/>
      <c r="T1536" s="175"/>
      <c r="AT1536" s="170" t="s">
        <v>151</v>
      </c>
      <c r="AU1536" s="170" t="s">
        <v>149</v>
      </c>
      <c r="AV1536" s="14" t="s">
        <v>82</v>
      </c>
      <c r="AW1536" s="14" t="s">
        <v>31</v>
      </c>
      <c r="AX1536" s="14" t="s">
        <v>74</v>
      </c>
      <c r="AY1536" s="170" t="s">
        <v>142</v>
      </c>
    </row>
    <row r="1537" spans="1:65" s="13" customFormat="1" ht="10">
      <c r="B1537" s="160"/>
      <c r="D1537" s="161" t="s">
        <v>151</v>
      </c>
      <c r="E1537" s="162" t="s">
        <v>1</v>
      </c>
      <c r="F1537" s="163" t="s">
        <v>1542</v>
      </c>
      <c r="H1537" s="164">
        <v>421.48</v>
      </c>
      <c r="I1537" s="165"/>
      <c r="L1537" s="160"/>
      <c r="M1537" s="166"/>
      <c r="N1537" s="167"/>
      <c r="O1537" s="167"/>
      <c r="P1537" s="167"/>
      <c r="Q1537" s="167"/>
      <c r="R1537" s="167"/>
      <c r="S1537" s="167"/>
      <c r="T1537" s="168"/>
      <c r="AT1537" s="162" t="s">
        <v>151</v>
      </c>
      <c r="AU1537" s="162" t="s">
        <v>149</v>
      </c>
      <c r="AV1537" s="13" t="s">
        <v>149</v>
      </c>
      <c r="AW1537" s="13" t="s">
        <v>31</v>
      </c>
      <c r="AX1537" s="13" t="s">
        <v>74</v>
      </c>
      <c r="AY1537" s="162" t="s">
        <v>142</v>
      </c>
    </row>
    <row r="1538" spans="1:65" s="14" customFormat="1" ht="10">
      <c r="B1538" s="169"/>
      <c r="D1538" s="161" t="s">
        <v>151</v>
      </c>
      <c r="E1538" s="170" t="s">
        <v>1</v>
      </c>
      <c r="F1538" s="171" t="s">
        <v>1109</v>
      </c>
      <c r="H1538" s="170" t="s">
        <v>1</v>
      </c>
      <c r="I1538" s="172"/>
      <c r="L1538" s="169"/>
      <c r="M1538" s="173"/>
      <c r="N1538" s="174"/>
      <c r="O1538" s="174"/>
      <c r="P1538" s="174"/>
      <c r="Q1538" s="174"/>
      <c r="R1538" s="174"/>
      <c r="S1538" s="174"/>
      <c r="T1538" s="175"/>
      <c r="AT1538" s="170" t="s">
        <v>151</v>
      </c>
      <c r="AU1538" s="170" t="s">
        <v>149</v>
      </c>
      <c r="AV1538" s="14" t="s">
        <v>82</v>
      </c>
      <c r="AW1538" s="14" t="s">
        <v>31</v>
      </c>
      <c r="AX1538" s="14" t="s">
        <v>74</v>
      </c>
      <c r="AY1538" s="170" t="s">
        <v>142</v>
      </c>
    </row>
    <row r="1539" spans="1:65" s="13" customFormat="1" ht="10">
      <c r="B1539" s="160"/>
      <c r="D1539" s="161" t="s">
        <v>151</v>
      </c>
      <c r="E1539" s="162" t="s">
        <v>1</v>
      </c>
      <c r="F1539" s="163" t="s">
        <v>1615</v>
      </c>
      <c r="H1539" s="164">
        <v>249.4</v>
      </c>
      <c r="I1539" s="165"/>
      <c r="L1539" s="160"/>
      <c r="M1539" s="166"/>
      <c r="N1539" s="167"/>
      <c r="O1539" s="167"/>
      <c r="P1539" s="167"/>
      <c r="Q1539" s="167"/>
      <c r="R1539" s="167"/>
      <c r="S1539" s="167"/>
      <c r="T1539" s="168"/>
      <c r="AT1539" s="162" t="s">
        <v>151</v>
      </c>
      <c r="AU1539" s="162" t="s">
        <v>149</v>
      </c>
      <c r="AV1539" s="13" t="s">
        <v>149</v>
      </c>
      <c r="AW1539" s="13" t="s">
        <v>31</v>
      </c>
      <c r="AX1539" s="13" t="s">
        <v>74</v>
      </c>
      <c r="AY1539" s="162" t="s">
        <v>142</v>
      </c>
    </row>
    <row r="1540" spans="1:65" s="15" customFormat="1" ht="10">
      <c r="B1540" s="176"/>
      <c r="D1540" s="161" t="s">
        <v>151</v>
      </c>
      <c r="E1540" s="177" t="s">
        <v>1</v>
      </c>
      <c r="F1540" s="178" t="s">
        <v>164</v>
      </c>
      <c r="H1540" s="179">
        <v>670.88</v>
      </c>
      <c r="I1540" s="180"/>
      <c r="L1540" s="176"/>
      <c r="M1540" s="181"/>
      <c r="N1540" s="182"/>
      <c r="O1540" s="182"/>
      <c r="P1540" s="182"/>
      <c r="Q1540" s="182"/>
      <c r="R1540" s="182"/>
      <c r="S1540" s="182"/>
      <c r="T1540" s="183"/>
      <c r="AT1540" s="177" t="s">
        <v>151</v>
      </c>
      <c r="AU1540" s="177" t="s">
        <v>149</v>
      </c>
      <c r="AV1540" s="15" t="s">
        <v>148</v>
      </c>
      <c r="AW1540" s="15" t="s">
        <v>31</v>
      </c>
      <c r="AX1540" s="15" t="s">
        <v>82</v>
      </c>
      <c r="AY1540" s="177" t="s">
        <v>142</v>
      </c>
    </row>
    <row r="1541" spans="1:65" s="2" customFormat="1" ht="16.5" customHeight="1">
      <c r="A1541" s="33"/>
      <c r="B1541" s="145"/>
      <c r="C1541" s="184" t="s">
        <v>2130</v>
      </c>
      <c r="D1541" s="184" t="s">
        <v>301</v>
      </c>
      <c r="E1541" s="185" t="s">
        <v>2131</v>
      </c>
      <c r="F1541" s="186" t="s">
        <v>2132</v>
      </c>
      <c r="G1541" s="187" t="s">
        <v>314</v>
      </c>
      <c r="H1541" s="188">
        <v>1000.508</v>
      </c>
      <c r="I1541" s="189"/>
      <c r="J1541" s="190">
        <f>ROUND(I1541*H1541,2)</f>
        <v>0</v>
      </c>
      <c r="K1541" s="191"/>
      <c r="L1541" s="192"/>
      <c r="M1541" s="193" t="s">
        <v>1</v>
      </c>
      <c r="N1541" s="194" t="s">
        <v>40</v>
      </c>
      <c r="O1541" s="59"/>
      <c r="P1541" s="156">
        <f>O1541*H1541</f>
        <v>0</v>
      </c>
      <c r="Q1541" s="156">
        <v>1.2E-2</v>
      </c>
      <c r="R1541" s="156">
        <f>Q1541*H1541</f>
        <v>12.006096000000001</v>
      </c>
      <c r="S1541" s="156">
        <v>0</v>
      </c>
      <c r="T1541" s="157">
        <f>S1541*H1541</f>
        <v>0</v>
      </c>
      <c r="U1541" s="33"/>
      <c r="V1541" s="33"/>
      <c r="W1541" s="33"/>
      <c r="X1541" s="33"/>
      <c r="Y1541" s="33"/>
      <c r="Z1541" s="33"/>
      <c r="AA1541" s="33"/>
      <c r="AB1541" s="33"/>
      <c r="AC1541" s="33"/>
      <c r="AD1541" s="33"/>
      <c r="AE1541" s="33"/>
      <c r="AR1541" s="158" t="s">
        <v>387</v>
      </c>
      <c r="AT1541" s="158" t="s">
        <v>301</v>
      </c>
      <c r="AU1541" s="158" t="s">
        <v>149</v>
      </c>
      <c r="AY1541" s="18" t="s">
        <v>142</v>
      </c>
      <c r="BE1541" s="159">
        <f>IF(N1541="základná",J1541,0)</f>
        <v>0</v>
      </c>
      <c r="BF1541" s="159">
        <f>IF(N1541="znížená",J1541,0)</f>
        <v>0</v>
      </c>
      <c r="BG1541" s="159">
        <f>IF(N1541="zákl. prenesená",J1541,0)</f>
        <v>0</v>
      </c>
      <c r="BH1541" s="159">
        <f>IF(N1541="zníž. prenesená",J1541,0)</f>
        <v>0</v>
      </c>
      <c r="BI1541" s="159">
        <f>IF(N1541="nulová",J1541,0)</f>
        <v>0</v>
      </c>
      <c r="BJ1541" s="18" t="s">
        <v>149</v>
      </c>
      <c r="BK1541" s="159">
        <f>ROUND(I1541*H1541,2)</f>
        <v>0</v>
      </c>
      <c r="BL1541" s="18" t="s">
        <v>276</v>
      </c>
      <c r="BM1541" s="158" t="s">
        <v>2133</v>
      </c>
    </row>
    <row r="1542" spans="1:65" s="13" customFormat="1" ht="10">
      <c r="B1542" s="160"/>
      <c r="D1542" s="161" t="s">
        <v>151</v>
      </c>
      <c r="E1542" s="162" t="s">
        <v>1</v>
      </c>
      <c r="F1542" s="163" t="s">
        <v>2134</v>
      </c>
      <c r="H1542" s="164">
        <v>1000.508</v>
      </c>
      <c r="I1542" s="165"/>
      <c r="L1542" s="160"/>
      <c r="M1542" s="166"/>
      <c r="N1542" s="167"/>
      <c r="O1542" s="167"/>
      <c r="P1542" s="167"/>
      <c r="Q1542" s="167"/>
      <c r="R1542" s="167"/>
      <c r="S1542" s="167"/>
      <c r="T1542" s="168"/>
      <c r="AT1542" s="162" t="s">
        <v>151</v>
      </c>
      <c r="AU1542" s="162" t="s">
        <v>149</v>
      </c>
      <c r="AV1542" s="13" t="s">
        <v>149</v>
      </c>
      <c r="AW1542" s="13" t="s">
        <v>31</v>
      </c>
      <c r="AX1542" s="13" t="s">
        <v>82</v>
      </c>
      <c r="AY1542" s="162" t="s">
        <v>142</v>
      </c>
    </row>
    <row r="1543" spans="1:65" s="2" customFormat="1" ht="21.75" customHeight="1">
      <c r="A1543" s="33"/>
      <c r="B1543" s="145"/>
      <c r="C1543" s="146" t="s">
        <v>2135</v>
      </c>
      <c r="D1543" s="146" t="s">
        <v>144</v>
      </c>
      <c r="E1543" s="147" t="s">
        <v>2136</v>
      </c>
      <c r="F1543" s="148" t="s">
        <v>2137</v>
      </c>
      <c r="G1543" s="149" t="s">
        <v>314</v>
      </c>
      <c r="H1543" s="150">
        <v>186.61</v>
      </c>
      <c r="I1543" s="151"/>
      <c r="J1543" s="152">
        <f>ROUND(I1543*H1543,2)</f>
        <v>0</v>
      </c>
      <c r="K1543" s="153"/>
      <c r="L1543" s="34"/>
      <c r="M1543" s="154" t="s">
        <v>1</v>
      </c>
      <c r="N1543" s="155" t="s">
        <v>40</v>
      </c>
      <c r="O1543" s="59"/>
      <c r="P1543" s="156">
        <f>O1543*H1543</f>
        <v>0</v>
      </c>
      <c r="Q1543" s="156">
        <v>3.47E-3</v>
      </c>
      <c r="R1543" s="156">
        <f>Q1543*H1543</f>
        <v>0.64753670000000008</v>
      </c>
      <c r="S1543" s="156">
        <v>0</v>
      </c>
      <c r="T1543" s="157">
        <f>S1543*H1543</f>
        <v>0</v>
      </c>
      <c r="U1543" s="33"/>
      <c r="V1543" s="33"/>
      <c r="W1543" s="33"/>
      <c r="X1543" s="33"/>
      <c r="Y1543" s="33"/>
      <c r="Z1543" s="33"/>
      <c r="AA1543" s="33"/>
      <c r="AB1543" s="33"/>
      <c r="AC1543" s="33"/>
      <c r="AD1543" s="33"/>
      <c r="AE1543" s="33"/>
      <c r="AR1543" s="158" t="s">
        <v>276</v>
      </c>
      <c r="AT1543" s="158" t="s">
        <v>144</v>
      </c>
      <c r="AU1543" s="158" t="s">
        <v>149</v>
      </c>
      <c r="AY1543" s="18" t="s">
        <v>142</v>
      </c>
      <c r="BE1543" s="159">
        <f>IF(N1543="základná",J1543,0)</f>
        <v>0</v>
      </c>
      <c r="BF1543" s="159">
        <f>IF(N1543="znížená",J1543,0)</f>
        <v>0</v>
      </c>
      <c r="BG1543" s="159">
        <f>IF(N1543="zákl. prenesená",J1543,0)</f>
        <v>0</v>
      </c>
      <c r="BH1543" s="159">
        <f>IF(N1543="zníž. prenesená",J1543,0)</f>
        <v>0</v>
      </c>
      <c r="BI1543" s="159">
        <f>IF(N1543="nulová",J1543,0)</f>
        <v>0</v>
      </c>
      <c r="BJ1543" s="18" t="s">
        <v>149</v>
      </c>
      <c r="BK1543" s="159">
        <f>ROUND(I1543*H1543,2)</f>
        <v>0</v>
      </c>
      <c r="BL1543" s="18" t="s">
        <v>276</v>
      </c>
      <c r="BM1543" s="158" t="s">
        <v>2138</v>
      </c>
    </row>
    <row r="1544" spans="1:65" s="14" customFormat="1" ht="10">
      <c r="B1544" s="169"/>
      <c r="D1544" s="161" t="s">
        <v>151</v>
      </c>
      <c r="E1544" s="170" t="s">
        <v>1</v>
      </c>
      <c r="F1544" s="171" t="s">
        <v>2139</v>
      </c>
      <c r="H1544" s="170" t="s">
        <v>1</v>
      </c>
      <c r="I1544" s="172"/>
      <c r="L1544" s="169"/>
      <c r="M1544" s="173"/>
      <c r="N1544" s="174"/>
      <c r="O1544" s="174"/>
      <c r="P1544" s="174"/>
      <c r="Q1544" s="174"/>
      <c r="R1544" s="174"/>
      <c r="S1544" s="174"/>
      <c r="T1544" s="175"/>
      <c r="AT1544" s="170" t="s">
        <v>151</v>
      </c>
      <c r="AU1544" s="170" t="s">
        <v>149</v>
      </c>
      <c r="AV1544" s="14" t="s">
        <v>82</v>
      </c>
      <c r="AW1544" s="14" t="s">
        <v>31</v>
      </c>
      <c r="AX1544" s="14" t="s">
        <v>74</v>
      </c>
      <c r="AY1544" s="170" t="s">
        <v>142</v>
      </c>
    </row>
    <row r="1545" spans="1:65" s="13" customFormat="1" ht="10">
      <c r="B1545" s="160"/>
      <c r="D1545" s="161" t="s">
        <v>151</v>
      </c>
      <c r="E1545" s="162" t="s">
        <v>1</v>
      </c>
      <c r="F1545" s="163" t="s">
        <v>2140</v>
      </c>
      <c r="H1545" s="164">
        <v>186.61</v>
      </c>
      <c r="I1545" s="165"/>
      <c r="L1545" s="160"/>
      <c r="M1545" s="166"/>
      <c r="N1545" s="167"/>
      <c r="O1545" s="167"/>
      <c r="P1545" s="167"/>
      <c r="Q1545" s="167"/>
      <c r="R1545" s="167"/>
      <c r="S1545" s="167"/>
      <c r="T1545" s="168"/>
      <c r="AT1545" s="162" t="s">
        <v>151</v>
      </c>
      <c r="AU1545" s="162" t="s">
        <v>149</v>
      </c>
      <c r="AV1545" s="13" t="s">
        <v>149</v>
      </c>
      <c r="AW1545" s="13" t="s">
        <v>31</v>
      </c>
      <c r="AX1545" s="13" t="s">
        <v>82</v>
      </c>
      <c r="AY1545" s="162" t="s">
        <v>142</v>
      </c>
    </row>
    <row r="1546" spans="1:65" s="2" customFormat="1" ht="16.5" customHeight="1">
      <c r="A1546" s="33"/>
      <c r="B1546" s="145"/>
      <c r="C1546" s="184" t="s">
        <v>2141</v>
      </c>
      <c r="D1546" s="184" t="s">
        <v>301</v>
      </c>
      <c r="E1546" s="185" t="s">
        <v>2142</v>
      </c>
      <c r="F1546" s="186" t="s">
        <v>2143</v>
      </c>
      <c r="G1546" s="187" t="s">
        <v>314</v>
      </c>
      <c r="H1546" s="188">
        <v>209.376</v>
      </c>
      <c r="I1546" s="189"/>
      <c r="J1546" s="190">
        <f>ROUND(I1546*H1546,2)</f>
        <v>0</v>
      </c>
      <c r="K1546" s="191"/>
      <c r="L1546" s="192"/>
      <c r="M1546" s="193" t="s">
        <v>1</v>
      </c>
      <c r="N1546" s="194" t="s">
        <v>40</v>
      </c>
      <c r="O1546" s="59"/>
      <c r="P1546" s="156">
        <f>O1546*H1546</f>
        <v>0</v>
      </c>
      <c r="Q1546" s="156">
        <v>1.2E-2</v>
      </c>
      <c r="R1546" s="156">
        <f>Q1546*H1546</f>
        <v>2.5125120000000001</v>
      </c>
      <c r="S1546" s="156">
        <v>0</v>
      </c>
      <c r="T1546" s="157">
        <f>S1546*H1546</f>
        <v>0</v>
      </c>
      <c r="U1546" s="33"/>
      <c r="V1546" s="33"/>
      <c r="W1546" s="33"/>
      <c r="X1546" s="33"/>
      <c r="Y1546" s="33"/>
      <c r="Z1546" s="33"/>
      <c r="AA1546" s="33"/>
      <c r="AB1546" s="33"/>
      <c r="AC1546" s="33"/>
      <c r="AD1546" s="33"/>
      <c r="AE1546" s="33"/>
      <c r="AR1546" s="158" t="s">
        <v>387</v>
      </c>
      <c r="AT1546" s="158" t="s">
        <v>301</v>
      </c>
      <c r="AU1546" s="158" t="s">
        <v>149</v>
      </c>
      <c r="AY1546" s="18" t="s">
        <v>142</v>
      </c>
      <c r="BE1546" s="159">
        <f>IF(N1546="základná",J1546,0)</f>
        <v>0</v>
      </c>
      <c r="BF1546" s="159">
        <f>IF(N1546="znížená",J1546,0)</f>
        <v>0</v>
      </c>
      <c r="BG1546" s="159">
        <f>IF(N1546="zákl. prenesená",J1546,0)</f>
        <v>0</v>
      </c>
      <c r="BH1546" s="159">
        <f>IF(N1546="zníž. prenesená",J1546,0)</f>
        <v>0</v>
      </c>
      <c r="BI1546" s="159">
        <f>IF(N1546="nulová",J1546,0)</f>
        <v>0</v>
      </c>
      <c r="BJ1546" s="18" t="s">
        <v>149</v>
      </c>
      <c r="BK1546" s="159">
        <f>ROUND(I1546*H1546,2)</f>
        <v>0</v>
      </c>
      <c r="BL1546" s="18" t="s">
        <v>276</v>
      </c>
      <c r="BM1546" s="158" t="s">
        <v>2144</v>
      </c>
    </row>
    <row r="1547" spans="1:65" s="13" customFormat="1" ht="10">
      <c r="B1547" s="160"/>
      <c r="D1547" s="161" t="s">
        <v>151</v>
      </c>
      <c r="E1547" s="162" t="s">
        <v>1</v>
      </c>
      <c r="F1547" s="163" t="s">
        <v>2145</v>
      </c>
      <c r="H1547" s="164">
        <v>209.376</v>
      </c>
      <c r="I1547" s="165"/>
      <c r="L1547" s="160"/>
      <c r="M1547" s="166"/>
      <c r="N1547" s="167"/>
      <c r="O1547" s="167"/>
      <c r="P1547" s="167"/>
      <c r="Q1547" s="167"/>
      <c r="R1547" s="167"/>
      <c r="S1547" s="167"/>
      <c r="T1547" s="168"/>
      <c r="AT1547" s="162" t="s">
        <v>151</v>
      </c>
      <c r="AU1547" s="162" t="s">
        <v>149</v>
      </c>
      <c r="AV1547" s="13" t="s">
        <v>149</v>
      </c>
      <c r="AW1547" s="13" t="s">
        <v>31</v>
      </c>
      <c r="AX1547" s="13" t="s">
        <v>82</v>
      </c>
      <c r="AY1547" s="162" t="s">
        <v>142</v>
      </c>
    </row>
    <row r="1548" spans="1:65" s="2" customFormat="1" ht="21.75" customHeight="1">
      <c r="A1548" s="33"/>
      <c r="B1548" s="145"/>
      <c r="C1548" s="146" t="s">
        <v>2146</v>
      </c>
      <c r="D1548" s="146" t="s">
        <v>144</v>
      </c>
      <c r="E1548" s="147" t="s">
        <v>2147</v>
      </c>
      <c r="F1548" s="148" t="s">
        <v>2148</v>
      </c>
      <c r="G1548" s="149" t="s">
        <v>1470</v>
      </c>
      <c r="H1548" s="203"/>
      <c r="I1548" s="151"/>
      <c r="J1548" s="152">
        <f>ROUND(I1548*H1548,2)</f>
        <v>0</v>
      </c>
      <c r="K1548" s="153"/>
      <c r="L1548" s="34"/>
      <c r="M1548" s="154" t="s">
        <v>1</v>
      </c>
      <c r="N1548" s="155" t="s">
        <v>40</v>
      </c>
      <c r="O1548" s="59"/>
      <c r="P1548" s="156">
        <f>O1548*H1548</f>
        <v>0</v>
      </c>
      <c r="Q1548" s="156">
        <v>0</v>
      </c>
      <c r="R1548" s="156">
        <f>Q1548*H1548</f>
        <v>0</v>
      </c>
      <c r="S1548" s="156">
        <v>0</v>
      </c>
      <c r="T1548" s="157">
        <f>S1548*H1548</f>
        <v>0</v>
      </c>
      <c r="U1548" s="33"/>
      <c r="V1548" s="33"/>
      <c r="W1548" s="33"/>
      <c r="X1548" s="33"/>
      <c r="Y1548" s="33"/>
      <c r="Z1548" s="33"/>
      <c r="AA1548" s="33"/>
      <c r="AB1548" s="33"/>
      <c r="AC1548" s="33"/>
      <c r="AD1548" s="33"/>
      <c r="AE1548" s="33"/>
      <c r="AR1548" s="158" t="s">
        <v>276</v>
      </c>
      <c r="AT1548" s="158" t="s">
        <v>144</v>
      </c>
      <c r="AU1548" s="158" t="s">
        <v>149</v>
      </c>
      <c r="AY1548" s="18" t="s">
        <v>142</v>
      </c>
      <c r="BE1548" s="159">
        <f>IF(N1548="základná",J1548,0)</f>
        <v>0</v>
      </c>
      <c r="BF1548" s="159">
        <f>IF(N1548="znížená",J1548,0)</f>
        <v>0</v>
      </c>
      <c r="BG1548" s="159">
        <f>IF(N1548="zákl. prenesená",J1548,0)</f>
        <v>0</v>
      </c>
      <c r="BH1548" s="159">
        <f>IF(N1548="zníž. prenesená",J1548,0)</f>
        <v>0</v>
      </c>
      <c r="BI1548" s="159">
        <f>IF(N1548="nulová",J1548,0)</f>
        <v>0</v>
      </c>
      <c r="BJ1548" s="18" t="s">
        <v>149</v>
      </c>
      <c r="BK1548" s="159">
        <f>ROUND(I1548*H1548,2)</f>
        <v>0</v>
      </c>
      <c r="BL1548" s="18" t="s">
        <v>276</v>
      </c>
      <c r="BM1548" s="158" t="s">
        <v>2149</v>
      </c>
    </row>
    <row r="1549" spans="1:65" s="12" customFormat="1" ht="22.75" customHeight="1">
      <c r="B1549" s="132"/>
      <c r="D1549" s="133" t="s">
        <v>73</v>
      </c>
      <c r="E1549" s="143" t="s">
        <v>2150</v>
      </c>
      <c r="F1549" s="143" t="s">
        <v>2151</v>
      </c>
      <c r="I1549" s="135"/>
      <c r="J1549" s="144">
        <f>BK1549</f>
        <v>0</v>
      </c>
      <c r="L1549" s="132"/>
      <c r="M1549" s="137"/>
      <c r="N1549" s="138"/>
      <c r="O1549" s="138"/>
      <c r="P1549" s="139">
        <f>SUM(P1550:P1562)</f>
        <v>0</v>
      </c>
      <c r="Q1549" s="138"/>
      <c r="R1549" s="139">
        <f>SUM(R1550:R1562)</f>
        <v>8.8858399000000006</v>
      </c>
      <c r="S1549" s="138"/>
      <c r="T1549" s="140">
        <f>SUM(T1550:T1562)</f>
        <v>0</v>
      </c>
      <c r="AR1549" s="133" t="s">
        <v>149</v>
      </c>
      <c r="AT1549" s="141" t="s">
        <v>73</v>
      </c>
      <c r="AU1549" s="141" t="s">
        <v>82</v>
      </c>
      <c r="AY1549" s="133" t="s">
        <v>142</v>
      </c>
      <c r="BK1549" s="142">
        <f>SUM(BK1550:BK1562)</f>
        <v>0</v>
      </c>
    </row>
    <row r="1550" spans="1:65" s="2" customFormat="1" ht="16.5" customHeight="1">
      <c r="A1550" s="33"/>
      <c r="B1550" s="145"/>
      <c r="C1550" s="146" t="s">
        <v>2152</v>
      </c>
      <c r="D1550" s="146" t="s">
        <v>144</v>
      </c>
      <c r="E1550" s="147" t="s">
        <v>2153</v>
      </c>
      <c r="F1550" s="148" t="s">
        <v>2154</v>
      </c>
      <c r="G1550" s="149" t="s">
        <v>332</v>
      </c>
      <c r="H1550" s="150">
        <v>66.3</v>
      </c>
      <c r="I1550" s="151"/>
      <c r="J1550" s="152">
        <f>ROUND(I1550*H1550,2)</f>
        <v>0</v>
      </c>
      <c r="K1550" s="153"/>
      <c r="L1550" s="34"/>
      <c r="M1550" s="154" t="s">
        <v>1</v>
      </c>
      <c r="N1550" s="155" t="s">
        <v>40</v>
      </c>
      <c r="O1550" s="59"/>
      <c r="P1550" s="156">
        <f>O1550*H1550</f>
        <v>0</v>
      </c>
      <c r="Q1550" s="156">
        <v>1.0000000000000001E-5</v>
      </c>
      <c r="R1550" s="156">
        <f>Q1550*H1550</f>
        <v>6.6300000000000007E-4</v>
      </c>
      <c r="S1550" s="156">
        <v>0</v>
      </c>
      <c r="T1550" s="157">
        <f>S1550*H1550</f>
        <v>0</v>
      </c>
      <c r="U1550" s="33"/>
      <c r="V1550" s="33"/>
      <c r="W1550" s="33"/>
      <c r="X1550" s="33"/>
      <c r="Y1550" s="33"/>
      <c r="Z1550" s="33"/>
      <c r="AA1550" s="33"/>
      <c r="AB1550" s="33"/>
      <c r="AC1550" s="33"/>
      <c r="AD1550" s="33"/>
      <c r="AE1550" s="33"/>
      <c r="AR1550" s="158" t="s">
        <v>276</v>
      </c>
      <c r="AT1550" s="158" t="s">
        <v>144</v>
      </c>
      <c r="AU1550" s="158" t="s">
        <v>149</v>
      </c>
      <c r="AY1550" s="18" t="s">
        <v>142</v>
      </c>
      <c r="BE1550" s="159">
        <f>IF(N1550="základná",J1550,0)</f>
        <v>0</v>
      </c>
      <c r="BF1550" s="159">
        <f>IF(N1550="znížená",J1550,0)</f>
        <v>0</v>
      </c>
      <c r="BG1550" s="159">
        <f>IF(N1550="zákl. prenesená",J1550,0)</f>
        <v>0</v>
      </c>
      <c r="BH1550" s="159">
        <f>IF(N1550="zníž. prenesená",J1550,0)</f>
        <v>0</v>
      </c>
      <c r="BI1550" s="159">
        <f>IF(N1550="nulová",J1550,0)</f>
        <v>0</v>
      </c>
      <c r="BJ1550" s="18" t="s">
        <v>149</v>
      </c>
      <c r="BK1550" s="159">
        <f>ROUND(I1550*H1550,2)</f>
        <v>0</v>
      </c>
      <c r="BL1550" s="18" t="s">
        <v>276</v>
      </c>
      <c r="BM1550" s="158" t="s">
        <v>2155</v>
      </c>
    </row>
    <row r="1551" spans="1:65" s="13" customFormat="1" ht="10">
      <c r="B1551" s="160"/>
      <c r="D1551" s="161" t="s">
        <v>151</v>
      </c>
      <c r="E1551" s="162" t="s">
        <v>1</v>
      </c>
      <c r="F1551" s="163" t="s">
        <v>2156</v>
      </c>
      <c r="H1551" s="164">
        <v>66.3</v>
      </c>
      <c r="I1551" s="165"/>
      <c r="L1551" s="160"/>
      <c r="M1551" s="166"/>
      <c r="N1551" s="167"/>
      <c r="O1551" s="167"/>
      <c r="P1551" s="167"/>
      <c r="Q1551" s="167"/>
      <c r="R1551" s="167"/>
      <c r="S1551" s="167"/>
      <c r="T1551" s="168"/>
      <c r="AT1551" s="162" t="s">
        <v>151</v>
      </c>
      <c r="AU1551" s="162" t="s">
        <v>149</v>
      </c>
      <c r="AV1551" s="13" t="s">
        <v>149</v>
      </c>
      <c r="AW1551" s="13" t="s">
        <v>31</v>
      </c>
      <c r="AX1551" s="13" t="s">
        <v>82</v>
      </c>
      <c r="AY1551" s="162" t="s">
        <v>142</v>
      </c>
    </row>
    <row r="1552" spans="1:65" s="2" customFormat="1" ht="16.5" customHeight="1">
      <c r="A1552" s="33"/>
      <c r="B1552" s="145"/>
      <c r="C1552" s="184" t="s">
        <v>2157</v>
      </c>
      <c r="D1552" s="184" t="s">
        <v>301</v>
      </c>
      <c r="E1552" s="185" t="s">
        <v>2158</v>
      </c>
      <c r="F1552" s="186" t="s">
        <v>2159</v>
      </c>
      <c r="G1552" s="187" t="s">
        <v>332</v>
      </c>
      <c r="H1552" s="188">
        <v>66.962999999999994</v>
      </c>
      <c r="I1552" s="189"/>
      <c r="J1552" s="190">
        <f>ROUND(I1552*H1552,2)</f>
        <v>0</v>
      </c>
      <c r="K1552" s="191"/>
      <c r="L1552" s="192"/>
      <c r="M1552" s="193" t="s">
        <v>1</v>
      </c>
      <c r="N1552" s="194" t="s">
        <v>40</v>
      </c>
      <c r="O1552" s="59"/>
      <c r="P1552" s="156">
        <f>O1552*H1552</f>
        <v>0</v>
      </c>
      <c r="Q1552" s="156">
        <v>2.9999999999999997E-4</v>
      </c>
      <c r="R1552" s="156">
        <f>Q1552*H1552</f>
        <v>2.0088899999999996E-2</v>
      </c>
      <c r="S1552" s="156">
        <v>0</v>
      </c>
      <c r="T1552" s="157">
        <f>S1552*H1552</f>
        <v>0</v>
      </c>
      <c r="U1552" s="33"/>
      <c r="V1552" s="33"/>
      <c r="W1552" s="33"/>
      <c r="X1552" s="33"/>
      <c r="Y1552" s="33"/>
      <c r="Z1552" s="33"/>
      <c r="AA1552" s="33"/>
      <c r="AB1552" s="33"/>
      <c r="AC1552" s="33"/>
      <c r="AD1552" s="33"/>
      <c r="AE1552" s="33"/>
      <c r="AR1552" s="158" t="s">
        <v>387</v>
      </c>
      <c r="AT1552" s="158" t="s">
        <v>301</v>
      </c>
      <c r="AU1552" s="158" t="s">
        <v>149</v>
      </c>
      <c r="AY1552" s="18" t="s">
        <v>142</v>
      </c>
      <c r="BE1552" s="159">
        <f>IF(N1552="základná",J1552,0)</f>
        <v>0</v>
      </c>
      <c r="BF1552" s="159">
        <f>IF(N1552="znížená",J1552,0)</f>
        <v>0</v>
      </c>
      <c r="BG1552" s="159">
        <f>IF(N1552="zákl. prenesená",J1552,0)</f>
        <v>0</v>
      </c>
      <c r="BH1552" s="159">
        <f>IF(N1552="zníž. prenesená",J1552,0)</f>
        <v>0</v>
      </c>
      <c r="BI1552" s="159">
        <f>IF(N1552="nulová",J1552,0)</f>
        <v>0</v>
      </c>
      <c r="BJ1552" s="18" t="s">
        <v>149</v>
      </c>
      <c r="BK1552" s="159">
        <f>ROUND(I1552*H1552,2)</f>
        <v>0</v>
      </c>
      <c r="BL1552" s="18" t="s">
        <v>276</v>
      </c>
      <c r="BM1552" s="158" t="s">
        <v>2160</v>
      </c>
    </row>
    <row r="1553" spans="1:65" s="13" customFormat="1" ht="10">
      <c r="B1553" s="160"/>
      <c r="D1553" s="161" t="s">
        <v>151</v>
      </c>
      <c r="F1553" s="163" t="s">
        <v>2161</v>
      </c>
      <c r="H1553" s="164">
        <v>66.962999999999994</v>
      </c>
      <c r="I1553" s="165"/>
      <c r="L1553" s="160"/>
      <c r="M1553" s="166"/>
      <c r="N1553" s="167"/>
      <c r="O1553" s="167"/>
      <c r="P1553" s="167"/>
      <c r="Q1553" s="167"/>
      <c r="R1553" s="167"/>
      <c r="S1553" s="167"/>
      <c r="T1553" s="168"/>
      <c r="AT1553" s="162" t="s">
        <v>151</v>
      </c>
      <c r="AU1553" s="162" t="s">
        <v>149</v>
      </c>
      <c r="AV1553" s="13" t="s">
        <v>149</v>
      </c>
      <c r="AW1553" s="13" t="s">
        <v>3</v>
      </c>
      <c r="AX1553" s="13" t="s">
        <v>82</v>
      </c>
      <c r="AY1553" s="162" t="s">
        <v>142</v>
      </c>
    </row>
    <row r="1554" spans="1:65" s="2" customFormat="1" ht="21.75" customHeight="1">
      <c r="A1554" s="33"/>
      <c r="B1554" s="145"/>
      <c r="C1554" s="146" t="s">
        <v>2162</v>
      </c>
      <c r="D1554" s="146" t="s">
        <v>144</v>
      </c>
      <c r="E1554" s="147" t="s">
        <v>2163</v>
      </c>
      <c r="F1554" s="148" t="s">
        <v>2164</v>
      </c>
      <c r="G1554" s="149" t="s">
        <v>314</v>
      </c>
      <c r="H1554" s="150">
        <v>1075.8599999999999</v>
      </c>
      <c r="I1554" s="151"/>
      <c r="J1554" s="152">
        <f>ROUND(I1554*H1554,2)</f>
        <v>0</v>
      </c>
      <c r="K1554" s="153"/>
      <c r="L1554" s="34"/>
      <c r="M1554" s="154" t="s">
        <v>1</v>
      </c>
      <c r="N1554" s="155" t="s">
        <v>40</v>
      </c>
      <c r="O1554" s="59"/>
      <c r="P1554" s="156">
        <f>O1554*H1554</f>
        <v>0</v>
      </c>
      <c r="Q1554" s="156">
        <v>0</v>
      </c>
      <c r="R1554" s="156">
        <f>Q1554*H1554</f>
        <v>0</v>
      </c>
      <c r="S1554" s="156">
        <v>0</v>
      </c>
      <c r="T1554" s="157">
        <f>S1554*H1554</f>
        <v>0</v>
      </c>
      <c r="U1554" s="33"/>
      <c r="V1554" s="33"/>
      <c r="W1554" s="33"/>
      <c r="X1554" s="33"/>
      <c r="Y1554" s="33"/>
      <c r="Z1554" s="33"/>
      <c r="AA1554" s="33"/>
      <c r="AB1554" s="33"/>
      <c r="AC1554" s="33"/>
      <c r="AD1554" s="33"/>
      <c r="AE1554" s="33"/>
      <c r="AR1554" s="158" t="s">
        <v>276</v>
      </c>
      <c r="AT1554" s="158" t="s">
        <v>144</v>
      </c>
      <c r="AU1554" s="158" t="s">
        <v>149</v>
      </c>
      <c r="AY1554" s="18" t="s">
        <v>142</v>
      </c>
      <c r="BE1554" s="159">
        <f>IF(N1554="základná",J1554,0)</f>
        <v>0</v>
      </c>
      <c r="BF1554" s="159">
        <f>IF(N1554="znížená",J1554,0)</f>
        <v>0</v>
      </c>
      <c r="BG1554" s="159">
        <f>IF(N1554="zákl. prenesená",J1554,0)</f>
        <v>0</v>
      </c>
      <c r="BH1554" s="159">
        <f>IF(N1554="zníž. prenesená",J1554,0)</f>
        <v>0</v>
      </c>
      <c r="BI1554" s="159">
        <f>IF(N1554="nulová",J1554,0)</f>
        <v>0</v>
      </c>
      <c r="BJ1554" s="18" t="s">
        <v>149</v>
      </c>
      <c r="BK1554" s="159">
        <f>ROUND(I1554*H1554,2)</f>
        <v>0</v>
      </c>
      <c r="BL1554" s="18" t="s">
        <v>276</v>
      </c>
      <c r="BM1554" s="158" t="s">
        <v>2165</v>
      </c>
    </row>
    <row r="1555" spans="1:65" s="14" customFormat="1" ht="10">
      <c r="B1555" s="169"/>
      <c r="D1555" s="161" t="s">
        <v>151</v>
      </c>
      <c r="E1555" s="170" t="s">
        <v>1</v>
      </c>
      <c r="F1555" s="171" t="s">
        <v>1107</v>
      </c>
      <c r="H1555" s="170" t="s">
        <v>1</v>
      </c>
      <c r="I1555" s="172"/>
      <c r="L1555" s="169"/>
      <c r="M1555" s="173"/>
      <c r="N1555" s="174"/>
      <c r="O1555" s="174"/>
      <c r="P1555" s="174"/>
      <c r="Q1555" s="174"/>
      <c r="R1555" s="174"/>
      <c r="S1555" s="174"/>
      <c r="T1555" s="175"/>
      <c r="AT1555" s="170" t="s">
        <v>151</v>
      </c>
      <c r="AU1555" s="170" t="s">
        <v>149</v>
      </c>
      <c r="AV1555" s="14" t="s">
        <v>82</v>
      </c>
      <c r="AW1555" s="14" t="s">
        <v>31</v>
      </c>
      <c r="AX1555" s="14" t="s">
        <v>74</v>
      </c>
      <c r="AY1555" s="170" t="s">
        <v>142</v>
      </c>
    </row>
    <row r="1556" spans="1:65" s="13" customFormat="1" ht="10">
      <c r="B1556" s="160"/>
      <c r="D1556" s="161" t="s">
        <v>151</v>
      </c>
      <c r="E1556" s="162" t="s">
        <v>1</v>
      </c>
      <c r="F1556" s="163" t="s">
        <v>1152</v>
      </c>
      <c r="H1556" s="164">
        <v>866.91</v>
      </c>
      <c r="I1556" s="165"/>
      <c r="L1556" s="160"/>
      <c r="M1556" s="166"/>
      <c r="N1556" s="167"/>
      <c r="O1556" s="167"/>
      <c r="P1556" s="167"/>
      <c r="Q1556" s="167"/>
      <c r="R1556" s="167"/>
      <c r="S1556" s="167"/>
      <c r="T1556" s="168"/>
      <c r="AT1556" s="162" t="s">
        <v>151</v>
      </c>
      <c r="AU1556" s="162" t="s">
        <v>149</v>
      </c>
      <c r="AV1556" s="13" t="s">
        <v>149</v>
      </c>
      <c r="AW1556" s="13" t="s">
        <v>31</v>
      </c>
      <c r="AX1556" s="13" t="s">
        <v>74</v>
      </c>
      <c r="AY1556" s="162" t="s">
        <v>142</v>
      </c>
    </row>
    <row r="1557" spans="1:65" s="14" customFormat="1" ht="10">
      <c r="B1557" s="169"/>
      <c r="D1557" s="161" t="s">
        <v>151</v>
      </c>
      <c r="E1557" s="170" t="s">
        <v>1</v>
      </c>
      <c r="F1557" s="171" t="s">
        <v>1072</v>
      </c>
      <c r="H1557" s="170" t="s">
        <v>1</v>
      </c>
      <c r="I1557" s="172"/>
      <c r="L1557" s="169"/>
      <c r="M1557" s="173"/>
      <c r="N1557" s="174"/>
      <c r="O1557" s="174"/>
      <c r="P1557" s="174"/>
      <c r="Q1557" s="174"/>
      <c r="R1557" s="174"/>
      <c r="S1557" s="174"/>
      <c r="T1557" s="175"/>
      <c r="AT1557" s="170" t="s">
        <v>151</v>
      </c>
      <c r="AU1557" s="170" t="s">
        <v>149</v>
      </c>
      <c r="AV1557" s="14" t="s">
        <v>82</v>
      </c>
      <c r="AW1557" s="14" t="s">
        <v>31</v>
      </c>
      <c r="AX1557" s="14" t="s">
        <v>74</v>
      </c>
      <c r="AY1557" s="170" t="s">
        <v>142</v>
      </c>
    </row>
    <row r="1558" spans="1:65" s="13" customFormat="1" ht="10">
      <c r="B1558" s="160"/>
      <c r="D1558" s="161" t="s">
        <v>151</v>
      </c>
      <c r="E1558" s="162" t="s">
        <v>1</v>
      </c>
      <c r="F1558" s="163" t="s">
        <v>1543</v>
      </c>
      <c r="H1558" s="164">
        <v>208.95</v>
      </c>
      <c r="I1558" s="165"/>
      <c r="L1558" s="160"/>
      <c r="M1558" s="166"/>
      <c r="N1558" s="167"/>
      <c r="O1558" s="167"/>
      <c r="P1558" s="167"/>
      <c r="Q1558" s="167"/>
      <c r="R1558" s="167"/>
      <c r="S1558" s="167"/>
      <c r="T1558" s="168"/>
      <c r="AT1558" s="162" t="s">
        <v>151</v>
      </c>
      <c r="AU1558" s="162" t="s">
        <v>149</v>
      </c>
      <c r="AV1558" s="13" t="s">
        <v>149</v>
      </c>
      <c r="AW1558" s="13" t="s">
        <v>31</v>
      </c>
      <c r="AX1558" s="13" t="s">
        <v>74</v>
      </c>
      <c r="AY1558" s="162" t="s">
        <v>142</v>
      </c>
    </row>
    <row r="1559" spans="1:65" s="15" customFormat="1" ht="10">
      <c r="B1559" s="176"/>
      <c r="D1559" s="161" t="s">
        <v>151</v>
      </c>
      <c r="E1559" s="177" t="s">
        <v>1</v>
      </c>
      <c r="F1559" s="178" t="s">
        <v>164</v>
      </c>
      <c r="H1559" s="179">
        <v>1075.8599999999999</v>
      </c>
      <c r="I1559" s="180"/>
      <c r="L1559" s="176"/>
      <c r="M1559" s="181"/>
      <c r="N1559" s="182"/>
      <c r="O1559" s="182"/>
      <c r="P1559" s="182"/>
      <c r="Q1559" s="182"/>
      <c r="R1559" s="182"/>
      <c r="S1559" s="182"/>
      <c r="T1559" s="183"/>
      <c r="AT1559" s="177" t="s">
        <v>151</v>
      </c>
      <c r="AU1559" s="177" t="s">
        <v>149</v>
      </c>
      <c r="AV1559" s="15" t="s">
        <v>148</v>
      </c>
      <c r="AW1559" s="15" t="s">
        <v>31</v>
      </c>
      <c r="AX1559" s="15" t="s">
        <v>82</v>
      </c>
      <c r="AY1559" s="177" t="s">
        <v>142</v>
      </c>
    </row>
    <row r="1560" spans="1:65" s="2" customFormat="1" ht="21.75" customHeight="1">
      <c r="A1560" s="33"/>
      <c r="B1560" s="145"/>
      <c r="C1560" s="184" t="s">
        <v>2166</v>
      </c>
      <c r="D1560" s="184" t="s">
        <v>301</v>
      </c>
      <c r="E1560" s="185" t="s">
        <v>2167</v>
      </c>
      <c r="F1560" s="186" t="s">
        <v>2168</v>
      </c>
      <c r="G1560" s="187" t="s">
        <v>314</v>
      </c>
      <c r="H1560" s="188">
        <v>1108.136</v>
      </c>
      <c r="I1560" s="189"/>
      <c r="J1560" s="190">
        <f>ROUND(I1560*H1560,2)</f>
        <v>0</v>
      </c>
      <c r="K1560" s="191"/>
      <c r="L1560" s="192"/>
      <c r="M1560" s="193" t="s">
        <v>1</v>
      </c>
      <c r="N1560" s="194" t="s">
        <v>40</v>
      </c>
      <c r="O1560" s="59"/>
      <c r="P1560" s="156">
        <f>O1560*H1560</f>
        <v>0</v>
      </c>
      <c r="Q1560" s="156">
        <v>8.0000000000000002E-3</v>
      </c>
      <c r="R1560" s="156">
        <f>Q1560*H1560</f>
        <v>8.8650880000000001</v>
      </c>
      <c r="S1560" s="156">
        <v>0</v>
      </c>
      <c r="T1560" s="157">
        <f>S1560*H1560</f>
        <v>0</v>
      </c>
      <c r="U1560" s="33"/>
      <c r="V1560" s="33"/>
      <c r="W1560" s="33"/>
      <c r="X1560" s="33"/>
      <c r="Y1560" s="33"/>
      <c r="Z1560" s="33"/>
      <c r="AA1560" s="33"/>
      <c r="AB1560" s="33"/>
      <c r="AC1560" s="33"/>
      <c r="AD1560" s="33"/>
      <c r="AE1560" s="33"/>
      <c r="AR1560" s="158" t="s">
        <v>387</v>
      </c>
      <c r="AT1560" s="158" t="s">
        <v>301</v>
      </c>
      <c r="AU1560" s="158" t="s">
        <v>149</v>
      </c>
      <c r="AY1560" s="18" t="s">
        <v>142</v>
      </c>
      <c r="BE1560" s="159">
        <f>IF(N1560="základná",J1560,0)</f>
        <v>0</v>
      </c>
      <c r="BF1560" s="159">
        <f>IF(N1560="znížená",J1560,0)</f>
        <v>0</v>
      </c>
      <c r="BG1560" s="159">
        <f>IF(N1560="zákl. prenesená",J1560,0)</f>
        <v>0</v>
      </c>
      <c r="BH1560" s="159">
        <f>IF(N1560="zníž. prenesená",J1560,0)</f>
        <v>0</v>
      </c>
      <c r="BI1560" s="159">
        <f>IF(N1560="nulová",J1560,0)</f>
        <v>0</v>
      </c>
      <c r="BJ1560" s="18" t="s">
        <v>149</v>
      </c>
      <c r="BK1560" s="159">
        <f>ROUND(I1560*H1560,2)</f>
        <v>0</v>
      </c>
      <c r="BL1560" s="18" t="s">
        <v>276</v>
      </c>
      <c r="BM1560" s="158" t="s">
        <v>2169</v>
      </c>
    </row>
    <row r="1561" spans="1:65" s="13" customFormat="1" ht="10">
      <c r="B1561" s="160"/>
      <c r="D1561" s="161" t="s">
        <v>151</v>
      </c>
      <c r="F1561" s="163" t="s">
        <v>2170</v>
      </c>
      <c r="H1561" s="164">
        <v>1108.136</v>
      </c>
      <c r="I1561" s="165"/>
      <c r="L1561" s="160"/>
      <c r="M1561" s="166"/>
      <c r="N1561" s="167"/>
      <c r="O1561" s="167"/>
      <c r="P1561" s="167"/>
      <c r="Q1561" s="167"/>
      <c r="R1561" s="167"/>
      <c r="S1561" s="167"/>
      <c r="T1561" s="168"/>
      <c r="AT1561" s="162" t="s">
        <v>151</v>
      </c>
      <c r="AU1561" s="162" t="s">
        <v>149</v>
      </c>
      <c r="AV1561" s="13" t="s">
        <v>149</v>
      </c>
      <c r="AW1561" s="13" t="s">
        <v>3</v>
      </c>
      <c r="AX1561" s="13" t="s">
        <v>82</v>
      </c>
      <c r="AY1561" s="162" t="s">
        <v>142</v>
      </c>
    </row>
    <row r="1562" spans="1:65" s="2" customFormat="1" ht="21.75" customHeight="1">
      <c r="A1562" s="33"/>
      <c r="B1562" s="145"/>
      <c r="C1562" s="146" t="s">
        <v>2171</v>
      </c>
      <c r="D1562" s="146" t="s">
        <v>144</v>
      </c>
      <c r="E1562" s="147" t="s">
        <v>2172</v>
      </c>
      <c r="F1562" s="148" t="s">
        <v>2173</v>
      </c>
      <c r="G1562" s="149" t="s">
        <v>1470</v>
      </c>
      <c r="H1562" s="203"/>
      <c r="I1562" s="151"/>
      <c r="J1562" s="152">
        <f>ROUND(I1562*H1562,2)</f>
        <v>0</v>
      </c>
      <c r="K1562" s="153"/>
      <c r="L1562" s="34"/>
      <c r="M1562" s="154" t="s">
        <v>1</v>
      </c>
      <c r="N1562" s="155" t="s">
        <v>40</v>
      </c>
      <c r="O1562" s="59"/>
      <c r="P1562" s="156">
        <f>O1562*H1562</f>
        <v>0</v>
      </c>
      <c r="Q1562" s="156">
        <v>0</v>
      </c>
      <c r="R1562" s="156">
        <f>Q1562*H1562</f>
        <v>0</v>
      </c>
      <c r="S1562" s="156">
        <v>0</v>
      </c>
      <c r="T1562" s="157">
        <f>S1562*H1562</f>
        <v>0</v>
      </c>
      <c r="U1562" s="33"/>
      <c r="V1562" s="33"/>
      <c r="W1562" s="33"/>
      <c r="X1562" s="33"/>
      <c r="Y1562" s="33"/>
      <c r="Z1562" s="33"/>
      <c r="AA1562" s="33"/>
      <c r="AB1562" s="33"/>
      <c r="AC1562" s="33"/>
      <c r="AD1562" s="33"/>
      <c r="AE1562" s="33"/>
      <c r="AR1562" s="158" t="s">
        <v>276</v>
      </c>
      <c r="AT1562" s="158" t="s">
        <v>144</v>
      </c>
      <c r="AU1562" s="158" t="s">
        <v>149</v>
      </c>
      <c r="AY1562" s="18" t="s">
        <v>142</v>
      </c>
      <c r="BE1562" s="159">
        <f>IF(N1562="základná",J1562,0)</f>
        <v>0</v>
      </c>
      <c r="BF1562" s="159">
        <f>IF(N1562="znížená",J1562,0)</f>
        <v>0</v>
      </c>
      <c r="BG1562" s="159">
        <f>IF(N1562="zákl. prenesená",J1562,0)</f>
        <v>0</v>
      </c>
      <c r="BH1562" s="159">
        <f>IF(N1562="zníž. prenesená",J1562,0)</f>
        <v>0</v>
      </c>
      <c r="BI1562" s="159">
        <f>IF(N1562="nulová",J1562,0)</f>
        <v>0</v>
      </c>
      <c r="BJ1562" s="18" t="s">
        <v>149</v>
      </c>
      <c r="BK1562" s="159">
        <f>ROUND(I1562*H1562,2)</f>
        <v>0</v>
      </c>
      <c r="BL1562" s="18" t="s">
        <v>276</v>
      </c>
      <c r="BM1562" s="158" t="s">
        <v>2174</v>
      </c>
    </row>
    <row r="1563" spans="1:65" s="12" customFormat="1" ht="22.75" customHeight="1">
      <c r="B1563" s="132"/>
      <c r="D1563" s="133" t="s">
        <v>73</v>
      </c>
      <c r="E1563" s="143" t="s">
        <v>2175</v>
      </c>
      <c r="F1563" s="143" t="s">
        <v>2176</v>
      </c>
      <c r="I1563" s="135"/>
      <c r="J1563" s="144">
        <f>BK1563</f>
        <v>0</v>
      </c>
      <c r="L1563" s="132"/>
      <c r="M1563" s="137"/>
      <c r="N1563" s="138"/>
      <c r="O1563" s="138"/>
      <c r="P1563" s="139">
        <f>SUM(P1564:P1610)</f>
        <v>0</v>
      </c>
      <c r="Q1563" s="138"/>
      <c r="R1563" s="139">
        <f>SUM(R1564:R1610)</f>
        <v>33.313733049999996</v>
      </c>
      <c r="S1563" s="138"/>
      <c r="T1563" s="140">
        <f>SUM(T1564:T1610)</f>
        <v>0</v>
      </c>
      <c r="AR1563" s="133" t="s">
        <v>149</v>
      </c>
      <c r="AT1563" s="141" t="s">
        <v>73</v>
      </c>
      <c r="AU1563" s="141" t="s">
        <v>82</v>
      </c>
      <c r="AY1563" s="133" t="s">
        <v>142</v>
      </c>
      <c r="BK1563" s="142">
        <f>SUM(BK1564:BK1610)</f>
        <v>0</v>
      </c>
    </row>
    <row r="1564" spans="1:65" s="2" customFormat="1" ht="21.75" customHeight="1">
      <c r="A1564" s="33"/>
      <c r="B1564" s="145"/>
      <c r="C1564" s="146" t="s">
        <v>2177</v>
      </c>
      <c r="D1564" s="146" t="s">
        <v>144</v>
      </c>
      <c r="E1564" s="147" t="s">
        <v>2178</v>
      </c>
      <c r="F1564" s="148" t="s">
        <v>2179</v>
      </c>
      <c r="G1564" s="149" t="s">
        <v>314</v>
      </c>
      <c r="H1564" s="150">
        <v>942.7</v>
      </c>
      <c r="I1564" s="151"/>
      <c r="J1564" s="152">
        <f>ROUND(I1564*H1564,2)</f>
        <v>0</v>
      </c>
      <c r="K1564" s="153"/>
      <c r="L1564" s="34"/>
      <c r="M1564" s="154" t="s">
        <v>1</v>
      </c>
      <c r="N1564" s="155" t="s">
        <v>40</v>
      </c>
      <c r="O1564" s="59"/>
      <c r="P1564" s="156">
        <f>O1564*H1564</f>
        <v>0</v>
      </c>
      <c r="Q1564" s="156">
        <v>3.3500000000000001E-3</v>
      </c>
      <c r="R1564" s="156">
        <f>Q1564*H1564</f>
        <v>3.1580450000000004</v>
      </c>
      <c r="S1564" s="156">
        <v>0</v>
      </c>
      <c r="T1564" s="157">
        <f>S1564*H1564</f>
        <v>0</v>
      </c>
      <c r="U1564" s="33"/>
      <c r="V1564" s="33"/>
      <c r="W1564" s="33"/>
      <c r="X1564" s="33"/>
      <c r="Y1564" s="33"/>
      <c r="Z1564" s="33"/>
      <c r="AA1564" s="33"/>
      <c r="AB1564" s="33"/>
      <c r="AC1564" s="33"/>
      <c r="AD1564" s="33"/>
      <c r="AE1564" s="33"/>
      <c r="AR1564" s="158" t="s">
        <v>276</v>
      </c>
      <c r="AT1564" s="158" t="s">
        <v>144</v>
      </c>
      <c r="AU1564" s="158" t="s">
        <v>149</v>
      </c>
      <c r="AY1564" s="18" t="s">
        <v>142</v>
      </c>
      <c r="BE1564" s="159">
        <f>IF(N1564="základná",J1564,0)</f>
        <v>0</v>
      </c>
      <c r="BF1564" s="159">
        <f>IF(N1564="znížená",J1564,0)</f>
        <v>0</v>
      </c>
      <c r="BG1564" s="159">
        <f>IF(N1564="zákl. prenesená",J1564,0)</f>
        <v>0</v>
      </c>
      <c r="BH1564" s="159">
        <f>IF(N1564="zníž. prenesená",J1564,0)</f>
        <v>0</v>
      </c>
      <c r="BI1564" s="159">
        <f>IF(N1564="nulová",J1564,0)</f>
        <v>0</v>
      </c>
      <c r="BJ1564" s="18" t="s">
        <v>149</v>
      </c>
      <c r="BK1564" s="159">
        <f>ROUND(I1564*H1564,2)</f>
        <v>0</v>
      </c>
      <c r="BL1564" s="18" t="s">
        <v>276</v>
      </c>
      <c r="BM1564" s="158" t="s">
        <v>2180</v>
      </c>
    </row>
    <row r="1565" spans="1:65" s="14" customFormat="1" ht="10">
      <c r="B1565" s="169"/>
      <c r="D1565" s="161" t="s">
        <v>151</v>
      </c>
      <c r="E1565" s="170" t="s">
        <v>1</v>
      </c>
      <c r="F1565" s="171" t="s">
        <v>488</v>
      </c>
      <c r="H1565" s="170" t="s">
        <v>1</v>
      </c>
      <c r="I1565" s="172"/>
      <c r="L1565" s="169"/>
      <c r="M1565" s="173"/>
      <c r="N1565" s="174"/>
      <c r="O1565" s="174"/>
      <c r="P1565" s="174"/>
      <c r="Q1565" s="174"/>
      <c r="R1565" s="174"/>
      <c r="S1565" s="174"/>
      <c r="T1565" s="175"/>
      <c r="AT1565" s="170" t="s">
        <v>151</v>
      </c>
      <c r="AU1565" s="170" t="s">
        <v>149</v>
      </c>
      <c r="AV1565" s="14" t="s">
        <v>82</v>
      </c>
      <c r="AW1565" s="14" t="s">
        <v>31</v>
      </c>
      <c r="AX1565" s="14" t="s">
        <v>74</v>
      </c>
      <c r="AY1565" s="170" t="s">
        <v>142</v>
      </c>
    </row>
    <row r="1566" spans="1:65" s="13" customFormat="1" ht="10">
      <c r="B1566" s="160"/>
      <c r="D1566" s="161" t="s">
        <v>151</v>
      </c>
      <c r="E1566" s="162" t="s">
        <v>1</v>
      </c>
      <c r="F1566" s="163" t="s">
        <v>2181</v>
      </c>
      <c r="H1566" s="164">
        <v>89.71</v>
      </c>
      <c r="I1566" s="165"/>
      <c r="L1566" s="160"/>
      <c r="M1566" s="166"/>
      <c r="N1566" s="167"/>
      <c r="O1566" s="167"/>
      <c r="P1566" s="167"/>
      <c r="Q1566" s="167"/>
      <c r="R1566" s="167"/>
      <c r="S1566" s="167"/>
      <c r="T1566" s="168"/>
      <c r="AT1566" s="162" t="s">
        <v>151</v>
      </c>
      <c r="AU1566" s="162" t="s">
        <v>149</v>
      </c>
      <c r="AV1566" s="13" t="s">
        <v>149</v>
      </c>
      <c r="AW1566" s="13" t="s">
        <v>31</v>
      </c>
      <c r="AX1566" s="13" t="s">
        <v>74</v>
      </c>
      <c r="AY1566" s="162" t="s">
        <v>142</v>
      </c>
    </row>
    <row r="1567" spans="1:65" s="13" customFormat="1" ht="10">
      <c r="B1567" s="160"/>
      <c r="D1567" s="161" t="s">
        <v>151</v>
      </c>
      <c r="E1567" s="162" t="s">
        <v>1</v>
      </c>
      <c r="F1567" s="163" t="s">
        <v>2182</v>
      </c>
      <c r="H1567" s="164">
        <v>30</v>
      </c>
      <c r="I1567" s="165"/>
      <c r="L1567" s="160"/>
      <c r="M1567" s="166"/>
      <c r="N1567" s="167"/>
      <c r="O1567" s="167"/>
      <c r="P1567" s="167"/>
      <c r="Q1567" s="167"/>
      <c r="R1567" s="167"/>
      <c r="S1567" s="167"/>
      <c r="T1567" s="168"/>
      <c r="AT1567" s="162" t="s">
        <v>151</v>
      </c>
      <c r="AU1567" s="162" t="s">
        <v>149</v>
      </c>
      <c r="AV1567" s="13" t="s">
        <v>149</v>
      </c>
      <c r="AW1567" s="13" t="s">
        <v>31</v>
      </c>
      <c r="AX1567" s="13" t="s">
        <v>74</v>
      </c>
      <c r="AY1567" s="162" t="s">
        <v>142</v>
      </c>
    </row>
    <row r="1568" spans="1:65" s="13" customFormat="1" ht="10">
      <c r="B1568" s="160"/>
      <c r="D1568" s="161" t="s">
        <v>151</v>
      </c>
      <c r="E1568" s="162" t="s">
        <v>1</v>
      </c>
      <c r="F1568" s="163" t="s">
        <v>2183</v>
      </c>
      <c r="H1568" s="164">
        <v>24.6</v>
      </c>
      <c r="I1568" s="165"/>
      <c r="L1568" s="160"/>
      <c r="M1568" s="166"/>
      <c r="N1568" s="167"/>
      <c r="O1568" s="167"/>
      <c r="P1568" s="167"/>
      <c r="Q1568" s="167"/>
      <c r="R1568" s="167"/>
      <c r="S1568" s="167"/>
      <c r="T1568" s="168"/>
      <c r="AT1568" s="162" t="s">
        <v>151</v>
      </c>
      <c r="AU1568" s="162" t="s">
        <v>149</v>
      </c>
      <c r="AV1568" s="13" t="s">
        <v>149</v>
      </c>
      <c r="AW1568" s="13" t="s">
        <v>31</v>
      </c>
      <c r="AX1568" s="13" t="s">
        <v>74</v>
      </c>
      <c r="AY1568" s="162" t="s">
        <v>142</v>
      </c>
    </row>
    <row r="1569" spans="2:51" s="14" customFormat="1" ht="10">
      <c r="B1569" s="169"/>
      <c r="D1569" s="161" t="s">
        <v>151</v>
      </c>
      <c r="E1569" s="170" t="s">
        <v>1</v>
      </c>
      <c r="F1569" s="171" t="s">
        <v>494</v>
      </c>
      <c r="H1569" s="170" t="s">
        <v>1</v>
      </c>
      <c r="I1569" s="172"/>
      <c r="L1569" s="169"/>
      <c r="M1569" s="173"/>
      <c r="N1569" s="174"/>
      <c r="O1569" s="174"/>
      <c r="P1569" s="174"/>
      <c r="Q1569" s="174"/>
      <c r="R1569" s="174"/>
      <c r="S1569" s="174"/>
      <c r="T1569" s="175"/>
      <c r="AT1569" s="170" t="s">
        <v>151</v>
      </c>
      <c r="AU1569" s="170" t="s">
        <v>149</v>
      </c>
      <c r="AV1569" s="14" t="s">
        <v>82</v>
      </c>
      <c r="AW1569" s="14" t="s">
        <v>31</v>
      </c>
      <c r="AX1569" s="14" t="s">
        <v>74</v>
      </c>
      <c r="AY1569" s="170" t="s">
        <v>142</v>
      </c>
    </row>
    <row r="1570" spans="2:51" s="13" customFormat="1" ht="10">
      <c r="B1570" s="160"/>
      <c r="D1570" s="161" t="s">
        <v>151</v>
      </c>
      <c r="E1570" s="162" t="s">
        <v>1</v>
      </c>
      <c r="F1570" s="163" t="s">
        <v>2184</v>
      </c>
      <c r="H1570" s="164">
        <v>52.58</v>
      </c>
      <c r="I1570" s="165"/>
      <c r="L1570" s="160"/>
      <c r="M1570" s="166"/>
      <c r="N1570" s="167"/>
      <c r="O1570" s="167"/>
      <c r="P1570" s="167"/>
      <c r="Q1570" s="167"/>
      <c r="R1570" s="167"/>
      <c r="S1570" s="167"/>
      <c r="T1570" s="168"/>
      <c r="AT1570" s="162" t="s">
        <v>151</v>
      </c>
      <c r="AU1570" s="162" t="s">
        <v>149</v>
      </c>
      <c r="AV1570" s="13" t="s">
        <v>149</v>
      </c>
      <c r="AW1570" s="13" t="s">
        <v>31</v>
      </c>
      <c r="AX1570" s="13" t="s">
        <v>74</v>
      </c>
      <c r="AY1570" s="162" t="s">
        <v>142</v>
      </c>
    </row>
    <row r="1571" spans="2:51" s="13" customFormat="1" ht="10">
      <c r="B1571" s="160"/>
      <c r="D1571" s="161" t="s">
        <v>151</v>
      </c>
      <c r="E1571" s="162" t="s">
        <v>1</v>
      </c>
      <c r="F1571" s="163" t="s">
        <v>2185</v>
      </c>
      <c r="H1571" s="164">
        <v>24.965</v>
      </c>
      <c r="I1571" s="165"/>
      <c r="L1571" s="160"/>
      <c r="M1571" s="166"/>
      <c r="N1571" s="167"/>
      <c r="O1571" s="167"/>
      <c r="P1571" s="167"/>
      <c r="Q1571" s="167"/>
      <c r="R1571" s="167"/>
      <c r="S1571" s="167"/>
      <c r="T1571" s="168"/>
      <c r="AT1571" s="162" t="s">
        <v>151</v>
      </c>
      <c r="AU1571" s="162" t="s">
        <v>149</v>
      </c>
      <c r="AV1571" s="13" t="s">
        <v>149</v>
      </c>
      <c r="AW1571" s="13" t="s">
        <v>31</v>
      </c>
      <c r="AX1571" s="13" t="s">
        <v>74</v>
      </c>
      <c r="AY1571" s="162" t="s">
        <v>142</v>
      </c>
    </row>
    <row r="1572" spans="2:51" s="13" customFormat="1" ht="10">
      <c r="B1572" s="160"/>
      <c r="D1572" s="161" t="s">
        <v>151</v>
      </c>
      <c r="E1572" s="162" t="s">
        <v>1</v>
      </c>
      <c r="F1572" s="163" t="s">
        <v>2186</v>
      </c>
      <c r="H1572" s="164">
        <v>74.894999999999996</v>
      </c>
      <c r="I1572" s="165"/>
      <c r="L1572" s="160"/>
      <c r="M1572" s="166"/>
      <c r="N1572" s="167"/>
      <c r="O1572" s="167"/>
      <c r="P1572" s="167"/>
      <c r="Q1572" s="167"/>
      <c r="R1572" s="167"/>
      <c r="S1572" s="167"/>
      <c r="T1572" s="168"/>
      <c r="AT1572" s="162" t="s">
        <v>151</v>
      </c>
      <c r="AU1572" s="162" t="s">
        <v>149</v>
      </c>
      <c r="AV1572" s="13" t="s">
        <v>149</v>
      </c>
      <c r="AW1572" s="13" t="s">
        <v>31</v>
      </c>
      <c r="AX1572" s="13" t="s">
        <v>74</v>
      </c>
      <c r="AY1572" s="162" t="s">
        <v>142</v>
      </c>
    </row>
    <row r="1573" spans="2:51" s="13" customFormat="1" ht="10">
      <c r="B1573" s="160"/>
      <c r="D1573" s="161" t="s">
        <v>151</v>
      </c>
      <c r="E1573" s="162" t="s">
        <v>1</v>
      </c>
      <c r="F1573" s="163" t="s">
        <v>2187</v>
      </c>
      <c r="H1573" s="164">
        <v>111.52</v>
      </c>
      <c r="I1573" s="165"/>
      <c r="L1573" s="160"/>
      <c r="M1573" s="166"/>
      <c r="N1573" s="167"/>
      <c r="O1573" s="167"/>
      <c r="P1573" s="167"/>
      <c r="Q1573" s="167"/>
      <c r="R1573" s="167"/>
      <c r="S1573" s="167"/>
      <c r="T1573" s="168"/>
      <c r="AT1573" s="162" t="s">
        <v>151</v>
      </c>
      <c r="AU1573" s="162" t="s">
        <v>149</v>
      </c>
      <c r="AV1573" s="13" t="s">
        <v>149</v>
      </c>
      <c r="AW1573" s="13" t="s">
        <v>31</v>
      </c>
      <c r="AX1573" s="13" t="s">
        <v>74</v>
      </c>
      <c r="AY1573" s="162" t="s">
        <v>142</v>
      </c>
    </row>
    <row r="1574" spans="2:51" s="13" customFormat="1" ht="10">
      <c r="B1574" s="160"/>
      <c r="D1574" s="161" t="s">
        <v>151</v>
      </c>
      <c r="E1574" s="162" t="s">
        <v>1</v>
      </c>
      <c r="F1574" s="163" t="s">
        <v>2188</v>
      </c>
      <c r="H1574" s="164">
        <v>111.52</v>
      </c>
      <c r="I1574" s="165"/>
      <c r="L1574" s="160"/>
      <c r="M1574" s="166"/>
      <c r="N1574" s="167"/>
      <c r="O1574" s="167"/>
      <c r="P1574" s="167"/>
      <c r="Q1574" s="167"/>
      <c r="R1574" s="167"/>
      <c r="S1574" s="167"/>
      <c r="T1574" s="168"/>
      <c r="AT1574" s="162" t="s">
        <v>151</v>
      </c>
      <c r="AU1574" s="162" t="s">
        <v>149</v>
      </c>
      <c r="AV1574" s="13" t="s">
        <v>149</v>
      </c>
      <c r="AW1574" s="13" t="s">
        <v>31</v>
      </c>
      <c r="AX1574" s="13" t="s">
        <v>74</v>
      </c>
      <c r="AY1574" s="162" t="s">
        <v>142</v>
      </c>
    </row>
    <row r="1575" spans="2:51" s="13" customFormat="1" ht="10">
      <c r="B1575" s="160"/>
      <c r="D1575" s="161" t="s">
        <v>151</v>
      </c>
      <c r="E1575" s="162" t="s">
        <v>1</v>
      </c>
      <c r="F1575" s="163" t="s">
        <v>2189</v>
      </c>
      <c r="H1575" s="164">
        <v>11.25</v>
      </c>
      <c r="I1575" s="165"/>
      <c r="L1575" s="160"/>
      <c r="M1575" s="166"/>
      <c r="N1575" s="167"/>
      <c r="O1575" s="167"/>
      <c r="P1575" s="167"/>
      <c r="Q1575" s="167"/>
      <c r="R1575" s="167"/>
      <c r="S1575" s="167"/>
      <c r="T1575" s="168"/>
      <c r="AT1575" s="162" t="s">
        <v>151</v>
      </c>
      <c r="AU1575" s="162" t="s">
        <v>149</v>
      </c>
      <c r="AV1575" s="13" t="s">
        <v>149</v>
      </c>
      <c r="AW1575" s="13" t="s">
        <v>31</v>
      </c>
      <c r="AX1575" s="13" t="s">
        <v>74</v>
      </c>
      <c r="AY1575" s="162" t="s">
        <v>142</v>
      </c>
    </row>
    <row r="1576" spans="2:51" s="14" customFormat="1" ht="10">
      <c r="B1576" s="169"/>
      <c r="D1576" s="161" t="s">
        <v>151</v>
      </c>
      <c r="E1576" s="170" t="s">
        <v>1</v>
      </c>
      <c r="F1576" s="171" t="s">
        <v>498</v>
      </c>
      <c r="H1576" s="170" t="s">
        <v>1</v>
      </c>
      <c r="I1576" s="172"/>
      <c r="L1576" s="169"/>
      <c r="M1576" s="173"/>
      <c r="N1576" s="174"/>
      <c r="O1576" s="174"/>
      <c r="P1576" s="174"/>
      <c r="Q1576" s="174"/>
      <c r="R1576" s="174"/>
      <c r="S1576" s="174"/>
      <c r="T1576" s="175"/>
      <c r="AT1576" s="170" t="s">
        <v>151</v>
      </c>
      <c r="AU1576" s="170" t="s">
        <v>149</v>
      </c>
      <c r="AV1576" s="14" t="s">
        <v>82</v>
      </c>
      <c r="AW1576" s="14" t="s">
        <v>31</v>
      </c>
      <c r="AX1576" s="14" t="s">
        <v>74</v>
      </c>
      <c r="AY1576" s="170" t="s">
        <v>142</v>
      </c>
    </row>
    <row r="1577" spans="2:51" s="13" customFormat="1" ht="10">
      <c r="B1577" s="160"/>
      <c r="D1577" s="161" t="s">
        <v>151</v>
      </c>
      <c r="E1577" s="162" t="s">
        <v>1</v>
      </c>
      <c r="F1577" s="163" t="s">
        <v>2190</v>
      </c>
      <c r="H1577" s="164">
        <v>54.17</v>
      </c>
      <c r="I1577" s="165"/>
      <c r="L1577" s="160"/>
      <c r="M1577" s="166"/>
      <c r="N1577" s="167"/>
      <c r="O1577" s="167"/>
      <c r="P1577" s="167"/>
      <c r="Q1577" s="167"/>
      <c r="R1577" s="167"/>
      <c r="S1577" s="167"/>
      <c r="T1577" s="168"/>
      <c r="AT1577" s="162" t="s">
        <v>151</v>
      </c>
      <c r="AU1577" s="162" t="s">
        <v>149</v>
      </c>
      <c r="AV1577" s="13" t="s">
        <v>149</v>
      </c>
      <c r="AW1577" s="13" t="s">
        <v>31</v>
      </c>
      <c r="AX1577" s="13" t="s">
        <v>74</v>
      </c>
      <c r="AY1577" s="162" t="s">
        <v>142</v>
      </c>
    </row>
    <row r="1578" spans="2:51" s="13" customFormat="1" ht="10">
      <c r="B1578" s="160"/>
      <c r="D1578" s="161" t="s">
        <v>151</v>
      </c>
      <c r="E1578" s="162" t="s">
        <v>1</v>
      </c>
      <c r="F1578" s="163" t="s">
        <v>2191</v>
      </c>
      <c r="H1578" s="164">
        <v>24.7</v>
      </c>
      <c r="I1578" s="165"/>
      <c r="L1578" s="160"/>
      <c r="M1578" s="166"/>
      <c r="N1578" s="167"/>
      <c r="O1578" s="167"/>
      <c r="P1578" s="167"/>
      <c r="Q1578" s="167"/>
      <c r="R1578" s="167"/>
      <c r="S1578" s="167"/>
      <c r="T1578" s="168"/>
      <c r="AT1578" s="162" t="s">
        <v>151</v>
      </c>
      <c r="AU1578" s="162" t="s">
        <v>149</v>
      </c>
      <c r="AV1578" s="13" t="s">
        <v>149</v>
      </c>
      <c r="AW1578" s="13" t="s">
        <v>31</v>
      </c>
      <c r="AX1578" s="13" t="s">
        <v>74</v>
      </c>
      <c r="AY1578" s="162" t="s">
        <v>142</v>
      </c>
    </row>
    <row r="1579" spans="2:51" s="13" customFormat="1" ht="10">
      <c r="B1579" s="160"/>
      <c r="D1579" s="161" t="s">
        <v>151</v>
      </c>
      <c r="E1579" s="162" t="s">
        <v>1</v>
      </c>
      <c r="F1579" s="163" t="s">
        <v>2192</v>
      </c>
      <c r="H1579" s="164">
        <v>52.05</v>
      </c>
      <c r="I1579" s="165"/>
      <c r="L1579" s="160"/>
      <c r="M1579" s="166"/>
      <c r="N1579" s="167"/>
      <c r="O1579" s="167"/>
      <c r="P1579" s="167"/>
      <c r="Q1579" s="167"/>
      <c r="R1579" s="167"/>
      <c r="S1579" s="167"/>
      <c r="T1579" s="168"/>
      <c r="AT1579" s="162" t="s">
        <v>151</v>
      </c>
      <c r="AU1579" s="162" t="s">
        <v>149</v>
      </c>
      <c r="AV1579" s="13" t="s">
        <v>149</v>
      </c>
      <c r="AW1579" s="13" t="s">
        <v>31</v>
      </c>
      <c r="AX1579" s="13" t="s">
        <v>74</v>
      </c>
      <c r="AY1579" s="162" t="s">
        <v>142</v>
      </c>
    </row>
    <row r="1580" spans="2:51" s="13" customFormat="1" ht="10">
      <c r="B1580" s="160"/>
      <c r="D1580" s="161" t="s">
        <v>151</v>
      </c>
      <c r="E1580" s="162" t="s">
        <v>1</v>
      </c>
      <c r="F1580" s="163" t="s">
        <v>2193</v>
      </c>
      <c r="H1580" s="164">
        <v>46.75</v>
      </c>
      <c r="I1580" s="165"/>
      <c r="L1580" s="160"/>
      <c r="M1580" s="166"/>
      <c r="N1580" s="167"/>
      <c r="O1580" s="167"/>
      <c r="P1580" s="167"/>
      <c r="Q1580" s="167"/>
      <c r="R1580" s="167"/>
      <c r="S1580" s="167"/>
      <c r="T1580" s="168"/>
      <c r="AT1580" s="162" t="s">
        <v>151</v>
      </c>
      <c r="AU1580" s="162" t="s">
        <v>149</v>
      </c>
      <c r="AV1580" s="13" t="s">
        <v>149</v>
      </c>
      <c r="AW1580" s="13" t="s">
        <v>31</v>
      </c>
      <c r="AX1580" s="13" t="s">
        <v>74</v>
      </c>
      <c r="AY1580" s="162" t="s">
        <v>142</v>
      </c>
    </row>
    <row r="1581" spans="2:51" s="13" customFormat="1" ht="10">
      <c r="B1581" s="160"/>
      <c r="D1581" s="161" t="s">
        <v>151</v>
      </c>
      <c r="E1581" s="162" t="s">
        <v>1</v>
      </c>
      <c r="F1581" s="163" t="s">
        <v>2187</v>
      </c>
      <c r="H1581" s="164">
        <v>111.52</v>
      </c>
      <c r="I1581" s="165"/>
      <c r="L1581" s="160"/>
      <c r="M1581" s="166"/>
      <c r="N1581" s="167"/>
      <c r="O1581" s="167"/>
      <c r="P1581" s="167"/>
      <c r="Q1581" s="167"/>
      <c r="R1581" s="167"/>
      <c r="S1581" s="167"/>
      <c r="T1581" s="168"/>
      <c r="AT1581" s="162" t="s">
        <v>151</v>
      </c>
      <c r="AU1581" s="162" t="s">
        <v>149</v>
      </c>
      <c r="AV1581" s="13" t="s">
        <v>149</v>
      </c>
      <c r="AW1581" s="13" t="s">
        <v>31</v>
      </c>
      <c r="AX1581" s="13" t="s">
        <v>74</v>
      </c>
      <c r="AY1581" s="162" t="s">
        <v>142</v>
      </c>
    </row>
    <row r="1582" spans="2:51" s="13" customFormat="1" ht="10">
      <c r="B1582" s="160"/>
      <c r="D1582" s="161" t="s">
        <v>151</v>
      </c>
      <c r="E1582" s="162" t="s">
        <v>1</v>
      </c>
      <c r="F1582" s="163" t="s">
        <v>2188</v>
      </c>
      <c r="H1582" s="164">
        <v>111.52</v>
      </c>
      <c r="I1582" s="165"/>
      <c r="L1582" s="160"/>
      <c r="M1582" s="166"/>
      <c r="N1582" s="167"/>
      <c r="O1582" s="167"/>
      <c r="P1582" s="167"/>
      <c r="Q1582" s="167"/>
      <c r="R1582" s="167"/>
      <c r="S1582" s="167"/>
      <c r="T1582" s="168"/>
      <c r="AT1582" s="162" t="s">
        <v>151</v>
      </c>
      <c r="AU1582" s="162" t="s">
        <v>149</v>
      </c>
      <c r="AV1582" s="13" t="s">
        <v>149</v>
      </c>
      <c r="AW1582" s="13" t="s">
        <v>31</v>
      </c>
      <c r="AX1582" s="13" t="s">
        <v>74</v>
      </c>
      <c r="AY1582" s="162" t="s">
        <v>142</v>
      </c>
    </row>
    <row r="1583" spans="2:51" s="13" customFormat="1" ht="10">
      <c r="B1583" s="160"/>
      <c r="D1583" s="161" t="s">
        <v>151</v>
      </c>
      <c r="E1583" s="162" t="s">
        <v>1</v>
      </c>
      <c r="F1583" s="163" t="s">
        <v>2194</v>
      </c>
      <c r="H1583" s="164">
        <v>10.95</v>
      </c>
      <c r="I1583" s="165"/>
      <c r="L1583" s="160"/>
      <c r="M1583" s="166"/>
      <c r="N1583" s="167"/>
      <c r="O1583" s="167"/>
      <c r="P1583" s="167"/>
      <c r="Q1583" s="167"/>
      <c r="R1583" s="167"/>
      <c r="S1583" s="167"/>
      <c r="T1583" s="168"/>
      <c r="AT1583" s="162" t="s">
        <v>151</v>
      </c>
      <c r="AU1583" s="162" t="s">
        <v>149</v>
      </c>
      <c r="AV1583" s="13" t="s">
        <v>149</v>
      </c>
      <c r="AW1583" s="13" t="s">
        <v>31</v>
      </c>
      <c r="AX1583" s="13" t="s">
        <v>74</v>
      </c>
      <c r="AY1583" s="162" t="s">
        <v>142</v>
      </c>
    </row>
    <row r="1584" spans="2:51" s="15" customFormat="1" ht="10">
      <c r="B1584" s="176"/>
      <c r="D1584" s="161" t="s">
        <v>151</v>
      </c>
      <c r="E1584" s="177" t="s">
        <v>1</v>
      </c>
      <c r="F1584" s="178" t="s">
        <v>164</v>
      </c>
      <c r="H1584" s="179">
        <v>942.7</v>
      </c>
      <c r="I1584" s="180"/>
      <c r="L1584" s="176"/>
      <c r="M1584" s="181"/>
      <c r="N1584" s="182"/>
      <c r="O1584" s="182"/>
      <c r="P1584" s="182"/>
      <c r="Q1584" s="182"/>
      <c r="R1584" s="182"/>
      <c r="S1584" s="182"/>
      <c r="T1584" s="183"/>
      <c r="AT1584" s="177" t="s">
        <v>151</v>
      </c>
      <c r="AU1584" s="177" t="s">
        <v>149</v>
      </c>
      <c r="AV1584" s="15" t="s">
        <v>148</v>
      </c>
      <c r="AW1584" s="15" t="s">
        <v>31</v>
      </c>
      <c r="AX1584" s="15" t="s">
        <v>82</v>
      </c>
      <c r="AY1584" s="177" t="s">
        <v>142</v>
      </c>
    </row>
    <row r="1585" spans="1:65" s="2" customFormat="1" ht="21.75" customHeight="1">
      <c r="A1585" s="33"/>
      <c r="B1585" s="145"/>
      <c r="C1585" s="146" t="s">
        <v>2195</v>
      </c>
      <c r="D1585" s="146" t="s">
        <v>144</v>
      </c>
      <c r="E1585" s="147" t="s">
        <v>2196</v>
      </c>
      <c r="F1585" s="148" t="s">
        <v>2197</v>
      </c>
      <c r="G1585" s="149" t="s">
        <v>314</v>
      </c>
      <c r="H1585" s="150">
        <v>402.22300000000001</v>
      </c>
      <c r="I1585" s="151"/>
      <c r="J1585" s="152">
        <f>ROUND(I1585*H1585,2)</f>
        <v>0</v>
      </c>
      <c r="K1585" s="153"/>
      <c r="L1585" s="34"/>
      <c r="M1585" s="154" t="s">
        <v>1</v>
      </c>
      <c r="N1585" s="155" t="s">
        <v>40</v>
      </c>
      <c r="O1585" s="59"/>
      <c r="P1585" s="156">
        <f>O1585*H1585</f>
        <v>0</v>
      </c>
      <c r="Q1585" s="156">
        <v>3.3500000000000001E-3</v>
      </c>
      <c r="R1585" s="156">
        <f>Q1585*H1585</f>
        <v>1.34744705</v>
      </c>
      <c r="S1585" s="156">
        <v>0</v>
      </c>
      <c r="T1585" s="157">
        <f>S1585*H1585</f>
        <v>0</v>
      </c>
      <c r="U1585" s="33"/>
      <c r="V1585" s="33"/>
      <c r="W1585" s="33"/>
      <c r="X1585" s="33"/>
      <c r="Y1585" s="33"/>
      <c r="Z1585" s="33"/>
      <c r="AA1585" s="33"/>
      <c r="AB1585" s="33"/>
      <c r="AC1585" s="33"/>
      <c r="AD1585" s="33"/>
      <c r="AE1585" s="33"/>
      <c r="AR1585" s="158" t="s">
        <v>276</v>
      </c>
      <c r="AT1585" s="158" t="s">
        <v>144</v>
      </c>
      <c r="AU1585" s="158" t="s">
        <v>149</v>
      </c>
      <c r="AY1585" s="18" t="s">
        <v>142</v>
      </c>
      <c r="BE1585" s="159">
        <f>IF(N1585="základná",J1585,0)</f>
        <v>0</v>
      </c>
      <c r="BF1585" s="159">
        <f>IF(N1585="znížená",J1585,0)</f>
        <v>0</v>
      </c>
      <c r="BG1585" s="159">
        <f>IF(N1585="zákl. prenesená",J1585,0)</f>
        <v>0</v>
      </c>
      <c r="BH1585" s="159">
        <f>IF(N1585="zníž. prenesená",J1585,0)</f>
        <v>0</v>
      </c>
      <c r="BI1585" s="159">
        <f>IF(N1585="nulová",J1585,0)</f>
        <v>0</v>
      </c>
      <c r="BJ1585" s="18" t="s">
        <v>149</v>
      </c>
      <c r="BK1585" s="159">
        <f>ROUND(I1585*H1585,2)</f>
        <v>0</v>
      </c>
      <c r="BL1585" s="18" t="s">
        <v>276</v>
      </c>
      <c r="BM1585" s="158" t="s">
        <v>2198</v>
      </c>
    </row>
    <row r="1586" spans="1:65" s="14" customFormat="1" ht="10">
      <c r="B1586" s="169"/>
      <c r="D1586" s="161" t="s">
        <v>151</v>
      </c>
      <c r="E1586" s="170" t="s">
        <v>1</v>
      </c>
      <c r="F1586" s="171" t="s">
        <v>488</v>
      </c>
      <c r="H1586" s="170" t="s">
        <v>1</v>
      </c>
      <c r="I1586" s="172"/>
      <c r="L1586" s="169"/>
      <c r="M1586" s="173"/>
      <c r="N1586" s="174"/>
      <c r="O1586" s="174"/>
      <c r="P1586" s="174"/>
      <c r="Q1586" s="174"/>
      <c r="R1586" s="174"/>
      <c r="S1586" s="174"/>
      <c r="T1586" s="175"/>
      <c r="AT1586" s="170" t="s">
        <v>151</v>
      </c>
      <c r="AU1586" s="170" t="s">
        <v>149</v>
      </c>
      <c r="AV1586" s="14" t="s">
        <v>82</v>
      </c>
      <c r="AW1586" s="14" t="s">
        <v>31</v>
      </c>
      <c r="AX1586" s="14" t="s">
        <v>74</v>
      </c>
      <c r="AY1586" s="170" t="s">
        <v>142</v>
      </c>
    </row>
    <row r="1587" spans="1:65" s="13" customFormat="1" ht="10">
      <c r="B1587" s="160"/>
      <c r="D1587" s="161" t="s">
        <v>151</v>
      </c>
      <c r="E1587" s="162" t="s">
        <v>1</v>
      </c>
      <c r="F1587" s="163" t="s">
        <v>2199</v>
      </c>
      <c r="H1587" s="164">
        <v>55.52</v>
      </c>
      <c r="I1587" s="165"/>
      <c r="L1587" s="160"/>
      <c r="M1587" s="166"/>
      <c r="N1587" s="167"/>
      <c r="O1587" s="167"/>
      <c r="P1587" s="167"/>
      <c r="Q1587" s="167"/>
      <c r="R1587" s="167"/>
      <c r="S1587" s="167"/>
      <c r="T1587" s="168"/>
      <c r="AT1587" s="162" t="s">
        <v>151</v>
      </c>
      <c r="AU1587" s="162" t="s">
        <v>149</v>
      </c>
      <c r="AV1587" s="13" t="s">
        <v>149</v>
      </c>
      <c r="AW1587" s="13" t="s">
        <v>31</v>
      </c>
      <c r="AX1587" s="13" t="s">
        <v>74</v>
      </c>
      <c r="AY1587" s="162" t="s">
        <v>142</v>
      </c>
    </row>
    <row r="1588" spans="1:65" s="13" customFormat="1" ht="10">
      <c r="B1588" s="160"/>
      <c r="D1588" s="161" t="s">
        <v>151</v>
      </c>
      <c r="E1588" s="162" t="s">
        <v>1</v>
      </c>
      <c r="F1588" s="163" t="s">
        <v>2200</v>
      </c>
      <c r="H1588" s="164">
        <v>19.48</v>
      </c>
      <c r="I1588" s="165"/>
      <c r="L1588" s="160"/>
      <c r="M1588" s="166"/>
      <c r="N1588" s="167"/>
      <c r="O1588" s="167"/>
      <c r="P1588" s="167"/>
      <c r="Q1588" s="167"/>
      <c r="R1588" s="167"/>
      <c r="S1588" s="167"/>
      <c r="T1588" s="168"/>
      <c r="AT1588" s="162" t="s">
        <v>151</v>
      </c>
      <c r="AU1588" s="162" t="s">
        <v>149</v>
      </c>
      <c r="AV1588" s="13" t="s">
        <v>149</v>
      </c>
      <c r="AW1588" s="13" t="s">
        <v>31</v>
      </c>
      <c r="AX1588" s="13" t="s">
        <v>74</v>
      </c>
      <c r="AY1588" s="162" t="s">
        <v>142</v>
      </c>
    </row>
    <row r="1589" spans="1:65" s="13" customFormat="1" ht="10">
      <c r="B1589" s="160"/>
      <c r="D1589" s="161" t="s">
        <v>151</v>
      </c>
      <c r="E1589" s="162" t="s">
        <v>1</v>
      </c>
      <c r="F1589" s="163" t="s">
        <v>2201</v>
      </c>
      <c r="H1589" s="164">
        <v>15.9</v>
      </c>
      <c r="I1589" s="165"/>
      <c r="L1589" s="160"/>
      <c r="M1589" s="166"/>
      <c r="N1589" s="167"/>
      <c r="O1589" s="167"/>
      <c r="P1589" s="167"/>
      <c r="Q1589" s="167"/>
      <c r="R1589" s="167"/>
      <c r="S1589" s="167"/>
      <c r="T1589" s="168"/>
      <c r="AT1589" s="162" t="s">
        <v>151</v>
      </c>
      <c r="AU1589" s="162" t="s">
        <v>149</v>
      </c>
      <c r="AV1589" s="13" t="s">
        <v>149</v>
      </c>
      <c r="AW1589" s="13" t="s">
        <v>31</v>
      </c>
      <c r="AX1589" s="13" t="s">
        <v>74</v>
      </c>
      <c r="AY1589" s="162" t="s">
        <v>142</v>
      </c>
    </row>
    <row r="1590" spans="1:65" s="13" customFormat="1" ht="10">
      <c r="B1590" s="160"/>
      <c r="D1590" s="161" t="s">
        <v>151</v>
      </c>
      <c r="E1590" s="162" t="s">
        <v>1</v>
      </c>
      <c r="F1590" s="163" t="s">
        <v>2202</v>
      </c>
      <c r="H1590" s="164">
        <v>13.2</v>
      </c>
      <c r="I1590" s="165"/>
      <c r="L1590" s="160"/>
      <c r="M1590" s="166"/>
      <c r="N1590" s="167"/>
      <c r="O1590" s="167"/>
      <c r="P1590" s="167"/>
      <c r="Q1590" s="167"/>
      <c r="R1590" s="167"/>
      <c r="S1590" s="167"/>
      <c r="T1590" s="168"/>
      <c r="AT1590" s="162" t="s">
        <v>151</v>
      </c>
      <c r="AU1590" s="162" t="s">
        <v>149</v>
      </c>
      <c r="AV1590" s="13" t="s">
        <v>149</v>
      </c>
      <c r="AW1590" s="13" t="s">
        <v>31</v>
      </c>
      <c r="AX1590" s="13" t="s">
        <v>74</v>
      </c>
      <c r="AY1590" s="162" t="s">
        <v>142</v>
      </c>
    </row>
    <row r="1591" spans="1:65" s="13" customFormat="1" ht="10">
      <c r="B1591" s="160"/>
      <c r="D1591" s="161" t="s">
        <v>151</v>
      </c>
      <c r="E1591" s="162" t="s">
        <v>1</v>
      </c>
      <c r="F1591" s="163" t="s">
        <v>2203</v>
      </c>
      <c r="H1591" s="164">
        <v>19.2</v>
      </c>
      <c r="I1591" s="165"/>
      <c r="L1591" s="160"/>
      <c r="M1591" s="166"/>
      <c r="N1591" s="167"/>
      <c r="O1591" s="167"/>
      <c r="P1591" s="167"/>
      <c r="Q1591" s="167"/>
      <c r="R1591" s="167"/>
      <c r="S1591" s="167"/>
      <c r="T1591" s="168"/>
      <c r="AT1591" s="162" t="s">
        <v>151</v>
      </c>
      <c r="AU1591" s="162" t="s">
        <v>149</v>
      </c>
      <c r="AV1591" s="13" t="s">
        <v>149</v>
      </c>
      <c r="AW1591" s="13" t="s">
        <v>31</v>
      </c>
      <c r="AX1591" s="13" t="s">
        <v>74</v>
      </c>
      <c r="AY1591" s="162" t="s">
        <v>142</v>
      </c>
    </row>
    <row r="1592" spans="1:65" s="13" customFormat="1" ht="10">
      <c r="B1592" s="160"/>
      <c r="D1592" s="161" t="s">
        <v>151</v>
      </c>
      <c r="E1592" s="162" t="s">
        <v>1</v>
      </c>
      <c r="F1592" s="163" t="s">
        <v>2204</v>
      </c>
      <c r="H1592" s="164">
        <v>17.100000000000001</v>
      </c>
      <c r="I1592" s="165"/>
      <c r="L1592" s="160"/>
      <c r="M1592" s="166"/>
      <c r="N1592" s="167"/>
      <c r="O1592" s="167"/>
      <c r="P1592" s="167"/>
      <c r="Q1592" s="167"/>
      <c r="R1592" s="167"/>
      <c r="S1592" s="167"/>
      <c r="T1592" s="168"/>
      <c r="AT1592" s="162" t="s">
        <v>151</v>
      </c>
      <c r="AU1592" s="162" t="s">
        <v>149</v>
      </c>
      <c r="AV1592" s="13" t="s">
        <v>149</v>
      </c>
      <c r="AW1592" s="13" t="s">
        <v>31</v>
      </c>
      <c r="AX1592" s="13" t="s">
        <v>74</v>
      </c>
      <c r="AY1592" s="162" t="s">
        <v>142</v>
      </c>
    </row>
    <row r="1593" spans="1:65" s="13" customFormat="1" ht="10">
      <c r="B1593" s="160"/>
      <c r="D1593" s="161" t="s">
        <v>151</v>
      </c>
      <c r="E1593" s="162" t="s">
        <v>1</v>
      </c>
      <c r="F1593" s="163" t="s">
        <v>2205</v>
      </c>
      <c r="H1593" s="164">
        <v>22.8</v>
      </c>
      <c r="I1593" s="165"/>
      <c r="L1593" s="160"/>
      <c r="M1593" s="166"/>
      <c r="N1593" s="167"/>
      <c r="O1593" s="167"/>
      <c r="P1593" s="167"/>
      <c r="Q1593" s="167"/>
      <c r="R1593" s="167"/>
      <c r="S1593" s="167"/>
      <c r="T1593" s="168"/>
      <c r="AT1593" s="162" t="s">
        <v>151</v>
      </c>
      <c r="AU1593" s="162" t="s">
        <v>149</v>
      </c>
      <c r="AV1593" s="13" t="s">
        <v>149</v>
      </c>
      <c r="AW1593" s="13" t="s">
        <v>31</v>
      </c>
      <c r="AX1593" s="13" t="s">
        <v>74</v>
      </c>
      <c r="AY1593" s="162" t="s">
        <v>142</v>
      </c>
    </row>
    <row r="1594" spans="1:65" s="13" customFormat="1" ht="10">
      <c r="B1594" s="160"/>
      <c r="D1594" s="161" t="s">
        <v>151</v>
      </c>
      <c r="E1594" s="162" t="s">
        <v>1</v>
      </c>
      <c r="F1594" s="163" t="s">
        <v>2206</v>
      </c>
      <c r="H1594" s="164">
        <v>33</v>
      </c>
      <c r="I1594" s="165"/>
      <c r="L1594" s="160"/>
      <c r="M1594" s="166"/>
      <c r="N1594" s="167"/>
      <c r="O1594" s="167"/>
      <c r="P1594" s="167"/>
      <c r="Q1594" s="167"/>
      <c r="R1594" s="167"/>
      <c r="S1594" s="167"/>
      <c r="T1594" s="168"/>
      <c r="AT1594" s="162" t="s">
        <v>151</v>
      </c>
      <c r="AU1594" s="162" t="s">
        <v>149</v>
      </c>
      <c r="AV1594" s="13" t="s">
        <v>149</v>
      </c>
      <c r="AW1594" s="13" t="s">
        <v>31</v>
      </c>
      <c r="AX1594" s="13" t="s">
        <v>74</v>
      </c>
      <c r="AY1594" s="162" t="s">
        <v>142</v>
      </c>
    </row>
    <row r="1595" spans="1:65" s="13" customFormat="1" ht="10">
      <c r="B1595" s="160"/>
      <c r="D1595" s="161" t="s">
        <v>151</v>
      </c>
      <c r="E1595" s="162" t="s">
        <v>1</v>
      </c>
      <c r="F1595" s="163" t="s">
        <v>2207</v>
      </c>
      <c r="H1595" s="164">
        <v>16.2</v>
      </c>
      <c r="I1595" s="165"/>
      <c r="L1595" s="160"/>
      <c r="M1595" s="166"/>
      <c r="N1595" s="167"/>
      <c r="O1595" s="167"/>
      <c r="P1595" s="167"/>
      <c r="Q1595" s="167"/>
      <c r="R1595" s="167"/>
      <c r="S1595" s="167"/>
      <c r="T1595" s="168"/>
      <c r="AT1595" s="162" t="s">
        <v>151</v>
      </c>
      <c r="AU1595" s="162" t="s">
        <v>149</v>
      </c>
      <c r="AV1595" s="13" t="s">
        <v>149</v>
      </c>
      <c r="AW1595" s="13" t="s">
        <v>31</v>
      </c>
      <c r="AX1595" s="13" t="s">
        <v>74</v>
      </c>
      <c r="AY1595" s="162" t="s">
        <v>142</v>
      </c>
    </row>
    <row r="1596" spans="1:65" s="13" customFormat="1" ht="10">
      <c r="B1596" s="160"/>
      <c r="D1596" s="161" t="s">
        <v>151</v>
      </c>
      <c r="E1596" s="162" t="s">
        <v>1</v>
      </c>
      <c r="F1596" s="163" t="s">
        <v>2208</v>
      </c>
      <c r="H1596" s="164">
        <v>45.8</v>
      </c>
      <c r="I1596" s="165"/>
      <c r="L1596" s="160"/>
      <c r="M1596" s="166"/>
      <c r="N1596" s="167"/>
      <c r="O1596" s="167"/>
      <c r="P1596" s="167"/>
      <c r="Q1596" s="167"/>
      <c r="R1596" s="167"/>
      <c r="S1596" s="167"/>
      <c r="T1596" s="168"/>
      <c r="AT1596" s="162" t="s">
        <v>151</v>
      </c>
      <c r="AU1596" s="162" t="s">
        <v>149</v>
      </c>
      <c r="AV1596" s="13" t="s">
        <v>149</v>
      </c>
      <c r="AW1596" s="13" t="s">
        <v>31</v>
      </c>
      <c r="AX1596" s="13" t="s">
        <v>74</v>
      </c>
      <c r="AY1596" s="162" t="s">
        <v>142</v>
      </c>
    </row>
    <row r="1597" spans="1:65" s="13" customFormat="1" ht="10">
      <c r="B1597" s="160"/>
      <c r="D1597" s="161" t="s">
        <v>151</v>
      </c>
      <c r="E1597" s="162" t="s">
        <v>1</v>
      </c>
      <c r="F1597" s="163" t="s">
        <v>2209</v>
      </c>
      <c r="H1597" s="164">
        <v>17.239999999999998</v>
      </c>
      <c r="I1597" s="165"/>
      <c r="L1597" s="160"/>
      <c r="M1597" s="166"/>
      <c r="N1597" s="167"/>
      <c r="O1597" s="167"/>
      <c r="P1597" s="167"/>
      <c r="Q1597" s="167"/>
      <c r="R1597" s="167"/>
      <c r="S1597" s="167"/>
      <c r="T1597" s="168"/>
      <c r="AT1597" s="162" t="s">
        <v>151</v>
      </c>
      <c r="AU1597" s="162" t="s">
        <v>149</v>
      </c>
      <c r="AV1597" s="13" t="s">
        <v>149</v>
      </c>
      <c r="AW1597" s="13" t="s">
        <v>31</v>
      </c>
      <c r="AX1597" s="13" t="s">
        <v>74</v>
      </c>
      <c r="AY1597" s="162" t="s">
        <v>142</v>
      </c>
    </row>
    <row r="1598" spans="1:65" s="13" customFormat="1" ht="10">
      <c r="B1598" s="160"/>
      <c r="D1598" s="161" t="s">
        <v>151</v>
      </c>
      <c r="E1598" s="162" t="s">
        <v>1</v>
      </c>
      <c r="F1598" s="163" t="s">
        <v>2210</v>
      </c>
      <c r="H1598" s="164">
        <v>28.12</v>
      </c>
      <c r="I1598" s="165"/>
      <c r="L1598" s="160"/>
      <c r="M1598" s="166"/>
      <c r="N1598" s="167"/>
      <c r="O1598" s="167"/>
      <c r="P1598" s="167"/>
      <c r="Q1598" s="167"/>
      <c r="R1598" s="167"/>
      <c r="S1598" s="167"/>
      <c r="T1598" s="168"/>
      <c r="AT1598" s="162" t="s">
        <v>151</v>
      </c>
      <c r="AU1598" s="162" t="s">
        <v>149</v>
      </c>
      <c r="AV1598" s="13" t="s">
        <v>149</v>
      </c>
      <c r="AW1598" s="13" t="s">
        <v>31</v>
      </c>
      <c r="AX1598" s="13" t="s">
        <v>74</v>
      </c>
      <c r="AY1598" s="162" t="s">
        <v>142</v>
      </c>
    </row>
    <row r="1599" spans="1:65" s="13" customFormat="1" ht="10">
      <c r="B1599" s="160"/>
      <c r="D1599" s="161" t="s">
        <v>151</v>
      </c>
      <c r="E1599" s="162" t="s">
        <v>1</v>
      </c>
      <c r="F1599" s="163" t="s">
        <v>2211</v>
      </c>
      <c r="H1599" s="164">
        <v>22.04</v>
      </c>
      <c r="I1599" s="165"/>
      <c r="L1599" s="160"/>
      <c r="M1599" s="166"/>
      <c r="N1599" s="167"/>
      <c r="O1599" s="167"/>
      <c r="P1599" s="167"/>
      <c r="Q1599" s="167"/>
      <c r="R1599" s="167"/>
      <c r="S1599" s="167"/>
      <c r="T1599" s="168"/>
      <c r="AT1599" s="162" t="s">
        <v>151</v>
      </c>
      <c r="AU1599" s="162" t="s">
        <v>149</v>
      </c>
      <c r="AV1599" s="13" t="s">
        <v>149</v>
      </c>
      <c r="AW1599" s="13" t="s">
        <v>31</v>
      </c>
      <c r="AX1599" s="13" t="s">
        <v>74</v>
      </c>
      <c r="AY1599" s="162" t="s">
        <v>142</v>
      </c>
    </row>
    <row r="1600" spans="1:65" s="13" customFormat="1" ht="10">
      <c r="B1600" s="160"/>
      <c r="D1600" s="161" t="s">
        <v>151</v>
      </c>
      <c r="E1600" s="162" t="s">
        <v>1</v>
      </c>
      <c r="F1600" s="163" t="s">
        <v>2212</v>
      </c>
      <c r="H1600" s="164">
        <v>24.44</v>
      </c>
      <c r="I1600" s="165"/>
      <c r="L1600" s="160"/>
      <c r="M1600" s="166"/>
      <c r="N1600" s="167"/>
      <c r="O1600" s="167"/>
      <c r="P1600" s="167"/>
      <c r="Q1600" s="167"/>
      <c r="R1600" s="167"/>
      <c r="S1600" s="167"/>
      <c r="T1600" s="168"/>
      <c r="AT1600" s="162" t="s">
        <v>151</v>
      </c>
      <c r="AU1600" s="162" t="s">
        <v>149</v>
      </c>
      <c r="AV1600" s="13" t="s">
        <v>149</v>
      </c>
      <c r="AW1600" s="13" t="s">
        <v>31</v>
      </c>
      <c r="AX1600" s="13" t="s">
        <v>74</v>
      </c>
      <c r="AY1600" s="162" t="s">
        <v>142</v>
      </c>
    </row>
    <row r="1601" spans="1:65" s="13" customFormat="1" ht="10">
      <c r="B1601" s="160"/>
      <c r="D1601" s="161" t="s">
        <v>151</v>
      </c>
      <c r="E1601" s="162" t="s">
        <v>1</v>
      </c>
      <c r="F1601" s="163" t="s">
        <v>2213</v>
      </c>
      <c r="H1601" s="164">
        <v>12.8</v>
      </c>
      <c r="I1601" s="165"/>
      <c r="L1601" s="160"/>
      <c r="M1601" s="166"/>
      <c r="N1601" s="167"/>
      <c r="O1601" s="167"/>
      <c r="P1601" s="167"/>
      <c r="Q1601" s="167"/>
      <c r="R1601" s="167"/>
      <c r="S1601" s="167"/>
      <c r="T1601" s="168"/>
      <c r="AT1601" s="162" t="s">
        <v>151</v>
      </c>
      <c r="AU1601" s="162" t="s">
        <v>149</v>
      </c>
      <c r="AV1601" s="13" t="s">
        <v>149</v>
      </c>
      <c r="AW1601" s="13" t="s">
        <v>31</v>
      </c>
      <c r="AX1601" s="13" t="s">
        <v>74</v>
      </c>
      <c r="AY1601" s="162" t="s">
        <v>142</v>
      </c>
    </row>
    <row r="1602" spans="1:65" s="14" customFormat="1" ht="10">
      <c r="B1602" s="169"/>
      <c r="D1602" s="161" t="s">
        <v>151</v>
      </c>
      <c r="E1602" s="170" t="s">
        <v>1</v>
      </c>
      <c r="F1602" s="171" t="s">
        <v>494</v>
      </c>
      <c r="H1602" s="170" t="s">
        <v>1</v>
      </c>
      <c r="I1602" s="172"/>
      <c r="L1602" s="169"/>
      <c r="M1602" s="173"/>
      <c r="N1602" s="174"/>
      <c r="O1602" s="174"/>
      <c r="P1602" s="174"/>
      <c r="Q1602" s="174"/>
      <c r="R1602" s="174"/>
      <c r="S1602" s="174"/>
      <c r="T1602" s="175"/>
      <c r="AT1602" s="170" t="s">
        <v>151</v>
      </c>
      <c r="AU1602" s="170" t="s">
        <v>149</v>
      </c>
      <c r="AV1602" s="14" t="s">
        <v>82</v>
      </c>
      <c r="AW1602" s="14" t="s">
        <v>31</v>
      </c>
      <c r="AX1602" s="14" t="s">
        <v>74</v>
      </c>
      <c r="AY1602" s="170" t="s">
        <v>142</v>
      </c>
    </row>
    <row r="1603" spans="1:65" s="13" customFormat="1" ht="10">
      <c r="B1603" s="160"/>
      <c r="D1603" s="161" t="s">
        <v>151</v>
      </c>
      <c r="E1603" s="162" t="s">
        <v>1</v>
      </c>
      <c r="F1603" s="163" t="s">
        <v>2214</v>
      </c>
      <c r="H1603" s="164">
        <v>6.4850000000000003</v>
      </c>
      <c r="I1603" s="165"/>
      <c r="L1603" s="160"/>
      <c r="M1603" s="166"/>
      <c r="N1603" s="167"/>
      <c r="O1603" s="167"/>
      <c r="P1603" s="167"/>
      <c r="Q1603" s="167"/>
      <c r="R1603" s="167"/>
      <c r="S1603" s="167"/>
      <c r="T1603" s="168"/>
      <c r="AT1603" s="162" t="s">
        <v>151</v>
      </c>
      <c r="AU1603" s="162" t="s">
        <v>149</v>
      </c>
      <c r="AV1603" s="13" t="s">
        <v>149</v>
      </c>
      <c r="AW1603" s="13" t="s">
        <v>31</v>
      </c>
      <c r="AX1603" s="13" t="s">
        <v>74</v>
      </c>
      <c r="AY1603" s="162" t="s">
        <v>142</v>
      </c>
    </row>
    <row r="1604" spans="1:65" s="14" customFormat="1" ht="10">
      <c r="B1604" s="169"/>
      <c r="D1604" s="161" t="s">
        <v>151</v>
      </c>
      <c r="E1604" s="170" t="s">
        <v>1</v>
      </c>
      <c r="F1604" s="171" t="s">
        <v>498</v>
      </c>
      <c r="H1604" s="170" t="s">
        <v>1</v>
      </c>
      <c r="I1604" s="172"/>
      <c r="L1604" s="169"/>
      <c r="M1604" s="173"/>
      <c r="N1604" s="174"/>
      <c r="O1604" s="174"/>
      <c r="P1604" s="174"/>
      <c r="Q1604" s="174"/>
      <c r="R1604" s="174"/>
      <c r="S1604" s="174"/>
      <c r="T1604" s="175"/>
      <c r="AT1604" s="170" t="s">
        <v>151</v>
      </c>
      <c r="AU1604" s="170" t="s">
        <v>149</v>
      </c>
      <c r="AV1604" s="14" t="s">
        <v>82</v>
      </c>
      <c r="AW1604" s="14" t="s">
        <v>31</v>
      </c>
      <c r="AX1604" s="14" t="s">
        <v>74</v>
      </c>
      <c r="AY1604" s="170" t="s">
        <v>142</v>
      </c>
    </row>
    <row r="1605" spans="1:65" s="13" customFormat="1" ht="10">
      <c r="B1605" s="160"/>
      <c r="D1605" s="161" t="s">
        <v>151</v>
      </c>
      <c r="E1605" s="162" t="s">
        <v>1</v>
      </c>
      <c r="F1605" s="163" t="s">
        <v>2215</v>
      </c>
      <c r="H1605" s="164">
        <v>15.548</v>
      </c>
      <c r="I1605" s="165"/>
      <c r="L1605" s="160"/>
      <c r="M1605" s="166"/>
      <c r="N1605" s="167"/>
      <c r="O1605" s="167"/>
      <c r="P1605" s="167"/>
      <c r="Q1605" s="167"/>
      <c r="R1605" s="167"/>
      <c r="S1605" s="167"/>
      <c r="T1605" s="168"/>
      <c r="AT1605" s="162" t="s">
        <v>151</v>
      </c>
      <c r="AU1605" s="162" t="s">
        <v>149</v>
      </c>
      <c r="AV1605" s="13" t="s">
        <v>149</v>
      </c>
      <c r="AW1605" s="13" t="s">
        <v>31</v>
      </c>
      <c r="AX1605" s="13" t="s">
        <v>74</v>
      </c>
      <c r="AY1605" s="162" t="s">
        <v>142</v>
      </c>
    </row>
    <row r="1606" spans="1:65" s="13" customFormat="1" ht="10">
      <c r="B1606" s="160"/>
      <c r="D1606" s="161" t="s">
        <v>151</v>
      </c>
      <c r="E1606" s="162" t="s">
        <v>1</v>
      </c>
      <c r="F1606" s="163" t="s">
        <v>2216</v>
      </c>
      <c r="H1606" s="164">
        <v>17.350000000000001</v>
      </c>
      <c r="I1606" s="165"/>
      <c r="L1606" s="160"/>
      <c r="M1606" s="166"/>
      <c r="N1606" s="167"/>
      <c r="O1606" s="167"/>
      <c r="P1606" s="167"/>
      <c r="Q1606" s="167"/>
      <c r="R1606" s="167"/>
      <c r="S1606" s="167"/>
      <c r="T1606" s="168"/>
      <c r="AT1606" s="162" t="s">
        <v>151</v>
      </c>
      <c r="AU1606" s="162" t="s">
        <v>149</v>
      </c>
      <c r="AV1606" s="13" t="s">
        <v>149</v>
      </c>
      <c r="AW1606" s="13" t="s">
        <v>31</v>
      </c>
      <c r="AX1606" s="13" t="s">
        <v>74</v>
      </c>
      <c r="AY1606" s="162" t="s">
        <v>142</v>
      </c>
    </row>
    <row r="1607" spans="1:65" s="15" customFormat="1" ht="10">
      <c r="B1607" s="176"/>
      <c r="D1607" s="161" t="s">
        <v>151</v>
      </c>
      <c r="E1607" s="177" t="s">
        <v>1</v>
      </c>
      <c r="F1607" s="178" t="s">
        <v>164</v>
      </c>
      <c r="H1607" s="179">
        <v>402.22300000000001</v>
      </c>
      <c r="I1607" s="180"/>
      <c r="L1607" s="176"/>
      <c r="M1607" s="181"/>
      <c r="N1607" s="182"/>
      <c r="O1607" s="182"/>
      <c r="P1607" s="182"/>
      <c r="Q1607" s="182"/>
      <c r="R1607" s="182"/>
      <c r="S1607" s="182"/>
      <c r="T1607" s="183"/>
      <c r="AT1607" s="177" t="s">
        <v>151</v>
      </c>
      <c r="AU1607" s="177" t="s">
        <v>149</v>
      </c>
      <c r="AV1607" s="15" t="s">
        <v>148</v>
      </c>
      <c r="AW1607" s="15" t="s">
        <v>31</v>
      </c>
      <c r="AX1607" s="15" t="s">
        <v>82</v>
      </c>
      <c r="AY1607" s="177" t="s">
        <v>142</v>
      </c>
    </row>
    <row r="1608" spans="1:65" s="2" customFormat="1" ht="16.5" customHeight="1">
      <c r="A1608" s="33"/>
      <c r="B1608" s="145"/>
      <c r="C1608" s="184" t="s">
        <v>2217</v>
      </c>
      <c r="D1608" s="184" t="s">
        <v>301</v>
      </c>
      <c r="E1608" s="185" t="s">
        <v>2218</v>
      </c>
      <c r="F1608" s="186" t="s">
        <v>2219</v>
      </c>
      <c r="G1608" s="187" t="s">
        <v>314</v>
      </c>
      <c r="H1608" s="188">
        <v>1371.8209999999999</v>
      </c>
      <c r="I1608" s="189"/>
      <c r="J1608" s="190">
        <f>ROUND(I1608*H1608,2)</f>
        <v>0</v>
      </c>
      <c r="K1608" s="191"/>
      <c r="L1608" s="192"/>
      <c r="M1608" s="193" t="s">
        <v>1</v>
      </c>
      <c r="N1608" s="194" t="s">
        <v>40</v>
      </c>
      <c r="O1608" s="59"/>
      <c r="P1608" s="156">
        <f>O1608*H1608</f>
        <v>0</v>
      </c>
      <c r="Q1608" s="156">
        <v>2.1000000000000001E-2</v>
      </c>
      <c r="R1608" s="156">
        <f>Q1608*H1608</f>
        <v>28.808240999999999</v>
      </c>
      <c r="S1608" s="156">
        <v>0</v>
      </c>
      <c r="T1608" s="157">
        <f>S1608*H1608</f>
        <v>0</v>
      </c>
      <c r="U1608" s="33"/>
      <c r="V1608" s="33"/>
      <c r="W1608" s="33"/>
      <c r="X1608" s="33"/>
      <c r="Y1608" s="33"/>
      <c r="Z1608" s="33"/>
      <c r="AA1608" s="33"/>
      <c r="AB1608" s="33"/>
      <c r="AC1608" s="33"/>
      <c r="AD1608" s="33"/>
      <c r="AE1608" s="33"/>
      <c r="AR1608" s="158" t="s">
        <v>387</v>
      </c>
      <c r="AT1608" s="158" t="s">
        <v>301</v>
      </c>
      <c r="AU1608" s="158" t="s">
        <v>149</v>
      </c>
      <c r="AY1608" s="18" t="s">
        <v>142</v>
      </c>
      <c r="BE1608" s="159">
        <f>IF(N1608="základná",J1608,0)</f>
        <v>0</v>
      </c>
      <c r="BF1608" s="159">
        <f>IF(N1608="znížená",J1608,0)</f>
        <v>0</v>
      </c>
      <c r="BG1608" s="159">
        <f>IF(N1608="zákl. prenesená",J1608,0)</f>
        <v>0</v>
      </c>
      <c r="BH1608" s="159">
        <f>IF(N1608="zníž. prenesená",J1608,0)</f>
        <v>0</v>
      </c>
      <c r="BI1608" s="159">
        <f>IF(N1608="nulová",J1608,0)</f>
        <v>0</v>
      </c>
      <c r="BJ1608" s="18" t="s">
        <v>149</v>
      </c>
      <c r="BK1608" s="159">
        <f>ROUND(I1608*H1608,2)</f>
        <v>0</v>
      </c>
      <c r="BL1608" s="18" t="s">
        <v>276</v>
      </c>
      <c r="BM1608" s="158" t="s">
        <v>2220</v>
      </c>
    </row>
    <row r="1609" spans="1:65" s="13" customFormat="1" ht="10">
      <c r="B1609" s="160"/>
      <c r="D1609" s="161" t="s">
        <v>151</v>
      </c>
      <c r="E1609" s="162" t="s">
        <v>1</v>
      </c>
      <c r="F1609" s="163" t="s">
        <v>2221</v>
      </c>
      <c r="H1609" s="164">
        <v>1371.8209999999999</v>
      </c>
      <c r="I1609" s="165"/>
      <c r="L1609" s="160"/>
      <c r="M1609" s="166"/>
      <c r="N1609" s="167"/>
      <c r="O1609" s="167"/>
      <c r="P1609" s="167"/>
      <c r="Q1609" s="167"/>
      <c r="R1609" s="167"/>
      <c r="S1609" s="167"/>
      <c r="T1609" s="168"/>
      <c r="AT1609" s="162" t="s">
        <v>151</v>
      </c>
      <c r="AU1609" s="162" t="s">
        <v>149</v>
      </c>
      <c r="AV1609" s="13" t="s">
        <v>149</v>
      </c>
      <c r="AW1609" s="13" t="s">
        <v>31</v>
      </c>
      <c r="AX1609" s="13" t="s">
        <v>82</v>
      </c>
      <c r="AY1609" s="162" t="s">
        <v>142</v>
      </c>
    </row>
    <row r="1610" spans="1:65" s="2" customFormat="1" ht="21.75" customHeight="1">
      <c r="A1610" s="33"/>
      <c r="B1610" s="145"/>
      <c r="C1610" s="146" t="s">
        <v>2222</v>
      </c>
      <c r="D1610" s="146" t="s">
        <v>144</v>
      </c>
      <c r="E1610" s="147" t="s">
        <v>2223</v>
      </c>
      <c r="F1610" s="148" t="s">
        <v>2224</v>
      </c>
      <c r="G1610" s="149" t="s">
        <v>1470</v>
      </c>
      <c r="H1610" s="203"/>
      <c r="I1610" s="151"/>
      <c r="J1610" s="152">
        <f>ROUND(I1610*H1610,2)</f>
        <v>0</v>
      </c>
      <c r="K1610" s="153"/>
      <c r="L1610" s="34"/>
      <c r="M1610" s="154" t="s">
        <v>1</v>
      </c>
      <c r="N1610" s="155" t="s">
        <v>40</v>
      </c>
      <c r="O1610" s="59"/>
      <c r="P1610" s="156">
        <f>O1610*H1610</f>
        <v>0</v>
      </c>
      <c r="Q1610" s="156">
        <v>0</v>
      </c>
      <c r="R1610" s="156">
        <f>Q1610*H1610</f>
        <v>0</v>
      </c>
      <c r="S1610" s="156">
        <v>0</v>
      </c>
      <c r="T1610" s="157">
        <f>S1610*H1610</f>
        <v>0</v>
      </c>
      <c r="U1610" s="33"/>
      <c r="V1610" s="33"/>
      <c r="W1610" s="33"/>
      <c r="X1610" s="33"/>
      <c r="Y1610" s="33"/>
      <c r="Z1610" s="33"/>
      <c r="AA1610" s="33"/>
      <c r="AB1610" s="33"/>
      <c r="AC1610" s="33"/>
      <c r="AD1610" s="33"/>
      <c r="AE1610" s="33"/>
      <c r="AR1610" s="158" t="s">
        <v>276</v>
      </c>
      <c r="AT1610" s="158" t="s">
        <v>144</v>
      </c>
      <c r="AU1610" s="158" t="s">
        <v>149</v>
      </c>
      <c r="AY1610" s="18" t="s">
        <v>142</v>
      </c>
      <c r="BE1610" s="159">
        <f>IF(N1610="základná",J1610,0)</f>
        <v>0</v>
      </c>
      <c r="BF1610" s="159">
        <f>IF(N1610="znížená",J1610,0)</f>
        <v>0</v>
      </c>
      <c r="BG1610" s="159">
        <f>IF(N1610="zákl. prenesená",J1610,0)</f>
        <v>0</v>
      </c>
      <c r="BH1610" s="159">
        <f>IF(N1610="zníž. prenesená",J1610,0)</f>
        <v>0</v>
      </c>
      <c r="BI1610" s="159">
        <f>IF(N1610="nulová",J1610,0)</f>
        <v>0</v>
      </c>
      <c r="BJ1610" s="18" t="s">
        <v>149</v>
      </c>
      <c r="BK1610" s="159">
        <f>ROUND(I1610*H1610,2)</f>
        <v>0</v>
      </c>
      <c r="BL1610" s="18" t="s">
        <v>276</v>
      </c>
      <c r="BM1610" s="158" t="s">
        <v>2225</v>
      </c>
    </row>
    <row r="1611" spans="1:65" s="12" customFormat="1" ht="22.75" customHeight="1">
      <c r="B1611" s="132"/>
      <c r="D1611" s="133" t="s">
        <v>73</v>
      </c>
      <c r="E1611" s="143" t="s">
        <v>2226</v>
      </c>
      <c r="F1611" s="143" t="s">
        <v>2227</v>
      </c>
      <c r="I1611" s="135"/>
      <c r="J1611" s="144">
        <f>BK1611</f>
        <v>0</v>
      </c>
      <c r="L1611" s="132"/>
      <c r="M1611" s="137"/>
      <c r="N1611" s="138"/>
      <c r="O1611" s="138"/>
      <c r="P1611" s="139">
        <f>SUM(P1612:P1631)</f>
        <v>0</v>
      </c>
      <c r="Q1611" s="138"/>
      <c r="R1611" s="139">
        <f>SUM(R1612:R1631)</f>
        <v>0.73443658999999994</v>
      </c>
      <c r="S1611" s="138"/>
      <c r="T1611" s="140">
        <f>SUM(T1612:T1631)</f>
        <v>0</v>
      </c>
      <c r="AR1611" s="133" t="s">
        <v>149</v>
      </c>
      <c r="AT1611" s="141" t="s">
        <v>73</v>
      </c>
      <c r="AU1611" s="141" t="s">
        <v>82</v>
      </c>
      <c r="AY1611" s="133" t="s">
        <v>142</v>
      </c>
      <c r="BK1611" s="142">
        <f>SUM(BK1612:BK1631)</f>
        <v>0</v>
      </c>
    </row>
    <row r="1612" spans="1:65" s="2" customFormat="1" ht="21.75" customHeight="1">
      <c r="A1612" s="33"/>
      <c r="B1612" s="145"/>
      <c r="C1612" s="146" t="s">
        <v>2228</v>
      </c>
      <c r="D1612" s="146" t="s">
        <v>144</v>
      </c>
      <c r="E1612" s="147" t="s">
        <v>2229</v>
      </c>
      <c r="F1612" s="148" t="s">
        <v>2230</v>
      </c>
      <c r="G1612" s="149" t="s">
        <v>314</v>
      </c>
      <c r="H1612" s="150">
        <v>271.71499999999997</v>
      </c>
      <c r="I1612" s="151"/>
      <c r="J1612" s="152">
        <f>ROUND(I1612*H1612,2)</f>
        <v>0</v>
      </c>
      <c r="K1612" s="153"/>
      <c r="L1612" s="34"/>
      <c r="M1612" s="154" t="s">
        <v>1</v>
      </c>
      <c r="N1612" s="155" t="s">
        <v>40</v>
      </c>
      <c r="O1612" s="59"/>
      <c r="P1612" s="156">
        <f>O1612*H1612</f>
        <v>0</v>
      </c>
      <c r="Q1612" s="156">
        <v>1.8000000000000001E-4</v>
      </c>
      <c r="R1612" s="156">
        <f>Q1612*H1612</f>
        <v>4.8908699999999999E-2</v>
      </c>
      <c r="S1612" s="156">
        <v>0</v>
      </c>
      <c r="T1612" s="157">
        <f>S1612*H1612</f>
        <v>0</v>
      </c>
      <c r="U1612" s="33"/>
      <c r="V1612" s="33"/>
      <c r="W1612" s="33"/>
      <c r="X1612" s="33"/>
      <c r="Y1612" s="33"/>
      <c r="Z1612" s="33"/>
      <c r="AA1612" s="33"/>
      <c r="AB1612" s="33"/>
      <c r="AC1612" s="33"/>
      <c r="AD1612" s="33"/>
      <c r="AE1612" s="33"/>
      <c r="AR1612" s="158" t="s">
        <v>276</v>
      </c>
      <c r="AT1612" s="158" t="s">
        <v>144</v>
      </c>
      <c r="AU1612" s="158" t="s">
        <v>149</v>
      </c>
      <c r="AY1612" s="18" t="s">
        <v>142</v>
      </c>
      <c r="BE1612" s="159">
        <f>IF(N1612="základná",J1612,0)</f>
        <v>0</v>
      </c>
      <c r="BF1612" s="159">
        <f>IF(N1612="znížená",J1612,0)</f>
        <v>0</v>
      </c>
      <c r="BG1612" s="159">
        <f>IF(N1612="zákl. prenesená",J1612,0)</f>
        <v>0</v>
      </c>
      <c r="BH1612" s="159">
        <f>IF(N1612="zníž. prenesená",J1612,0)</f>
        <v>0</v>
      </c>
      <c r="BI1612" s="159">
        <f>IF(N1612="nulová",J1612,0)</f>
        <v>0</v>
      </c>
      <c r="BJ1612" s="18" t="s">
        <v>149</v>
      </c>
      <c r="BK1612" s="159">
        <f>ROUND(I1612*H1612,2)</f>
        <v>0</v>
      </c>
      <c r="BL1612" s="18" t="s">
        <v>276</v>
      </c>
      <c r="BM1612" s="158" t="s">
        <v>2231</v>
      </c>
    </row>
    <row r="1613" spans="1:65" s="2" customFormat="1" ht="21.75" customHeight="1">
      <c r="A1613" s="33"/>
      <c r="B1613" s="145"/>
      <c r="C1613" s="146" t="s">
        <v>2232</v>
      </c>
      <c r="D1613" s="146" t="s">
        <v>144</v>
      </c>
      <c r="E1613" s="147" t="s">
        <v>2233</v>
      </c>
      <c r="F1613" s="148" t="s">
        <v>2234</v>
      </c>
      <c r="G1613" s="149" t="s">
        <v>314</v>
      </c>
      <c r="H1613" s="150">
        <v>271.71499999999997</v>
      </c>
      <c r="I1613" s="151"/>
      <c r="J1613" s="152">
        <f>ROUND(I1613*H1613,2)</f>
        <v>0</v>
      </c>
      <c r="K1613" s="153"/>
      <c r="L1613" s="34"/>
      <c r="M1613" s="154" t="s">
        <v>1</v>
      </c>
      <c r="N1613" s="155" t="s">
        <v>40</v>
      </c>
      <c r="O1613" s="59"/>
      <c r="P1613" s="156">
        <f>O1613*H1613</f>
        <v>0</v>
      </c>
      <c r="Q1613" s="156">
        <v>9.0000000000000006E-5</v>
      </c>
      <c r="R1613" s="156">
        <f>Q1613*H1613</f>
        <v>2.445435E-2</v>
      </c>
      <c r="S1613" s="156">
        <v>0</v>
      </c>
      <c r="T1613" s="157">
        <f>S1613*H1613</f>
        <v>0</v>
      </c>
      <c r="U1613" s="33"/>
      <c r="V1613" s="33"/>
      <c r="W1613" s="33"/>
      <c r="X1613" s="33"/>
      <c r="Y1613" s="33"/>
      <c r="Z1613" s="33"/>
      <c r="AA1613" s="33"/>
      <c r="AB1613" s="33"/>
      <c r="AC1613" s="33"/>
      <c r="AD1613" s="33"/>
      <c r="AE1613" s="33"/>
      <c r="AR1613" s="158" t="s">
        <v>276</v>
      </c>
      <c r="AT1613" s="158" t="s">
        <v>144</v>
      </c>
      <c r="AU1613" s="158" t="s">
        <v>149</v>
      </c>
      <c r="AY1613" s="18" t="s">
        <v>142</v>
      </c>
      <c r="BE1613" s="159">
        <f>IF(N1613="základná",J1613,0)</f>
        <v>0</v>
      </c>
      <c r="BF1613" s="159">
        <f>IF(N1613="znížená",J1613,0)</f>
        <v>0</v>
      </c>
      <c r="BG1613" s="159">
        <f>IF(N1613="zákl. prenesená",J1613,0)</f>
        <v>0</v>
      </c>
      <c r="BH1613" s="159">
        <f>IF(N1613="zníž. prenesená",J1613,0)</f>
        <v>0</v>
      </c>
      <c r="BI1613" s="159">
        <f>IF(N1613="nulová",J1613,0)</f>
        <v>0</v>
      </c>
      <c r="BJ1613" s="18" t="s">
        <v>149</v>
      </c>
      <c r="BK1613" s="159">
        <f>ROUND(I1613*H1613,2)</f>
        <v>0</v>
      </c>
      <c r="BL1613" s="18" t="s">
        <v>276</v>
      </c>
      <c r="BM1613" s="158" t="s">
        <v>2235</v>
      </c>
    </row>
    <row r="1614" spans="1:65" s="14" customFormat="1" ht="10">
      <c r="B1614" s="169"/>
      <c r="D1614" s="161" t="s">
        <v>151</v>
      </c>
      <c r="E1614" s="170" t="s">
        <v>1</v>
      </c>
      <c r="F1614" s="171" t="s">
        <v>2236</v>
      </c>
      <c r="H1614" s="170" t="s">
        <v>1</v>
      </c>
      <c r="I1614" s="172"/>
      <c r="L1614" s="169"/>
      <c r="M1614" s="173"/>
      <c r="N1614" s="174"/>
      <c r="O1614" s="174"/>
      <c r="P1614" s="174"/>
      <c r="Q1614" s="174"/>
      <c r="R1614" s="174"/>
      <c r="S1614" s="174"/>
      <c r="T1614" s="175"/>
      <c r="AT1614" s="170" t="s">
        <v>151</v>
      </c>
      <c r="AU1614" s="170" t="s">
        <v>149</v>
      </c>
      <c r="AV1614" s="14" t="s">
        <v>82</v>
      </c>
      <c r="AW1614" s="14" t="s">
        <v>31</v>
      </c>
      <c r="AX1614" s="14" t="s">
        <v>74</v>
      </c>
      <c r="AY1614" s="170" t="s">
        <v>142</v>
      </c>
    </row>
    <row r="1615" spans="1:65" s="13" customFormat="1" ht="10">
      <c r="B1615" s="160"/>
      <c r="D1615" s="161" t="s">
        <v>151</v>
      </c>
      <c r="E1615" s="162" t="s">
        <v>1</v>
      </c>
      <c r="F1615" s="163" t="s">
        <v>2237</v>
      </c>
      <c r="H1615" s="164">
        <v>271.71499999999997</v>
      </c>
      <c r="I1615" s="165"/>
      <c r="L1615" s="160"/>
      <c r="M1615" s="166"/>
      <c r="N1615" s="167"/>
      <c r="O1615" s="167"/>
      <c r="P1615" s="167"/>
      <c r="Q1615" s="167"/>
      <c r="R1615" s="167"/>
      <c r="S1615" s="167"/>
      <c r="T1615" s="168"/>
      <c r="AT1615" s="162" t="s">
        <v>151</v>
      </c>
      <c r="AU1615" s="162" t="s">
        <v>149</v>
      </c>
      <c r="AV1615" s="13" t="s">
        <v>149</v>
      </c>
      <c r="AW1615" s="13" t="s">
        <v>31</v>
      </c>
      <c r="AX1615" s="13" t="s">
        <v>82</v>
      </c>
      <c r="AY1615" s="162" t="s">
        <v>142</v>
      </c>
    </row>
    <row r="1616" spans="1:65" s="2" customFormat="1" ht="33" customHeight="1">
      <c r="A1616" s="33"/>
      <c r="B1616" s="145"/>
      <c r="C1616" s="146" t="s">
        <v>2238</v>
      </c>
      <c r="D1616" s="146" t="s">
        <v>144</v>
      </c>
      <c r="E1616" s="147" t="s">
        <v>2239</v>
      </c>
      <c r="F1616" s="148" t="s">
        <v>2240</v>
      </c>
      <c r="G1616" s="149" t="s">
        <v>314</v>
      </c>
      <c r="H1616" s="150">
        <v>63.436999999999998</v>
      </c>
      <c r="I1616" s="151"/>
      <c r="J1616" s="152">
        <f>ROUND(I1616*H1616,2)</f>
        <v>0</v>
      </c>
      <c r="K1616" s="153"/>
      <c r="L1616" s="34"/>
      <c r="M1616" s="154" t="s">
        <v>1</v>
      </c>
      <c r="N1616" s="155" t="s">
        <v>40</v>
      </c>
      <c r="O1616" s="59"/>
      <c r="P1616" s="156">
        <f>O1616*H1616</f>
        <v>0</v>
      </c>
      <c r="Q1616" s="156">
        <v>3.2000000000000003E-4</v>
      </c>
      <c r="R1616" s="156">
        <f>Q1616*H1616</f>
        <v>2.029984E-2</v>
      </c>
      <c r="S1616" s="156">
        <v>0</v>
      </c>
      <c r="T1616" s="157">
        <f>S1616*H1616</f>
        <v>0</v>
      </c>
      <c r="U1616" s="33"/>
      <c r="V1616" s="33"/>
      <c r="W1616" s="33"/>
      <c r="X1616" s="33"/>
      <c r="Y1616" s="33"/>
      <c r="Z1616" s="33"/>
      <c r="AA1616" s="33"/>
      <c r="AB1616" s="33"/>
      <c r="AC1616" s="33"/>
      <c r="AD1616" s="33"/>
      <c r="AE1616" s="33"/>
      <c r="AR1616" s="158" t="s">
        <v>276</v>
      </c>
      <c r="AT1616" s="158" t="s">
        <v>144</v>
      </c>
      <c r="AU1616" s="158" t="s">
        <v>149</v>
      </c>
      <c r="AY1616" s="18" t="s">
        <v>142</v>
      </c>
      <c r="BE1616" s="159">
        <f>IF(N1616="základná",J1616,0)</f>
        <v>0</v>
      </c>
      <c r="BF1616" s="159">
        <f>IF(N1616="znížená",J1616,0)</f>
        <v>0</v>
      </c>
      <c r="BG1616" s="159">
        <f>IF(N1616="zákl. prenesená",J1616,0)</f>
        <v>0</v>
      </c>
      <c r="BH1616" s="159">
        <f>IF(N1616="zníž. prenesená",J1616,0)</f>
        <v>0</v>
      </c>
      <c r="BI1616" s="159">
        <f>IF(N1616="nulová",J1616,0)</f>
        <v>0</v>
      </c>
      <c r="BJ1616" s="18" t="s">
        <v>149</v>
      </c>
      <c r="BK1616" s="159">
        <f>ROUND(I1616*H1616,2)</f>
        <v>0</v>
      </c>
      <c r="BL1616" s="18" t="s">
        <v>276</v>
      </c>
      <c r="BM1616" s="158" t="s">
        <v>2241</v>
      </c>
    </row>
    <row r="1617" spans="1:65" s="14" customFormat="1" ht="10">
      <c r="B1617" s="169"/>
      <c r="D1617" s="161" t="s">
        <v>151</v>
      </c>
      <c r="E1617" s="170" t="s">
        <v>1</v>
      </c>
      <c r="F1617" s="171" t="s">
        <v>2242</v>
      </c>
      <c r="H1617" s="170" t="s">
        <v>1</v>
      </c>
      <c r="I1617" s="172"/>
      <c r="L1617" s="169"/>
      <c r="M1617" s="173"/>
      <c r="N1617" s="174"/>
      <c r="O1617" s="174"/>
      <c r="P1617" s="174"/>
      <c r="Q1617" s="174"/>
      <c r="R1617" s="174"/>
      <c r="S1617" s="174"/>
      <c r="T1617" s="175"/>
      <c r="AT1617" s="170" t="s">
        <v>151</v>
      </c>
      <c r="AU1617" s="170" t="s">
        <v>149</v>
      </c>
      <c r="AV1617" s="14" t="s">
        <v>82</v>
      </c>
      <c r="AW1617" s="14" t="s">
        <v>31</v>
      </c>
      <c r="AX1617" s="14" t="s">
        <v>74</v>
      </c>
      <c r="AY1617" s="170" t="s">
        <v>142</v>
      </c>
    </row>
    <row r="1618" spans="1:65" s="13" customFormat="1" ht="10">
      <c r="B1618" s="160"/>
      <c r="D1618" s="161" t="s">
        <v>151</v>
      </c>
      <c r="E1618" s="162" t="s">
        <v>1</v>
      </c>
      <c r="F1618" s="163" t="s">
        <v>2243</v>
      </c>
      <c r="H1618" s="164">
        <v>5.4720000000000004</v>
      </c>
      <c r="I1618" s="165"/>
      <c r="L1618" s="160"/>
      <c r="M1618" s="166"/>
      <c r="N1618" s="167"/>
      <c r="O1618" s="167"/>
      <c r="P1618" s="167"/>
      <c r="Q1618" s="167"/>
      <c r="R1618" s="167"/>
      <c r="S1618" s="167"/>
      <c r="T1618" s="168"/>
      <c r="AT1618" s="162" t="s">
        <v>151</v>
      </c>
      <c r="AU1618" s="162" t="s">
        <v>149</v>
      </c>
      <c r="AV1618" s="13" t="s">
        <v>149</v>
      </c>
      <c r="AW1618" s="13" t="s">
        <v>31</v>
      </c>
      <c r="AX1618" s="13" t="s">
        <v>74</v>
      </c>
      <c r="AY1618" s="162" t="s">
        <v>142</v>
      </c>
    </row>
    <row r="1619" spans="1:65" s="13" customFormat="1" ht="10">
      <c r="B1619" s="160"/>
      <c r="D1619" s="161" t="s">
        <v>151</v>
      </c>
      <c r="E1619" s="162" t="s">
        <v>1</v>
      </c>
      <c r="F1619" s="163" t="s">
        <v>2244</v>
      </c>
      <c r="H1619" s="164">
        <v>57.965000000000003</v>
      </c>
      <c r="I1619" s="165"/>
      <c r="L1619" s="160"/>
      <c r="M1619" s="166"/>
      <c r="N1619" s="167"/>
      <c r="O1619" s="167"/>
      <c r="P1619" s="167"/>
      <c r="Q1619" s="167"/>
      <c r="R1619" s="167"/>
      <c r="S1619" s="167"/>
      <c r="T1619" s="168"/>
      <c r="AT1619" s="162" t="s">
        <v>151</v>
      </c>
      <c r="AU1619" s="162" t="s">
        <v>149</v>
      </c>
      <c r="AV1619" s="13" t="s">
        <v>149</v>
      </c>
      <c r="AW1619" s="13" t="s">
        <v>31</v>
      </c>
      <c r="AX1619" s="13" t="s">
        <v>74</v>
      </c>
      <c r="AY1619" s="162" t="s">
        <v>142</v>
      </c>
    </row>
    <row r="1620" spans="1:65" s="15" customFormat="1" ht="10">
      <c r="B1620" s="176"/>
      <c r="D1620" s="161" t="s">
        <v>151</v>
      </c>
      <c r="E1620" s="177" t="s">
        <v>1</v>
      </c>
      <c r="F1620" s="178" t="s">
        <v>164</v>
      </c>
      <c r="H1620" s="179">
        <v>63.436999999999998</v>
      </c>
      <c r="I1620" s="180"/>
      <c r="L1620" s="176"/>
      <c r="M1620" s="181"/>
      <c r="N1620" s="182"/>
      <c r="O1620" s="182"/>
      <c r="P1620" s="182"/>
      <c r="Q1620" s="182"/>
      <c r="R1620" s="182"/>
      <c r="S1620" s="182"/>
      <c r="T1620" s="183"/>
      <c r="AT1620" s="177" t="s">
        <v>151</v>
      </c>
      <c r="AU1620" s="177" t="s">
        <v>149</v>
      </c>
      <c r="AV1620" s="15" t="s">
        <v>148</v>
      </c>
      <c r="AW1620" s="15" t="s">
        <v>31</v>
      </c>
      <c r="AX1620" s="15" t="s">
        <v>82</v>
      </c>
      <c r="AY1620" s="177" t="s">
        <v>142</v>
      </c>
    </row>
    <row r="1621" spans="1:65" s="2" customFormat="1" ht="33" customHeight="1">
      <c r="A1621" s="33"/>
      <c r="B1621" s="145"/>
      <c r="C1621" s="146" t="s">
        <v>2245</v>
      </c>
      <c r="D1621" s="146" t="s">
        <v>144</v>
      </c>
      <c r="E1621" s="147" t="s">
        <v>2246</v>
      </c>
      <c r="F1621" s="148" t="s">
        <v>2247</v>
      </c>
      <c r="G1621" s="149" t="s">
        <v>314</v>
      </c>
      <c r="H1621" s="150">
        <v>376.37299999999999</v>
      </c>
      <c r="I1621" s="151"/>
      <c r="J1621" s="152">
        <f>ROUND(I1621*H1621,2)</f>
        <v>0</v>
      </c>
      <c r="K1621" s="153"/>
      <c r="L1621" s="34"/>
      <c r="M1621" s="154" t="s">
        <v>1</v>
      </c>
      <c r="N1621" s="155" t="s">
        <v>40</v>
      </c>
      <c r="O1621" s="59"/>
      <c r="P1621" s="156">
        <f>O1621*H1621</f>
        <v>0</v>
      </c>
      <c r="Q1621" s="156">
        <v>2.0000000000000002E-5</v>
      </c>
      <c r="R1621" s="156">
        <f>Q1621*H1621</f>
        <v>7.5274600000000006E-3</v>
      </c>
      <c r="S1621" s="156">
        <v>0</v>
      </c>
      <c r="T1621" s="157">
        <f>S1621*H1621</f>
        <v>0</v>
      </c>
      <c r="U1621" s="33"/>
      <c r="V1621" s="33"/>
      <c r="W1621" s="33"/>
      <c r="X1621" s="33"/>
      <c r="Y1621" s="33"/>
      <c r="Z1621" s="33"/>
      <c r="AA1621" s="33"/>
      <c r="AB1621" s="33"/>
      <c r="AC1621" s="33"/>
      <c r="AD1621" s="33"/>
      <c r="AE1621" s="33"/>
      <c r="AR1621" s="158" t="s">
        <v>276</v>
      </c>
      <c r="AT1621" s="158" t="s">
        <v>144</v>
      </c>
      <c r="AU1621" s="158" t="s">
        <v>149</v>
      </c>
      <c r="AY1621" s="18" t="s">
        <v>142</v>
      </c>
      <c r="BE1621" s="159">
        <f>IF(N1621="základná",J1621,0)</f>
        <v>0</v>
      </c>
      <c r="BF1621" s="159">
        <f>IF(N1621="znížená",J1621,0)</f>
        <v>0</v>
      </c>
      <c r="BG1621" s="159">
        <f>IF(N1621="zákl. prenesená",J1621,0)</f>
        <v>0</v>
      </c>
      <c r="BH1621" s="159">
        <f>IF(N1621="zníž. prenesená",J1621,0)</f>
        <v>0</v>
      </c>
      <c r="BI1621" s="159">
        <f>IF(N1621="nulová",J1621,0)</f>
        <v>0</v>
      </c>
      <c r="BJ1621" s="18" t="s">
        <v>149</v>
      </c>
      <c r="BK1621" s="159">
        <f>ROUND(I1621*H1621,2)</f>
        <v>0</v>
      </c>
      <c r="BL1621" s="18" t="s">
        <v>276</v>
      </c>
      <c r="BM1621" s="158" t="s">
        <v>2248</v>
      </c>
    </row>
    <row r="1622" spans="1:65" s="14" customFormat="1" ht="10">
      <c r="B1622" s="169"/>
      <c r="D1622" s="161" t="s">
        <v>151</v>
      </c>
      <c r="E1622" s="170" t="s">
        <v>1</v>
      </c>
      <c r="F1622" s="171" t="s">
        <v>1741</v>
      </c>
      <c r="H1622" s="170" t="s">
        <v>1</v>
      </c>
      <c r="I1622" s="172"/>
      <c r="L1622" s="169"/>
      <c r="M1622" s="173"/>
      <c r="N1622" s="174"/>
      <c r="O1622" s="174"/>
      <c r="P1622" s="174"/>
      <c r="Q1622" s="174"/>
      <c r="R1622" s="174"/>
      <c r="S1622" s="174"/>
      <c r="T1622" s="175"/>
      <c r="AT1622" s="170" t="s">
        <v>151</v>
      </c>
      <c r="AU1622" s="170" t="s">
        <v>149</v>
      </c>
      <c r="AV1622" s="14" t="s">
        <v>82</v>
      </c>
      <c r="AW1622" s="14" t="s">
        <v>31</v>
      </c>
      <c r="AX1622" s="14" t="s">
        <v>74</v>
      </c>
      <c r="AY1622" s="170" t="s">
        <v>142</v>
      </c>
    </row>
    <row r="1623" spans="1:65" s="13" customFormat="1" ht="10">
      <c r="B1623" s="160"/>
      <c r="D1623" s="161" t="s">
        <v>151</v>
      </c>
      <c r="E1623" s="162" t="s">
        <v>1</v>
      </c>
      <c r="F1623" s="163" t="s">
        <v>2249</v>
      </c>
      <c r="H1623" s="164">
        <v>312.93599999999998</v>
      </c>
      <c r="I1623" s="165"/>
      <c r="L1623" s="160"/>
      <c r="M1623" s="166"/>
      <c r="N1623" s="167"/>
      <c r="O1623" s="167"/>
      <c r="P1623" s="167"/>
      <c r="Q1623" s="167"/>
      <c r="R1623" s="167"/>
      <c r="S1623" s="167"/>
      <c r="T1623" s="168"/>
      <c r="AT1623" s="162" t="s">
        <v>151</v>
      </c>
      <c r="AU1623" s="162" t="s">
        <v>149</v>
      </c>
      <c r="AV1623" s="13" t="s">
        <v>149</v>
      </c>
      <c r="AW1623" s="13" t="s">
        <v>31</v>
      </c>
      <c r="AX1623" s="13" t="s">
        <v>74</v>
      </c>
      <c r="AY1623" s="162" t="s">
        <v>142</v>
      </c>
    </row>
    <row r="1624" spans="1:65" s="14" customFormat="1" ht="10">
      <c r="B1624" s="169"/>
      <c r="D1624" s="161" t="s">
        <v>151</v>
      </c>
      <c r="E1624" s="170" t="s">
        <v>1</v>
      </c>
      <c r="F1624" s="171" t="s">
        <v>2242</v>
      </c>
      <c r="H1624" s="170" t="s">
        <v>1</v>
      </c>
      <c r="I1624" s="172"/>
      <c r="L1624" s="169"/>
      <c r="M1624" s="173"/>
      <c r="N1624" s="174"/>
      <c r="O1624" s="174"/>
      <c r="P1624" s="174"/>
      <c r="Q1624" s="174"/>
      <c r="R1624" s="174"/>
      <c r="S1624" s="174"/>
      <c r="T1624" s="175"/>
      <c r="AT1624" s="170" t="s">
        <v>151</v>
      </c>
      <c r="AU1624" s="170" t="s">
        <v>149</v>
      </c>
      <c r="AV1624" s="14" t="s">
        <v>82</v>
      </c>
      <c r="AW1624" s="14" t="s">
        <v>31</v>
      </c>
      <c r="AX1624" s="14" t="s">
        <v>74</v>
      </c>
      <c r="AY1624" s="170" t="s">
        <v>142</v>
      </c>
    </row>
    <row r="1625" spans="1:65" s="13" customFormat="1" ht="10">
      <c r="B1625" s="160"/>
      <c r="D1625" s="161" t="s">
        <v>151</v>
      </c>
      <c r="E1625" s="162" t="s">
        <v>1</v>
      </c>
      <c r="F1625" s="163" t="s">
        <v>2243</v>
      </c>
      <c r="H1625" s="164">
        <v>5.4720000000000004</v>
      </c>
      <c r="I1625" s="165"/>
      <c r="L1625" s="160"/>
      <c r="M1625" s="166"/>
      <c r="N1625" s="167"/>
      <c r="O1625" s="167"/>
      <c r="P1625" s="167"/>
      <c r="Q1625" s="167"/>
      <c r="R1625" s="167"/>
      <c r="S1625" s="167"/>
      <c r="T1625" s="168"/>
      <c r="AT1625" s="162" t="s">
        <v>151</v>
      </c>
      <c r="AU1625" s="162" t="s">
        <v>149</v>
      </c>
      <c r="AV1625" s="13" t="s">
        <v>149</v>
      </c>
      <c r="AW1625" s="13" t="s">
        <v>31</v>
      </c>
      <c r="AX1625" s="13" t="s">
        <v>74</v>
      </c>
      <c r="AY1625" s="162" t="s">
        <v>142</v>
      </c>
    </row>
    <row r="1626" spans="1:65" s="13" customFormat="1" ht="10">
      <c r="B1626" s="160"/>
      <c r="D1626" s="161" t="s">
        <v>151</v>
      </c>
      <c r="E1626" s="162" t="s">
        <v>1</v>
      </c>
      <c r="F1626" s="163" t="s">
        <v>2244</v>
      </c>
      <c r="H1626" s="164">
        <v>57.965000000000003</v>
      </c>
      <c r="I1626" s="165"/>
      <c r="L1626" s="160"/>
      <c r="M1626" s="166"/>
      <c r="N1626" s="167"/>
      <c r="O1626" s="167"/>
      <c r="P1626" s="167"/>
      <c r="Q1626" s="167"/>
      <c r="R1626" s="167"/>
      <c r="S1626" s="167"/>
      <c r="T1626" s="168"/>
      <c r="AT1626" s="162" t="s">
        <v>151</v>
      </c>
      <c r="AU1626" s="162" t="s">
        <v>149</v>
      </c>
      <c r="AV1626" s="13" t="s">
        <v>149</v>
      </c>
      <c r="AW1626" s="13" t="s">
        <v>31</v>
      </c>
      <c r="AX1626" s="13" t="s">
        <v>74</v>
      </c>
      <c r="AY1626" s="162" t="s">
        <v>142</v>
      </c>
    </row>
    <row r="1627" spans="1:65" s="15" customFormat="1" ht="10">
      <c r="B1627" s="176"/>
      <c r="D1627" s="161" t="s">
        <v>151</v>
      </c>
      <c r="E1627" s="177" t="s">
        <v>1</v>
      </c>
      <c r="F1627" s="178" t="s">
        <v>164</v>
      </c>
      <c r="H1627" s="179">
        <v>376.37299999999999</v>
      </c>
      <c r="I1627" s="180"/>
      <c r="L1627" s="176"/>
      <c r="M1627" s="181"/>
      <c r="N1627" s="182"/>
      <c r="O1627" s="182"/>
      <c r="P1627" s="182"/>
      <c r="Q1627" s="182"/>
      <c r="R1627" s="182"/>
      <c r="S1627" s="182"/>
      <c r="T1627" s="183"/>
      <c r="AT1627" s="177" t="s">
        <v>151</v>
      </c>
      <c r="AU1627" s="177" t="s">
        <v>149</v>
      </c>
      <c r="AV1627" s="15" t="s">
        <v>148</v>
      </c>
      <c r="AW1627" s="15" t="s">
        <v>31</v>
      </c>
      <c r="AX1627" s="15" t="s">
        <v>82</v>
      </c>
      <c r="AY1627" s="177" t="s">
        <v>142</v>
      </c>
    </row>
    <row r="1628" spans="1:65" s="2" customFormat="1" ht="33" customHeight="1">
      <c r="A1628" s="33"/>
      <c r="B1628" s="145"/>
      <c r="C1628" s="146" t="s">
        <v>2250</v>
      </c>
      <c r="D1628" s="146" t="s">
        <v>144</v>
      </c>
      <c r="E1628" s="147" t="s">
        <v>2251</v>
      </c>
      <c r="F1628" s="148" t="s">
        <v>2252</v>
      </c>
      <c r="G1628" s="149" t="s">
        <v>314</v>
      </c>
      <c r="H1628" s="150">
        <v>1712.9</v>
      </c>
      <c r="I1628" s="151"/>
      <c r="J1628" s="152">
        <f>ROUND(I1628*H1628,2)</f>
        <v>0</v>
      </c>
      <c r="K1628" s="153"/>
      <c r="L1628" s="34"/>
      <c r="M1628" s="154" t="s">
        <v>1</v>
      </c>
      <c r="N1628" s="155" t="s">
        <v>40</v>
      </c>
      <c r="O1628" s="59"/>
      <c r="P1628" s="156">
        <f>O1628*H1628</f>
        <v>0</v>
      </c>
      <c r="Q1628" s="156">
        <v>3.3E-4</v>
      </c>
      <c r="R1628" s="156">
        <f>Q1628*H1628</f>
        <v>0.56525700000000001</v>
      </c>
      <c r="S1628" s="156">
        <v>0</v>
      </c>
      <c r="T1628" s="157">
        <f>S1628*H1628</f>
        <v>0</v>
      </c>
      <c r="U1628" s="33"/>
      <c r="V1628" s="33"/>
      <c r="W1628" s="33"/>
      <c r="X1628" s="33"/>
      <c r="Y1628" s="33"/>
      <c r="Z1628" s="33"/>
      <c r="AA1628" s="33"/>
      <c r="AB1628" s="33"/>
      <c r="AC1628" s="33"/>
      <c r="AD1628" s="33"/>
      <c r="AE1628" s="33"/>
      <c r="AR1628" s="158" t="s">
        <v>276</v>
      </c>
      <c r="AT1628" s="158" t="s">
        <v>144</v>
      </c>
      <c r="AU1628" s="158" t="s">
        <v>149</v>
      </c>
      <c r="AY1628" s="18" t="s">
        <v>142</v>
      </c>
      <c r="BE1628" s="159">
        <f>IF(N1628="základná",J1628,0)</f>
        <v>0</v>
      </c>
      <c r="BF1628" s="159">
        <f>IF(N1628="znížená",J1628,0)</f>
        <v>0</v>
      </c>
      <c r="BG1628" s="159">
        <f>IF(N1628="zákl. prenesená",J1628,0)</f>
        <v>0</v>
      </c>
      <c r="BH1628" s="159">
        <f>IF(N1628="zníž. prenesená",J1628,0)</f>
        <v>0</v>
      </c>
      <c r="BI1628" s="159">
        <f>IF(N1628="nulová",J1628,0)</f>
        <v>0</v>
      </c>
      <c r="BJ1628" s="18" t="s">
        <v>149</v>
      </c>
      <c r="BK1628" s="159">
        <f>ROUND(I1628*H1628,2)</f>
        <v>0</v>
      </c>
      <c r="BL1628" s="18" t="s">
        <v>276</v>
      </c>
      <c r="BM1628" s="158" t="s">
        <v>2253</v>
      </c>
    </row>
    <row r="1629" spans="1:65" s="13" customFormat="1" ht="10">
      <c r="B1629" s="160"/>
      <c r="D1629" s="161" t="s">
        <v>151</v>
      </c>
      <c r="E1629" s="162" t="s">
        <v>1</v>
      </c>
      <c r="F1629" s="163" t="s">
        <v>2254</v>
      </c>
      <c r="H1629" s="164">
        <v>1712.9</v>
      </c>
      <c r="I1629" s="165"/>
      <c r="L1629" s="160"/>
      <c r="M1629" s="166"/>
      <c r="N1629" s="167"/>
      <c r="O1629" s="167"/>
      <c r="P1629" s="167"/>
      <c r="Q1629" s="167"/>
      <c r="R1629" s="167"/>
      <c r="S1629" s="167"/>
      <c r="T1629" s="168"/>
      <c r="AT1629" s="162" t="s">
        <v>151</v>
      </c>
      <c r="AU1629" s="162" t="s">
        <v>149</v>
      </c>
      <c r="AV1629" s="13" t="s">
        <v>149</v>
      </c>
      <c r="AW1629" s="13" t="s">
        <v>31</v>
      </c>
      <c r="AX1629" s="13" t="s">
        <v>82</v>
      </c>
      <c r="AY1629" s="162" t="s">
        <v>142</v>
      </c>
    </row>
    <row r="1630" spans="1:65" s="2" customFormat="1" ht="21.75" customHeight="1">
      <c r="A1630" s="33"/>
      <c r="B1630" s="145"/>
      <c r="C1630" s="146" t="s">
        <v>2255</v>
      </c>
      <c r="D1630" s="146" t="s">
        <v>144</v>
      </c>
      <c r="E1630" s="147" t="s">
        <v>2256</v>
      </c>
      <c r="F1630" s="148" t="s">
        <v>2257</v>
      </c>
      <c r="G1630" s="149" t="s">
        <v>314</v>
      </c>
      <c r="H1630" s="150">
        <v>206.02799999999999</v>
      </c>
      <c r="I1630" s="151"/>
      <c r="J1630" s="152">
        <f>ROUND(I1630*H1630,2)</f>
        <v>0</v>
      </c>
      <c r="K1630" s="153"/>
      <c r="L1630" s="34"/>
      <c r="M1630" s="154" t="s">
        <v>1</v>
      </c>
      <c r="N1630" s="155" t="s">
        <v>40</v>
      </c>
      <c r="O1630" s="59"/>
      <c r="P1630" s="156">
        <f>O1630*H1630</f>
        <v>0</v>
      </c>
      <c r="Q1630" s="156">
        <v>3.3E-4</v>
      </c>
      <c r="R1630" s="156">
        <f>Q1630*H1630</f>
        <v>6.7989239999999992E-2</v>
      </c>
      <c r="S1630" s="156">
        <v>0</v>
      </c>
      <c r="T1630" s="157">
        <f>S1630*H1630</f>
        <v>0</v>
      </c>
      <c r="U1630" s="33"/>
      <c r="V1630" s="33"/>
      <c r="W1630" s="33"/>
      <c r="X1630" s="33"/>
      <c r="Y1630" s="33"/>
      <c r="Z1630" s="33"/>
      <c r="AA1630" s="33"/>
      <c r="AB1630" s="33"/>
      <c r="AC1630" s="33"/>
      <c r="AD1630" s="33"/>
      <c r="AE1630" s="33"/>
      <c r="AR1630" s="158" t="s">
        <v>276</v>
      </c>
      <c r="AT1630" s="158" t="s">
        <v>144</v>
      </c>
      <c r="AU1630" s="158" t="s">
        <v>149</v>
      </c>
      <c r="AY1630" s="18" t="s">
        <v>142</v>
      </c>
      <c r="BE1630" s="159">
        <f>IF(N1630="základná",J1630,0)</f>
        <v>0</v>
      </c>
      <c r="BF1630" s="159">
        <f>IF(N1630="znížená",J1630,0)</f>
        <v>0</v>
      </c>
      <c r="BG1630" s="159">
        <f>IF(N1630="zákl. prenesená",J1630,0)</f>
        <v>0</v>
      </c>
      <c r="BH1630" s="159">
        <f>IF(N1630="zníž. prenesená",J1630,0)</f>
        <v>0</v>
      </c>
      <c r="BI1630" s="159">
        <f>IF(N1630="nulová",J1630,0)</f>
        <v>0</v>
      </c>
      <c r="BJ1630" s="18" t="s">
        <v>149</v>
      </c>
      <c r="BK1630" s="159">
        <f>ROUND(I1630*H1630,2)</f>
        <v>0</v>
      </c>
      <c r="BL1630" s="18" t="s">
        <v>276</v>
      </c>
      <c r="BM1630" s="158" t="s">
        <v>2258</v>
      </c>
    </row>
    <row r="1631" spans="1:65" s="13" customFormat="1" ht="10">
      <c r="B1631" s="160"/>
      <c r="D1631" s="161" t="s">
        <v>151</v>
      </c>
      <c r="E1631" s="162" t="s">
        <v>1</v>
      </c>
      <c r="F1631" s="163" t="s">
        <v>2259</v>
      </c>
      <c r="H1631" s="164">
        <v>206.02799999999999</v>
      </c>
      <c r="I1631" s="165"/>
      <c r="L1631" s="160"/>
      <c r="M1631" s="166"/>
      <c r="N1631" s="167"/>
      <c r="O1631" s="167"/>
      <c r="P1631" s="167"/>
      <c r="Q1631" s="167"/>
      <c r="R1631" s="167"/>
      <c r="S1631" s="167"/>
      <c r="T1631" s="168"/>
      <c r="AT1631" s="162" t="s">
        <v>151</v>
      </c>
      <c r="AU1631" s="162" t="s">
        <v>149</v>
      </c>
      <c r="AV1631" s="13" t="s">
        <v>149</v>
      </c>
      <c r="AW1631" s="13" t="s">
        <v>31</v>
      </c>
      <c r="AX1631" s="13" t="s">
        <v>82</v>
      </c>
      <c r="AY1631" s="162" t="s">
        <v>142</v>
      </c>
    </row>
    <row r="1632" spans="1:65" s="12" customFormat="1" ht="22.75" customHeight="1">
      <c r="B1632" s="132"/>
      <c r="D1632" s="133" t="s">
        <v>73</v>
      </c>
      <c r="E1632" s="143" t="s">
        <v>2260</v>
      </c>
      <c r="F1632" s="143" t="s">
        <v>2261</v>
      </c>
      <c r="I1632" s="135"/>
      <c r="J1632" s="144">
        <f>BK1632</f>
        <v>0</v>
      </c>
      <c r="L1632" s="132"/>
      <c r="M1632" s="137"/>
      <c r="N1632" s="138"/>
      <c r="O1632" s="138"/>
      <c r="P1632" s="139">
        <f>SUM(P1633:P1635)</f>
        <v>0</v>
      </c>
      <c r="Q1632" s="138"/>
      <c r="R1632" s="139">
        <f>SUM(R1633:R1635)</f>
        <v>3.3810896000000001</v>
      </c>
      <c r="S1632" s="138"/>
      <c r="T1632" s="140">
        <f>SUM(T1633:T1635)</f>
        <v>0</v>
      </c>
      <c r="AR1632" s="133" t="s">
        <v>149</v>
      </c>
      <c r="AT1632" s="141" t="s">
        <v>73</v>
      </c>
      <c r="AU1632" s="141" t="s">
        <v>82</v>
      </c>
      <c r="AY1632" s="133" t="s">
        <v>142</v>
      </c>
      <c r="BK1632" s="142">
        <f>SUM(BK1633:BK1635)</f>
        <v>0</v>
      </c>
    </row>
    <row r="1633" spans="1:65" s="2" customFormat="1" ht="33" customHeight="1">
      <c r="A1633" s="33"/>
      <c r="B1633" s="145"/>
      <c r="C1633" s="146" t="s">
        <v>2262</v>
      </c>
      <c r="D1633" s="146" t="s">
        <v>144</v>
      </c>
      <c r="E1633" s="147" t="s">
        <v>2263</v>
      </c>
      <c r="F1633" s="148" t="s">
        <v>2264</v>
      </c>
      <c r="G1633" s="149" t="s">
        <v>314</v>
      </c>
      <c r="H1633" s="150">
        <v>4123.28</v>
      </c>
      <c r="I1633" s="151"/>
      <c r="J1633" s="152">
        <f>ROUND(I1633*H1633,2)</f>
        <v>0</v>
      </c>
      <c r="K1633" s="153"/>
      <c r="L1633" s="34"/>
      <c r="M1633" s="154" t="s">
        <v>1</v>
      </c>
      <c r="N1633" s="155" t="s">
        <v>40</v>
      </c>
      <c r="O1633" s="59"/>
      <c r="P1633" s="156">
        <f>O1633*H1633</f>
        <v>0</v>
      </c>
      <c r="Q1633" s="156">
        <v>4.0000000000000002E-4</v>
      </c>
      <c r="R1633" s="156">
        <f>Q1633*H1633</f>
        <v>1.6493119999999999</v>
      </c>
      <c r="S1633" s="156">
        <v>0</v>
      </c>
      <c r="T1633" s="157">
        <f>S1633*H1633</f>
        <v>0</v>
      </c>
      <c r="U1633" s="33"/>
      <c r="V1633" s="33"/>
      <c r="W1633" s="33"/>
      <c r="X1633" s="33"/>
      <c r="Y1633" s="33"/>
      <c r="Z1633" s="33"/>
      <c r="AA1633" s="33"/>
      <c r="AB1633" s="33"/>
      <c r="AC1633" s="33"/>
      <c r="AD1633" s="33"/>
      <c r="AE1633" s="33"/>
      <c r="AR1633" s="158" t="s">
        <v>276</v>
      </c>
      <c r="AT1633" s="158" t="s">
        <v>144</v>
      </c>
      <c r="AU1633" s="158" t="s">
        <v>149</v>
      </c>
      <c r="AY1633" s="18" t="s">
        <v>142</v>
      </c>
      <c r="BE1633" s="159">
        <f>IF(N1633="základná",J1633,0)</f>
        <v>0</v>
      </c>
      <c r="BF1633" s="159">
        <f>IF(N1633="znížená",J1633,0)</f>
        <v>0</v>
      </c>
      <c r="BG1633" s="159">
        <f>IF(N1633="zákl. prenesená",J1633,0)</f>
        <v>0</v>
      </c>
      <c r="BH1633" s="159">
        <f>IF(N1633="zníž. prenesená",J1633,0)</f>
        <v>0</v>
      </c>
      <c r="BI1633" s="159">
        <f>IF(N1633="nulová",J1633,0)</f>
        <v>0</v>
      </c>
      <c r="BJ1633" s="18" t="s">
        <v>149</v>
      </c>
      <c r="BK1633" s="159">
        <f>ROUND(I1633*H1633,2)</f>
        <v>0</v>
      </c>
      <c r="BL1633" s="18" t="s">
        <v>276</v>
      </c>
      <c r="BM1633" s="158" t="s">
        <v>2265</v>
      </c>
    </row>
    <row r="1634" spans="1:65" s="13" customFormat="1" ht="10">
      <c r="B1634" s="160"/>
      <c r="D1634" s="161" t="s">
        <v>151</v>
      </c>
      <c r="E1634" s="162" t="s">
        <v>1</v>
      </c>
      <c r="F1634" s="163" t="s">
        <v>2266</v>
      </c>
      <c r="H1634" s="164">
        <v>4123.28</v>
      </c>
      <c r="I1634" s="165"/>
      <c r="L1634" s="160"/>
      <c r="M1634" s="166"/>
      <c r="N1634" s="167"/>
      <c r="O1634" s="167"/>
      <c r="P1634" s="167"/>
      <c r="Q1634" s="167"/>
      <c r="R1634" s="167"/>
      <c r="S1634" s="167"/>
      <c r="T1634" s="168"/>
      <c r="AT1634" s="162" t="s">
        <v>151</v>
      </c>
      <c r="AU1634" s="162" t="s">
        <v>149</v>
      </c>
      <c r="AV1634" s="13" t="s">
        <v>149</v>
      </c>
      <c r="AW1634" s="13" t="s">
        <v>31</v>
      </c>
      <c r="AX1634" s="13" t="s">
        <v>82</v>
      </c>
      <c r="AY1634" s="162" t="s">
        <v>142</v>
      </c>
    </row>
    <row r="1635" spans="1:65" s="2" customFormat="1" ht="33" customHeight="1">
      <c r="A1635" s="33"/>
      <c r="B1635" s="145"/>
      <c r="C1635" s="146" t="s">
        <v>2267</v>
      </c>
      <c r="D1635" s="146" t="s">
        <v>144</v>
      </c>
      <c r="E1635" s="147" t="s">
        <v>2268</v>
      </c>
      <c r="F1635" s="148" t="s">
        <v>2269</v>
      </c>
      <c r="G1635" s="149" t="s">
        <v>314</v>
      </c>
      <c r="H1635" s="150">
        <v>4123.28</v>
      </c>
      <c r="I1635" s="151"/>
      <c r="J1635" s="152">
        <f>ROUND(I1635*H1635,2)</f>
        <v>0</v>
      </c>
      <c r="K1635" s="153"/>
      <c r="L1635" s="34"/>
      <c r="M1635" s="154" t="s">
        <v>1</v>
      </c>
      <c r="N1635" s="155" t="s">
        <v>40</v>
      </c>
      <c r="O1635" s="59"/>
      <c r="P1635" s="156">
        <f>O1635*H1635</f>
        <v>0</v>
      </c>
      <c r="Q1635" s="156">
        <v>4.2000000000000002E-4</v>
      </c>
      <c r="R1635" s="156">
        <f>Q1635*H1635</f>
        <v>1.7317776</v>
      </c>
      <c r="S1635" s="156">
        <v>0</v>
      </c>
      <c r="T1635" s="157">
        <f>S1635*H1635</f>
        <v>0</v>
      </c>
      <c r="U1635" s="33"/>
      <c r="V1635" s="33"/>
      <c r="W1635" s="33"/>
      <c r="X1635" s="33"/>
      <c r="Y1635" s="33"/>
      <c r="Z1635" s="33"/>
      <c r="AA1635" s="33"/>
      <c r="AB1635" s="33"/>
      <c r="AC1635" s="33"/>
      <c r="AD1635" s="33"/>
      <c r="AE1635" s="33"/>
      <c r="AR1635" s="158" t="s">
        <v>276</v>
      </c>
      <c r="AT1635" s="158" t="s">
        <v>144</v>
      </c>
      <c r="AU1635" s="158" t="s">
        <v>149</v>
      </c>
      <c r="AY1635" s="18" t="s">
        <v>142</v>
      </c>
      <c r="BE1635" s="159">
        <f>IF(N1635="základná",J1635,0)</f>
        <v>0</v>
      </c>
      <c r="BF1635" s="159">
        <f>IF(N1635="znížená",J1635,0)</f>
        <v>0</v>
      </c>
      <c r="BG1635" s="159">
        <f>IF(N1635="zákl. prenesená",J1635,0)</f>
        <v>0</v>
      </c>
      <c r="BH1635" s="159">
        <f>IF(N1635="zníž. prenesená",J1635,0)</f>
        <v>0</v>
      </c>
      <c r="BI1635" s="159">
        <f>IF(N1635="nulová",J1635,0)</f>
        <v>0</v>
      </c>
      <c r="BJ1635" s="18" t="s">
        <v>149</v>
      </c>
      <c r="BK1635" s="159">
        <f>ROUND(I1635*H1635,2)</f>
        <v>0</v>
      </c>
      <c r="BL1635" s="18" t="s">
        <v>276</v>
      </c>
      <c r="BM1635" s="158" t="s">
        <v>2270</v>
      </c>
    </row>
    <row r="1636" spans="1:65" s="12" customFormat="1" ht="25.9" customHeight="1">
      <c r="B1636" s="132"/>
      <c r="D1636" s="133" t="s">
        <v>73</v>
      </c>
      <c r="E1636" s="134" t="s">
        <v>301</v>
      </c>
      <c r="F1636" s="134" t="s">
        <v>2271</v>
      </c>
      <c r="I1636" s="135"/>
      <c r="J1636" s="136">
        <f>BK1636</f>
        <v>0</v>
      </c>
      <c r="L1636" s="132"/>
      <c r="M1636" s="137"/>
      <c r="N1636" s="138"/>
      <c r="O1636" s="138"/>
      <c r="P1636" s="139">
        <f>P1637+P1641+P1645</f>
        <v>0</v>
      </c>
      <c r="Q1636" s="138"/>
      <c r="R1636" s="139">
        <f>R1637+R1641+R1645</f>
        <v>0</v>
      </c>
      <c r="S1636" s="138"/>
      <c r="T1636" s="140">
        <f>T1637+T1641+T1645</f>
        <v>9.5000000000000001E-2</v>
      </c>
      <c r="AR1636" s="133" t="s">
        <v>165</v>
      </c>
      <c r="AT1636" s="141" t="s">
        <v>73</v>
      </c>
      <c r="AU1636" s="141" t="s">
        <v>74</v>
      </c>
      <c r="AY1636" s="133" t="s">
        <v>142</v>
      </c>
      <c r="BK1636" s="142">
        <f>BK1637+BK1641+BK1645</f>
        <v>0</v>
      </c>
    </row>
    <row r="1637" spans="1:65" s="12" customFormat="1" ht="22.75" customHeight="1">
      <c r="B1637" s="132"/>
      <c r="D1637" s="133" t="s">
        <v>73</v>
      </c>
      <c r="E1637" s="143" t="s">
        <v>2272</v>
      </c>
      <c r="F1637" s="143" t="s">
        <v>2273</v>
      </c>
      <c r="I1637" s="135"/>
      <c r="J1637" s="144">
        <f>BK1637</f>
        <v>0</v>
      </c>
      <c r="L1637" s="132"/>
      <c r="M1637" s="137"/>
      <c r="N1637" s="138"/>
      <c r="O1637" s="138"/>
      <c r="P1637" s="139">
        <f>SUM(P1638:P1640)</f>
        <v>0</v>
      </c>
      <c r="Q1637" s="138"/>
      <c r="R1637" s="139">
        <f>SUM(R1638:R1640)</f>
        <v>0</v>
      </c>
      <c r="S1637" s="138"/>
      <c r="T1637" s="140">
        <f>SUM(T1638:T1640)</f>
        <v>9.5000000000000001E-2</v>
      </c>
      <c r="AR1637" s="133" t="s">
        <v>165</v>
      </c>
      <c r="AT1637" s="141" t="s">
        <v>73</v>
      </c>
      <c r="AU1637" s="141" t="s">
        <v>82</v>
      </c>
      <c r="AY1637" s="133" t="s">
        <v>142</v>
      </c>
      <c r="BK1637" s="142">
        <f>SUM(BK1638:BK1640)</f>
        <v>0</v>
      </c>
    </row>
    <row r="1638" spans="1:65" s="2" customFormat="1" ht="16.5" customHeight="1">
      <c r="A1638" s="33"/>
      <c r="B1638" s="145"/>
      <c r="C1638" s="146" t="s">
        <v>2274</v>
      </c>
      <c r="D1638" s="146" t="s">
        <v>144</v>
      </c>
      <c r="E1638" s="147" t="s">
        <v>2275</v>
      </c>
      <c r="F1638" s="148" t="s">
        <v>2276</v>
      </c>
      <c r="G1638" s="149" t="s">
        <v>527</v>
      </c>
      <c r="H1638" s="150">
        <v>95</v>
      </c>
      <c r="I1638" s="151"/>
      <c r="J1638" s="152">
        <f>ROUND(I1638*H1638,2)</f>
        <v>0</v>
      </c>
      <c r="K1638" s="153"/>
      <c r="L1638" s="34"/>
      <c r="M1638" s="154" t="s">
        <v>1</v>
      </c>
      <c r="N1638" s="155" t="s">
        <v>40</v>
      </c>
      <c r="O1638" s="59"/>
      <c r="P1638" s="156">
        <f>O1638*H1638</f>
        <v>0</v>
      </c>
      <c r="Q1638" s="156">
        <v>0</v>
      </c>
      <c r="R1638" s="156">
        <f>Q1638*H1638</f>
        <v>0</v>
      </c>
      <c r="S1638" s="156">
        <v>4.0000000000000002E-4</v>
      </c>
      <c r="T1638" s="157">
        <f>S1638*H1638</f>
        <v>3.7999999999999999E-2</v>
      </c>
      <c r="U1638" s="33"/>
      <c r="V1638" s="33"/>
      <c r="W1638" s="33"/>
      <c r="X1638" s="33"/>
      <c r="Y1638" s="33"/>
      <c r="Z1638" s="33"/>
      <c r="AA1638" s="33"/>
      <c r="AB1638" s="33"/>
      <c r="AC1638" s="33"/>
      <c r="AD1638" s="33"/>
      <c r="AE1638" s="33"/>
      <c r="AR1638" s="158" t="s">
        <v>597</v>
      </c>
      <c r="AT1638" s="158" t="s">
        <v>144</v>
      </c>
      <c r="AU1638" s="158" t="s">
        <v>149</v>
      </c>
      <c r="AY1638" s="18" t="s">
        <v>142</v>
      </c>
      <c r="BE1638" s="159">
        <f>IF(N1638="základná",J1638,0)</f>
        <v>0</v>
      </c>
      <c r="BF1638" s="159">
        <f>IF(N1638="znížená",J1638,0)</f>
        <v>0</v>
      </c>
      <c r="BG1638" s="159">
        <f>IF(N1638="zákl. prenesená",J1638,0)</f>
        <v>0</v>
      </c>
      <c r="BH1638" s="159">
        <f>IF(N1638="zníž. prenesená",J1638,0)</f>
        <v>0</v>
      </c>
      <c r="BI1638" s="159">
        <f>IF(N1638="nulová",J1638,0)</f>
        <v>0</v>
      </c>
      <c r="BJ1638" s="18" t="s">
        <v>149</v>
      </c>
      <c r="BK1638" s="159">
        <f>ROUND(I1638*H1638,2)</f>
        <v>0</v>
      </c>
      <c r="BL1638" s="18" t="s">
        <v>597</v>
      </c>
      <c r="BM1638" s="158" t="s">
        <v>2277</v>
      </c>
    </row>
    <row r="1639" spans="1:65" s="2" customFormat="1" ht="33" customHeight="1">
      <c r="A1639" s="33"/>
      <c r="B1639" s="145"/>
      <c r="C1639" s="146" t="s">
        <v>2278</v>
      </c>
      <c r="D1639" s="146" t="s">
        <v>144</v>
      </c>
      <c r="E1639" s="147" t="s">
        <v>2279</v>
      </c>
      <c r="F1639" s="148" t="s">
        <v>2280</v>
      </c>
      <c r="G1639" s="149" t="s">
        <v>527</v>
      </c>
      <c r="H1639" s="150">
        <v>95</v>
      </c>
      <c r="I1639" s="151"/>
      <c r="J1639" s="152">
        <f>ROUND(I1639*H1639,2)</f>
        <v>0</v>
      </c>
      <c r="K1639" s="153"/>
      <c r="L1639" s="34"/>
      <c r="M1639" s="154" t="s">
        <v>1</v>
      </c>
      <c r="N1639" s="155" t="s">
        <v>40</v>
      </c>
      <c r="O1639" s="59"/>
      <c r="P1639" s="156">
        <f>O1639*H1639</f>
        <v>0</v>
      </c>
      <c r="Q1639" s="156">
        <v>0</v>
      </c>
      <c r="R1639" s="156">
        <f>Q1639*H1639</f>
        <v>0</v>
      </c>
      <c r="S1639" s="156">
        <v>1E-4</v>
      </c>
      <c r="T1639" s="157">
        <f>S1639*H1639</f>
        <v>9.4999999999999998E-3</v>
      </c>
      <c r="U1639" s="33"/>
      <c r="V1639" s="33"/>
      <c r="W1639" s="33"/>
      <c r="X1639" s="33"/>
      <c r="Y1639" s="33"/>
      <c r="Z1639" s="33"/>
      <c r="AA1639" s="33"/>
      <c r="AB1639" s="33"/>
      <c r="AC1639" s="33"/>
      <c r="AD1639" s="33"/>
      <c r="AE1639" s="33"/>
      <c r="AR1639" s="158" t="s">
        <v>597</v>
      </c>
      <c r="AT1639" s="158" t="s">
        <v>144</v>
      </c>
      <c r="AU1639" s="158" t="s">
        <v>149</v>
      </c>
      <c r="AY1639" s="18" t="s">
        <v>142</v>
      </c>
      <c r="BE1639" s="159">
        <f>IF(N1639="základná",J1639,0)</f>
        <v>0</v>
      </c>
      <c r="BF1639" s="159">
        <f>IF(N1639="znížená",J1639,0)</f>
        <v>0</v>
      </c>
      <c r="BG1639" s="159">
        <f>IF(N1639="zákl. prenesená",J1639,0)</f>
        <v>0</v>
      </c>
      <c r="BH1639" s="159">
        <f>IF(N1639="zníž. prenesená",J1639,0)</f>
        <v>0</v>
      </c>
      <c r="BI1639" s="159">
        <f>IF(N1639="nulová",J1639,0)</f>
        <v>0</v>
      </c>
      <c r="BJ1639" s="18" t="s">
        <v>149</v>
      </c>
      <c r="BK1639" s="159">
        <f>ROUND(I1639*H1639,2)</f>
        <v>0</v>
      </c>
      <c r="BL1639" s="18" t="s">
        <v>597</v>
      </c>
      <c r="BM1639" s="158" t="s">
        <v>2281</v>
      </c>
    </row>
    <row r="1640" spans="1:65" s="2" customFormat="1" ht="21.75" customHeight="1">
      <c r="A1640" s="33"/>
      <c r="B1640" s="145"/>
      <c r="C1640" s="146" t="s">
        <v>2282</v>
      </c>
      <c r="D1640" s="146" t="s">
        <v>144</v>
      </c>
      <c r="E1640" s="147" t="s">
        <v>2283</v>
      </c>
      <c r="F1640" s="148" t="s">
        <v>2284</v>
      </c>
      <c r="G1640" s="149" t="s">
        <v>527</v>
      </c>
      <c r="H1640" s="150">
        <v>95</v>
      </c>
      <c r="I1640" s="151"/>
      <c r="J1640" s="152">
        <f>ROUND(I1640*H1640,2)</f>
        <v>0</v>
      </c>
      <c r="K1640" s="153"/>
      <c r="L1640" s="34"/>
      <c r="M1640" s="154" t="s">
        <v>1</v>
      </c>
      <c r="N1640" s="155" t="s">
        <v>40</v>
      </c>
      <c r="O1640" s="59"/>
      <c r="P1640" s="156">
        <f>O1640*H1640</f>
        <v>0</v>
      </c>
      <c r="Q1640" s="156">
        <v>0</v>
      </c>
      <c r="R1640" s="156">
        <f>Q1640*H1640</f>
        <v>0</v>
      </c>
      <c r="S1640" s="156">
        <v>5.0000000000000001E-4</v>
      </c>
      <c r="T1640" s="157">
        <f>S1640*H1640</f>
        <v>4.7500000000000001E-2</v>
      </c>
      <c r="U1640" s="33"/>
      <c r="V1640" s="33"/>
      <c r="W1640" s="33"/>
      <c r="X1640" s="33"/>
      <c r="Y1640" s="33"/>
      <c r="Z1640" s="33"/>
      <c r="AA1640" s="33"/>
      <c r="AB1640" s="33"/>
      <c r="AC1640" s="33"/>
      <c r="AD1640" s="33"/>
      <c r="AE1640" s="33"/>
      <c r="AR1640" s="158" t="s">
        <v>597</v>
      </c>
      <c r="AT1640" s="158" t="s">
        <v>144</v>
      </c>
      <c r="AU1640" s="158" t="s">
        <v>149</v>
      </c>
      <c r="AY1640" s="18" t="s">
        <v>142</v>
      </c>
      <c r="BE1640" s="159">
        <f>IF(N1640="základná",J1640,0)</f>
        <v>0</v>
      </c>
      <c r="BF1640" s="159">
        <f>IF(N1640="znížená",J1640,0)</f>
        <v>0</v>
      </c>
      <c r="BG1640" s="159">
        <f>IF(N1640="zákl. prenesená",J1640,0)</f>
        <v>0</v>
      </c>
      <c r="BH1640" s="159">
        <f>IF(N1640="zníž. prenesená",J1640,0)</f>
        <v>0</v>
      </c>
      <c r="BI1640" s="159">
        <f>IF(N1640="nulová",J1640,0)</f>
        <v>0</v>
      </c>
      <c r="BJ1640" s="18" t="s">
        <v>149</v>
      </c>
      <c r="BK1640" s="159">
        <f>ROUND(I1640*H1640,2)</f>
        <v>0</v>
      </c>
      <c r="BL1640" s="18" t="s">
        <v>597</v>
      </c>
      <c r="BM1640" s="158" t="s">
        <v>2285</v>
      </c>
    </row>
    <row r="1641" spans="1:65" s="12" customFormat="1" ht="22.75" customHeight="1">
      <c r="B1641" s="132"/>
      <c r="D1641" s="133" t="s">
        <v>73</v>
      </c>
      <c r="E1641" s="143" t="s">
        <v>2286</v>
      </c>
      <c r="F1641" s="143" t="s">
        <v>2287</v>
      </c>
      <c r="I1641" s="135"/>
      <c r="J1641" s="144">
        <f>BK1641</f>
        <v>0</v>
      </c>
      <c r="L1641" s="132"/>
      <c r="M1641" s="137"/>
      <c r="N1641" s="138"/>
      <c r="O1641" s="138"/>
      <c r="P1641" s="139">
        <f>SUM(P1642:P1644)</f>
        <v>0</v>
      </c>
      <c r="Q1641" s="138"/>
      <c r="R1641" s="139">
        <f>SUM(R1642:R1644)</f>
        <v>0</v>
      </c>
      <c r="S1641" s="138"/>
      <c r="T1641" s="140">
        <f>SUM(T1642:T1644)</f>
        <v>0</v>
      </c>
      <c r="AR1641" s="133" t="s">
        <v>165</v>
      </c>
      <c r="AT1641" s="141" t="s">
        <v>73</v>
      </c>
      <c r="AU1641" s="141" t="s">
        <v>82</v>
      </c>
      <c r="AY1641" s="133" t="s">
        <v>142</v>
      </c>
      <c r="BK1641" s="142">
        <f>SUM(BK1642:BK1644)</f>
        <v>0</v>
      </c>
    </row>
    <row r="1642" spans="1:65" s="2" customFormat="1" ht="16.5" customHeight="1">
      <c r="A1642" s="33"/>
      <c r="B1642" s="145"/>
      <c r="C1642" s="146" t="s">
        <v>2288</v>
      </c>
      <c r="D1642" s="146" t="s">
        <v>144</v>
      </c>
      <c r="E1642" s="147" t="s">
        <v>2289</v>
      </c>
      <c r="F1642" s="148" t="s">
        <v>2290</v>
      </c>
      <c r="G1642" s="149" t="s">
        <v>527</v>
      </c>
      <c r="H1642" s="150">
        <v>1</v>
      </c>
      <c r="I1642" s="151"/>
      <c r="J1642" s="152">
        <f>ROUND(I1642*H1642,2)</f>
        <v>0</v>
      </c>
      <c r="K1642" s="153"/>
      <c r="L1642" s="34"/>
      <c r="M1642" s="154" t="s">
        <v>1</v>
      </c>
      <c r="N1642" s="155" t="s">
        <v>40</v>
      </c>
      <c r="O1642" s="59"/>
      <c r="P1642" s="156">
        <f>O1642*H1642</f>
        <v>0</v>
      </c>
      <c r="Q1642" s="156">
        <v>0</v>
      </c>
      <c r="R1642" s="156">
        <f>Q1642*H1642</f>
        <v>0</v>
      </c>
      <c r="S1642" s="156">
        <v>0</v>
      </c>
      <c r="T1642" s="157">
        <f>S1642*H1642</f>
        <v>0</v>
      </c>
      <c r="U1642" s="33"/>
      <c r="V1642" s="33"/>
      <c r="W1642" s="33"/>
      <c r="X1642" s="33"/>
      <c r="Y1642" s="33"/>
      <c r="Z1642" s="33"/>
      <c r="AA1642" s="33"/>
      <c r="AB1642" s="33"/>
      <c r="AC1642" s="33"/>
      <c r="AD1642" s="33"/>
      <c r="AE1642" s="33"/>
      <c r="AR1642" s="158" t="s">
        <v>597</v>
      </c>
      <c r="AT1642" s="158" t="s">
        <v>144</v>
      </c>
      <c r="AU1642" s="158" t="s">
        <v>149</v>
      </c>
      <c r="AY1642" s="18" t="s">
        <v>142</v>
      </c>
      <c r="BE1642" s="159">
        <f>IF(N1642="základná",J1642,0)</f>
        <v>0</v>
      </c>
      <c r="BF1642" s="159">
        <f>IF(N1642="znížená",J1642,0)</f>
        <v>0</v>
      </c>
      <c r="BG1642" s="159">
        <f>IF(N1642="zákl. prenesená",J1642,0)</f>
        <v>0</v>
      </c>
      <c r="BH1642" s="159">
        <f>IF(N1642="zníž. prenesená",J1642,0)</f>
        <v>0</v>
      </c>
      <c r="BI1642" s="159">
        <f>IF(N1642="nulová",J1642,0)</f>
        <v>0</v>
      </c>
      <c r="BJ1642" s="18" t="s">
        <v>149</v>
      </c>
      <c r="BK1642" s="159">
        <f>ROUND(I1642*H1642,2)</f>
        <v>0</v>
      </c>
      <c r="BL1642" s="18" t="s">
        <v>597</v>
      </c>
      <c r="BM1642" s="158" t="s">
        <v>2291</v>
      </c>
    </row>
    <row r="1643" spans="1:65" s="2" customFormat="1" ht="21.75" customHeight="1">
      <c r="A1643" s="33"/>
      <c r="B1643" s="145"/>
      <c r="C1643" s="146" t="s">
        <v>2292</v>
      </c>
      <c r="D1643" s="146" t="s">
        <v>144</v>
      </c>
      <c r="E1643" s="147" t="s">
        <v>2293</v>
      </c>
      <c r="F1643" s="148" t="s">
        <v>2294</v>
      </c>
      <c r="G1643" s="149" t="s">
        <v>527</v>
      </c>
      <c r="H1643" s="150">
        <v>1</v>
      </c>
      <c r="I1643" s="151"/>
      <c r="J1643" s="152">
        <f>ROUND(I1643*H1643,2)</f>
        <v>0</v>
      </c>
      <c r="K1643" s="153"/>
      <c r="L1643" s="34"/>
      <c r="M1643" s="154" t="s">
        <v>1</v>
      </c>
      <c r="N1643" s="155" t="s">
        <v>40</v>
      </c>
      <c r="O1643" s="59"/>
      <c r="P1643" s="156">
        <f>O1643*H1643</f>
        <v>0</v>
      </c>
      <c r="Q1643" s="156">
        <v>0</v>
      </c>
      <c r="R1643" s="156">
        <f>Q1643*H1643</f>
        <v>0</v>
      </c>
      <c r="S1643" s="156">
        <v>0</v>
      </c>
      <c r="T1643" s="157">
        <f>S1643*H1643</f>
        <v>0</v>
      </c>
      <c r="U1643" s="33"/>
      <c r="V1643" s="33"/>
      <c r="W1643" s="33"/>
      <c r="X1643" s="33"/>
      <c r="Y1643" s="33"/>
      <c r="Z1643" s="33"/>
      <c r="AA1643" s="33"/>
      <c r="AB1643" s="33"/>
      <c r="AC1643" s="33"/>
      <c r="AD1643" s="33"/>
      <c r="AE1643" s="33"/>
      <c r="AR1643" s="158" t="s">
        <v>597</v>
      </c>
      <c r="AT1643" s="158" t="s">
        <v>144</v>
      </c>
      <c r="AU1643" s="158" t="s">
        <v>149</v>
      </c>
      <c r="AY1643" s="18" t="s">
        <v>142</v>
      </c>
      <c r="BE1643" s="159">
        <f>IF(N1643="základná",J1643,0)</f>
        <v>0</v>
      </c>
      <c r="BF1643" s="159">
        <f>IF(N1643="znížená",J1643,0)</f>
        <v>0</v>
      </c>
      <c r="BG1643" s="159">
        <f>IF(N1643="zákl. prenesená",J1643,0)</f>
        <v>0</v>
      </c>
      <c r="BH1643" s="159">
        <f>IF(N1643="zníž. prenesená",J1643,0)</f>
        <v>0</v>
      </c>
      <c r="BI1643" s="159">
        <f>IF(N1643="nulová",J1643,0)</f>
        <v>0</v>
      </c>
      <c r="BJ1643" s="18" t="s">
        <v>149</v>
      </c>
      <c r="BK1643" s="159">
        <f>ROUND(I1643*H1643,2)</f>
        <v>0</v>
      </c>
      <c r="BL1643" s="18" t="s">
        <v>597</v>
      </c>
      <c r="BM1643" s="158" t="s">
        <v>2295</v>
      </c>
    </row>
    <row r="1644" spans="1:65" s="2" customFormat="1" ht="16.5" customHeight="1">
      <c r="A1644" s="33"/>
      <c r="B1644" s="145"/>
      <c r="C1644" s="146" t="s">
        <v>2296</v>
      </c>
      <c r="D1644" s="146" t="s">
        <v>144</v>
      </c>
      <c r="E1644" s="147" t="s">
        <v>2297</v>
      </c>
      <c r="F1644" s="148" t="s">
        <v>2298</v>
      </c>
      <c r="G1644" s="149" t="s">
        <v>527</v>
      </c>
      <c r="H1644" s="150">
        <v>1</v>
      </c>
      <c r="I1644" s="151"/>
      <c r="J1644" s="152">
        <f>ROUND(I1644*H1644,2)</f>
        <v>0</v>
      </c>
      <c r="K1644" s="153"/>
      <c r="L1644" s="34"/>
      <c r="M1644" s="154" t="s">
        <v>1</v>
      </c>
      <c r="N1644" s="155" t="s">
        <v>40</v>
      </c>
      <c r="O1644" s="59"/>
      <c r="P1644" s="156">
        <f>O1644*H1644</f>
        <v>0</v>
      </c>
      <c r="Q1644" s="156">
        <v>0</v>
      </c>
      <c r="R1644" s="156">
        <f>Q1644*H1644</f>
        <v>0</v>
      </c>
      <c r="S1644" s="156">
        <v>0</v>
      </c>
      <c r="T1644" s="157">
        <f>S1644*H1644</f>
        <v>0</v>
      </c>
      <c r="U1644" s="33"/>
      <c r="V1644" s="33"/>
      <c r="W1644" s="33"/>
      <c r="X1644" s="33"/>
      <c r="Y1644" s="33"/>
      <c r="Z1644" s="33"/>
      <c r="AA1644" s="33"/>
      <c r="AB1644" s="33"/>
      <c r="AC1644" s="33"/>
      <c r="AD1644" s="33"/>
      <c r="AE1644" s="33"/>
      <c r="AR1644" s="158" t="s">
        <v>597</v>
      </c>
      <c r="AT1644" s="158" t="s">
        <v>144</v>
      </c>
      <c r="AU1644" s="158" t="s">
        <v>149</v>
      </c>
      <c r="AY1644" s="18" t="s">
        <v>142</v>
      </c>
      <c r="BE1644" s="159">
        <f>IF(N1644="základná",J1644,0)</f>
        <v>0</v>
      </c>
      <c r="BF1644" s="159">
        <f>IF(N1644="znížená",J1644,0)</f>
        <v>0</v>
      </c>
      <c r="BG1644" s="159">
        <f>IF(N1644="zákl. prenesená",J1644,0)</f>
        <v>0</v>
      </c>
      <c r="BH1644" s="159">
        <f>IF(N1644="zníž. prenesená",J1644,0)</f>
        <v>0</v>
      </c>
      <c r="BI1644" s="159">
        <f>IF(N1644="nulová",J1644,0)</f>
        <v>0</v>
      </c>
      <c r="BJ1644" s="18" t="s">
        <v>149</v>
      </c>
      <c r="BK1644" s="159">
        <f>ROUND(I1644*H1644,2)</f>
        <v>0</v>
      </c>
      <c r="BL1644" s="18" t="s">
        <v>597</v>
      </c>
      <c r="BM1644" s="158" t="s">
        <v>2299</v>
      </c>
    </row>
    <row r="1645" spans="1:65" s="12" customFormat="1" ht="22.75" customHeight="1">
      <c r="B1645" s="132"/>
      <c r="D1645" s="133" t="s">
        <v>73</v>
      </c>
      <c r="E1645" s="143" t="s">
        <v>2300</v>
      </c>
      <c r="F1645" s="143" t="s">
        <v>2301</v>
      </c>
      <c r="I1645" s="135"/>
      <c r="J1645" s="144">
        <f>BK1645</f>
        <v>0</v>
      </c>
      <c r="L1645" s="132"/>
      <c r="M1645" s="137"/>
      <c r="N1645" s="138"/>
      <c r="O1645" s="138"/>
      <c r="P1645" s="139">
        <f>SUM(P1646:P1668)</f>
        <v>0</v>
      </c>
      <c r="Q1645" s="138"/>
      <c r="R1645" s="139">
        <f>SUM(R1646:R1668)</f>
        <v>0</v>
      </c>
      <c r="S1645" s="138"/>
      <c r="T1645" s="140">
        <f>SUM(T1646:T1668)</f>
        <v>0</v>
      </c>
      <c r="AR1645" s="133" t="s">
        <v>165</v>
      </c>
      <c r="AT1645" s="141" t="s">
        <v>73</v>
      </c>
      <c r="AU1645" s="141" t="s">
        <v>82</v>
      </c>
      <c r="AY1645" s="133" t="s">
        <v>142</v>
      </c>
      <c r="BK1645" s="142">
        <f>SUM(BK1646:BK1668)</f>
        <v>0</v>
      </c>
    </row>
    <row r="1646" spans="1:65" s="2" customFormat="1" ht="16.5" customHeight="1">
      <c r="A1646" s="33"/>
      <c r="B1646" s="145"/>
      <c r="C1646" s="146" t="s">
        <v>2302</v>
      </c>
      <c r="D1646" s="146" t="s">
        <v>144</v>
      </c>
      <c r="E1646" s="147" t="s">
        <v>2303</v>
      </c>
      <c r="F1646" s="148" t="s">
        <v>2304</v>
      </c>
      <c r="G1646" s="149" t="s">
        <v>1195</v>
      </c>
      <c r="H1646" s="150">
        <v>8491.09</v>
      </c>
      <c r="I1646" s="151"/>
      <c r="J1646" s="152">
        <f>ROUND(I1646*H1646,2)</f>
        <v>0</v>
      </c>
      <c r="K1646" s="153"/>
      <c r="L1646" s="34"/>
      <c r="M1646" s="154" t="s">
        <v>1</v>
      </c>
      <c r="N1646" s="155" t="s">
        <v>40</v>
      </c>
      <c r="O1646" s="59"/>
      <c r="P1646" s="156">
        <f>O1646*H1646</f>
        <v>0</v>
      </c>
      <c r="Q1646" s="156">
        <v>0</v>
      </c>
      <c r="R1646" s="156">
        <f>Q1646*H1646</f>
        <v>0</v>
      </c>
      <c r="S1646" s="156">
        <v>0</v>
      </c>
      <c r="T1646" s="157">
        <f>S1646*H1646</f>
        <v>0</v>
      </c>
      <c r="U1646" s="33"/>
      <c r="V1646" s="33"/>
      <c r="W1646" s="33"/>
      <c r="X1646" s="33"/>
      <c r="Y1646" s="33"/>
      <c r="Z1646" s="33"/>
      <c r="AA1646" s="33"/>
      <c r="AB1646" s="33"/>
      <c r="AC1646" s="33"/>
      <c r="AD1646" s="33"/>
      <c r="AE1646" s="33"/>
      <c r="AR1646" s="158" t="s">
        <v>597</v>
      </c>
      <c r="AT1646" s="158" t="s">
        <v>144</v>
      </c>
      <c r="AU1646" s="158" t="s">
        <v>149</v>
      </c>
      <c r="AY1646" s="18" t="s">
        <v>142</v>
      </c>
      <c r="BE1646" s="159">
        <f>IF(N1646="základná",J1646,0)</f>
        <v>0</v>
      </c>
      <c r="BF1646" s="159">
        <f>IF(N1646="znížená",J1646,0)</f>
        <v>0</v>
      </c>
      <c r="BG1646" s="159">
        <f>IF(N1646="zákl. prenesená",J1646,0)</f>
        <v>0</v>
      </c>
      <c r="BH1646" s="159">
        <f>IF(N1646="zníž. prenesená",J1646,0)</f>
        <v>0</v>
      </c>
      <c r="BI1646" s="159">
        <f>IF(N1646="nulová",J1646,0)</f>
        <v>0</v>
      </c>
      <c r="BJ1646" s="18" t="s">
        <v>149</v>
      </c>
      <c r="BK1646" s="159">
        <f>ROUND(I1646*H1646,2)</f>
        <v>0</v>
      </c>
      <c r="BL1646" s="18" t="s">
        <v>597</v>
      </c>
      <c r="BM1646" s="158" t="s">
        <v>2305</v>
      </c>
    </row>
    <row r="1647" spans="1:65" s="14" customFormat="1" ht="10">
      <c r="B1647" s="169"/>
      <c r="D1647" s="161" t="s">
        <v>151</v>
      </c>
      <c r="E1647" s="170" t="s">
        <v>1</v>
      </c>
      <c r="F1647" s="171" t="s">
        <v>2306</v>
      </c>
      <c r="H1647" s="170" t="s">
        <v>1</v>
      </c>
      <c r="I1647" s="172"/>
      <c r="L1647" s="169"/>
      <c r="M1647" s="173"/>
      <c r="N1647" s="174"/>
      <c r="O1647" s="174"/>
      <c r="P1647" s="174"/>
      <c r="Q1647" s="174"/>
      <c r="R1647" s="174"/>
      <c r="S1647" s="174"/>
      <c r="T1647" s="175"/>
      <c r="AT1647" s="170" t="s">
        <v>151</v>
      </c>
      <c r="AU1647" s="170" t="s">
        <v>149</v>
      </c>
      <c r="AV1647" s="14" t="s">
        <v>82</v>
      </c>
      <c r="AW1647" s="14" t="s">
        <v>31</v>
      </c>
      <c r="AX1647" s="14" t="s">
        <v>74</v>
      </c>
      <c r="AY1647" s="170" t="s">
        <v>142</v>
      </c>
    </row>
    <row r="1648" spans="1:65" s="13" customFormat="1" ht="10">
      <c r="B1648" s="160"/>
      <c r="D1648" s="161" t="s">
        <v>151</v>
      </c>
      <c r="E1648" s="162" t="s">
        <v>1</v>
      </c>
      <c r="F1648" s="163" t="s">
        <v>2307</v>
      </c>
      <c r="H1648" s="164">
        <v>3633.93</v>
      </c>
      <c r="I1648" s="165"/>
      <c r="L1648" s="160"/>
      <c r="M1648" s="166"/>
      <c r="N1648" s="167"/>
      <c r="O1648" s="167"/>
      <c r="P1648" s="167"/>
      <c r="Q1648" s="167"/>
      <c r="R1648" s="167"/>
      <c r="S1648" s="167"/>
      <c r="T1648" s="168"/>
      <c r="AT1648" s="162" t="s">
        <v>151</v>
      </c>
      <c r="AU1648" s="162" t="s">
        <v>149</v>
      </c>
      <c r="AV1648" s="13" t="s">
        <v>149</v>
      </c>
      <c r="AW1648" s="13" t="s">
        <v>31</v>
      </c>
      <c r="AX1648" s="13" t="s">
        <v>74</v>
      </c>
      <c r="AY1648" s="162" t="s">
        <v>142</v>
      </c>
    </row>
    <row r="1649" spans="1:65" s="14" customFormat="1" ht="20">
      <c r="B1649" s="169"/>
      <c r="D1649" s="161" t="s">
        <v>151</v>
      </c>
      <c r="E1649" s="170" t="s">
        <v>1</v>
      </c>
      <c r="F1649" s="171" t="s">
        <v>2308</v>
      </c>
      <c r="H1649" s="170" t="s">
        <v>1</v>
      </c>
      <c r="I1649" s="172"/>
      <c r="L1649" s="169"/>
      <c r="M1649" s="173"/>
      <c r="N1649" s="174"/>
      <c r="O1649" s="174"/>
      <c r="P1649" s="174"/>
      <c r="Q1649" s="174"/>
      <c r="R1649" s="174"/>
      <c r="S1649" s="174"/>
      <c r="T1649" s="175"/>
      <c r="AT1649" s="170" t="s">
        <v>151</v>
      </c>
      <c r="AU1649" s="170" t="s">
        <v>149</v>
      </c>
      <c r="AV1649" s="14" t="s">
        <v>82</v>
      </c>
      <c r="AW1649" s="14" t="s">
        <v>31</v>
      </c>
      <c r="AX1649" s="14" t="s">
        <v>74</v>
      </c>
      <c r="AY1649" s="170" t="s">
        <v>142</v>
      </c>
    </row>
    <row r="1650" spans="1:65" s="13" customFormat="1" ht="10">
      <c r="B1650" s="160"/>
      <c r="D1650" s="161" t="s">
        <v>151</v>
      </c>
      <c r="E1650" s="162" t="s">
        <v>1</v>
      </c>
      <c r="F1650" s="163" t="s">
        <v>2309</v>
      </c>
      <c r="H1650" s="164">
        <v>1848.07</v>
      </c>
      <c r="I1650" s="165"/>
      <c r="L1650" s="160"/>
      <c r="M1650" s="166"/>
      <c r="N1650" s="167"/>
      <c r="O1650" s="167"/>
      <c r="P1650" s="167"/>
      <c r="Q1650" s="167"/>
      <c r="R1650" s="167"/>
      <c r="S1650" s="167"/>
      <c r="T1650" s="168"/>
      <c r="AT1650" s="162" t="s">
        <v>151</v>
      </c>
      <c r="AU1650" s="162" t="s">
        <v>149</v>
      </c>
      <c r="AV1650" s="13" t="s">
        <v>149</v>
      </c>
      <c r="AW1650" s="13" t="s">
        <v>31</v>
      </c>
      <c r="AX1650" s="13" t="s">
        <v>74</v>
      </c>
      <c r="AY1650" s="162" t="s">
        <v>142</v>
      </c>
    </row>
    <row r="1651" spans="1:65" s="14" customFormat="1" ht="10">
      <c r="B1651" s="169"/>
      <c r="D1651" s="161" t="s">
        <v>151</v>
      </c>
      <c r="E1651" s="170" t="s">
        <v>1</v>
      </c>
      <c r="F1651" s="171" t="s">
        <v>2310</v>
      </c>
      <c r="H1651" s="170" t="s">
        <v>1</v>
      </c>
      <c r="I1651" s="172"/>
      <c r="L1651" s="169"/>
      <c r="M1651" s="173"/>
      <c r="N1651" s="174"/>
      <c r="O1651" s="174"/>
      <c r="P1651" s="174"/>
      <c r="Q1651" s="174"/>
      <c r="R1651" s="174"/>
      <c r="S1651" s="174"/>
      <c r="T1651" s="175"/>
      <c r="AT1651" s="170" t="s">
        <v>151</v>
      </c>
      <c r="AU1651" s="170" t="s">
        <v>149</v>
      </c>
      <c r="AV1651" s="14" t="s">
        <v>82</v>
      </c>
      <c r="AW1651" s="14" t="s">
        <v>31</v>
      </c>
      <c r="AX1651" s="14" t="s">
        <v>74</v>
      </c>
      <c r="AY1651" s="170" t="s">
        <v>142</v>
      </c>
    </row>
    <row r="1652" spans="1:65" s="14" customFormat="1" ht="10">
      <c r="B1652" s="169"/>
      <c r="D1652" s="161" t="s">
        <v>151</v>
      </c>
      <c r="E1652" s="170" t="s">
        <v>1</v>
      </c>
      <c r="F1652" s="171" t="s">
        <v>2311</v>
      </c>
      <c r="H1652" s="170" t="s">
        <v>1</v>
      </c>
      <c r="I1652" s="172"/>
      <c r="L1652" s="169"/>
      <c r="M1652" s="173"/>
      <c r="N1652" s="174"/>
      <c r="O1652" s="174"/>
      <c r="P1652" s="174"/>
      <c r="Q1652" s="174"/>
      <c r="R1652" s="174"/>
      <c r="S1652" s="174"/>
      <c r="T1652" s="175"/>
      <c r="AT1652" s="170" t="s">
        <v>151</v>
      </c>
      <c r="AU1652" s="170" t="s">
        <v>149</v>
      </c>
      <c r="AV1652" s="14" t="s">
        <v>82</v>
      </c>
      <c r="AW1652" s="14" t="s">
        <v>31</v>
      </c>
      <c r="AX1652" s="14" t="s">
        <v>74</v>
      </c>
      <c r="AY1652" s="170" t="s">
        <v>142</v>
      </c>
    </row>
    <row r="1653" spans="1:65" s="13" customFormat="1" ht="10">
      <c r="B1653" s="160"/>
      <c r="D1653" s="161" t="s">
        <v>151</v>
      </c>
      <c r="E1653" s="162" t="s">
        <v>1</v>
      </c>
      <c r="F1653" s="163" t="s">
        <v>2312</v>
      </c>
      <c r="H1653" s="164">
        <v>2622.53</v>
      </c>
      <c r="I1653" s="165"/>
      <c r="L1653" s="160"/>
      <c r="M1653" s="166"/>
      <c r="N1653" s="167"/>
      <c r="O1653" s="167"/>
      <c r="P1653" s="167"/>
      <c r="Q1653" s="167"/>
      <c r="R1653" s="167"/>
      <c r="S1653" s="167"/>
      <c r="T1653" s="168"/>
      <c r="AT1653" s="162" t="s">
        <v>151</v>
      </c>
      <c r="AU1653" s="162" t="s">
        <v>149</v>
      </c>
      <c r="AV1653" s="13" t="s">
        <v>149</v>
      </c>
      <c r="AW1653" s="13" t="s">
        <v>31</v>
      </c>
      <c r="AX1653" s="13" t="s">
        <v>74</v>
      </c>
      <c r="AY1653" s="162" t="s">
        <v>142</v>
      </c>
    </row>
    <row r="1654" spans="1:65" s="14" customFormat="1" ht="10">
      <c r="B1654" s="169"/>
      <c r="D1654" s="161" t="s">
        <v>151</v>
      </c>
      <c r="E1654" s="170" t="s">
        <v>1</v>
      </c>
      <c r="F1654" s="171" t="s">
        <v>2313</v>
      </c>
      <c r="H1654" s="170" t="s">
        <v>1</v>
      </c>
      <c r="I1654" s="172"/>
      <c r="L1654" s="169"/>
      <c r="M1654" s="173"/>
      <c r="N1654" s="174"/>
      <c r="O1654" s="174"/>
      <c r="P1654" s="174"/>
      <c r="Q1654" s="174"/>
      <c r="R1654" s="174"/>
      <c r="S1654" s="174"/>
      <c r="T1654" s="175"/>
      <c r="AT1654" s="170" t="s">
        <v>151</v>
      </c>
      <c r="AU1654" s="170" t="s">
        <v>149</v>
      </c>
      <c r="AV1654" s="14" t="s">
        <v>82</v>
      </c>
      <c r="AW1654" s="14" t="s">
        <v>31</v>
      </c>
      <c r="AX1654" s="14" t="s">
        <v>74</v>
      </c>
      <c r="AY1654" s="170" t="s">
        <v>142</v>
      </c>
    </row>
    <row r="1655" spans="1:65" s="13" customFormat="1" ht="10">
      <c r="B1655" s="160"/>
      <c r="D1655" s="161" t="s">
        <v>151</v>
      </c>
      <c r="E1655" s="162" t="s">
        <v>1</v>
      </c>
      <c r="F1655" s="163" t="s">
        <v>2314</v>
      </c>
      <c r="H1655" s="164">
        <v>386.56</v>
      </c>
      <c r="I1655" s="165"/>
      <c r="L1655" s="160"/>
      <c r="M1655" s="166"/>
      <c r="N1655" s="167"/>
      <c r="O1655" s="167"/>
      <c r="P1655" s="167"/>
      <c r="Q1655" s="167"/>
      <c r="R1655" s="167"/>
      <c r="S1655" s="167"/>
      <c r="T1655" s="168"/>
      <c r="AT1655" s="162" t="s">
        <v>151</v>
      </c>
      <c r="AU1655" s="162" t="s">
        <v>149</v>
      </c>
      <c r="AV1655" s="13" t="s">
        <v>149</v>
      </c>
      <c r="AW1655" s="13" t="s">
        <v>31</v>
      </c>
      <c r="AX1655" s="13" t="s">
        <v>74</v>
      </c>
      <c r="AY1655" s="162" t="s">
        <v>142</v>
      </c>
    </row>
    <row r="1656" spans="1:65" s="15" customFormat="1" ht="10">
      <c r="B1656" s="176"/>
      <c r="D1656" s="161" t="s">
        <v>151</v>
      </c>
      <c r="E1656" s="177" t="s">
        <v>1</v>
      </c>
      <c r="F1656" s="178" t="s">
        <v>164</v>
      </c>
      <c r="H1656" s="179">
        <v>8491.09</v>
      </c>
      <c r="I1656" s="180"/>
      <c r="L1656" s="176"/>
      <c r="M1656" s="181"/>
      <c r="N1656" s="182"/>
      <c r="O1656" s="182"/>
      <c r="P1656" s="182"/>
      <c r="Q1656" s="182"/>
      <c r="R1656" s="182"/>
      <c r="S1656" s="182"/>
      <c r="T1656" s="183"/>
      <c r="AT1656" s="177" t="s">
        <v>151</v>
      </c>
      <c r="AU1656" s="177" t="s">
        <v>149</v>
      </c>
      <c r="AV1656" s="15" t="s">
        <v>148</v>
      </c>
      <c r="AW1656" s="15" t="s">
        <v>31</v>
      </c>
      <c r="AX1656" s="15" t="s">
        <v>82</v>
      </c>
      <c r="AY1656" s="177" t="s">
        <v>142</v>
      </c>
    </row>
    <row r="1657" spans="1:65" s="2" customFormat="1" ht="21.75" customHeight="1">
      <c r="A1657" s="33"/>
      <c r="B1657" s="145"/>
      <c r="C1657" s="146" t="s">
        <v>2315</v>
      </c>
      <c r="D1657" s="146" t="s">
        <v>144</v>
      </c>
      <c r="E1657" s="147" t="s">
        <v>2316</v>
      </c>
      <c r="F1657" s="148" t="s">
        <v>2317</v>
      </c>
      <c r="G1657" s="149" t="s">
        <v>1195</v>
      </c>
      <c r="H1657" s="150">
        <v>1071.56</v>
      </c>
      <c r="I1657" s="151"/>
      <c r="J1657" s="152">
        <f>ROUND(I1657*H1657,2)</f>
        <v>0</v>
      </c>
      <c r="K1657" s="153"/>
      <c r="L1657" s="34"/>
      <c r="M1657" s="154" t="s">
        <v>1</v>
      </c>
      <c r="N1657" s="155" t="s">
        <v>40</v>
      </c>
      <c r="O1657" s="59"/>
      <c r="P1657" s="156">
        <f>O1657*H1657</f>
        <v>0</v>
      </c>
      <c r="Q1657" s="156">
        <v>0</v>
      </c>
      <c r="R1657" s="156">
        <f>Q1657*H1657</f>
        <v>0</v>
      </c>
      <c r="S1657" s="156">
        <v>0</v>
      </c>
      <c r="T1657" s="157">
        <f>S1657*H1657</f>
        <v>0</v>
      </c>
      <c r="U1657" s="33"/>
      <c r="V1657" s="33"/>
      <c r="W1657" s="33"/>
      <c r="X1657" s="33"/>
      <c r="Y1657" s="33"/>
      <c r="Z1657" s="33"/>
      <c r="AA1657" s="33"/>
      <c r="AB1657" s="33"/>
      <c r="AC1657" s="33"/>
      <c r="AD1657" s="33"/>
      <c r="AE1657" s="33"/>
      <c r="AR1657" s="158" t="s">
        <v>597</v>
      </c>
      <c r="AT1657" s="158" t="s">
        <v>144</v>
      </c>
      <c r="AU1657" s="158" t="s">
        <v>149</v>
      </c>
      <c r="AY1657" s="18" t="s">
        <v>142</v>
      </c>
      <c r="BE1657" s="159">
        <f>IF(N1657="základná",J1657,0)</f>
        <v>0</v>
      </c>
      <c r="BF1657" s="159">
        <f>IF(N1657="znížená",J1657,0)</f>
        <v>0</v>
      </c>
      <c r="BG1657" s="159">
        <f>IF(N1657="zákl. prenesená",J1657,0)</f>
        <v>0</v>
      </c>
      <c r="BH1657" s="159">
        <f>IF(N1657="zníž. prenesená",J1657,0)</f>
        <v>0</v>
      </c>
      <c r="BI1657" s="159">
        <f>IF(N1657="nulová",J1657,0)</f>
        <v>0</v>
      </c>
      <c r="BJ1657" s="18" t="s">
        <v>149</v>
      </c>
      <c r="BK1657" s="159">
        <f>ROUND(I1657*H1657,2)</f>
        <v>0</v>
      </c>
      <c r="BL1657" s="18" t="s">
        <v>597</v>
      </c>
      <c r="BM1657" s="158" t="s">
        <v>2318</v>
      </c>
    </row>
    <row r="1658" spans="1:65" s="14" customFormat="1" ht="10">
      <c r="B1658" s="169"/>
      <c r="D1658" s="161" t="s">
        <v>151</v>
      </c>
      <c r="E1658" s="170" t="s">
        <v>1</v>
      </c>
      <c r="F1658" s="171" t="s">
        <v>2319</v>
      </c>
      <c r="H1658" s="170" t="s">
        <v>1</v>
      </c>
      <c r="I1658" s="172"/>
      <c r="L1658" s="169"/>
      <c r="M1658" s="173"/>
      <c r="N1658" s="174"/>
      <c r="O1658" s="174"/>
      <c r="P1658" s="174"/>
      <c r="Q1658" s="174"/>
      <c r="R1658" s="174"/>
      <c r="S1658" s="174"/>
      <c r="T1658" s="175"/>
      <c r="AT1658" s="170" t="s">
        <v>151</v>
      </c>
      <c r="AU1658" s="170" t="s">
        <v>149</v>
      </c>
      <c r="AV1658" s="14" t="s">
        <v>82</v>
      </c>
      <c r="AW1658" s="14" t="s">
        <v>31</v>
      </c>
      <c r="AX1658" s="14" t="s">
        <v>74</v>
      </c>
      <c r="AY1658" s="170" t="s">
        <v>142</v>
      </c>
    </row>
    <row r="1659" spans="1:65" s="13" customFormat="1" ht="10">
      <c r="B1659" s="160"/>
      <c r="D1659" s="161" t="s">
        <v>151</v>
      </c>
      <c r="E1659" s="162" t="s">
        <v>1</v>
      </c>
      <c r="F1659" s="163" t="s">
        <v>2320</v>
      </c>
      <c r="H1659" s="164">
        <v>1071.56</v>
      </c>
      <c r="I1659" s="165"/>
      <c r="L1659" s="160"/>
      <c r="M1659" s="166"/>
      <c r="N1659" s="167"/>
      <c r="O1659" s="167"/>
      <c r="P1659" s="167"/>
      <c r="Q1659" s="167"/>
      <c r="R1659" s="167"/>
      <c r="S1659" s="167"/>
      <c r="T1659" s="168"/>
      <c r="AT1659" s="162" t="s">
        <v>151</v>
      </c>
      <c r="AU1659" s="162" t="s">
        <v>149</v>
      </c>
      <c r="AV1659" s="13" t="s">
        <v>149</v>
      </c>
      <c r="AW1659" s="13" t="s">
        <v>31</v>
      </c>
      <c r="AX1659" s="13" t="s">
        <v>82</v>
      </c>
      <c r="AY1659" s="162" t="s">
        <v>142</v>
      </c>
    </row>
    <row r="1660" spans="1:65" s="2" customFormat="1" ht="21.75" customHeight="1">
      <c r="A1660" s="33"/>
      <c r="B1660" s="145"/>
      <c r="C1660" s="146" t="s">
        <v>2321</v>
      </c>
      <c r="D1660" s="146" t="s">
        <v>144</v>
      </c>
      <c r="E1660" s="147" t="s">
        <v>2322</v>
      </c>
      <c r="F1660" s="148" t="s">
        <v>2323</v>
      </c>
      <c r="G1660" s="149" t="s">
        <v>1195</v>
      </c>
      <c r="H1660" s="150">
        <v>1991.61</v>
      </c>
      <c r="I1660" s="151"/>
      <c r="J1660" s="152">
        <f>ROUND(I1660*H1660,2)</f>
        <v>0</v>
      </c>
      <c r="K1660" s="153"/>
      <c r="L1660" s="34"/>
      <c r="M1660" s="154" t="s">
        <v>1</v>
      </c>
      <c r="N1660" s="155" t="s">
        <v>40</v>
      </c>
      <c r="O1660" s="59"/>
      <c r="P1660" s="156">
        <f>O1660*H1660</f>
        <v>0</v>
      </c>
      <c r="Q1660" s="156">
        <v>0</v>
      </c>
      <c r="R1660" s="156">
        <f>Q1660*H1660</f>
        <v>0</v>
      </c>
      <c r="S1660" s="156">
        <v>0</v>
      </c>
      <c r="T1660" s="157">
        <f>S1660*H1660</f>
        <v>0</v>
      </c>
      <c r="U1660" s="33"/>
      <c r="V1660" s="33"/>
      <c r="W1660" s="33"/>
      <c r="X1660" s="33"/>
      <c r="Y1660" s="33"/>
      <c r="Z1660" s="33"/>
      <c r="AA1660" s="33"/>
      <c r="AB1660" s="33"/>
      <c r="AC1660" s="33"/>
      <c r="AD1660" s="33"/>
      <c r="AE1660" s="33"/>
      <c r="AR1660" s="158" t="s">
        <v>597</v>
      </c>
      <c r="AT1660" s="158" t="s">
        <v>144</v>
      </c>
      <c r="AU1660" s="158" t="s">
        <v>149</v>
      </c>
      <c r="AY1660" s="18" t="s">
        <v>142</v>
      </c>
      <c r="BE1660" s="159">
        <f>IF(N1660="základná",J1660,0)</f>
        <v>0</v>
      </c>
      <c r="BF1660" s="159">
        <f>IF(N1660="znížená",J1660,0)</f>
        <v>0</v>
      </c>
      <c r="BG1660" s="159">
        <f>IF(N1660="zákl. prenesená",J1660,0)</f>
        <v>0</v>
      </c>
      <c r="BH1660" s="159">
        <f>IF(N1660="zníž. prenesená",J1660,0)</f>
        <v>0</v>
      </c>
      <c r="BI1660" s="159">
        <f>IF(N1660="nulová",J1660,0)</f>
        <v>0</v>
      </c>
      <c r="BJ1660" s="18" t="s">
        <v>149</v>
      </c>
      <c r="BK1660" s="159">
        <f>ROUND(I1660*H1660,2)</f>
        <v>0</v>
      </c>
      <c r="BL1660" s="18" t="s">
        <v>597</v>
      </c>
      <c r="BM1660" s="158" t="s">
        <v>2324</v>
      </c>
    </row>
    <row r="1661" spans="1:65" s="14" customFormat="1" ht="10">
      <c r="B1661" s="169"/>
      <c r="D1661" s="161" t="s">
        <v>151</v>
      </c>
      <c r="E1661" s="170" t="s">
        <v>1</v>
      </c>
      <c r="F1661" s="171" t="s">
        <v>2325</v>
      </c>
      <c r="H1661" s="170" t="s">
        <v>1</v>
      </c>
      <c r="I1661" s="172"/>
      <c r="L1661" s="169"/>
      <c r="M1661" s="173"/>
      <c r="N1661" s="174"/>
      <c r="O1661" s="174"/>
      <c r="P1661" s="174"/>
      <c r="Q1661" s="174"/>
      <c r="R1661" s="174"/>
      <c r="S1661" s="174"/>
      <c r="T1661" s="175"/>
      <c r="AT1661" s="170" t="s">
        <v>151</v>
      </c>
      <c r="AU1661" s="170" t="s">
        <v>149</v>
      </c>
      <c r="AV1661" s="14" t="s">
        <v>82</v>
      </c>
      <c r="AW1661" s="14" t="s">
        <v>31</v>
      </c>
      <c r="AX1661" s="14" t="s">
        <v>74</v>
      </c>
      <c r="AY1661" s="170" t="s">
        <v>142</v>
      </c>
    </row>
    <row r="1662" spans="1:65" s="14" customFormat="1" ht="10">
      <c r="B1662" s="169"/>
      <c r="D1662" s="161" t="s">
        <v>151</v>
      </c>
      <c r="E1662" s="170" t="s">
        <v>1</v>
      </c>
      <c r="F1662" s="171" t="s">
        <v>2326</v>
      </c>
      <c r="H1662" s="170" t="s">
        <v>1</v>
      </c>
      <c r="I1662" s="172"/>
      <c r="L1662" s="169"/>
      <c r="M1662" s="173"/>
      <c r="N1662" s="174"/>
      <c r="O1662" s="174"/>
      <c r="P1662" s="174"/>
      <c r="Q1662" s="174"/>
      <c r="R1662" s="174"/>
      <c r="S1662" s="174"/>
      <c r="T1662" s="175"/>
      <c r="AT1662" s="170" t="s">
        <v>151</v>
      </c>
      <c r="AU1662" s="170" t="s">
        <v>149</v>
      </c>
      <c r="AV1662" s="14" t="s">
        <v>82</v>
      </c>
      <c r="AW1662" s="14" t="s">
        <v>31</v>
      </c>
      <c r="AX1662" s="14" t="s">
        <v>74</v>
      </c>
      <c r="AY1662" s="170" t="s">
        <v>142</v>
      </c>
    </row>
    <row r="1663" spans="1:65" s="13" customFormat="1" ht="10">
      <c r="B1663" s="160"/>
      <c r="D1663" s="161" t="s">
        <v>151</v>
      </c>
      <c r="E1663" s="162" t="s">
        <v>1</v>
      </c>
      <c r="F1663" s="163" t="s">
        <v>2327</v>
      </c>
      <c r="H1663" s="164">
        <v>1170.98</v>
      </c>
      <c r="I1663" s="165"/>
      <c r="L1663" s="160"/>
      <c r="M1663" s="166"/>
      <c r="N1663" s="167"/>
      <c r="O1663" s="167"/>
      <c r="P1663" s="167"/>
      <c r="Q1663" s="167"/>
      <c r="R1663" s="167"/>
      <c r="S1663" s="167"/>
      <c r="T1663" s="168"/>
      <c r="AT1663" s="162" t="s">
        <v>151</v>
      </c>
      <c r="AU1663" s="162" t="s">
        <v>149</v>
      </c>
      <c r="AV1663" s="13" t="s">
        <v>149</v>
      </c>
      <c r="AW1663" s="13" t="s">
        <v>31</v>
      </c>
      <c r="AX1663" s="13" t="s">
        <v>74</v>
      </c>
      <c r="AY1663" s="162" t="s">
        <v>142</v>
      </c>
    </row>
    <row r="1664" spans="1:65" s="14" customFormat="1" ht="10">
      <c r="B1664" s="169"/>
      <c r="D1664" s="161" t="s">
        <v>151</v>
      </c>
      <c r="E1664" s="170" t="s">
        <v>1</v>
      </c>
      <c r="F1664" s="171" t="s">
        <v>2328</v>
      </c>
      <c r="H1664" s="170" t="s">
        <v>1</v>
      </c>
      <c r="I1664" s="172"/>
      <c r="L1664" s="169"/>
      <c r="M1664" s="173"/>
      <c r="N1664" s="174"/>
      <c r="O1664" s="174"/>
      <c r="P1664" s="174"/>
      <c r="Q1664" s="174"/>
      <c r="R1664" s="174"/>
      <c r="S1664" s="174"/>
      <c r="T1664" s="175"/>
      <c r="AT1664" s="170" t="s">
        <v>151</v>
      </c>
      <c r="AU1664" s="170" t="s">
        <v>149</v>
      </c>
      <c r="AV1664" s="14" t="s">
        <v>82</v>
      </c>
      <c r="AW1664" s="14" t="s">
        <v>31</v>
      </c>
      <c r="AX1664" s="14" t="s">
        <v>74</v>
      </c>
      <c r="AY1664" s="170" t="s">
        <v>142</v>
      </c>
    </row>
    <row r="1665" spans="1:65" s="13" customFormat="1" ht="10">
      <c r="B1665" s="160"/>
      <c r="D1665" s="161" t="s">
        <v>151</v>
      </c>
      <c r="E1665" s="162" t="s">
        <v>1</v>
      </c>
      <c r="F1665" s="163" t="s">
        <v>2329</v>
      </c>
      <c r="H1665" s="164">
        <v>38.840000000000003</v>
      </c>
      <c r="I1665" s="165"/>
      <c r="L1665" s="160"/>
      <c r="M1665" s="166"/>
      <c r="N1665" s="167"/>
      <c r="O1665" s="167"/>
      <c r="P1665" s="167"/>
      <c r="Q1665" s="167"/>
      <c r="R1665" s="167"/>
      <c r="S1665" s="167"/>
      <c r="T1665" s="168"/>
      <c r="AT1665" s="162" t="s">
        <v>151</v>
      </c>
      <c r="AU1665" s="162" t="s">
        <v>149</v>
      </c>
      <c r="AV1665" s="13" t="s">
        <v>149</v>
      </c>
      <c r="AW1665" s="13" t="s">
        <v>31</v>
      </c>
      <c r="AX1665" s="13" t="s">
        <v>74</v>
      </c>
      <c r="AY1665" s="162" t="s">
        <v>142</v>
      </c>
    </row>
    <row r="1666" spans="1:65" s="14" customFormat="1" ht="10">
      <c r="B1666" s="169"/>
      <c r="D1666" s="161" t="s">
        <v>151</v>
      </c>
      <c r="E1666" s="170" t="s">
        <v>1</v>
      </c>
      <c r="F1666" s="171" t="s">
        <v>2330</v>
      </c>
      <c r="H1666" s="170" t="s">
        <v>1</v>
      </c>
      <c r="I1666" s="172"/>
      <c r="L1666" s="169"/>
      <c r="M1666" s="173"/>
      <c r="N1666" s="174"/>
      <c r="O1666" s="174"/>
      <c r="P1666" s="174"/>
      <c r="Q1666" s="174"/>
      <c r="R1666" s="174"/>
      <c r="S1666" s="174"/>
      <c r="T1666" s="175"/>
      <c r="AT1666" s="170" t="s">
        <v>151</v>
      </c>
      <c r="AU1666" s="170" t="s">
        <v>149</v>
      </c>
      <c r="AV1666" s="14" t="s">
        <v>82</v>
      </c>
      <c r="AW1666" s="14" t="s">
        <v>31</v>
      </c>
      <c r="AX1666" s="14" t="s">
        <v>74</v>
      </c>
      <c r="AY1666" s="170" t="s">
        <v>142</v>
      </c>
    </row>
    <row r="1667" spans="1:65" s="13" customFormat="1" ht="10">
      <c r="B1667" s="160"/>
      <c r="D1667" s="161" t="s">
        <v>151</v>
      </c>
      <c r="E1667" s="162" t="s">
        <v>1</v>
      </c>
      <c r="F1667" s="163" t="s">
        <v>2331</v>
      </c>
      <c r="H1667" s="164">
        <v>781.79</v>
      </c>
      <c r="I1667" s="165"/>
      <c r="L1667" s="160"/>
      <c r="M1667" s="166"/>
      <c r="N1667" s="167"/>
      <c r="O1667" s="167"/>
      <c r="P1667" s="167"/>
      <c r="Q1667" s="167"/>
      <c r="R1667" s="167"/>
      <c r="S1667" s="167"/>
      <c r="T1667" s="168"/>
      <c r="AT1667" s="162" t="s">
        <v>151</v>
      </c>
      <c r="AU1667" s="162" t="s">
        <v>149</v>
      </c>
      <c r="AV1667" s="13" t="s">
        <v>149</v>
      </c>
      <c r="AW1667" s="13" t="s">
        <v>31</v>
      </c>
      <c r="AX1667" s="13" t="s">
        <v>74</v>
      </c>
      <c r="AY1667" s="162" t="s">
        <v>142</v>
      </c>
    </row>
    <row r="1668" spans="1:65" s="15" customFormat="1" ht="10">
      <c r="B1668" s="176"/>
      <c r="D1668" s="161" t="s">
        <v>151</v>
      </c>
      <c r="E1668" s="177" t="s">
        <v>1</v>
      </c>
      <c r="F1668" s="178" t="s">
        <v>164</v>
      </c>
      <c r="H1668" s="179">
        <v>1991.61</v>
      </c>
      <c r="I1668" s="180"/>
      <c r="L1668" s="176"/>
      <c r="M1668" s="181"/>
      <c r="N1668" s="182"/>
      <c r="O1668" s="182"/>
      <c r="P1668" s="182"/>
      <c r="Q1668" s="182"/>
      <c r="R1668" s="182"/>
      <c r="S1668" s="182"/>
      <c r="T1668" s="183"/>
      <c r="AT1668" s="177" t="s">
        <v>151</v>
      </c>
      <c r="AU1668" s="177" t="s">
        <v>149</v>
      </c>
      <c r="AV1668" s="15" t="s">
        <v>148</v>
      </c>
      <c r="AW1668" s="15" t="s">
        <v>31</v>
      </c>
      <c r="AX1668" s="15" t="s">
        <v>82</v>
      </c>
      <c r="AY1668" s="177" t="s">
        <v>142</v>
      </c>
    </row>
    <row r="1669" spans="1:65" s="12" customFormat="1" ht="25.9" customHeight="1">
      <c r="B1669" s="132"/>
      <c r="D1669" s="133" t="s">
        <v>73</v>
      </c>
      <c r="E1669" s="134" t="s">
        <v>2332</v>
      </c>
      <c r="F1669" s="134" t="s">
        <v>2333</v>
      </c>
      <c r="I1669" s="135"/>
      <c r="J1669" s="136">
        <f>BK1669</f>
        <v>0</v>
      </c>
      <c r="L1669" s="132"/>
      <c r="M1669" s="137"/>
      <c r="N1669" s="138"/>
      <c r="O1669" s="138"/>
      <c r="P1669" s="139">
        <f>P1670</f>
        <v>0</v>
      </c>
      <c r="Q1669" s="138"/>
      <c r="R1669" s="139">
        <f>R1670</f>
        <v>0</v>
      </c>
      <c r="S1669" s="138"/>
      <c r="T1669" s="140">
        <f>T1670</f>
        <v>0</v>
      </c>
      <c r="AR1669" s="133" t="s">
        <v>189</v>
      </c>
      <c r="AT1669" s="141" t="s">
        <v>73</v>
      </c>
      <c r="AU1669" s="141" t="s">
        <v>74</v>
      </c>
      <c r="AY1669" s="133" t="s">
        <v>142</v>
      </c>
      <c r="BK1669" s="142">
        <f>BK1670</f>
        <v>0</v>
      </c>
    </row>
    <row r="1670" spans="1:65" s="12" customFormat="1" ht="22.75" customHeight="1">
      <c r="B1670" s="132"/>
      <c r="D1670" s="133" t="s">
        <v>73</v>
      </c>
      <c r="E1670" s="143" t="s">
        <v>2334</v>
      </c>
      <c r="F1670" s="143" t="s">
        <v>2335</v>
      </c>
      <c r="I1670" s="135"/>
      <c r="J1670" s="144">
        <f>BK1670</f>
        <v>0</v>
      </c>
      <c r="L1670" s="132"/>
      <c r="M1670" s="137"/>
      <c r="N1670" s="138"/>
      <c r="O1670" s="138"/>
      <c r="P1670" s="139">
        <f>P1671</f>
        <v>0</v>
      </c>
      <c r="Q1670" s="138"/>
      <c r="R1670" s="139">
        <f>R1671</f>
        <v>0</v>
      </c>
      <c r="S1670" s="138"/>
      <c r="T1670" s="140">
        <f>T1671</f>
        <v>0</v>
      </c>
      <c r="AR1670" s="133" t="s">
        <v>189</v>
      </c>
      <c r="AT1670" s="141" t="s">
        <v>73</v>
      </c>
      <c r="AU1670" s="141" t="s">
        <v>82</v>
      </c>
      <c r="AY1670" s="133" t="s">
        <v>142</v>
      </c>
      <c r="BK1670" s="142">
        <f>BK1671</f>
        <v>0</v>
      </c>
    </row>
    <row r="1671" spans="1:65" s="2" customFormat="1" ht="16.5" customHeight="1">
      <c r="A1671" s="33"/>
      <c r="B1671" s="145"/>
      <c r="C1671" s="146" t="s">
        <v>2336</v>
      </c>
      <c r="D1671" s="146" t="s">
        <v>144</v>
      </c>
      <c r="E1671" s="147" t="s">
        <v>2334</v>
      </c>
      <c r="F1671" s="148" t="s">
        <v>2335</v>
      </c>
      <c r="G1671" s="149" t="s">
        <v>1470</v>
      </c>
      <c r="H1671" s="203"/>
      <c r="I1671" s="151"/>
      <c r="J1671" s="152">
        <f>ROUND(I1671*H1671,2)</f>
        <v>0</v>
      </c>
      <c r="K1671" s="153"/>
      <c r="L1671" s="34"/>
      <c r="M1671" s="204" t="s">
        <v>1</v>
      </c>
      <c r="N1671" s="205" t="s">
        <v>40</v>
      </c>
      <c r="O1671" s="206"/>
      <c r="P1671" s="207">
        <f>O1671*H1671</f>
        <v>0</v>
      </c>
      <c r="Q1671" s="207">
        <v>0</v>
      </c>
      <c r="R1671" s="207">
        <f>Q1671*H1671</f>
        <v>0</v>
      </c>
      <c r="S1671" s="207">
        <v>0</v>
      </c>
      <c r="T1671" s="208">
        <f>S1671*H1671</f>
        <v>0</v>
      </c>
      <c r="U1671" s="33"/>
      <c r="V1671" s="33"/>
      <c r="W1671" s="33"/>
      <c r="X1671" s="33"/>
      <c r="Y1671" s="33"/>
      <c r="Z1671" s="33"/>
      <c r="AA1671" s="33"/>
      <c r="AB1671" s="33"/>
      <c r="AC1671" s="33"/>
      <c r="AD1671" s="33"/>
      <c r="AE1671" s="33"/>
      <c r="AR1671" s="158" t="s">
        <v>2337</v>
      </c>
      <c r="AT1671" s="158" t="s">
        <v>144</v>
      </c>
      <c r="AU1671" s="158" t="s">
        <v>149</v>
      </c>
      <c r="AY1671" s="18" t="s">
        <v>142</v>
      </c>
      <c r="BE1671" s="159">
        <f>IF(N1671="základná",J1671,0)</f>
        <v>0</v>
      </c>
      <c r="BF1671" s="159">
        <f>IF(N1671="znížená",J1671,0)</f>
        <v>0</v>
      </c>
      <c r="BG1671" s="159">
        <f>IF(N1671="zákl. prenesená",J1671,0)</f>
        <v>0</v>
      </c>
      <c r="BH1671" s="159">
        <f>IF(N1671="zníž. prenesená",J1671,0)</f>
        <v>0</v>
      </c>
      <c r="BI1671" s="159">
        <f>IF(N1671="nulová",J1671,0)</f>
        <v>0</v>
      </c>
      <c r="BJ1671" s="18" t="s">
        <v>149</v>
      </c>
      <c r="BK1671" s="159">
        <f>ROUND(I1671*H1671,2)</f>
        <v>0</v>
      </c>
      <c r="BL1671" s="18" t="s">
        <v>2337</v>
      </c>
      <c r="BM1671" s="158" t="s">
        <v>2338</v>
      </c>
    </row>
    <row r="1672" spans="1:65" s="2" customFormat="1" ht="7" customHeight="1">
      <c r="A1672" s="33"/>
      <c r="B1672" s="48"/>
      <c r="C1672" s="49"/>
      <c r="D1672" s="49"/>
      <c r="E1672" s="49"/>
      <c r="F1672" s="49"/>
      <c r="G1672" s="49"/>
      <c r="H1672" s="49"/>
      <c r="I1672" s="49"/>
      <c r="J1672" s="49"/>
      <c r="K1672" s="49"/>
      <c r="L1672" s="34"/>
      <c r="M1672" s="33"/>
      <c r="O1672" s="33"/>
      <c r="P1672" s="33"/>
      <c r="Q1672" s="33"/>
      <c r="R1672" s="33"/>
      <c r="S1672" s="33"/>
      <c r="T1672" s="33"/>
      <c r="U1672" s="33"/>
      <c r="V1672" s="33"/>
      <c r="W1672" s="33"/>
      <c r="X1672" s="33"/>
      <c r="Y1672" s="33"/>
      <c r="Z1672" s="33"/>
      <c r="AA1672" s="33"/>
      <c r="AB1672" s="33"/>
      <c r="AC1672" s="33"/>
      <c r="AD1672" s="33"/>
      <c r="AE1672" s="33"/>
    </row>
    <row r="1673" spans="1:65" ht="10"/>
    <row r="1674" spans="1:65" ht="10"/>
    <row r="1675" spans="1:65" ht="10"/>
  </sheetData>
  <autoFilter ref="C142:K1671"/>
  <mergeCells count="9">
    <mergeCell ref="E84:H84"/>
    <mergeCell ref="E133:H133"/>
    <mergeCell ref="E135:H135"/>
    <mergeCell ref="L2:V2"/>
    <mergeCell ref="E7:H7"/>
    <mergeCell ref="E9:H9"/>
    <mergeCell ref="E18:H18"/>
    <mergeCell ref="E27:H27"/>
    <mergeCell ref="E82:H82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7"/>
  <sheetViews>
    <sheetView showGridLines="0" tabSelected="1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47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8" t="s">
        <v>86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74</v>
      </c>
    </row>
    <row r="4" spans="1:46" s="1" customFormat="1" ht="25" customHeight="1">
      <c r="B4" s="21"/>
      <c r="D4" s="22" t="s">
        <v>90</v>
      </c>
      <c r="L4" s="21"/>
      <c r="M4" s="94" t="s">
        <v>9</v>
      </c>
      <c r="AT4" s="18" t="s">
        <v>3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16.5" customHeight="1">
      <c r="B7" s="21"/>
      <c r="E7" s="248" t="str">
        <f>'Rekapitulácia stavby'!K6</f>
        <v>Zariadenie pre seniorov - Smižany</v>
      </c>
      <c r="F7" s="249"/>
      <c r="G7" s="249"/>
      <c r="H7" s="249"/>
      <c r="L7" s="21"/>
    </row>
    <row r="8" spans="1:46" s="2" customFormat="1" ht="12" customHeight="1">
      <c r="A8" s="33"/>
      <c r="B8" s="34"/>
      <c r="C8" s="33"/>
      <c r="D8" s="28" t="s">
        <v>91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28" t="s">
        <v>2339</v>
      </c>
      <c r="F9" s="250"/>
      <c r="G9" s="250"/>
      <c r="H9" s="250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17</v>
      </c>
      <c r="E11" s="33"/>
      <c r="F11" s="26" t="s">
        <v>1</v>
      </c>
      <c r="G11" s="33"/>
      <c r="H11" s="33"/>
      <c r="I11" s="28" t="s">
        <v>18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19</v>
      </c>
      <c r="E12" s="33"/>
      <c r="F12" s="26" t="s">
        <v>20</v>
      </c>
      <c r="G12" s="33"/>
      <c r="H12" s="33"/>
      <c r="I12" s="28" t="s">
        <v>21</v>
      </c>
      <c r="J12" s="56" t="str">
        <f>'Rekapitulácia stavby'!AN8</f>
        <v>21. 12. 2020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75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23</v>
      </c>
      <c r="E14" s="33"/>
      <c r="F14" s="33"/>
      <c r="G14" s="33"/>
      <c r="H14" s="33"/>
      <c r="I14" s="28" t="s">
        <v>24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25</v>
      </c>
      <c r="F15" s="33"/>
      <c r="G15" s="33"/>
      <c r="H15" s="33"/>
      <c r="I15" s="28" t="s">
        <v>26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7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27</v>
      </c>
      <c r="E17" s="33"/>
      <c r="F17" s="33"/>
      <c r="G17" s="33"/>
      <c r="H17" s="33"/>
      <c r="I17" s="28" t="s">
        <v>24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1" t="str">
        <f>'Rekapitulácia stavby'!E14</f>
        <v>Vyplň údaj</v>
      </c>
      <c r="F18" s="212"/>
      <c r="G18" s="212"/>
      <c r="H18" s="212"/>
      <c r="I18" s="28" t="s">
        <v>26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7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29</v>
      </c>
      <c r="E20" s="33"/>
      <c r="F20" s="33"/>
      <c r="G20" s="33"/>
      <c r="H20" s="33"/>
      <c r="I20" s="28" t="s">
        <v>24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30</v>
      </c>
      <c r="F21" s="33"/>
      <c r="G21" s="33"/>
      <c r="H21" s="33"/>
      <c r="I21" s="28" t="s">
        <v>26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7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28" t="s">
        <v>24</v>
      </c>
      <c r="J23" s="26" t="str">
        <f>IF('Rekapitulácia stavby'!AN19="","",'Rekapitulácia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IF('Rekapitulácia stavby'!E20="","",'Rekapitulácia stavby'!E20)</f>
        <v xml:space="preserve"> </v>
      </c>
      <c r="F24" s="33"/>
      <c r="G24" s="33"/>
      <c r="H24" s="33"/>
      <c r="I24" s="28" t="s">
        <v>26</v>
      </c>
      <c r="J24" s="26" t="str">
        <f>IF('Rekapitulácia stavby'!AN20="","",'Rekapitulácia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7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17" t="s">
        <v>1</v>
      </c>
      <c r="F27" s="217"/>
      <c r="G27" s="217"/>
      <c r="H27" s="217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7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4" customHeight="1">
      <c r="A30" s="33"/>
      <c r="B30" s="34"/>
      <c r="C30" s="33"/>
      <c r="D30" s="98" t="s">
        <v>34</v>
      </c>
      <c r="E30" s="33"/>
      <c r="F30" s="33"/>
      <c r="G30" s="33"/>
      <c r="H30" s="33"/>
      <c r="I30" s="33"/>
      <c r="J30" s="72">
        <f>ROUND(J120,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37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99" t="s">
        <v>38</v>
      </c>
      <c r="E33" s="28" t="s">
        <v>39</v>
      </c>
      <c r="F33" s="100">
        <f>ROUND((SUM(BE120:BE146)),  2)</f>
        <v>0</v>
      </c>
      <c r="G33" s="33"/>
      <c r="H33" s="33"/>
      <c r="I33" s="101">
        <v>0.2</v>
      </c>
      <c r="J33" s="100">
        <f>ROUND(((SUM(BE120:BE146))*I33),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40</v>
      </c>
      <c r="F34" s="100">
        <f>ROUND((SUM(BF120:BF146)),  2)</f>
        <v>0</v>
      </c>
      <c r="G34" s="33"/>
      <c r="H34" s="33"/>
      <c r="I34" s="101">
        <v>0.2</v>
      </c>
      <c r="J34" s="100">
        <f>ROUND(((SUM(BF120:BF146))*I34),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41</v>
      </c>
      <c r="F35" s="100">
        <f>ROUND((SUM(BG120:BG146)),  2)</f>
        <v>0</v>
      </c>
      <c r="G35" s="33"/>
      <c r="H35" s="33"/>
      <c r="I35" s="101">
        <v>0.2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42</v>
      </c>
      <c r="F36" s="100">
        <f>ROUND((SUM(BH120:BH146)),  2)</f>
        <v>0</v>
      </c>
      <c r="G36" s="33"/>
      <c r="H36" s="33"/>
      <c r="I36" s="101">
        <v>0.2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43</v>
      </c>
      <c r="F37" s="100">
        <f>ROUND((SUM(BI120:BI146)),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7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4" customHeight="1">
      <c r="A39" s="33"/>
      <c r="B39" s="34"/>
      <c r="C39" s="102"/>
      <c r="D39" s="103" t="s">
        <v>44</v>
      </c>
      <c r="E39" s="61"/>
      <c r="F39" s="61"/>
      <c r="G39" s="104" t="s">
        <v>45</v>
      </c>
      <c r="H39" s="105" t="s">
        <v>46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43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43"/>
    </row>
    <row r="51" spans="1:31" ht="10">
      <c r="B51" s="21"/>
      <c r="L51" s="21"/>
    </row>
    <row r="52" spans="1:31" ht="10">
      <c r="B52" s="21"/>
      <c r="L52" s="21"/>
    </row>
    <row r="53" spans="1:31" ht="10">
      <c r="B53" s="21"/>
      <c r="L53" s="21"/>
    </row>
    <row r="54" spans="1:31" ht="10">
      <c r="B54" s="21"/>
      <c r="L54" s="21"/>
    </row>
    <row r="55" spans="1:31" ht="10">
      <c r="B55" s="21"/>
      <c r="L55" s="21"/>
    </row>
    <row r="56" spans="1:31" ht="10">
      <c r="B56" s="21"/>
      <c r="L56" s="21"/>
    </row>
    <row r="57" spans="1:31" ht="10">
      <c r="B57" s="21"/>
      <c r="L57" s="21"/>
    </row>
    <row r="58" spans="1:31" ht="10">
      <c r="B58" s="21"/>
      <c r="L58" s="21"/>
    </row>
    <row r="59" spans="1:31" ht="10">
      <c r="B59" s="21"/>
      <c r="L59" s="21"/>
    </row>
    <row r="60" spans="1:31" ht="10">
      <c r="B60" s="21"/>
      <c r="L60" s="21"/>
    </row>
    <row r="61" spans="1:31" s="2" customFormat="1" ht="12.5">
      <c r="A61" s="33"/>
      <c r="B61" s="34"/>
      <c r="C61" s="33"/>
      <c r="D61" s="46" t="s">
        <v>49</v>
      </c>
      <c r="E61" s="36"/>
      <c r="F61" s="108" t="s">
        <v>50</v>
      </c>
      <c r="G61" s="46" t="s">
        <v>49</v>
      </c>
      <c r="H61" s="36"/>
      <c r="I61" s="36"/>
      <c r="J61" s="109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">
      <c r="B62" s="21"/>
      <c r="L62" s="21"/>
    </row>
    <row r="63" spans="1:31" ht="10">
      <c r="B63" s="21"/>
      <c r="L63" s="21"/>
    </row>
    <row r="64" spans="1:31" ht="10">
      <c r="B64" s="21"/>
      <c r="L64" s="21"/>
    </row>
    <row r="65" spans="1:31" s="2" customFormat="1" ht="13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">
      <c r="B66" s="21"/>
      <c r="L66" s="21"/>
    </row>
    <row r="67" spans="1:31" ht="10">
      <c r="B67" s="21"/>
      <c r="L67" s="21"/>
    </row>
    <row r="68" spans="1:31" ht="10">
      <c r="B68" s="21"/>
      <c r="L68" s="21"/>
    </row>
    <row r="69" spans="1:31" ht="10">
      <c r="B69" s="21"/>
      <c r="L69" s="21"/>
    </row>
    <row r="70" spans="1:31" ht="10">
      <c r="B70" s="21"/>
      <c r="L70" s="21"/>
    </row>
    <row r="71" spans="1:31" ht="10">
      <c r="B71" s="21"/>
      <c r="L71" s="21"/>
    </row>
    <row r="72" spans="1:31" ht="10">
      <c r="B72" s="21"/>
      <c r="L72" s="21"/>
    </row>
    <row r="73" spans="1:31" ht="10">
      <c r="B73" s="21"/>
      <c r="L73" s="21"/>
    </row>
    <row r="74" spans="1:31" ht="10">
      <c r="B74" s="21"/>
      <c r="L74" s="21"/>
    </row>
    <row r="75" spans="1:31" ht="10">
      <c r="B75" s="21"/>
      <c r="L75" s="21"/>
    </row>
    <row r="76" spans="1:31" s="2" customFormat="1" ht="12.5">
      <c r="A76" s="33"/>
      <c r="B76" s="34"/>
      <c r="C76" s="33"/>
      <c r="D76" s="46" t="s">
        <v>49</v>
      </c>
      <c r="E76" s="36"/>
      <c r="F76" s="108" t="s">
        <v>50</v>
      </c>
      <c r="G76" s="46" t="s">
        <v>49</v>
      </c>
      <c r="H76" s="36"/>
      <c r="I76" s="36"/>
      <c r="J76" s="109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5" customHeight="1">
      <c r="A82" s="33"/>
      <c r="B82" s="34"/>
      <c r="C82" s="22" t="s">
        <v>93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48" t="str">
        <f>E7</f>
        <v>Zariadenie pre seniorov - Smižany</v>
      </c>
      <c r="F85" s="249"/>
      <c r="G85" s="249"/>
      <c r="H85" s="24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91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28" t="str">
        <f>E9</f>
        <v>02 - Sadové úpravy</v>
      </c>
      <c r="F87" s="250"/>
      <c r="G87" s="250"/>
      <c r="H87" s="250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7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19</v>
      </c>
      <c r="D89" s="33"/>
      <c r="E89" s="33"/>
      <c r="F89" s="26" t="str">
        <f>F12</f>
        <v xml:space="preserve"> </v>
      </c>
      <c r="G89" s="33"/>
      <c r="H89" s="33"/>
      <c r="I89" s="28" t="s">
        <v>21</v>
      </c>
      <c r="J89" s="56" t="str">
        <f>IF(J12="","",J12)</f>
        <v>21. 12. 2020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23</v>
      </c>
      <c r="D91" s="33"/>
      <c r="E91" s="33"/>
      <c r="F91" s="26" t="str">
        <f>E15</f>
        <v>Obec Smižany</v>
      </c>
      <c r="G91" s="33"/>
      <c r="H91" s="33"/>
      <c r="I91" s="28" t="s">
        <v>29</v>
      </c>
      <c r="J91" s="31" t="str">
        <f>E21</f>
        <v>ARCHING SNV, s.r.o.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27</v>
      </c>
      <c r="D92" s="33"/>
      <c r="E92" s="33"/>
      <c r="F92" s="26" t="str">
        <f>IF(E18="","",E18)</f>
        <v>Vyplň údaj</v>
      </c>
      <c r="G92" s="33"/>
      <c r="H92" s="33"/>
      <c r="I92" s="28" t="s">
        <v>32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2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94</v>
      </c>
      <c r="D94" s="102"/>
      <c r="E94" s="102"/>
      <c r="F94" s="102"/>
      <c r="G94" s="102"/>
      <c r="H94" s="102"/>
      <c r="I94" s="102"/>
      <c r="J94" s="111" t="s">
        <v>95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75" customHeight="1">
      <c r="A96" s="33"/>
      <c r="B96" s="34"/>
      <c r="C96" s="112" t="s">
        <v>96</v>
      </c>
      <c r="D96" s="33"/>
      <c r="E96" s="33"/>
      <c r="F96" s="33"/>
      <c r="G96" s="33"/>
      <c r="H96" s="33"/>
      <c r="I96" s="33"/>
      <c r="J96" s="72">
        <f>J120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97</v>
      </c>
    </row>
    <row r="97" spans="1:31" s="9" customFormat="1" ht="25" customHeight="1">
      <c r="B97" s="113"/>
      <c r="D97" s="114" t="s">
        <v>98</v>
      </c>
      <c r="E97" s="115"/>
      <c r="F97" s="115"/>
      <c r="G97" s="115"/>
      <c r="H97" s="115"/>
      <c r="I97" s="115"/>
      <c r="J97" s="116">
        <f>J121</f>
        <v>0</v>
      </c>
      <c r="L97" s="113"/>
    </row>
    <row r="98" spans="1:31" s="10" customFormat="1" ht="19.899999999999999" customHeight="1">
      <c r="B98" s="117"/>
      <c r="D98" s="118" t="s">
        <v>99</v>
      </c>
      <c r="E98" s="119"/>
      <c r="F98" s="119"/>
      <c r="G98" s="119"/>
      <c r="H98" s="119"/>
      <c r="I98" s="119"/>
      <c r="J98" s="120">
        <f>J122</f>
        <v>0</v>
      </c>
      <c r="L98" s="117"/>
    </row>
    <row r="99" spans="1:31" s="10" customFormat="1" ht="19.899999999999999" customHeight="1">
      <c r="B99" s="117"/>
      <c r="D99" s="118" t="s">
        <v>2340</v>
      </c>
      <c r="E99" s="119"/>
      <c r="F99" s="119"/>
      <c r="G99" s="119"/>
      <c r="H99" s="119"/>
      <c r="I99" s="119"/>
      <c r="J99" s="120">
        <f>J132</f>
        <v>0</v>
      </c>
      <c r="L99" s="117"/>
    </row>
    <row r="100" spans="1:31" s="10" customFormat="1" ht="19.899999999999999" customHeight="1">
      <c r="B100" s="117"/>
      <c r="D100" s="118" t="s">
        <v>105</v>
      </c>
      <c r="E100" s="119"/>
      <c r="F100" s="119"/>
      <c r="G100" s="119"/>
      <c r="H100" s="119"/>
      <c r="I100" s="119"/>
      <c r="J100" s="120">
        <f>J145</f>
        <v>0</v>
      </c>
      <c r="L100" s="117"/>
    </row>
    <row r="101" spans="1:31" s="2" customFormat="1" ht="21.75" customHeight="1">
      <c r="A101" s="33"/>
      <c r="B101" s="34"/>
      <c r="C101" s="33"/>
      <c r="D101" s="33"/>
      <c r="E101" s="33"/>
      <c r="F101" s="33"/>
      <c r="G101" s="33"/>
      <c r="H101" s="33"/>
      <c r="I101" s="33"/>
      <c r="J101" s="33"/>
      <c r="K101" s="33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31" s="2" customFormat="1" ht="7" customHeight="1">
      <c r="A102" s="33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31" s="2" customFormat="1" ht="7" customHeight="1">
      <c r="A106" s="33"/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25" customHeight="1">
      <c r="A107" s="33"/>
      <c r="B107" s="34"/>
      <c r="C107" s="22" t="s">
        <v>128</v>
      </c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7" customHeight="1">
      <c r="A108" s="33"/>
      <c r="B108" s="34"/>
      <c r="C108" s="33"/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15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3"/>
      <c r="D110" s="33"/>
      <c r="E110" s="248" t="str">
        <f>E7</f>
        <v>Zariadenie pre seniorov - Smižany</v>
      </c>
      <c r="F110" s="249"/>
      <c r="G110" s="249"/>
      <c r="H110" s="249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91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3"/>
      <c r="D112" s="33"/>
      <c r="E112" s="228" t="str">
        <f>E9</f>
        <v>02 - Sadové úpravy</v>
      </c>
      <c r="F112" s="250"/>
      <c r="G112" s="250"/>
      <c r="H112" s="250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7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19</v>
      </c>
      <c r="D114" s="33"/>
      <c r="E114" s="33"/>
      <c r="F114" s="26" t="str">
        <f>F12</f>
        <v xml:space="preserve"> </v>
      </c>
      <c r="G114" s="33"/>
      <c r="H114" s="33"/>
      <c r="I114" s="28" t="s">
        <v>21</v>
      </c>
      <c r="J114" s="56" t="str">
        <f>IF(J12="","",J12)</f>
        <v>21. 12. 2020</v>
      </c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7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15" customHeight="1">
      <c r="A116" s="33"/>
      <c r="B116" s="34"/>
      <c r="C116" s="28" t="s">
        <v>23</v>
      </c>
      <c r="D116" s="33"/>
      <c r="E116" s="33"/>
      <c r="F116" s="26" t="str">
        <f>E15</f>
        <v>Obec Smižany</v>
      </c>
      <c r="G116" s="33"/>
      <c r="H116" s="33"/>
      <c r="I116" s="28" t="s">
        <v>29</v>
      </c>
      <c r="J116" s="31" t="str">
        <f>E21</f>
        <v>ARCHING SNV, s.r.o.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15" customHeight="1">
      <c r="A117" s="33"/>
      <c r="B117" s="34"/>
      <c r="C117" s="28" t="s">
        <v>27</v>
      </c>
      <c r="D117" s="33"/>
      <c r="E117" s="33"/>
      <c r="F117" s="26" t="str">
        <f>IF(E18="","",E18)</f>
        <v>Vyplň údaj</v>
      </c>
      <c r="G117" s="33"/>
      <c r="H117" s="33"/>
      <c r="I117" s="28" t="s">
        <v>32</v>
      </c>
      <c r="J117" s="31" t="str">
        <f>E24</f>
        <v xml:space="preserve"> 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0.25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11" customFormat="1" ht="29.25" customHeight="1">
      <c r="A119" s="121"/>
      <c r="B119" s="122"/>
      <c r="C119" s="123" t="s">
        <v>129</v>
      </c>
      <c r="D119" s="124" t="s">
        <v>59</v>
      </c>
      <c r="E119" s="124" t="s">
        <v>55</v>
      </c>
      <c r="F119" s="124" t="s">
        <v>56</v>
      </c>
      <c r="G119" s="124" t="s">
        <v>130</v>
      </c>
      <c r="H119" s="124" t="s">
        <v>131</v>
      </c>
      <c r="I119" s="124" t="s">
        <v>132</v>
      </c>
      <c r="J119" s="125" t="s">
        <v>95</v>
      </c>
      <c r="K119" s="126" t="s">
        <v>133</v>
      </c>
      <c r="L119" s="127"/>
      <c r="M119" s="63" t="s">
        <v>1</v>
      </c>
      <c r="N119" s="64" t="s">
        <v>38</v>
      </c>
      <c r="O119" s="64" t="s">
        <v>134</v>
      </c>
      <c r="P119" s="64" t="s">
        <v>135</v>
      </c>
      <c r="Q119" s="64" t="s">
        <v>136</v>
      </c>
      <c r="R119" s="64" t="s">
        <v>137</v>
      </c>
      <c r="S119" s="64" t="s">
        <v>138</v>
      </c>
      <c r="T119" s="65" t="s">
        <v>139</v>
      </c>
      <c r="U119" s="121"/>
      <c r="V119" s="121"/>
      <c r="W119" s="121"/>
      <c r="X119" s="121"/>
      <c r="Y119" s="121"/>
      <c r="Z119" s="121"/>
      <c r="AA119" s="121"/>
      <c r="AB119" s="121"/>
      <c r="AC119" s="121"/>
      <c r="AD119" s="121"/>
      <c r="AE119" s="121"/>
    </row>
    <row r="120" spans="1:65" s="2" customFormat="1" ht="22.75" customHeight="1">
      <c r="A120" s="33"/>
      <c r="B120" s="34"/>
      <c r="C120" s="70" t="s">
        <v>96</v>
      </c>
      <c r="D120" s="33"/>
      <c r="E120" s="33"/>
      <c r="F120" s="33"/>
      <c r="G120" s="33"/>
      <c r="H120" s="33"/>
      <c r="I120" s="33"/>
      <c r="J120" s="128">
        <f>BK120</f>
        <v>0</v>
      </c>
      <c r="K120" s="33"/>
      <c r="L120" s="34"/>
      <c r="M120" s="66"/>
      <c r="N120" s="57"/>
      <c r="O120" s="67"/>
      <c r="P120" s="129">
        <f>P121</f>
        <v>0</v>
      </c>
      <c r="Q120" s="67"/>
      <c r="R120" s="129">
        <f>R121</f>
        <v>13.24614</v>
      </c>
      <c r="S120" s="67"/>
      <c r="T120" s="130">
        <f>T121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8" t="s">
        <v>73</v>
      </c>
      <c r="AU120" s="18" t="s">
        <v>97</v>
      </c>
      <c r="BK120" s="131">
        <f>BK121</f>
        <v>0</v>
      </c>
    </row>
    <row r="121" spans="1:65" s="12" customFormat="1" ht="25.9" customHeight="1">
      <c r="B121" s="132"/>
      <c r="D121" s="133" t="s">
        <v>73</v>
      </c>
      <c r="E121" s="134" t="s">
        <v>140</v>
      </c>
      <c r="F121" s="134" t="s">
        <v>141</v>
      </c>
      <c r="I121" s="135"/>
      <c r="J121" s="136">
        <f>BK121</f>
        <v>0</v>
      </c>
      <c r="L121" s="132"/>
      <c r="M121" s="137"/>
      <c r="N121" s="138"/>
      <c r="O121" s="138"/>
      <c r="P121" s="139">
        <f>P122+P132+P145</f>
        <v>0</v>
      </c>
      <c r="Q121" s="138"/>
      <c r="R121" s="139">
        <f>R122+R132+R145</f>
        <v>13.24614</v>
      </c>
      <c r="S121" s="138"/>
      <c r="T121" s="140">
        <f>T122+T132+T145</f>
        <v>0</v>
      </c>
      <c r="AR121" s="133" t="s">
        <v>82</v>
      </c>
      <c r="AT121" s="141" t="s">
        <v>73</v>
      </c>
      <c r="AU121" s="141" t="s">
        <v>74</v>
      </c>
      <c r="AY121" s="133" t="s">
        <v>142</v>
      </c>
      <c r="BK121" s="142">
        <f>BK122+BK132+BK145</f>
        <v>0</v>
      </c>
    </row>
    <row r="122" spans="1:65" s="12" customFormat="1" ht="22.75" customHeight="1">
      <c r="B122" s="132"/>
      <c r="D122" s="133" t="s">
        <v>73</v>
      </c>
      <c r="E122" s="143" t="s">
        <v>82</v>
      </c>
      <c r="F122" s="143" t="s">
        <v>143</v>
      </c>
      <c r="I122" s="135"/>
      <c r="J122" s="144">
        <f>BK122</f>
        <v>0</v>
      </c>
      <c r="L122" s="132"/>
      <c r="M122" s="137"/>
      <c r="N122" s="138"/>
      <c r="O122" s="138"/>
      <c r="P122" s="139">
        <f>SUM(P123:P131)</f>
        <v>0</v>
      </c>
      <c r="Q122" s="138"/>
      <c r="R122" s="139">
        <f>SUM(R123:R131)</f>
        <v>12.317350000000001</v>
      </c>
      <c r="S122" s="138"/>
      <c r="T122" s="140">
        <f>SUM(T123:T131)</f>
        <v>0</v>
      </c>
      <c r="AR122" s="133" t="s">
        <v>82</v>
      </c>
      <c r="AT122" s="141" t="s">
        <v>73</v>
      </c>
      <c r="AU122" s="141" t="s">
        <v>82</v>
      </c>
      <c r="AY122" s="133" t="s">
        <v>142</v>
      </c>
      <c r="BK122" s="142">
        <f>SUM(BK123:BK131)</f>
        <v>0</v>
      </c>
    </row>
    <row r="123" spans="1:65" s="2" customFormat="1" ht="21.75" customHeight="1">
      <c r="A123" s="33"/>
      <c r="B123" s="145"/>
      <c r="C123" s="146" t="s">
        <v>82</v>
      </c>
      <c r="D123" s="146" t="s">
        <v>144</v>
      </c>
      <c r="E123" s="147" t="s">
        <v>2341</v>
      </c>
      <c r="F123" s="148" t="s">
        <v>2342</v>
      </c>
      <c r="G123" s="149" t="s">
        <v>314</v>
      </c>
      <c r="H123" s="150">
        <v>245</v>
      </c>
      <c r="I123" s="151"/>
      <c r="J123" s="152">
        <f>ROUND(I123*H123,2)</f>
        <v>0</v>
      </c>
      <c r="K123" s="153"/>
      <c r="L123" s="34"/>
      <c r="M123" s="154" t="s">
        <v>1</v>
      </c>
      <c r="N123" s="155" t="s">
        <v>40</v>
      </c>
      <c r="O123" s="59"/>
      <c r="P123" s="156">
        <f>O123*H123</f>
        <v>0</v>
      </c>
      <c r="Q123" s="156">
        <v>0</v>
      </c>
      <c r="R123" s="156">
        <f>Q123*H123</f>
        <v>0</v>
      </c>
      <c r="S123" s="156">
        <v>0</v>
      </c>
      <c r="T123" s="157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58" t="s">
        <v>148</v>
      </c>
      <c r="AT123" s="158" t="s">
        <v>144</v>
      </c>
      <c r="AU123" s="158" t="s">
        <v>149</v>
      </c>
      <c r="AY123" s="18" t="s">
        <v>142</v>
      </c>
      <c r="BE123" s="159">
        <f>IF(N123="základná",J123,0)</f>
        <v>0</v>
      </c>
      <c r="BF123" s="159">
        <f>IF(N123="znížená",J123,0)</f>
        <v>0</v>
      </c>
      <c r="BG123" s="159">
        <f>IF(N123="zákl. prenesená",J123,0)</f>
        <v>0</v>
      </c>
      <c r="BH123" s="159">
        <f>IF(N123="zníž. prenesená",J123,0)</f>
        <v>0</v>
      </c>
      <c r="BI123" s="159">
        <f>IF(N123="nulová",J123,0)</f>
        <v>0</v>
      </c>
      <c r="BJ123" s="18" t="s">
        <v>149</v>
      </c>
      <c r="BK123" s="159">
        <f>ROUND(I123*H123,2)</f>
        <v>0</v>
      </c>
      <c r="BL123" s="18" t="s">
        <v>148</v>
      </c>
      <c r="BM123" s="158" t="s">
        <v>2343</v>
      </c>
    </row>
    <row r="124" spans="1:65" s="2" customFormat="1" ht="16.5" customHeight="1">
      <c r="A124" s="33"/>
      <c r="B124" s="145"/>
      <c r="C124" s="184" t="s">
        <v>149</v>
      </c>
      <c r="D124" s="184" t="s">
        <v>301</v>
      </c>
      <c r="E124" s="185" t="s">
        <v>2344</v>
      </c>
      <c r="F124" s="186" t="s">
        <v>2345</v>
      </c>
      <c r="G124" s="187" t="s">
        <v>1195</v>
      </c>
      <c r="H124" s="188">
        <v>7.35</v>
      </c>
      <c r="I124" s="189"/>
      <c r="J124" s="190">
        <f>ROUND(I124*H124,2)</f>
        <v>0</v>
      </c>
      <c r="K124" s="191"/>
      <c r="L124" s="192"/>
      <c r="M124" s="193" t="s">
        <v>1</v>
      </c>
      <c r="N124" s="194" t="s">
        <v>40</v>
      </c>
      <c r="O124" s="59"/>
      <c r="P124" s="156">
        <f>O124*H124</f>
        <v>0</v>
      </c>
      <c r="Q124" s="156">
        <v>1E-3</v>
      </c>
      <c r="R124" s="156">
        <f>Q124*H124</f>
        <v>7.3499999999999998E-3</v>
      </c>
      <c r="S124" s="156">
        <v>0</v>
      </c>
      <c r="T124" s="157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58" t="s">
        <v>211</v>
      </c>
      <c r="AT124" s="158" t="s">
        <v>301</v>
      </c>
      <c r="AU124" s="158" t="s">
        <v>149</v>
      </c>
      <c r="AY124" s="18" t="s">
        <v>142</v>
      </c>
      <c r="BE124" s="159">
        <f>IF(N124="základná",J124,0)</f>
        <v>0</v>
      </c>
      <c r="BF124" s="159">
        <f>IF(N124="znížená",J124,0)</f>
        <v>0</v>
      </c>
      <c r="BG124" s="159">
        <f>IF(N124="zákl. prenesená",J124,0)</f>
        <v>0</v>
      </c>
      <c r="BH124" s="159">
        <f>IF(N124="zníž. prenesená",J124,0)</f>
        <v>0</v>
      </c>
      <c r="BI124" s="159">
        <f>IF(N124="nulová",J124,0)</f>
        <v>0</v>
      </c>
      <c r="BJ124" s="18" t="s">
        <v>149</v>
      </c>
      <c r="BK124" s="159">
        <f>ROUND(I124*H124,2)</f>
        <v>0</v>
      </c>
      <c r="BL124" s="18" t="s">
        <v>148</v>
      </c>
      <c r="BM124" s="158" t="s">
        <v>2346</v>
      </c>
    </row>
    <row r="125" spans="1:65" s="13" customFormat="1" ht="10">
      <c r="B125" s="160"/>
      <c r="D125" s="161" t="s">
        <v>151</v>
      </c>
      <c r="F125" s="163" t="s">
        <v>2347</v>
      </c>
      <c r="H125" s="164">
        <v>7.35</v>
      </c>
      <c r="I125" s="165"/>
      <c r="L125" s="160"/>
      <c r="M125" s="166"/>
      <c r="N125" s="167"/>
      <c r="O125" s="167"/>
      <c r="P125" s="167"/>
      <c r="Q125" s="167"/>
      <c r="R125" s="167"/>
      <c r="S125" s="167"/>
      <c r="T125" s="168"/>
      <c r="AT125" s="162" t="s">
        <v>151</v>
      </c>
      <c r="AU125" s="162" t="s">
        <v>149</v>
      </c>
      <c r="AV125" s="13" t="s">
        <v>149</v>
      </c>
      <c r="AW125" s="13" t="s">
        <v>3</v>
      </c>
      <c r="AX125" s="13" t="s">
        <v>82</v>
      </c>
      <c r="AY125" s="162" t="s">
        <v>142</v>
      </c>
    </row>
    <row r="126" spans="1:65" s="2" customFormat="1" ht="33" customHeight="1">
      <c r="A126" s="33"/>
      <c r="B126" s="145"/>
      <c r="C126" s="146" t="s">
        <v>165</v>
      </c>
      <c r="D126" s="146" t="s">
        <v>144</v>
      </c>
      <c r="E126" s="147" t="s">
        <v>2348</v>
      </c>
      <c r="F126" s="148" t="s">
        <v>2349</v>
      </c>
      <c r="G126" s="149" t="s">
        <v>314</v>
      </c>
      <c r="H126" s="150">
        <v>245</v>
      </c>
      <c r="I126" s="151"/>
      <c r="J126" s="152">
        <f t="shared" ref="J126:J131" si="0">ROUND(I126*H126,2)</f>
        <v>0</v>
      </c>
      <c r="K126" s="153"/>
      <c r="L126" s="34"/>
      <c r="M126" s="154" t="s">
        <v>1</v>
      </c>
      <c r="N126" s="155" t="s">
        <v>40</v>
      </c>
      <c r="O126" s="59"/>
      <c r="P126" s="156">
        <f t="shared" ref="P126:P131" si="1">O126*H126</f>
        <v>0</v>
      </c>
      <c r="Q126" s="156">
        <v>0</v>
      </c>
      <c r="R126" s="156">
        <f t="shared" ref="R126:R131" si="2">Q126*H126</f>
        <v>0</v>
      </c>
      <c r="S126" s="156">
        <v>0</v>
      </c>
      <c r="T126" s="157">
        <f t="shared" ref="T126:T131" si="3"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58" t="s">
        <v>148</v>
      </c>
      <c r="AT126" s="158" t="s">
        <v>144</v>
      </c>
      <c r="AU126" s="158" t="s">
        <v>149</v>
      </c>
      <c r="AY126" s="18" t="s">
        <v>142</v>
      </c>
      <c r="BE126" s="159">
        <f t="shared" ref="BE126:BE131" si="4">IF(N126="základná",J126,0)</f>
        <v>0</v>
      </c>
      <c r="BF126" s="159">
        <f t="shared" ref="BF126:BF131" si="5">IF(N126="znížená",J126,0)</f>
        <v>0</v>
      </c>
      <c r="BG126" s="159">
        <f t="shared" ref="BG126:BG131" si="6">IF(N126="zákl. prenesená",J126,0)</f>
        <v>0</v>
      </c>
      <c r="BH126" s="159">
        <f t="shared" ref="BH126:BH131" si="7">IF(N126="zníž. prenesená",J126,0)</f>
        <v>0</v>
      </c>
      <c r="BI126" s="159">
        <f t="shared" ref="BI126:BI131" si="8">IF(N126="nulová",J126,0)</f>
        <v>0</v>
      </c>
      <c r="BJ126" s="18" t="s">
        <v>149</v>
      </c>
      <c r="BK126" s="159">
        <f t="shared" ref="BK126:BK131" si="9">ROUND(I126*H126,2)</f>
        <v>0</v>
      </c>
      <c r="BL126" s="18" t="s">
        <v>148</v>
      </c>
      <c r="BM126" s="158" t="s">
        <v>2350</v>
      </c>
    </row>
    <row r="127" spans="1:65" s="2" customFormat="1" ht="21.75" customHeight="1">
      <c r="A127" s="33"/>
      <c r="B127" s="145"/>
      <c r="C127" s="146" t="s">
        <v>148</v>
      </c>
      <c r="D127" s="146" t="s">
        <v>144</v>
      </c>
      <c r="E127" s="147" t="s">
        <v>2351</v>
      </c>
      <c r="F127" s="148" t="s">
        <v>2352</v>
      </c>
      <c r="G127" s="149" t="s">
        <v>314</v>
      </c>
      <c r="H127" s="150">
        <v>245</v>
      </c>
      <c r="I127" s="151"/>
      <c r="J127" s="152">
        <f t="shared" si="0"/>
        <v>0</v>
      </c>
      <c r="K127" s="153"/>
      <c r="L127" s="34"/>
      <c r="M127" s="154" t="s">
        <v>1</v>
      </c>
      <c r="N127" s="155" t="s">
        <v>40</v>
      </c>
      <c r="O127" s="59"/>
      <c r="P127" s="156">
        <f t="shared" si="1"/>
        <v>0</v>
      </c>
      <c r="Q127" s="156">
        <v>0</v>
      </c>
      <c r="R127" s="156">
        <f t="shared" si="2"/>
        <v>0</v>
      </c>
      <c r="S127" s="156">
        <v>0</v>
      </c>
      <c r="T127" s="157">
        <f t="shared" si="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58" t="s">
        <v>148</v>
      </c>
      <c r="AT127" s="158" t="s">
        <v>144</v>
      </c>
      <c r="AU127" s="158" t="s">
        <v>149</v>
      </c>
      <c r="AY127" s="18" t="s">
        <v>142</v>
      </c>
      <c r="BE127" s="159">
        <f t="shared" si="4"/>
        <v>0</v>
      </c>
      <c r="BF127" s="159">
        <f t="shared" si="5"/>
        <v>0</v>
      </c>
      <c r="BG127" s="159">
        <f t="shared" si="6"/>
        <v>0</v>
      </c>
      <c r="BH127" s="159">
        <f t="shared" si="7"/>
        <v>0</v>
      </c>
      <c r="BI127" s="159">
        <f t="shared" si="8"/>
        <v>0</v>
      </c>
      <c r="BJ127" s="18" t="s">
        <v>149</v>
      </c>
      <c r="BK127" s="159">
        <f t="shared" si="9"/>
        <v>0</v>
      </c>
      <c r="BL127" s="18" t="s">
        <v>148</v>
      </c>
      <c r="BM127" s="158" t="s">
        <v>2353</v>
      </c>
    </row>
    <row r="128" spans="1:65" s="2" customFormat="1" ht="16.5" customHeight="1">
      <c r="A128" s="33"/>
      <c r="B128" s="145"/>
      <c r="C128" s="184" t="s">
        <v>189</v>
      </c>
      <c r="D128" s="184" t="s">
        <v>301</v>
      </c>
      <c r="E128" s="185" t="s">
        <v>2354</v>
      </c>
      <c r="F128" s="186" t="s">
        <v>2355</v>
      </c>
      <c r="G128" s="187" t="s">
        <v>287</v>
      </c>
      <c r="H128" s="188">
        <v>12.3</v>
      </c>
      <c r="I128" s="189"/>
      <c r="J128" s="190">
        <f t="shared" si="0"/>
        <v>0</v>
      </c>
      <c r="K128" s="191"/>
      <c r="L128" s="192"/>
      <c r="M128" s="193" t="s">
        <v>1</v>
      </c>
      <c r="N128" s="194" t="s">
        <v>40</v>
      </c>
      <c r="O128" s="59"/>
      <c r="P128" s="156">
        <f t="shared" si="1"/>
        <v>0</v>
      </c>
      <c r="Q128" s="156">
        <v>1</v>
      </c>
      <c r="R128" s="156">
        <f t="shared" si="2"/>
        <v>12.3</v>
      </c>
      <c r="S128" s="156">
        <v>0</v>
      </c>
      <c r="T128" s="157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58" t="s">
        <v>211</v>
      </c>
      <c r="AT128" s="158" t="s">
        <v>301</v>
      </c>
      <c r="AU128" s="158" t="s">
        <v>149</v>
      </c>
      <c r="AY128" s="18" t="s">
        <v>142</v>
      </c>
      <c r="BE128" s="159">
        <f t="shared" si="4"/>
        <v>0</v>
      </c>
      <c r="BF128" s="159">
        <f t="shared" si="5"/>
        <v>0</v>
      </c>
      <c r="BG128" s="159">
        <f t="shared" si="6"/>
        <v>0</v>
      </c>
      <c r="BH128" s="159">
        <f t="shared" si="7"/>
        <v>0</v>
      </c>
      <c r="BI128" s="159">
        <f t="shared" si="8"/>
        <v>0</v>
      </c>
      <c r="BJ128" s="18" t="s">
        <v>149</v>
      </c>
      <c r="BK128" s="159">
        <f t="shared" si="9"/>
        <v>0</v>
      </c>
      <c r="BL128" s="18" t="s">
        <v>148</v>
      </c>
      <c r="BM128" s="158" t="s">
        <v>2356</v>
      </c>
    </row>
    <row r="129" spans="1:65" s="2" customFormat="1" ht="21.75" customHeight="1">
      <c r="A129" s="33"/>
      <c r="B129" s="145"/>
      <c r="C129" s="146" t="s">
        <v>194</v>
      </c>
      <c r="D129" s="146" t="s">
        <v>144</v>
      </c>
      <c r="E129" s="147" t="s">
        <v>2357</v>
      </c>
      <c r="F129" s="148" t="s">
        <v>2358</v>
      </c>
      <c r="G129" s="149" t="s">
        <v>314</v>
      </c>
      <c r="H129" s="150">
        <v>246</v>
      </c>
      <c r="I129" s="151"/>
      <c r="J129" s="152">
        <f t="shared" si="0"/>
        <v>0</v>
      </c>
      <c r="K129" s="153"/>
      <c r="L129" s="34"/>
      <c r="M129" s="154" t="s">
        <v>1</v>
      </c>
      <c r="N129" s="155" t="s">
        <v>40</v>
      </c>
      <c r="O129" s="59"/>
      <c r="P129" s="156">
        <f t="shared" si="1"/>
        <v>0</v>
      </c>
      <c r="Q129" s="156">
        <v>0</v>
      </c>
      <c r="R129" s="156">
        <f t="shared" si="2"/>
        <v>0</v>
      </c>
      <c r="S129" s="156">
        <v>0</v>
      </c>
      <c r="T129" s="157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58" t="s">
        <v>148</v>
      </c>
      <c r="AT129" s="158" t="s">
        <v>144</v>
      </c>
      <c r="AU129" s="158" t="s">
        <v>149</v>
      </c>
      <c r="AY129" s="18" t="s">
        <v>142</v>
      </c>
      <c r="BE129" s="159">
        <f t="shared" si="4"/>
        <v>0</v>
      </c>
      <c r="BF129" s="159">
        <f t="shared" si="5"/>
        <v>0</v>
      </c>
      <c r="BG129" s="159">
        <f t="shared" si="6"/>
        <v>0</v>
      </c>
      <c r="BH129" s="159">
        <f t="shared" si="7"/>
        <v>0</v>
      </c>
      <c r="BI129" s="159">
        <f t="shared" si="8"/>
        <v>0</v>
      </c>
      <c r="BJ129" s="18" t="s">
        <v>149</v>
      </c>
      <c r="BK129" s="159">
        <f t="shared" si="9"/>
        <v>0</v>
      </c>
      <c r="BL129" s="18" t="s">
        <v>148</v>
      </c>
      <c r="BM129" s="158" t="s">
        <v>2359</v>
      </c>
    </row>
    <row r="130" spans="1:65" s="2" customFormat="1" ht="21.75" customHeight="1">
      <c r="A130" s="33"/>
      <c r="B130" s="145"/>
      <c r="C130" s="146" t="s">
        <v>206</v>
      </c>
      <c r="D130" s="146" t="s">
        <v>144</v>
      </c>
      <c r="E130" s="147" t="s">
        <v>2360</v>
      </c>
      <c r="F130" s="148" t="s">
        <v>2361</v>
      </c>
      <c r="G130" s="149" t="s">
        <v>287</v>
      </c>
      <c r="H130" s="150">
        <v>0.01</v>
      </c>
      <c r="I130" s="151"/>
      <c r="J130" s="152">
        <f t="shared" si="0"/>
        <v>0</v>
      </c>
      <c r="K130" s="153"/>
      <c r="L130" s="34"/>
      <c r="M130" s="154" t="s">
        <v>1</v>
      </c>
      <c r="N130" s="155" t="s">
        <v>40</v>
      </c>
      <c r="O130" s="59"/>
      <c r="P130" s="156">
        <f t="shared" si="1"/>
        <v>0</v>
      </c>
      <c r="Q130" s="156">
        <v>0</v>
      </c>
      <c r="R130" s="156">
        <f t="shared" si="2"/>
        <v>0</v>
      </c>
      <c r="S130" s="156">
        <v>0</v>
      </c>
      <c r="T130" s="157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58" t="s">
        <v>148</v>
      </c>
      <c r="AT130" s="158" t="s">
        <v>144</v>
      </c>
      <c r="AU130" s="158" t="s">
        <v>149</v>
      </c>
      <c r="AY130" s="18" t="s">
        <v>142</v>
      </c>
      <c r="BE130" s="159">
        <f t="shared" si="4"/>
        <v>0</v>
      </c>
      <c r="BF130" s="159">
        <f t="shared" si="5"/>
        <v>0</v>
      </c>
      <c r="BG130" s="159">
        <f t="shared" si="6"/>
        <v>0</v>
      </c>
      <c r="BH130" s="159">
        <f t="shared" si="7"/>
        <v>0</v>
      </c>
      <c r="BI130" s="159">
        <f t="shared" si="8"/>
        <v>0</v>
      </c>
      <c r="BJ130" s="18" t="s">
        <v>149</v>
      </c>
      <c r="BK130" s="159">
        <f t="shared" si="9"/>
        <v>0</v>
      </c>
      <c r="BL130" s="18" t="s">
        <v>148</v>
      </c>
      <c r="BM130" s="158" t="s">
        <v>2362</v>
      </c>
    </row>
    <row r="131" spans="1:65" s="2" customFormat="1" ht="21.75" customHeight="1">
      <c r="A131" s="33"/>
      <c r="B131" s="145"/>
      <c r="C131" s="184" t="s">
        <v>211</v>
      </c>
      <c r="D131" s="184" t="s">
        <v>301</v>
      </c>
      <c r="E131" s="185" t="s">
        <v>2363</v>
      </c>
      <c r="F131" s="186" t="s">
        <v>2364</v>
      </c>
      <c r="G131" s="187" t="s">
        <v>287</v>
      </c>
      <c r="H131" s="188">
        <v>0.01</v>
      </c>
      <c r="I131" s="189"/>
      <c r="J131" s="190">
        <f t="shared" si="0"/>
        <v>0</v>
      </c>
      <c r="K131" s="191"/>
      <c r="L131" s="192"/>
      <c r="M131" s="193" t="s">
        <v>1</v>
      </c>
      <c r="N131" s="194" t="s">
        <v>40</v>
      </c>
      <c r="O131" s="59"/>
      <c r="P131" s="156">
        <f t="shared" si="1"/>
        <v>0</v>
      </c>
      <c r="Q131" s="156">
        <v>1</v>
      </c>
      <c r="R131" s="156">
        <f t="shared" si="2"/>
        <v>0.01</v>
      </c>
      <c r="S131" s="156">
        <v>0</v>
      </c>
      <c r="T131" s="157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58" t="s">
        <v>211</v>
      </c>
      <c r="AT131" s="158" t="s">
        <v>301</v>
      </c>
      <c r="AU131" s="158" t="s">
        <v>149</v>
      </c>
      <c r="AY131" s="18" t="s">
        <v>142</v>
      </c>
      <c r="BE131" s="159">
        <f t="shared" si="4"/>
        <v>0</v>
      </c>
      <c r="BF131" s="159">
        <f t="shared" si="5"/>
        <v>0</v>
      </c>
      <c r="BG131" s="159">
        <f t="shared" si="6"/>
        <v>0</v>
      </c>
      <c r="BH131" s="159">
        <f t="shared" si="7"/>
        <v>0</v>
      </c>
      <c r="BI131" s="159">
        <f t="shared" si="8"/>
        <v>0</v>
      </c>
      <c r="BJ131" s="18" t="s">
        <v>149</v>
      </c>
      <c r="BK131" s="159">
        <f t="shared" si="9"/>
        <v>0</v>
      </c>
      <c r="BL131" s="18" t="s">
        <v>148</v>
      </c>
      <c r="BM131" s="158" t="s">
        <v>2365</v>
      </c>
    </row>
    <row r="132" spans="1:65" s="12" customFormat="1" ht="22.75" customHeight="1">
      <c r="B132" s="132"/>
      <c r="D132" s="133" t="s">
        <v>73</v>
      </c>
      <c r="E132" s="143" t="s">
        <v>978</v>
      </c>
      <c r="F132" s="143" t="s">
        <v>2366</v>
      </c>
      <c r="I132" s="135"/>
      <c r="J132" s="144">
        <f>BK132</f>
        <v>0</v>
      </c>
      <c r="L132" s="132"/>
      <c r="M132" s="137"/>
      <c r="N132" s="138"/>
      <c r="O132" s="138"/>
      <c r="P132" s="139">
        <f>SUM(P133:P144)</f>
        <v>0</v>
      </c>
      <c r="Q132" s="138"/>
      <c r="R132" s="139">
        <f>SUM(R133:R144)</f>
        <v>0.92878999999999989</v>
      </c>
      <c r="S132" s="138"/>
      <c r="T132" s="140">
        <f>SUM(T133:T144)</f>
        <v>0</v>
      </c>
      <c r="AR132" s="133" t="s">
        <v>82</v>
      </c>
      <c r="AT132" s="141" t="s">
        <v>73</v>
      </c>
      <c r="AU132" s="141" t="s">
        <v>82</v>
      </c>
      <c r="AY132" s="133" t="s">
        <v>142</v>
      </c>
      <c r="BK132" s="142">
        <f>SUM(BK133:BK144)</f>
        <v>0</v>
      </c>
    </row>
    <row r="133" spans="1:65" s="2" customFormat="1" ht="33" customHeight="1">
      <c r="A133" s="33"/>
      <c r="B133" s="145"/>
      <c r="C133" s="146" t="s">
        <v>217</v>
      </c>
      <c r="D133" s="146" t="s">
        <v>144</v>
      </c>
      <c r="E133" s="147" t="s">
        <v>2367</v>
      </c>
      <c r="F133" s="148" t="s">
        <v>2368</v>
      </c>
      <c r="G133" s="149" t="s">
        <v>527</v>
      </c>
      <c r="H133" s="150">
        <v>2</v>
      </c>
      <c r="I133" s="151"/>
      <c r="J133" s="152">
        <f t="shared" ref="J133:J144" si="10">ROUND(I133*H133,2)</f>
        <v>0</v>
      </c>
      <c r="K133" s="153"/>
      <c r="L133" s="34"/>
      <c r="M133" s="154" t="s">
        <v>1</v>
      </c>
      <c r="N133" s="155" t="s">
        <v>40</v>
      </c>
      <c r="O133" s="59"/>
      <c r="P133" s="156">
        <f t="shared" ref="P133:P144" si="11">O133*H133</f>
        <v>0</v>
      </c>
      <c r="Q133" s="156">
        <v>0</v>
      </c>
      <c r="R133" s="156">
        <f t="shared" ref="R133:R144" si="12">Q133*H133</f>
        <v>0</v>
      </c>
      <c r="S133" s="156">
        <v>0</v>
      </c>
      <c r="T133" s="157">
        <f t="shared" ref="T133:T144" si="13"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58" t="s">
        <v>148</v>
      </c>
      <c r="AT133" s="158" t="s">
        <v>144</v>
      </c>
      <c r="AU133" s="158" t="s">
        <v>149</v>
      </c>
      <c r="AY133" s="18" t="s">
        <v>142</v>
      </c>
      <c r="BE133" s="159">
        <f t="shared" ref="BE133:BE144" si="14">IF(N133="základná",J133,0)</f>
        <v>0</v>
      </c>
      <c r="BF133" s="159">
        <f t="shared" ref="BF133:BF144" si="15">IF(N133="znížená",J133,0)</f>
        <v>0</v>
      </c>
      <c r="BG133" s="159">
        <f t="shared" ref="BG133:BG144" si="16">IF(N133="zákl. prenesená",J133,0)</f>
        <v>0</v>
      </c>
      <c r="BH133" s="159">
        <f t="shared" ref="BH133:BH144" si="17">IF(N133="zníž. prenesená",J133,0)</f>
        <v>0</v>
      </c>
      <c r="BI133" s="159">
        <f t="shared" ref="BI133:BI144" si="18">IF(N133="nulová",J133,0)</f>
        <v>0</v>
      </c>
      <c r="BJ133" s="18" t="s">
        <v>149</v>
      </c>
      <c r="BK133" s="159">
        <f t="shared" ref="BK133:BK144" si="19">ROUND(I133*H133,2)</f>
        <v>0</v>
      </c>
      <c r="BL133" s="18" t="s">
        <v>148</v>
      </c>
      <c r="BM133" s="158" t="s">
        <v>2369</v>
      </c>
    </row>
    <row r="134" spans="1:65" s="2" customFormat="1" ht="33" customHeight="1">
      <c r="A134" s="33"/>
      <c r="B134" s="145"/>
      <c r="C134" s="146" t="s">
        <v>221</v>
      </c>
      <c r="D134" s="146" t="s">
        <v>144</v>
      </c>
      <c r="E134" s="147" t="s">
        <v>2370</v>
      </c>
      <c r="F134" s="148" t="s">
        <v>2371</v>
      </c>
      <c r="G134" s="149" t="s">
        <v>527</v>
      </c>
      <c r="H134" s="150">
        <v>2</v>
      </c>
      <c r="I134" s="151"/>
      <c r="J134" s="152">
        <f t="shared" si="10"/>
        <v>0</v>
      </c>
      <c r="K134" s="153"/>
      <c r="L134" s="34"/>
      <c r="M134" s="154" t="s">
        <v>1</v>
      </c>
      <c r="N134" s="155" t="s">
        <v>40</v>
      </c>
      <c r="O134" s="59"/>
      <c r="P134" s="156">
        <f t="shared" si="11"/>
        <v>0</v>
      </c>
      <c r="Q134" s="156">
        <v>0</v>
      </c>
      <c r="R134" s="156">
        <f t="shared" si="12"/>
        <v>0</v>
      </c>
      <c r="S134" s="156">
        <v>0</v>
      </c>
      <c r="T134" s="157">
        <f t="shared" si="1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58" t="s">
        <v>148</v>
      </c>
      <c r="AT134" s="158" t="s">
        <v>144</v>
      </c>
      <c r="AU134" s="158" t="s">
        <v>149</v>
      </c>
      <c r="AY134" s="18" t="s">
        <v>142</v>
      </c>
      <c r="BE134" s="159">
        <f t="shared" si="14"/>
        <v>0</v>
      </c>
      <c r="BF134" s="159">
        <f t="shared" si="15"/>
        <v>0</v>
      </c>
      <c r="BG134" s="159">
        <f t="shared" si="16"/>
        <v>0</v>
      </c>
      <c r="BH134" s="159">
        <f t="shared" si="17"/>
        <v>0</v>
      </c>
      <c r="BI134" s="159">
        <f t="shared" si="18"/>
        <v>0</v>
      </c>
      <c r="BJ134" s="18" t="s">
        <v>149</v>
      </c>
      <c r="BK134" s="159">
        <f t="shared" si="19"/>
        <v>0</v>
      </c>
      <c r="BL134" s="18" t="s">
        <v>148</v>
      </c>
      <c r="BM134" s="158" t="s">
        <v>2372</v>
      </c>
    </row>
    <row r="135" spans="1:65" s="2" customFormat="1" ht="16.5" customHeight="1">
      <c r="A135" s="33"/>
      <c r="B135" s="145"/>
      <c r="C135" s="184" t="s">
        <v>225</v>
      </c>
      <c r="D135" s="184" t="s">
        <v>301</v>
      </c>
      <c r="E135" s="185" t="s">
        <v>2373</v>
      </c>
      <c r="F135" s="186" t="s">
        <v>2374</v>
      </c>
      <c r="G135" s="187" t="s">
        <v>527</v>
      </c>
      <c r="H135" s="188">
        <v>2</v>
      </c>
      <c r="I135" s="189"/>
      <c r="J135" s="190">
        <f t="shared" si="10"/>
        <v>0</v>
      </c>
      <c r="K135" s="191"/>
      <c r="L135" s="192"/>
      <c r="M135" s="193" t="s">
        <v>1</v>
      </c>
      <c r="N135" s="194" t="s">
        <v>40</v>
      </c>
      <c r="O135" s="59"/>
      <c r="P135" s="156">
        <f t="shared" si="11"/>
        <v>0</v>
      </c>
      <c r="Q135" s="156">
        <v>1.6999999999999999E-3</v>
      </c>
      <c r="R135" s="156">
        <f t="shared" si="12"/>
        <v>3.3999999999999998E-3</v>
      </c>
      <c r="S135" s="156">
        <v>0</v>
      </c>
      <c r="T135" s="157">
        <f t="shared" si="1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58" t="s">
        <v>211</v>
      </c>
      <c r="AT135" s="158" t="s">
        <v>301</v>
      </c>
      <c r="AU135" s="158" t="s">
        <v>149</v>
      </c>
      <c r="AY135" s="18" t="s">
        <v>142</v>
      </c>
      <c r="BE135" s="159">
        <f t="shared" si="14"/>
        <v>0</v>
      </c>
      <c r="BF135" s="159">
        <f t="shared" si="15"/>
        <v>0</v>
      </c>
      <c r="BG135" s="159">
        <f t="shared" si="16"/>
        <v>0</v>
      </c>
      <c r="BH135" s="159">
        <f t="shared" si="17"/>
        <v>0</v>
      </c>
      <c r="BI135" s="159">
        <f t="shared" si="18"/>
        <v>0</v>
      </c>
      <c r="BJ135" s="18" t="s">
        <v>149</v>
      </c>
      <c r="BK135" s="159">
        <f t="shared" si="19"/>
        <v>0</v>
      </c>
      <c r="BL135" s="18" t="s">
        <v>148</v>
      </c>
      <c r="BM135" s="158" t="s">
        <v>2375</v>
      </c>
    </row>
    <row r="136" spans="1:65" s="2" customFormat="1" ht="16.5" customHeight="1">
      <c r="A136" s="33"/>
      <c r="B136" s="145"/>
      <c r="C136" s="184" t="s">
        <v>242</v>
      </c>
      <c r="D136" s="184" t="s">
        <v>301</v>
      </c>
      <c r="E136" s="185" t="s">
        <v>2376</v>
      </c>
      <c r="F136" s="186" t="s">
        <v>2377</v>
      </c>
      <c r="G136" s="187" t="s">
        <v>287</v>
      </c>
      <c r="H136" s="188">
        <v>0.35</v>
      </c>
      <c r="I136" s="189"/>
      <c r="J136" s="190">
        <f t="shared" si="10"/>
        <v>0</v>
      </c>
      <c r="K136" s="191"/>
      <c r="L136" s="192"/>
      <c r="M136" s="193" t="s">
        <v>1</v>
      </c>
      <c r="N136" s="194" t="s">
        <v>40</v>
      </c>
      <c r="O136" s="59"/>
      <c r="P136" s="156">
        <f t="shared" si="11"/>
        <v>0</v>
      </c>
      <c r="Q136" s="156">
        <v>1</v>
      </c>
      <c r="R136" s="156">
        <f t="shared" si="12"/>
        <v>0.35</v>
      </c>
      <c r="S136" s="156">
        <v>0</v>
      </c>
      <c r="T136" s="157">
        <f t="shared" si="1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58" t="s">
        <v>211</v>
      </c>
      <c r="AT136" s="158" t="s">
        <v>301</v>
      </c>
      <c r="AU136" s="158" t="s">
        <v>149</v>
      </c>
      <c r="AY136" s="18" t="s">
        <v>142</v>
      </c>
      <c r="BE136" s="159">
        <f t="shared" si="14"/>
        <v>0</v>
      </c>
      <c r="BF136" s="159">
        <f t="shared" si="15"/>
        <v>0</v>
      </c>
      <c r="BG136" s="159">
        <f t="shared" si="16"/>
        <v>0</v>
      </c>
      <c r="BH136" s="159">
        <f t="shared" si="17"/>
        <v>0</v>
      </c>
      <c r="BI136" s="159">
        <f t="shared" si="18"/>
        <v>0</v>
      </c>
      <c r="BJ136" s="18" t="s">
        <v>149</v>
      </c>
      <c r="BK136" s="159">
        <f t="shared" si="19"/>
        <v>0</v>
      </c>
      <c r="BL136" s="18" t="s">
        <v>148</v>
      </c>
      <c r="BM136" s="158" t="s">
        <v>2378</v>
      </c>
    </row>
    <row r="137" spans="1:65" s="2" customFormat="1" ht="33" customHeight="1">
      <c r="A137" s="33"/>
      <c r="B137" s="145"/>
      <c r="C137" s="146" t="s">
        <v>248</v>
      </c>
      <c r="D137" s="146" t="s">
        <v>144</v>
      </c>
      <c r="E137" s="147" t="s">
        <v>2379</v>
      </c>
      <c r="F137" s="148" t="s">
        <v>2380</v>
      </c>
      <c r="G137" s="149" t="s">
        <v>527</v>
      </c>
      <c r="H137" s="150">
        <v>2</v>
      </c>
      <c r="I137" s="151"/>
      <c r="J137" s="152">
        <f t="shared" si="10"/>
        <v>0</v>
      </c>
      <c r="K137" s="153"/>
      <c r="L137" s="34"/>
      <c r="M137" s="154" t="s">
        <v>1</v>
      </c>
      <c r="N137" s="155" t="s">
        <v>40</v>
      </c>
      <c r="O137" s="59"/>
      <c r="P137" s="156">
        <f t="shared" si="11"/>
        <v>0</v>
      </c>
      <c r="Q137" s="156">
        <v>4.8000000000000001E-4</v>
      </c>
      <c r="R137" s="156">
        <f t="shared" si="12"/>
        <v>9.6000000000000002E-4</v>
      </c>
      <c r="S137" s="156">
        <v>0</v>
      </c>
      <c r="T137" s="157">
        <f t="shared" si="1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58" t="s">
        <v>148</v>
      </c>
      <c r="AT137" s="158" t="s">
        <v>144</v>
      </c>
      <c r="AU137" s="158" t="s">
        <v>149</v>
      </c>
      <c r="AY137" s="18" t="s">
        <v>142</v>
      </c>
      <c r="BE137" s="159">
        <f t="shared" si="14"/>
        <v>0</v>
      </c>
      <c r="BF137" s="159">
        <f t="shared" si="15"/>
        <v>0</v>
      </c>
      <c r="BG137" s="159">
        <f t="shared" si="16"/>
        <v>0</v>
      </c>
      <c r="BH137" s="159">
        <f t="shared" si="17"/>
        <v>0</v>
      </c>
      <c r="BI137" s="159">
        <f t="shared" si="18"/>
        <v>0</v>
      </c>
      <c r="BJ137" s="18" t="s">
        <v>149</v>
      </c>
      <c r="BK137" s="159">
        <f t="shared" si="19"/>
        <v>0</v>
      </c>
      <c r="BL137" s="18" t="s">
        <v>148</v>
      </c>
      <c r="BM137" s="158" t="s">
        <v>2381</v>
      </c>
    </row>
    <row r="138" spans="1:65" s="2" customFormat="1" ht="16.5" customHeight="1">
      <c r="A138" s="33"/>
      <c r="B138" s="145"/>
      <c r="C138" s="184" t="s">
        <v>261</v>
      </c>
      <c r="D138" s="184" t="s">
        <v>301</v>
      </c>
      <c r="E138" s="185" t="s">
        <v>2382</v>
      </c>
      <c r="F138" s="186" t="s">
        <v>2383</v>
      </c>
      <c r="G138" s="187" t="s">
        <v>527</v>
      </c>
      <c r="H138" s="188">
        <v>6</v>
      </c>
      <c r="I138" s="189"/>
      <c r="J138" s="190">
        <f t="shared" si="10"/>
        <v>0</v>
      </c>
      <c r="K138" s="191"/>
      <c r="L138" s="192"/>
      <c r="M138" s="193" t="s">
        <v>1</v>
      </c>
      <c r="N138" s="194" t="s">
        <v>40</v>
      </c>
      <c r="O138" s="59"/>
      <c r="P138" s="156">
        <f t="shared" si="11"/>
        <v>0</v>
      </c>
      <c r="Q138" s="156">
        <v>3.9E-2</v>
      </c>
      <c r="R138" s="156">
        <f t="shared" si="12"/>
        <v>0.23399999999999999</v>
      </c>
      <c r="S138" s="156">
        <v>0</v>
      </c>
      <c r="T138" s="157">
        <f t="shared" si="1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58" t="s">
        <v>211</v>
      </c>
      <c r="AT138" s="158" t="s">
        <v>301</v>
      </c>
      <c r="AU138" s="158" t="s">
        <v>149</v>
      </c>
      <c r="AY138" s="18" t="s">
        <v>142</v>
      </c>
      <c r="BE138" s="159">
        <f t="shared" si="14"/>
        <v>0</v>
      </c>
      <c r="BF138" s="159">
        <f t="shared" si="15"/>
        <v>0</v>
      </c>
      <c r="BG138" s="159">
        <f t="shared" si="16"/>
        <v>0</v>
      </c>
      <c r="BH138" s="159">
        <f t="shared" si="17"/>
        <v>0</v>
      </c>
      <c r="BI138" s="159">
        <f t="shared" si="18"/>
        <v>0</v>
      </c>
      <c r="BJ138" s="18" t="s">
        <v>149</v>
      </c>
      <c r="BK138" s="159">
        <f t="shared" si="19"/>
        <v>0</v>
      </c>
      <c r="BL138" s="18" t="s">
        <v>148</v>
      </c>
      <c r="BM138" s="158" t="s">
        <v>2384</v>
      </c>
    </row>
    <row r="139" spans="1:65" s="2" customFormat="1" ht="21.75" customHeight="1">
      <c r="A139" s="33"/>
      <c r="B139" s="145"/>
      <c r="C139" s="184" t="s">
        <v>271</v>
      </c>
      <c r="D139" s="184" t="s">
        <v>301</v>
      </c>
      <c r="E139" s="185" t="s">
        <v>2385</v>
      </c>
      <c r="F139" s="186" t="s">
        <v>2386</v>
      </c>
      <c r="G139" s="187" t="s">
        <v>527</v>
      </c>
      <c r="H139" s="188">
        <v>6</v>
      </c>
      <c r="I139" s="189"/>
      <c r="J139" s="190">
        <f t="shared" si="10"/>
        <v>0</v>
      </c>
      <c r="K139" s="191"/>
      <c r="L139" s="192"/>
      <c r="M139" s="193" t="s">
        <v>1</v>
      </c>
      <c r="N139" s="194" t="s">
        <v>40</v>
      </c>
      <c r="O139" s="59"/>
      <c r="P139" s="156">
        <f t="shared" si="11"/>
        <v>0</v>
      </c>
      <c r="Q139" s="156">
        <v>3.9E-2</v>
      </c>
      <c r="R139" s="156">
        <f t="shared" si="12"/>
        <v>0.23399999999999999</v>
      </c>
      <c r="S139" s="156">
        <v>0</v>
      </c>
      <c r="T139" s="157">
        <f t="shared" si="1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58" t="s">
        <v>211</v>
      </c>
      <c r="AT139" s="158" t="s">
        <v>301</v>
      </c>
      <c r="AU139" s="158" t="s">
        <v>149</v>
      </c>
      <c r="AY139" s="18" t="s">
        <v>142</v>
      </c>
      <c r="BE139" s="159">
        <f t="shared" si="14"/>
        <v>0</v>
      </c>
      <c r="BF139" s="159">
        <f t="shared" si="15"/>
        <v>0</v>
      </c>
      <c r="BG139" s="159">
        <f t="shared" si="16"/>
        <v>0</v>
      </c>
      <c r="BH139" s="159">
        <f t="shared" si="17"/>
        <v>0</v>
      </c>
      <c r="BI139" s="159">
        <f t="shared" si="18"/>
        <v>0</v>
      </c>
      <c r="BJ139" s="18" t="s">
        <v>149</v>
      </c>
      <c r="BK139" s="159">
        <f t="shared" si="19"/>
        <v>0</v>
      </c>
      <c r="BL139" s="18" t="s">
        <v>148</v>
      </c>
      <c r="BM139" s="158" t="s">
        <v>2387</v>
      </c>
    </row>
    <row r="140" spans="1:65" s="2" customFormat="1" ht="16.5" customHeight="1">
      <c r="A140" s="33"/>
      <c r="B140" s="145"/>
      <c r="C140" s="184" t="s">
        <v>276</v>
      </c>
      <c r="D140" s="184" t="s">
        <v>301</v>
      </c>
      <c r="E140" s="185" t="s">
        <v>2388</v>
      </c>
      <c r="F140" s="186" t="s">
        <v>2389</v>
      </c>
      <c r="G140" s="187" t="s">
        <v>527</v>
      </c>
      <c r="H140" s="188">
        <v>1</v>
      </c>
      <c r="I140" s="189"/>
      <c r="J140" s="190">
        <f t="shared" si="10"/>
        <v>0</v>
      </c>
      <c r="K140" s="191"/>
      <c r="L140" s="192"/>
      <c r="M140" s="193" t="s">
        <v>1</v>
      </c>
      <c r="N140" s="194" t="s">
        <v>40</v>
      </c>
      <c r="O140" s="59"/>
      <c r="P140" s="156">
        <f t="shared" si="11"/>
        <v>0</v>
      </c>
      <c r="Q140" s="156">
        <v>3.0000000000000001E-5</v>
      </c>
      <c r="R140" s="156">
        <f t="shared" si="12"/>
        <v>3.0000000000000001E-5</v>
      </c>
      <c r="S140" s="156">
        <v>0</v>
      </c>
      <c r="T140" s="157">
        <f t="shared" si="1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58" t="s">
        <v>211</v>
      </c>
      <c r="AT140" s="158" t="s">
        <v>301</v>
      </c>
      <c r="AU140" s="158" t="s">
        <v>149</v>
      </c>
      <c r="AY140" s="18" t="s">
        <v>142</v>
      </c>
      <c r="BE140" s="159">
        <f t="shared" si="14"/>
        <v>0</v>
      </c>
      <c r="BF140" s="159">
        <f t="shared" si="15"/>
        <v>0</v>
      </c>
      <c r="BG140" s="159">
        <f t="shared" si="16"/>
        <v>0</v>
      </c>
      <c r="BH140" s="159">
        <f t="shared" si="17"/>
        <v>0</v>
      </c>
      <c r="BI140" s="159">
        <f t="shared" si="18"/>
        <v>0</v>
      </c>
      <c r="BJ140" s="18" t="s">
        <v>149</v>
      </c>
      <c r="BK140" s="159">
        <f t="shared" si="19"/>
        <v>0</v>
      </c>
      <c r="BL140" s="18" t="s">
        <v>148</v>
      </c>
      <c r="BM140" s="158" t="s">
        <v>2390</v>
      </c>
    </row>
    <row r="141" spans="1:65" s="2" customFormat="1" ht="21.75" customHeight="1">
      <c r="A141" s="33"/>
      <c r="B141" s="145"/>
      <c r="C141" s="146" t="s">
        <v>280</v>
      </c>
      <c r="D141" s="146" t="s">
        <v>144</v>
      </c>
      <c r="E141" s="147" t="s">
        <v>2391</v>
      </c>
      <c r="F141" s="148" t="s">
        <v>2392</v>
      </c>
      <c r="G141" s="149" t="s">
        <v>314</v>
      </c>
      <c r="H141" s="150">
        <v>5</v>
      </c>
      <c r="I141" s="151"/>
      <c r="J141" s="152">
        <f t="shared" si="10"/>
        <v>0</v>
      </c>
      <c r="K141" s="153"/>
      <c r="L141" s="34"/>
      <c r="M141" s="154" t="s">
        <v>1</v>
      </c>
      <c r="N141" s="155" t="s">
        <v>40</v>
      </c>
      <c r="O141" s="59"/>
      <c r="P141" s="156">
        <f t="shared" si="11"/>
        <v>0</v>
      </c>
      <c r="Q141" s="156">
        <v>0</v>
      </c>
      <c r="R141" s="156">
        <f t="shared" si="12"/>
        <v>0</v>
      </c>
      <c r="S141" s="156">
        <v>0</v>
      </c>
      <c r="T141" s="157">
        <f t="shared" si="1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58" t="s">
        <v>148</v>
      </c>
      <c r="AT141" s="158" t="s">
        <v>144</v>
      </c>
      <c r="AU141" s="158" t="s">
        <v>149</v>
      </c>
      <c r="AY141" s="18" t="s">
        <v>142</v>
      </c>
      <c r="BE141" s="159">
        <f t="shared" si="14"/>
        <v>0</v>
      </c>
      <c r="BF141" s="159">
        <f t="shared" si="15"/>
        <v>0</v>
      </c>
      <c r="BG141" s="159">
        <f t="shared" si="16"/>
        <v>0</v>
      </c>
      <c r="BH141" s="159">
        <f t="shared" si="17"/>
        <v>0</v>
      </c>
      <c r="BI141" s="159">
        <f t="shared" si="18"/>
        <v>0</v>
      </c>
      <c r="BJ141" s="18" t="s">
        <v>149</v>
      </c>
      <c r="BK141" s="159">
        <f t="shared" si="19"/>
        <v>0</v>
      </c>
      <c r="BL141" s="18" t="s">
        <v>148</v>
      </c>
      <c r="BM141" s="158" t="s">
        <v>2393</v>
      </c>
    </row>
    <row r="142" spans="1:65" s="2" customFormat="1" ht="16.5" customHeight="1">
      <c r="A142" s="33"/>
      <c r="B142" s="145"/>
      <c r="C142" s="184" t="s">
        <v>284</v>
      </c>
      <c r="D142" s="184" t="s">
        <v>301</v>
      </c>
      <c r="E142" s="185" t="s">
        <v>2394</v>
      </c>
      <c r="F142" s="186" t="s">
        <v>2395</v>
      </c>
      <c r="G142" s="187" t="s">
        <v>527</v>
      </c>
      <c r="H142" s="188">
        <v>5</v>
      </c>
      <c r="I142" s="189"/>
      <c r="J142" s="190">
        <f t="shared" si="10"/>
        <v>0</v>
      </c>
      <c r="K142" s="191"/>
      <c r="L142" s="192"/>
      <c r="M142" s="193" t="s">
        <v>1</v>
      </c>
      <c r="N142" s="194" t="s">
        <v>40</v>
      </c>
      <c r="O142" s="59"/>
      <c r="P142" s="156">
        <f t="shared" si="11"/>
        <v>0</v>
      </c>
      <c r="Q142" s="156">
        <v>2.1000000000000001E-2</v>
      </c>
      <c r="R142" s="156">
        <f t="shared" si="12"/>
        <v>0.10500000000000001</v>
      </c>
      <c r="S142" s="156">
        <v>0</v>
      </c>
      <c r="T142" s="157">
        <f t="shared" si="1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58" t="s">
        <v>211</v>
      </c>
      <c r="AT142" s="158" t="s">
        <v>301</v>
      </c>
      <c r="AU142" s="158" t="s">
        <v>149</v>
      </c>
      <c r="AY142" s="18" t="s">
        <v>142</v>
      </c>
      <c r="BE142" s="159">
        <f t="shared" si="14"/>
        <v>0</v>
      </c>
      <c r="BF142" s="159">
        <f t="shared" si="15"/>
        <v>0</v>
      </c>
      <c r="BG142" s="159">
        <f t="shared" si="16"/>
        <v>0</v>
      </c>
      <c r="BH142" s="159">
        <f t="shared" si="17"/>
        <v>0</v>
      </c>
      <c r="BI142" s="159">
        <f t="shared" si="18"/>
        <v>0</v>
      </c>
      <c r="BJ142" s="18" t="s">
        <v>149</v>
      </c>
      <c r="BK142" s="159">
        <f t="shared" si="19"/>
        <v>0</v>
      </c>
      <c r="BL142" s="18" t="s">
        <v>148</v>
      </c>
      <c r="BM142" s="158" t="s">
        <v>2396</v>
      </c>
    </row>
    <row r="143" spans="1:65" s="2" customFormat="1" ht="21.75" customHeight="1">
      <c r="A143" s="33"/>
      <c r="B143" s="145"/>
      <c r="C143" s="146" t="s">
        <v>290</v>
      </c>
      <c r="D143" s="146" t="s">
        <v>144</v>
      </c>
      <c r="E143" s="147" t="s">
        <v>2397</v>
      </c>
      <c r="F143" s="148" t="s">
        <v>2398</v>
      </c>
      <c r="G143" s="149" t="s">
        <v>314</v>
      </c>
      <c r="H143" s="150">
        <v>5</v>
      </c>
      <c r="I143" s="151"/>
      <c r="J143" s="152">
        <f t="shared" si="10"/>
        <v>0</v>
      </c>
      <c r="K143" s="153"/>
      <c r="L143" s="34"/>
      <c r="M143" s="154" t="s">
        <v>1</v>
      </c>
      <c r="N143" s="155" t="s">
        <v>40</v>
      </c>
      <c r="O143" s="59"/>
      <c r="P143" s="156">
        <f t="shared" si="11"/>
        <v>0</v>
      </c>
      <c r="Q143" s="156">
        <v>2.0000000000000001E-4</v>
      </c>
      <c r="R143" s="156">
        <f t="shared" si="12"/>
        <v>1E-3</v>
      </c>
      <c r="S143" s="156">
        <v>0</v>
      </c>
      <c r="T143" s="157">
        <f t="shared" si="1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58" t="s">
        <v>148</v>
      </c>
      <c r="AT143" s="158" t="s">
        <v>144</v>
      </c>
      <c r="AU143" s="158" t="s">
        <v>149</v>
      </c>
      <c r="AY143" s="18" t="s">
        <v>142</v>
      </c>
      <c r="BE143" s="159">
        <f t="shared" si="14"/>
        <v>0</v>
      </c>
      <c r="BF143" s="159">
        <f t="shared" si="15"/>
        <v>0</v>
      </c>
      <c r="BG143" s="159">
        <f t="shared" si="16"/>
        <v>0</v>
      </c>
      <c r="BH143" s="159">
        <f t="shared" si="17"/>
        <v>0</v>
      </c>
      <c r="BI143" s="159">
        <f t="shared" si="18"/>
        <v>0</v>
      </c>
      <c r="BJ143" s="18" t="s">
        <v>149</v>
      </c>
      <c r="BK143" s="159">
        <f t="shared" si="19"/>
        <v>0</v>
      </c>
      <c r="BL143" s="18" t="s">
        <v>148</v>
      </c>
      <c r="BM143" s="158" t="s">
        <v>2399</v>
      </c>
    </row>
    <row r="144" spans="1:65" s="2" customFormat="1" ht="21.75" customHeight="1">
      <c r="A144" s="33"/>
      <c r="B144" s="145"/>
      <c r="C144" s="184" t="s">
        <v>7</v>
      </c>
      <c r="D144" s="184" t="s">
        <v>301</v>
      </c>
      <c r="E144" s="185" t="s">
        <v>2400</v>
      </c>
      <c r="F144" s="186" t="s">
        <v>2401</v>
      </c>
      <c r="G144" s="187" t="s">
        <v>2402</v>
      </c>
      <c r="H144" s="188">
        <v>0.05</v>
      </c>
      <c r="I144" s="189"/>
      <c r="J144" s="190">
        <f t="shared" si="10"/>
        <v>0</v>
      </c>
      <c r="K144" s="191"/>
      <c r="L144" s="192"/>
      <c r="M144" s="193" t="s">
        <v>1</v>
      </c>
      <c r="N144" s="194" t="s">
        <v>40</v>
      </c>
      <c r="O144" s="59"/>
      <c r="P144" s="156">
        <f t="shared" si="11"/>
        <v>0</v>
      </c>
      <c r="Q144" s="156">
        <v>8.0000000000000002E-3</v>
      </c>
      <c r="R144" s="156">
        <f t="shared" si="12"/>
        <v>4.0000000000000002E-4</v>
      </c>
      <c r="S144" s="156">
        <v>0</v>
      </c>
      <c r="T144" s="157">
        <f t="shared" si="1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58" t="s">
        <v>211</v>
      </c>
      <c r="AT144" s="158" t="s">
        <v>301</v>
      </c>
      <c r="AU144" s="158" t="s">
        <v>149</v>
      </c>
      <c r="AY144" s="18" t="s">
        <v>142</v>
      </c>
      <c r="BE144" s="159">
        <f t="shared" si="14"/>
        <v>0</v>
      </c>
      <c r="BF144" s="159">
        <f t="shared" si="15"/>
        <v>0</v>
      </c>
      <c r="BG144" s="159">
        <f t="shared" si="16"/>
        <v>0</v>
      </c>
      <c r="BH144" s="159">
        <f t="shared" si="17"/>
        <v>0</v>
      </c>
      <c r="BI144" s="159">
        <f t="shared" si="18"/>
        <v>0</v>
      </c>
      <c r="BJ144" s="18" t="s">
        <v>149</v>
      </c>
      <c r="BK144" s="159">
        <f t="shared" si="19"/>
        <v>0</v>
      </c>
      <c r="BL144" s="18" t="s">
        <v>148</v>
      </c>
      <c r="BM144" s="158" t="s">
        <v>2403</v>
      </c>
    </row>
    <row r="145" spans="1:65" s="12" customFormat="1" ht="22.75" customHeight="1">
      <c r="B145" s="132"/>
      <c r="D145" s="133" t="s">
        <v>73</v>
      </c>
      <c r="E145" s="143" t="s">
        <v>893</v>
      </c>
      <c r="F145" s="143" t="s">
        <v>1387</v>
      </c>
      <c r="I145" s="135"/>
      <c r="J145" s="144">
        <f>BK145</f>
        <v>0</v>
      </c>
      <c r="L145" s="132"/>
      <c r="M145" s="137"/>
      <c r="N145" s="138"/>
      <c r="O145" s="138"/>
      <c r="P145" s="139">
        <f>P146</f>
        <v>0</v>
      </c>
      <c r="Q145" s="138"/>
      <c r="R145" s="139">
        <f>R146</f>
        <v>0</v>
      </c>
      <c r="S145" s="138"/>
      <c r="T145" s="140">
        <f>T146</f>
        <v>0</v>
      </c>
      <c r="AR145" s="133" t="s">
        <v>82</v>
      </c>
      <c r="AT145" s="141" t="s">
        <v>73</v>
      </c>
      <c r="AU145" s="141" t="s">
        <v>82</v>
      </c>
      <c r="AY145" s="133" t="s">
        <v>142</v>
      </c>
      <c r="BK145" s="142">
        <f>BK146</f>
        <v>0</v>
      </c>
    </row>
    <row r="146" spans="1:65" s="2" customFormat="1" ht="33" customHeight="1">
      <c r="A146" s="33"/>
      <c r="B146" s="145"/>
      <c r="C146" s="146" t="s">
        <v>300</v>
      </c>
      <c r="D146" s="146" t="s">
        <v>144</v>
      </c>
      <c r="E146" s="147" t="s">
        <v>2404</v>
      </c>
      <c r="F146" s="148" t="s">
        <v>2405</v>
      </c>
      <c r="G146" s="149" t="s">
        <v>287</v>
      </c>
      <c r="H146" s="150">
        <v>13.246</v>
      </c>
      <c r="I146" s="151"/>
      <c r="J146" s="152">
        <f>ROUND(I146*H146,2)</f>
        <v>0</v>
      </c>
      <c r="K146" s="153"/>
      <c r="L146" s="34"/>
      <c r="M146" s="204" t="s">
        <v>1</v>
      </c>
      <c r="N146" s="205" t="s">
        <v>40</v>
      </c>
      <c r="O146" s="206"/>
      <c r="P146" s="207">
        <f>O146*H146</f>
        <v>0</v>
      </c>
      <c r="Q146" s="207">
        <v>0</v>
      </c>
      <c r="R146" s="207">
        <f>Q146*H146</f>
        <v>0</v>
      </c>
      <c r="S146" s="207">
        <v>0</v>
      </c>
      <c r="T146" s="208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58" t="s">
        <v>148</v>
      </c>
      <c r="AT146" s="158" t="s">
        <v>144</v>
      </c>
      <c r="AU146" s="158" t="s">
        <v>149</v>
      </c>
      <c r="AY146" s="18" t="s">
        <v>142</v>
      </c>
      <c r="BE146" s="159">
        <f>IF(N146="základná",J146,0)</f>
        <v>0</v>
      </c>
      <c r="BF146" s="159">
        <f>IF(N146="znížená",J146,0)</f>
        <v>0</v>
      </c>
      <c r="BG146" s="159">
        <f>IF(N146="zákl. prenesená",J146,0)</f>
        <v>0</v>
      </c>
      <c r="BH146" s="159">
        <f>IF(N146="zníž. prenesená",J146,0)</f>
        <v>0</v>
      </c>
      <c r="BI146" s="159">
        <f>IF(N146="nulová",J146,0)</f>
        <v>0</v>
      </c>
      <c r="BJ146" s="18" t="s">
        <v>149</v>
      </c>
      <c r="BK146" s="159">
        <f>ROUND(I146*H146,2)</f>
        <v>0</v>
      </c>
      <c r="BL146" s="18" t="s">
        <v>148</v>
      </c>
      <c r="BM146" s="158" t="s">
        <v>2406</v>
      </c>
    </row>
    <row r="147" spans="1:65" s="2" customFormat="1" ht="7" customHeight="1">
      <c r="A147" s="33"/>
      <c r="B147" s="48"/>
      <c r="C147" s="49"/>
      <c r="D147" s="49"/>
      <c r="E147" s="49"/>
      <c r="F147" s="49"/>
      <c r="G147" s="49"/>
      <c r="H147" s="49"/>
      <c r="I147" s="49"/>
      <c r="J147" s="49"/>
      <c r="K147" s="49"/>
      <c r="L147" s="34"/>
      <c r="M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</row>
  </sheetData>
  <autoFilter ref="C119:K146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2"/>
  <sheetViews>
    <sheetView showGridLines="0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47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8" t="s">
        <v>89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74</v>
      </c>
    </row>
    <row r="4" spans="1:46" s="1" customFormat="1" ht="25" customHeight="1">
      <c r="B4" s="21"/>
      <c r="D4" s="22" t="s">
        <v>90</v>
      </c>
      <c r="L4" s="21"/>
      <c r="M4" s="94" t="s">
        <v>9</v>
      </c>
      <c r="AT4" s="18" t="s">
        <v>3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16.5" customHeight="1">
      <c r="B7" s="21"/>
      <c r="E7" s="248" t="str">
        <f>'Rekapitulácia stavby'!K6</f>
        <v>Zariadenie pre seniorov - Smižany</v>
      </c>
      <c r="F7" s="249"/>
      <c r="G7" s="249"/>
      <c r="H7" s="249"/>
      <c r="L7" s="21"/>
    </row>
    <row r="8" spans="1:46" s="2" customFormat="1" ht="12" customHeight="1">
      <c r="A8" s="33"/>
      <c r="B8" s="34"/>
      <c r="C8" s="33"/>
      <c r="D8" s="28" t="s">
        <v>91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28" t="s">
        <v>2407</v>
      </c>
      <c r="F9" s="250"/>
      <c r="G9" s="250"/>
      <c r="H9" s="250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17</v>
      </c>
      <c r="E11" s="33"/>
      <c r="F11" s="26" t="s">
        <v>1</v>
      </c>
      <c r="G11" s="33"/>
      <c r="H11" s="33"/>
      <c r="I11" s="28" t="s">
        <v>18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19</v>
      </c>
      <c r="E12" s="33"/>
      <c r="F12" s="26" t="s">
        <v>20</v>
      </c>
      <c r="G12" s="33"/>
      <c r="H12" s="33"/>
      <c r="I12" s="28" t="s">
        <v>21</v>
      </c>
      <c r="J12" s="56" t="str">
        <f>'Rekapitulácia stavby'!AN8</f>
        <v>21. 12. 2020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75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23</v>
      </c>
      <c r="E14" s="33"/>
      <c r="F14" s="33"/>
      <c r="G14" s="33"/>
      <c r="H14" s="33"/>
      <c r="I14" s="28" t="s">
        <v>24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25</v>
      </c>
      <c r="F15" s="33"/>
      <c r="G15" s="33"/>
      <c r="H15" s="33"/>
      <c r="I15" s="28" t="s">
        <v>26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7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27</v>
      </c>
      <c r="E17" s="33"/>
      <c r="F17" s="33"/>
      <c r="G17" s="33"/>
      <c r="H17" s="33"/>
      <c r="I17" s="28" t="s">
        <v>24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1" t="str">
        <f>'Rekapitulácia stavby'!E14</f>
        <v>Vyplň údaj</v>
      </c>
      <c r="F18" s="212"/>
      <c r="G18" s="212"/>
      <c r="H18" s="212"/>
      <c r="I18" s="28" t="s">
        <v>26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7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29</v>
      </c>
      <c r="E20" s="33"/>
      <c r="F20" s="33"/>
      <c r="G20" s="33"/>
      <c r="H20" s="33"/>
      <c r="I20" s="28" t="s">
        <v>24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30</v>
      </c>
      <c r="F21" s="33"/>
      <c r="G21" s="33"/>
      <c r="H21" s="33"/>
      <c r="I21" s="28" t="s">
        <v>26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7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28" t="s">
        <v>24</v>
      </c>
      <c r="J23" s="26" t="str">
        <f>IF('Rekapitulácia stavby'!AN19="","",'Rekapitulácia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IF('Rekapitulácia stavby'!E20="","",'Rekapitulácia stavby'!E20)</f>
        <v xml:space="preserve"> </v>
      </c>
      <c r="F24" s="33"/>
      <c r="G24" s="33"/>
      <c r="H24" s="33"/>
      <c r="I24" s="28" t="s">
        <v>26</v>
      </c>
      <c r="J24" s="26" t="str">
        <f>IF('Rekapitulácia stavby'!AN20="","",'Rekapitulácia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7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17" t="s">
        <v>1</v>
      </c>
      <c r="F27" s="217"/>
      <c r="G27" s="217"/>
      <c r="H27" s="217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7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4" customHeight="1">
      <c r="A30" s="33"/>
      <c r="B30" s="34"/>
      <c r="C30" s="33"/>
      <c r="D30" s="98" t="s">
        <v>34</v>
      </c>
      <c r="E30" s="33"/>
      <c r="F30" s="33"/>
      <c r="G30" s="33"/>
      <c r="H30" s="33"/>
      <c r="I30" s="33"/>
      <c r="J30" s="72">
        <f>ROUND(J126,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37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99" t="s">
        <v>38</v>
      </c>
      <c r="E33" s="28" t="s">
        <v>39</v>
      </c>
      <c r="F33" s="100">
        <f>ROUND((SUM(BE126:BE191)),  2)</f>
        <v>0</v>
      </c>
      <c r="G33" s="33"/>
      <c r="H33" s="33"/>
      <c r="I33" s="101">
        <v>0.2</v>
      </c>
      <c r="J33" s="100">
        <f>ROUND(((SUM(BE126:BE191))*I33),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40</v>
      </c>
      <c r="F34" s="100">
        <f>ROUND((SUM(BF126:BF191)),  2)</f>
        <v>0</v>
      </c>
      <c r="G34" s="33"/>
      <c r="H34" s="33"/>
      <c r="I34" s="101">
        <v>0.2</v>
      </c>
      <c r="J34" s="100">
        <f>ROUND(((SUM(BF126:BF191))*I34),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41</v>
      </c>
      <c r="F35" s="100">
        <f>ROUND((SUM(BG126:BG191)),  2)</f>
        <v>0</v>
      </c>
      <c r="G35" s="33"/>
      <c r="H35" s="33"/>
      <c r="I35" s="101">
        <v>0.2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42</v>
      </c>
      <c r="F36" s="100">
        <f>ROUND((SUM(BH126:BH191)),  2)</f>
        <v>0</v>
      </c>
      <c r="G36" s="33"/>
      <c r="H36" s="33"/>
      <c r="I36" s="101">
        <v>0.2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43</v>
      </c>
      <c r="F37" s="100">
        <f>ROUND((SUM(BI126:BI191)),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7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4" customHeight="1">
      <c r="A39" s="33"/>
      <c r="B39" s="34"/>
      <c r="C39" s="102"/>
      <c r="D39" s="103" t="s">
        <v>44</v>
      </c>
      <c r="E39" s="61"/>
      <c r="F39" s="61"/>
      <c r="G39" s="104" t="s">
        <v>45</v>
      </c>
      <c r="H39" s="105" t="s">
        <v>46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43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43"/>
    </row>
    <row r="51" spans="1:31" ht="10">
      <c r="B51" s="21"/>
      <c r="L51" s="21"/>
    </row>
    <row r="52" spans="1:31" ht="10">
      <c r="B52" s="21"/>
      <c r="L52" s="21"/>
    </row>
    <row r="53" spans="1:31" ht="10">
      <c r="B53" s="21"/>
      <c r="L53" s="21"/>
    </row>
    <row r="54" spans="1:31" ht="10">
      <c r="B54" s="21"/>
      <c r="L54" s="21"/>
    </row>
    <row r="55" spans="1:31" ht="10">
      <c r="B55" s="21"/>
      <c r="L55" s="21"/>
    </row>
    <row r="56" spans="1:31" ht="10">
      <c r="B56" s="21"/>
      <c r="L56" s="21"/>
    </row>
    <row r="57" spans="1:31" ht="10">
      <c r="B57" s="21"/>
      <c r="L57" s="21"/>
    </row>
    <row r="58" spans="1:31" ht="10">
      <c r="B58" s="21"/>
      <c r="L58" s="21"/>
    </row>
    <row r="59" spans="1:31" ht="10">
      <c r="B59" s="21"/>
      <c r="L59" s="21"/>
    </row>
    <row r="60" spans="1:31" ht="10">
      <c r="B60" s="21"/>
      <c r="L60" s="21"/>
    </row>
    <row r="61" spans="1:31" s="2" customFormat="1" ht="12.5">
      <c r="A61" s="33"/>
      <c r="B61" s="34"/>
      <c r="C61" s="33"/>
      <c r="D61" s="46" t="s">
        <v>49</v>
      </c>
      <c r="E61" s="36"/>
      <c r="F61" s="108" t="s">
        <v>50</v>
      </c>
      <c r="G61" s="46" t="s">
        <v>49</v>
      </c>
      <c r="H61" s="36"/>
      <c r="I61" s="36"/>
      <c r="J61" s="109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">
      <c r="B62" s="21"/>
      <c r="L62" s="21"/>
    </row>
    <row r="63" spans="1:31" ht="10">
      <c r="B63" s="21"/>
      <c r="L63" s="21"/>
    </row>
    <row r="64" spans="1:31" ht="10">
      <c r="B64" s="21"/>
      <c r="L64" s="21"/>
    </row>
    <row r="65" spans="1:31" s="2" customFormat="1" ht="13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">
      <c r="B66" s="21"/>
      <c r="L66" s="21"/>
    </row>
    <row r="67" spans="1:31" ht="10">
      <c r="B67" s="21"/>
      <c r="L67" s="21"/>
    </row>
    <row r="68" spans="1:31" ht="10">
      <c r="B68" s="21"/>
      <c r="L68" s="21"/>
    </row>
    <row r="69" spans="1:31" ht="10">
      <c r="B69" s="21"/>
      <c r="L69" s="21"/>
    </row>
    <row r="70" spans="1:31" ht="10">
      <c r="B70" s="21"/>
      <c r="L70" s="21"/>
    </row>
    <row r="71" spans="1:31" ht="10">
      <c r="B71" s="21"/>
      <c r="L71" s="21"/>
    </row>
    <row r="72" spans="1:31" ht="10">
      <c r="B72" s="21"/>
      <c r="L72" s="21"/>
    </row>
    <row r="73" spans="1:31" ht="10">
      <c r="B73" s="21"/>
      <c r="L73" s="21"/>
    </row>
    <row r="74" spans="1:31" ht="10">
      <c r="B74" s="21"/>
      <c r="L74" s="21"/>
    </row>
    <row r="75" spans="1:31" ht="10">
      <c r="B75" s="21"/>
      <c r="L75" s="21"/>
    </row>
    <row r="76" spans="1:31" s="2" customFormat="1" ht="12.5">
      <c r="A76" s="33"/>
      <c r="B76" s="34"/>
      <c r="C76" s="33"/>
      <c r="D76" s="46" t="s">
        <v>49</v>
      </c>
      <c r="E76" s="36"/>
      <c r="F76" s="108" t="s">
        <v>50</v>
      </c>
      <c r="G76" s="46" t="s">
        <v>49</v>
      </c>
      <c r="H76" s="36"/>
      <c r="I76" s="36"/>
      <c r="J76" s="109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5" customHeight="1">
      <c r="A82" s="33"/>
      <c r="B82" s="34"/>
      <c r="C82" s="22" t="s">
        <v>93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48" t="str">
        <f>E7</f>
        <v>Zariadenie pre seniorov - Smižany</v>
      </c>
      <c r="F85" s="249"/>
      <c r="G85" s="249"/>
      <c r="H85" s="24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91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28" t="str">
        <f>E9</f>
        <v>03 - Altánok</v>
      </c>
      <c r="F87" s="250"/>
      <c r="G87" s="250"/>
      <c r="H87" s="250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7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19</v>
      </c>
      <c r="D89" s="33"/>
      <c r="E89" s="33"/>
      <c r="F89" s="26" t="str">
        <f>F12</f>
        <v xml:space="preserve"> </v>
      </c>
      <c r="G89" s="33"/>
      <c r="H89" s="33"/>
      <c r="I89" s="28" t="s">
        <v>21</v>
      </c>
      <c r="J89" s="56" t="str">
        <f>IF(J12="","",J12)</f>
        <v>21. 12. 2020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23</v>
      </c>
      <c r="D91" s="33"/>
      <c r="E91" s="33"/>
      <c r="F91" s="26" t="str">
        <f>E15</f>
        <v>Obec Smižany</v>
      </c>
      <c r="G91" s="33"/>
      <c r="H91" s="33"/>
      <c r="I91" s="28" t="s">
        <v>29</v>
      </c>
      <c r="J91" s="31" t="str">
        <f>E21</f>
        <v>ARCHING SNV, s.r.o.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27</v>
      </c>
      <c r="D92" s="33"/>
      <c r="E92" s="33"/>
      <c r="F92" s="26" t="str">
        <f>IF(E18="","",E18)</f>
        <v>Vyplň údaj</v>
      </c>
      <c r="G92" s="33"/>
      <c r="H92" s="33"/>
      <c r="I92" s="28" t="s">
        <v>32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2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94</v>
      </c>
      <c r="D94" s="102"/>
      <c r="E94" s="102"/>
      <c r="F94" s="102"/>
      <c r="G94" s="102"/>
      <c r="H94" s="102"/>
      <c r="I94" s="102"/>
      <c r="J94" s="111" t="s">
        <v>95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75" customHeight="1">
      <c r="A96" s="33"/>
      <c r="B96" s="34"/>
      <c r="C96" s="112" t="s">
        <v>96</v>
      </c>
      <c r="D96" s="33"/>
      <c r="E96" s="33"/>
      <c r="F96" s="33"/>
      <c r="G96" s="33"/>
      <c r="H96" s="33"/>
      <c r="I96" s="33"/>
      <c r="J96" s="72">
        <f>J126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97</v>
      </c>
    </row>
    <row r="97" spans="1:31" s="9" customFormat="1" ht="25" customHeight="1">
      <c r="B97" s="113"/>
      <c r="D97" s="114" t="s">
        <v>98</v>
      </c>
      <c r="E97" s="115"/>
      <c r="F97" s="115"/>
      <c r="G97" s="115"/>
      <c r="H97" s="115"/>
      <c r="I97" s="115"/>
      <c r="J97" s="116">
        <f>J127</f>
        <v>0</v>
      </c>
      <c r="L97" s="113"/>
    </row>
    <row r="98" spans="1:31" s="10" customFormat="1" ht="19.899999999999999" customHeight="1">
      <c r="B98" s="117"/>
      <c r="D98" s="118" t="s">
        <v>99</v>
      </c>
      <c r="E98" s="119"/>
      <c r="F98" s="119"/>
      <c r="G98" s="119"/>
      <c r="H98" s="119"/>
      <c r="I98" s="119"/>
      <c r="J98" s="120">
        <f>J128</f>
        <v>0</v>
      </c>
      <c r="L98" s="117"/>
    </row>
    <row r="99" spans="1:31" s="10" customFormat="1" ht="19.899999999999999" customHeight="1">
      <c r="B99" s="117"/>
      <c r="D99" s="118" t="s">
        <v>100</v>
      </c>
      <c r="E99" s="119"/>
      <c r="F99" s="119"/>
      <c r="G99" s="119"/>
      <c r="H99" s="119"/>
      <c r="I99" s="119"/>
      <c r="J99" s="120">
        <f>J143</f>
        <v>0</v>
      </c>
      <c r="L99" s="117"/>
    </row>
    <row r="100" spans="1:31" s="10" customFormat="1" ht="19.899999999999999" customHeight="1">
      <c r="B100" s="117"/>
      <c r="D100" s="118" t="s">
        <v>2408</v>
      </c>
      <c r="E100" s="119"/>
      <c r="F100" s="119"/>
      <c r="G100" s="119"/>
      <c r="H100" s="119"/>
      <c r="I100" s="119"/>
      <c r="J100" s="120">
        <f>J148</f>
        <v>0</v>
      </c>
      <c r="L100" s="117"/>
    </row>
    <row r="101" spans="1:31" s="10" customFormat="1" ht="19.899999999999999" customHeight="1">
      <c r="B101" s="117"/>
      <c r="D101" s="118" t="s">
        <v>104</v>
      </c>
      <c r="E101" s="119"/>
      <c r="F101" s="119"/>
      <c r="G101" s="119"/>
      <c r="H101" s="119"/>
      <c r="I101" s="119"/>
      <c r="J101" s="120">
        <f>J155</f>
        <v>0</v>
      </c>
      <c r="L101" s="117"/>
    </row>
    <row r="102" spans="1:31" s="10" customFormat="1" ht="19.899999999999999" customHeight="1">
      <c r="B102" s="117"/>
      <c r="D102" s="118" t="s">
        <v>105</v>
      </c>
      <c r="E102" s="119"/>
      <c r="F102" s="119"/>
      <c r="G102" s="119"/>
      <c r="H102" s="119"/>
      <c r="I102" s="119"/>
      <c r="J102" s="120">
        <f>J158</f>
        <v>0</v>
      </c>
      <c r="L102" s="117"/>
    </row>
    <row r="103" spans="1:31" s="9" customFormat="1" ht="25" customHeight="1">
      <c r="B103" s="113"/>
      <c r="D103" s="114" t="s">
        <v>106</v>
      </c>
      <c r="E103" s="115"/>
      <c r="F103" s="115"/>
      <c r="G103" s="115"/>
      <c r="H103" s="115"/>
      <c r="I103" s="115"/>
      <c r="J103" s="116">
        <f>J160</f>
        <v>0</v>
      </c>
      <c r="L103" s="113"/>
    </row>
    <row r="104" spans="1:31" s="10" customFormat="1" ht="19.899999999999999" customHeight="1">
      <c r="B104" s="117"/>
      <c r="D104" s="118" t="s">
        <v>108</v>
      </c>
      <c r="E104" s="119"/>
      <c r="F104" s="119"/>
      <c r="G104" s="119"/>
      <c r="H104" s="119"/>
      <c r="I104" s="119"/>
      <c r="J104" s="120">
        <f>J161</f>
        <v>0</v>
      </c>
      <c r="L104" s="117"/>
    </row>
    <row r="105" spans="1:31" s="10" customFormat="1" ht="19.899999999999999" customHeight="1">
      <c r="B105" s="117"/>
      <c r="D105" s="118" t="s">
        <v>112</v>
      </c>
      <c r="E105" s="119"/>
      <c r="F105" s="119"/>
      <c r="G105" s="119"/>
      <c r="H105" s="119"/>
      <c r="I105" s="119"/>
      <c r="J105" s="120">
        <f>J166</f>
        <v>0</v>
      </c>
      <c r="L105" s="117"/>
    </row>
    <row r="106" spans="1:31" s="10" customFormat="1" ht="19.899999999999999" customHeight="1">
      <c r="B106" s="117"/>
      <c r="D106" s="118" t="s">
        <v>120</v>
      </c>
      <c r="E106" s="119"/>
      <c r="F106" s="119"/>
      <c r="G106" s="119"/>
      <c r="H106" s="119"/>
      <c r="I106" s="119"/>
      <c r="J106" s="120">
        <f>J185</f>
        <v>0</v>
      </c>
      <c r="L106" s="117"/>
    </row>
    <row r="107" spans="1:31" s="2" customFormat="1" ht="21.75" customHeight="1">
      <c r="A107" s="33"/>
      <c r="B107" s="34"/>
      <c r="C107" s="33"/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7" customHeight="1">
      <c r="A108" s="33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12" spans="1:31" s="2" customFormat="1" ht="7" customHeight="1">
      <c r="A112" s="33"/>
      <c r="B112" s="50"/>
      <c r="C112" s="51"/>
      <c r="D112" s="51"/>
      <c r="E112" s="51"/>
      <c r="F112" s="51"/>
      <c r="G112" s="51"/>
      <c r="H112" s="51"/>
      <c r="I112" s="51"/>
      <c r="J112" s="51"/>
      <c r="K112" s="51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25" customHeight="1">
      <c r="A113" s="33"/>
      <c r="B113" s="34"/>
      <c r="C113" s="22" t="s">
        <v>128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7" customHeight="1">
      <c r="A114" s="33"/>
      <c r="B114" s="34"/>
      <c r="C114" s="33"/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2" customHeight="1">
      <c r="A115" s="33"/>
      <c r="B115" s="34"/>
      <c r="C115" s="28" t="s">
        <v>15</v>
      </c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16.5" customHeight="1">
      <c r="A116" s="33"/>
      <c r="B116" s="34"/>
      <c r="C116" s="33"/>
      <c r="D116" s="33"/>
      <c r="E116" s="248" t="str">
        <f>E7</f>
        <v>Zariadenie pre seniorov - Smižany</v>
      </c>
      <c r="F116" s="249"/>
      <c r="G116" s="249"/>
      <c r="H116" s="249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8" t="s">
        <v>91</v>
      </c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>
      <c r="A118" s="33"/>
      <c r="B118" s="34"/>
      <c r="C118" s="33"/>
      <c r="D118" s="33"/>
      <c r="E118" s="228" t="str">
        <f>E9</f>
        <v>03 - Altánok</v>
      </c>
      <c r="F118" s="250"/>
      <c r="G118" s="250"/>
      <c r="H118" s="250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7" customHeight="1">
      <c r="A119" s="33"/>
      <c r="B119" s="34"/>
      <c r="C119" s="33"/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2" customHeight="1">
      <c r="A120" s="33"/>
      <c r="B120" s="34"/>
      <c r="C120" s="28" t="s">
        <v>19</v>
      </c>
      <c r="D120" s="33"/>
      <c r="E120" s="33"/>
      <c r="F120" s="26" t="str">
        <f>F12</f>
        <v xml:space="preserve"> </v>
      </c>
      <c r="G120" s="33"/>
      <c r="H120" s="33"/>
      <c r="I120" s="28" t="s">
        <v>21</v>
      </c>
      <c r="J120" s="56" t="str">
        <f>IF(J12="","",J12)</f>
        <v>21. 12. 2020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7" customHeight="1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5.15" customHeight="1">
      <c r="A122" s="33"/>
      <c r="B122" s="34"/>
      <c r="C122" s="28" t="s">
        <v>23</v>
      </c>
      <c r="D122" s="33"/>
      <c r="E122" s="33"/>
      <c r="F122" s="26" t="str">
        <f>E15</f>
        <v>Obec Smižany</v>
      </c>
      <c r="G122" s="33"/>
      <c r="H122" s="33"/>
      <c r="I122" s="28" t="s">
        <v>29</v>
      </c>
      <c r="J122" s="31" t="str">
        <f>E21</f>
        <v>ARCHING SNV, s.r.o.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15" customHeight="1">
      <c r="A123" s="33"/>
      <c r="B123" s="34"/>
      <c r="C123" s="28" t="s">
        <v>27</v>
      </c>
      <c r="D123" s="33"/>
      <c r="E123" s="33"/>
      <c r="F123" s="26" t="str">
        <f>IF(E18="","",E18)</f>
        <v>Vyplň údaj</v>
      </c>
      <c r="G123" s="33"/>
      <c r="H123" s="33"/>
      <c r="I123" s="28" t="s">
        <v>32</v>
      </c>
      <c r="J123" s="31" t="str">
        <f>E24</f>
        <v xml:space="preserve"> 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0.25" customHeight="1">
      <c r="A124" s="33"/>
      <c r="B124" s="34"/>
      <c r="C124" s="33"/>
      <c r="D124" s="33"/>
      <c r="E124" s="33"/>
      <c r="F124" s="33"/>
      <c r="G124" s="33"/>
      <c r="H124" s="3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1" customFormat="1" ht="29.25" customHeight="1">
      <c r="A125" s="121"/>
      <c r="B125" s="122"/>
      <c r="C125" s="123" t="s">
        <v>129</v>
      </c>
      <c r="D125" s="124" t="s">
        <v>59</v>
      </c>
      <c r="E125" s="124" t="s">
        <v>55</v>
      </c>
      <c r="F125" s="124" t="s">
        <v>56</v>
      </c>
      <c r="G125" s="124" t="s">
        <v>130</v>
      </c>
      <c r="H125" s="124" t="s">
        <v>131</v>
      </c>
      <c r="I125" s="124" t="s">
        <v>132</v>
      </c>
      <c r="J125" s="125" t="s">
        <v>95</v>
      </c>
      <c r="K125" s="126" t="s">
        <v>133</v>
      </c>
      <c r="L125" s="127"/>
      <c r="M125" s="63" t="s">
        <v>1</v>
      </c>
      <c r="N125" s="64" t="s">
        <v>38</v>
      </c>
      <c r="O125" s="64" t="s">
        <v>134</v>
      </c>
      <c r="P125" s="64" t="s">
        <v>135</v>
      </c>
      <c r="Q125" s="64" t="s">
        <v>136</v>
      </c>
      <c r="R125" s="64" t="s">
        <v>137</v>
      </c>
      <c r="S125" s="64" t="s">
        <v>138</v>
      </c>
      <c r="T125" s="65" t="s">
        <v>139</v>
      </c>
      <c r="U125" s="121"/>
      <c r="V125" s="121"/>
      <c r="W125" s="121"/>
      <c r="X125" s="121"/>
      <c r="Y125" s="121"/>
      <c r="Z125" s="121"/>
      <c r="AA125" s="121"/>
      <c r="AB125" s="121"/>
      <c r="AC125" s="121"/>
      <c r="AD125" s="121"/>
      <c r="AE125" s="121"/>
    </row>
    <row r="126" spans="1:63" s="2" customFormat="1" ht="22.75" customHeight="1">
      <c r="A126" s="33"/>
      <c r="B126" s="34"/>
      <c r="C126" s="70" t="s">
        <v>96</v>
      </c>
      <c r="D126" s="33"/>
      <c r="E126" s="33"/>
      <c r="F126" s="33"/>
      <c r="G126" s="33"/>
      <c r="H126" s="33"/>
      <c r="I126" s="33"/>
      <c r="J126" s="128">
        <f>BK126</f>
        <v>0</v>
      </c>
      <c r="K126" s="33"/>
      <c r="L126" s="34"/>
      <c r="M126" s="66"/>
      <c r="N126" s="57"/>
      <c r="O126" s="67"/>
      <c r="P126" s="129">
        <f>P127+P160</f>
        <v>0</v>
      </c>
      <c r="Q126" s="67"/>
      <c r="R126" s="129">
        <f>R127+R160</f>
        <v>62.198746249999992</v>
      </c>
      <c r="S126" s="67"/>
      <c r="T126" s="130">
        <f>T127+T160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73</v>
      </c>
      <c r="AU126" s="18" t="s">
        <v>97</v>
      </c>
      <c r="BK126" s="131">
        <f>BK127+BK160</f>
        <v>0</v>
      </c>
    </row>
    <row r="127" spans="1:63" s="12" customFormat="1" ht="25.9" customHeight="1">
      <c r="B127" s="132"/>
      <c r="D127" s="133" t="s">
        <v>73</v>
      </c>
      <c r="E127" s="134" t="s">
        <v>140</v>
      </c>
      <c r="F127" s="134" t="s">
        <v>141</v>
      </c>
      <c r="I127" s="135"/>
      <c r="J127" s="136">
        <f>BK127</f>
        <v>0</v>
      </c>
      <c r="L127" s="132"/>
      <c r="M127" s="137"/>
      <c r="N127" s="138"/>
      <c r="O127" s="138"/>
      <c r="P127" s="139">
        <f>P128+P143+P148+P155+P158</f>
        <v>0</v>
      </c>
      <c r="Q127" s="138"/>
      <c r="R127" s="139">
        <f>R128+R143+R148+R155+R158</f>
        <v>61.056382109999994</v>
      </c>
      <c r="S127" s="138"/>
      <c r="T127" s="140">
        <f>T128+T143+T148+T155+T158</f>
        <v>0</v>
      </c>
      <c r="AR127" s="133" t="s">
        <v>82</v>
      </c>
      <c r="AT127" s="141" t="s">
        <v>73</v>
      </c>
      <c r="AU127" s="141" t="s">
        <v>74</v>
      </c>
      <c r="AY127" s="133" t="s">
        <v>142</v>
      </c>
      <c r="BK127" s="142">
        <f>BK128+BK143+BK148+BK155+BK158</f>
        <v>0</v>
      </c>
    </row>
    <row r="128" spans="1:63" s="12" customFormat="1" ht="22.75" customHeight="1">
      <c r="B128" s="132"/>
      <c r="D128" s="133" t="s">
        <v>73</v>
      </c>
      <c r="E128" s="143" t="s">
        <v>82</v>
      </c>
      <c r="F128" s="143" t="s">
        <v>143</v>
      </c>
      <c r="I128" s="135"/>
      <c r="J128" s="144">
        <f>BK128</f>
        <v>0</v>
      </c>
      <c r="L128" s="132"/>
      <c r="M128" s="137"/>
      <c r="N128" s="138"/>
      <c r="O128" s="138"/>
      <c r="P128" s="139">
        <f>SUM(P129:P142)</f>
        <v>0</v>
      </c>
      <c r="Q128" s="138"/>
      <c r="R128" s="139">
        <f>SUM(R129:R142)</f>
        <v>0</v>
      </c>
      <c r="S128" s="138"/>
      <c r="T128" s="140">
        <f>SUM(T129:T142)</f>
        <v>0</v>
      </c>
      <c r="AR128" s="133" t="s">
        <v>82</v>
      </c>
      <c r="AT128" s="141" t="s">
        <v>73</v>
      </c>
      <c r="AU128" s="141" t="s">
        <v>82</v>
      </c>
      <c r="AY128" s="133" t="s">
        <v>142</v>
      </c>
      <c r="BK128" s="142">
        <f>SUM(BK129:BK142)</f>
        <v>0</v>
      </c>
    </row>
    <row r="129" spans="1:65" s="2" customFormat="1" ht="21.75" customHeight="1">
      <c r="A129" s="33"/>
      <c r="B129" s="145"/>
      <c r="C129" s="146" t="s">
        <v>82</v>
      </c>
      <c r="D129" s="146" t="s">
        <v>144</v>
      </c>
      <c r="E129" s="147" t="s">
        <v>153</v>
      </c>
      <c r="F129" s="148" t="s">
        <v>154</v>
      </c>
      <c r="G129" s="149" t="s">
        <v>147</v>
      </c>
      <c r="H129" s="150">
        <v>22.24</v>
      </c>
      <c r="I129" s="151"/>
      <c r="J129" s="152">
        <f>ROUND(I129*H129,2)</f>
        <v>0</v>
      </c>
      <c r="K129" s="153"/>
      <c r="L129" s="34"/>
      <c r="M129" s="154" t="s">
        <v>1</v>
      </c>
      <c r="N129" s="155" t="s">
        <v>40</v>
      </c>
      <c r="O129" s="59"/>
      <c r="P129" s="156">
        <f>O129*H129</f>
        <v>0</v>
      </c>
      <c r="Q129" s="156">
        <v>0</v>
      </c>
      <c r="R129" s="156">
        <f>Q129*H129</f>
        <v>0</v>
      </c>
      <c r="S129" s="156">
        <v>0</v>
      </c>
      <c r="T129" s="15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58" t="s">
        <v>148</v>
      </c>
      <c r="AT129" s="158" t="s">
        <v>144</v>
      </c>
      <c r="AU129" s="158" t="s">
        <v>149</v>
      </c>
      <c r="AY129" s="18" t="s">
        <v>142</v>
      </c>
      <c r="BE129" s="159">
        <f>IF(N129="základná",J129,0)</f>
        <v>0</v>
      </c>
      <c r="BF129" s="159">
        <f>IF(N129="znížená",J129,0)</f>
        <v>0</v>
      </c>
      <c r="BG129" s="159">
        <f>IF(N129="zákl. prenesená",J129,0)</f>
        <v>0</v>
      </c>
      <c r="BH129" s="159">
        <f>IF(N129="zníž. prenesená",J129,0)</f>
        <v>0</v>
      </c>
      <c r="BI129" s="159">
        <f>IF(N129="nulová",J129,0)</f>
        <v>0</v>
      </c>
      <c r="BJ129" s="18" t="s">
        <v>149</v>
      </c>
      <c r="BK129" s="159">
        <f>ROUND(I129*H129,2)</f>
        <v>0</v>
      </c>
      <c r="BL129" s="18" t="s">
        <v>148</v>
      </c>
      <c r="BM129" s="158" t="s">
        <v>2409</v>
      </c>
    </row>
    <row r="130" spans="1:65" s="13" customFormat="1" ht="10">
      <c r="B130" s="160"/>
      <c r="D130" s="161" t="s">
        <v>151</v>
      </c>
      <c r="E130" s="162" t="s">
        <v>1</v>
      </c>
      <c r="F130" s="163" t="s">
        <v>2410</v>
      </c>
      <c r="H130" s="164">
        <v>22.24</v>
      </c>
      <c r="I130" s="165"/>
      <c r="L130" s="160"/>
      <c r="M130" s="166"/>
      <c r="N130" s="167"/>
      <c r="O130" s="167"/>
      <c r="P130" s="167"/>
      <c r="Q130" s="167"/>
      <c r="R130" s="167"/>
      <c r="S130" s="167"/>
      <c r="T130" s="168"/>
      <c r="AT130" s="162" t="s">
        <v>151</v>
      </c>
      <c r="AU130" s="162" t="s">
        <v>149</v>
      </c>
      <c r="AV130" s="13" t="s">
        <v>149</v>
      </c>
      <c r="AW130" s="13" t="s">
        <v>31</v>
      </c>
      <c r="AX130" s="13" t="s">
        <v>82</v>
      </c>
      <c r="AY130" s="162" t="s">
        <v>142</v>
      </c>
    </row>
    <row r="131" spans="1:65" s="2" customFormat="1" ht="21.75" customHeight="1">
      <c r="A131" s="33"/>
      <c r="B131" s="145"/>
      <c r="C131" s="146" t="s">
        <v>149</v>
      </c>
      <c r="D131" s="146" t="s">
        <v>144</v>
      </c>
      <c r="E131" s="147" t="s">
        <v>166</v>
      </c>
      <c r="F131" s="148" t="s">
        <v>167</v>
      </c>
      <c r="G131" s="149" t="s">
        <v>147</v>
      </c>
      <c r="H131" s="150">
        <v>22.24</v>
      </c>
      <c r="I131" s="151"/>
      <c r="J131" s="152">
        <f>ROUND(I131*H131,2)</f>
        <v>0</v>
      </c>
      <c r="K131" s="153"/>
      <c r="L131" s="34"/>
      <c r="M131" s="154" t="s">
        <v>1</v>
      </c>
      <c r="N131" s="155" t="s">
        <v>40</v>
      </c>
      <c r="O131" s="59"/>
      <c r="P131" s="156">
        <f>O131*H131</f>
        <v>0</v>
      </c>
      <c r="Q131" s="156">
        <v>0</v>
      </c>
      <c r="R131" s="156">
        <f>Q131*H131</f>
        <v>0</v>
      </c>
      <c r="S131" s="156">
        <v>0</v>
      </c>
      <c r="T131" s="157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58" t="s">
        <v>148</v>
      </c>
      <c r="AT131" s="158" t="s">
        <v>144</v>
      </c>
      <c r="AU131" s="158" t="s">
        <v>149</v>
      </c>
      <c r="AY131" s="18" t="s">
        <v>142</v>
      </c>
      <c r="BE131" s="159">
        <f>IF(N131="základná",J131,0)</f>
        <v>0</v>
      </c>
      <c r="BF131" s="159">
        <f>IF(N131="znížená",J131,0)</f>
        <v>0</v>
      </c>
      <c r="BG131" s="159">
        <f>IF(N131="zákl. prenesená",J131,0)</f>
        <v>0</v>
      </c>
      <c r="BH131" s="159">
        <f>IF(N131="zníž. prenesená",J131,0)</f>
        <v>0</v>
      </c>
      <c r="BI131" s="159">
        <f>IF(N131="nulová",J131,0)</f>
        <v>0</v>
      </c>
      <c r="BJ131" s="18" t="s">
        <v>149</v>
      </c>
      <c r="BK131" s="159">
        <f>ROUND(I131*H131,2)</f>
        <v>0</v>
      </c>
      <c r="BL131" s="18" t="s">
        <v>148</v>
      </c>
      <c r="BM131" s="158" t="s">
        <v>2411</v>
      </c>
    </row>
    <row r="132" spans="1:65" s="2" customFormat="1" ht="16.5" customHeight="1">
      <c r="A132" s="33"/>
      <c r="B132" s="145"/>
      <c r="C132" s="146" t="s">
        <v>165</v>
      </c>
      <c r="D132" s="146" t="s">
        <v>144</v>
      </c>
      <c r="E132" s="147" t="s">
        <v>2412</v>
      </c>
      <c r="F132" s="148" t="s">
        <v>2413</v>
      </c>
      <c r="G132" s="149" t="s">
        <v>147</v>
      </c>
      <c r="H132" s="150">
        <v>1.3680000000000001</v>
      </c>
      <c r="I132" s="151"/>
      <c r="J132" s="152">
        <f>ROUND(I132*H132,2)</f>
        <v>0</v>
      </c>
      <c r="K132" s="153"/>
      <c r="L132" s="34"/>
      <c r="M132" s="154" t="s">
        <v>1</v>
      </c>
      <c r="N132" s="155" t="s">
        <v>40</v>
      </c>
      <c r="O132" s="59"/>
      <c r="P132" s="156">
        <f>O132*H132</f>
        <v>0</v>
      </c>
      <c r="Q132" s="156">
        <v>0</v>
      </c>
      <c r="R132" s="156">
        <f>Q132*H132</f>
        <v>0</v>
      </c>
      <c r="S132" s="156">
        <v>0</v>
      </c>
      <c r="T132" s="157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8" t="s">
        <v>148</v>
      </c>
      <c r="AT132" s="158" t="s">
        <v>144</v>
      </c>
      <c r="AU132" s="158" t="s">
        <v>149</v>
      </c>
      <c r="AY132" s="18" t="s">
        <v>142</v>
      </c>
      <c r="BE132" s="159">
        <f>IF(N132="základná",J132,0)</f>
        <v>0</v>
      </c>
      <c r="BF132" s="159">
        <f>IF(N132="znížená",J132,0)</f>
        <v>0</v>
      </c>
      <c r="BG132" s="159">
        <f>IF(N132="zákl. prenesená",J132,0)</f>
        <v>0</v>
      </c>
      <c r="BH132" s="159">
        <f>IF(N132="zníž. prenesená",J132,0)</f>
        <v>0</v>
      </c>
      <c r="BI132" s="159">
        <f>IF(N132="nulová",J132,0)</f>
        <v>0</v>
      </c>
      <c r="BJ132" s="18" t="s">
        <v>149</v>
      </c>
      <c r="BK132" s="159">
        <f>ROUND(I132*H132,2)</f>
        <v>0</v>
      </c>
      <c r="BL132" s="18" t="s">
        <v>148</v>
      </c>
      <c r="BM132" s="158" t="s">
        <v>2414</v>
      </c>
    </row>
    <row r="133" spans="1:65" s="13" customFormat="1" ht="10">
      <c r="B133" s="160"/>
      <c r="D133" s="161" t="s">
        <v>151</v>
      </c>
      <c r="E133" s="162" t="s">
        <v>1</v>
      </c>
      <c r="F133" s="163" t="s">
        <v>2415</v>
      </c>
      <c r="H133" s="164">
        <v>1.3680000000000001</v>
      </c>
      <c r="I133" s="165"/>
      <c r="L133" s="160"/>
      <c r="M133" s="166"/>
      <c r="N133" s="167"/>
      <c r="O133" s="167"/>
      <c r="P133" s="167"/>
      <c r="Q133" s="167"/>
      <c r="R133" s="167"/>
      <c r="S133" s="167"/>
      <c r="T133" s="168"/>
      <c r="AT133" s="162" t="s">
        <v>151</v>
      </c>
      <c r="AU133" s="162" t="s">
        <v>149</v>
      </c>
      <c r="AV133" s="13" t="s">
        <v>149</v>
      </c>
      <c r="AW133" s="13" t="s">
        <v>31</v>
      </c>
      <c r="AX133" s="13" t="s">
        <v>82</v>
      </c>
      <c r="AY133" s="162" t="s">
        <v>142</v>
      </c>
    </row>
    <row r="134" spans="1:65" s="2" customFormat="1" ht="21.75" customHeight="1">
      <c r="A134" s="33"/>
      <c r="B134" s="145"/>
      <c r="C134" s="146" t="s">
        <v>148</v>
      </c>
      <c r="D134" s="146" t="s">
        <v>144</v>
      </c>
      <c r="E134" s="147" t="s">
        <v>2416</v>
      </c>
      <c r="F134" s="148" t="s">
        <v>2417</v>
      </c>
      <c r="G134" s="149" t="s">
        <v>147</v>
      </c>
      <c r="H134" s="150">
        <v>1.3680000000000001</v>
      </c>
      <c r="I134" s="151"/>
      <c r="J134" s="152">
        <f>ROUND(I134*H134,2)</f>
        <v>0</v>
      </c>
      <c r="K134" s="153"/>
      <c r="L134" s="34"/>
      <c r="M134" s="154" t="s">
        <v>1</v>
      </c>
      <c r="N134" s="155" t="s">
        <v>40</v>
      </c>
      <c r="O134" s="59"/>
      <c r="P134" s="156">
        <f>O134*H134</f>
        <v>0</v>
      </c>
      <c r="Q134" s="156">
        <v>0</v>
      </c>
      <c r="R134" s="156">
        <f>Q134*H134</f>
        <v>0</v>
      </c>
      <c r="S134" s="156">
        <v>0</v>
      </c>
      <c r="T134" s="157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58" t="s">
        <v>148</v>
      </c>
      <c r="AT134" s="158" t="s">
        <v>144</v>
      </c>
      <c r="AU134" s="158" t="s">
        <v>149</v>
      </c>
      <c r="AY134" s="18" t="s">
        <v>142</v>
      </c>
      <c r="BE134" s="159">
        <f>IF(N134="základná",J134,0)</f>
        <v>0</v>
      </c>
      <c r="BF134" s="159">
        <f>IF(N134="znížená",J134,0)</f>
        <v>0</v>
      </c>
      <c r="BG134" s="159">
        <f>IF(N134="zákl. prenesená",J134,0)</f>
        <v>0</v>
      </c>
      <c r="BH134" s="159">
        <f>IF(N134="zníž. prenesená",J134,0)</f>
        <v>0</v>
      </c>
      <c r="BI134" s="159">
        <f>IF(N134="nulová",J134,0)</f>
        <v>0</v>
      </c>
      <c r="BJ134" s="18" t="s">
        <v>149</v>
      </c>
      <c r="BK134" s="159">
        <f>ROUND(I134*H134,2)</f>
        <v>0</v>
      </c>
      <c r="BL134" s="18" t="s">
        <v>148</v>
      </c>
      <c r="BM134" s="158" t="s">
        <v>2418</v>
      </c>
    </row>
    <row r="135" spans="1:65" s="2" customFormat="1" ht="33" customHeight="1">
      <c r="A135" s="33"/>
      <c r="B135" s="145"/>
      <c r="C135" s="146" t="s">
        <v>189</v>
      </c>
      <c r="D135" s="146" t="s">
        <v>144</v>
      </c>
      <c r="E135" s="147" t="s">
        <v>262</v>
      </c>
      <c r="F135" s="148" t="s">
        <v>263</v>
      </c>
      <c r="G135" s="149" t="s">
        <v>147</v>
      </c>
      <c r="H135" s="150">
        <v>23.608000000000001</v>
      </c>
      <c r="I135" s="151"/>
      <c r="J135" s="152">
        <f>ROUND(I135*H135,2)</f>
        <v>0</v>
      </c>
      <c r="K135" s="153"/>
      <c r="L135" s="34"/>
      <c r="M135" s="154" t="s">
        <v>1</v>
      </c>
      <c r="N135" s="155" t="s">
        <v>40</v>
      </c>
      <c r="O135" s="59"/>
      <c r="P135" s="156">
        <f>O135*H135</f>
        <v>0</v>
      </c>
      <c r="Q135" s="156">
        <v>0</v>
      </c>
      <c r="R135" s="156">
        <f>Q135*H135</f>
        <v>0</v>
      </c>
      <c r="S135" s="156">
        <v>0</v>
      </c>
      <c r="T135" s="157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58" t="s">
        <v>148</v>
      </c>
      <c r="AT135" s="158" t="s">
        <v>144</v>
      </c>
      <c r="AU135" s="158" t="s">
        <v>149</v>
      </c>
      <c r="AY135" s="18" t="s">
        <v>142</v>
      </c>
      <c r="BE135" s="159">
        <f>IF(N135="základná",J135,0)</f>
        <v>0</v>
      </c>
      <c r="BF135" s="159">
        <f>IF(N135="znížená",J135,0)</f>
        <v>0</v>
      </c>
      <c r="BG135" s="159">
        <f>IF(N135="zákl. prenesená",J135,0)</f>
        <v>0</v>
      </c>
      <c r="BH135" s="159">
        <f>IF(N135="zníž. prenesená",J135,0)</f>
        <v>0</v>
      </c>
      <c r="BI135" s="159">
        <f>IF(N135="nulová",J135,0)</f>
        <v>0</v>
      </c>
      <c r="BJ135" s="18" t="s">
        <v>149</v>
      </c>
      <c r="BK135" s="159">
        <f>ROUND(I135*H135,2)</f>
        <v>0</v>
      </c>
      <c r="BL135" s="18" t="s">
        <v>148</v>
      </c>
      <c r="BM135" s="158" t="s">
        <v>2419</v>
      </c>
    </row>
    <row r="136" spans="1:65" s="13" customFormat="1" ht="10">
      <c r="B136" s="160"/>
      <c r="D136" s="161" t="s">
        <v>151</v>
      </c>
      <c r="E136" s="162" t="s">
        <v>1</v>
      </c>
      <c r="F136" s="163" t="s">
        <v>2420</v>
      </c>
      <c r="H136" s="164">
        <v>23.608000000000001</v>
      </c>
      <c r="I136" s="165"/>
      <c r="L136" s="160"/>
      <c r="M136" s="166"/>
      <c r="N136" s="167"/>
      <c r="O136" s="167"/>
      <c r="P136" s="167"/>
      <c r="Q136" s="167"/>
      <c r="R136" s="167"/>
      <c r="S136" s="167"/>
      <c r="T136" s="168"/>
      <c r="AT136" s="162" t="s">
        <v>151</v>
      </c>
      <c r="AU136" s="162" t="s">
        <v>149</v>
      </c>
      <c r="AV136" s="13" t="s">
        <v>149</v>
      </c>
      <c r="AW136" s="13" t="s">
        <v>31</v>
      </c>
      <c r="AX136" s="13" t="s">
        <v>82</v>
      </c>
      <c r="AY136" s="162" t="s">
        <v>142</v>
      </c>
    </row>
    <row r="137" spans="1:65" s="2" customFormat="1" ht="33" customHeight="1">
      <c r="A137" s="33"/>
      <c r="B137" s="145"/>
      <c r="C137" s="146" t="s">
        <v>194</v>
      </c>
      <c r="D137" s="146" t="s">
        <v>144</v>
      </c>
      <c r="E137" s="147" t="s">
        <v>272</v>
      </c>
      <c r="F137" s="148" t="s">
        <v>273</v>
      </c>
      <c r="G137" s="149" t="s">
        <v>147</v>
      </c>
      <c r="H137" s="150">
        <v>165.256</v>
      </c>
      <c r="I137" s="151"/>
      <c r="J137" s="152">
        <f>ROUND(I137*H137,2)</f>
        <v>0</v>
      </c>
      <c r="K137" s="153"/>
      <c r="L137" s="34"/>
      <c r="M137" s="154" t="s">
        <v>1</v>
      </c>
      <c r="N137" s="155" t="s">
        <v>40</v>
      </c>
      <c r="O137" s="59"/>
      <c r="P137" s="156">
        <f>O137*H137</f>
        <v>0</v>
      </c>
      <c r="Q137" s="156">
        <v>0</v>
      </c>
      <c r="R137" s="156">
        <f>Q137*H137</f>
        <v>0</v>
      </c>
      <c r="S137" s="156">
        <v>0</v>
      </c>
      <c r="T137" s="157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58" t="s">
        <v>148</v>
      </c>
      <c r="AT137" s="158" t="s">
        <v>144</v>
      </c>
      <c r="AU137" s="158" t="s">
        <v>149</v>
      </c>
      <c r="AY137" s="18" t="s">
        <v>142</v>
      </c>
      <c r="BE137" s="159">
        <f>IF(N137="základná",J137,0)</f>
        <v>0</v>
      </c>
      <c r="BF137" s="159">
        <f>IF(N137="znížená",J137,0)</f>
        <v>0</v>
      </c>
      <c r="BG137" s="159">
        <f>IF(N137="zákl. prenesená",J137,0)</f>
        <v>0</v>
      </c>
      <c r="BH137" s="159">
        <f>IF(N137="zníž. prenesená",J137,0)</f>
        <v>0</v>
      </c>
      <c r="BI137" s="159">
        <f>IF(N137="nulová",J137,0)</f>
        <v>0</v>
      </c>
      <c r="BJ137" s="18" t="s">
        <v>149</v>
      </c>
      <c r="BK137" s="159">
        <f>ROUND(I137*H137,2)</f>
        <v>0</v>
      </c>
      <c r="BL137" s="18" t="s">
        <v>148</v>
      </c>
      <c r="BM137" s="158" t="s">
        <v>2421</v>
      </c>
    </row>
    <row r="138" spans="1:65" s="13" customFormat="1" ht="10">
      <c r="B138" s="160"/>
      <c r="D138" s="161" t="s">
        <v>151</v>
      </c>
      <c r="E138" s="162" t="s">
        <v>1</v>
      </c>
      <c r="F138" s="163" t="s">
        <v>2422</v>
      </c>
      <c r="H138" s="164">
        <v>165.256</v>
      </c>
      <c r="I138" s="165"/>
      <c r="L138" s="160"/>
      <c r="M138" s="166"/>
      <c r="N138" s="167"/>
      <c r="O138" s="167"/>
      <c r="P138" s="167"/>
      <c r="Q138" s="167"/>
      <c r="R138" s="167"/>
      <c r="S138" s="167"/>
      <c r="T138" s="168"/>
      <c r="AT138" s="162" t="s">
        <v>151</v>
      </c>
      <c r="AU138" s="162" t="s">
        <v>149</v>
      </c>
      <c r="AV138" s="13" t="s">
        <v>149</v>
      </c>
      <c r="AW138" s="13" t="s">
        <v>31</v>
      </c>
      <c r="AX138" s="13" t="s">
        <v>82</v>
      </c>
      <c r="AY138" s="162" t="s">
        <v>142</v>
      </c>
    </row>
    <row r="139" spans="1:65" s="2" customFormat="1" ht="21.75" customHeight="1">
      <c r="A139" s="33"/>
      <c r="B139" s="145"/>
      <c r="C139" s="146" t="s">
        <v>206</v>
      </c>
      <c r="D139" s="146" t="s">
        <v>144</v>
      </c>
      <c r="E139" s="147" t="s">
        <v>281</v>
      </c>
      <c r="F139" s="148" t="s">
        <v>282</v>
      </c>
      <c r="G139" s="149" t="s">
        <v>147</v>
      </c>
      <c r="H139" s="150">
        <v>165.256</v>
      </c>
      <c r="I139" s="151"/>
      <c r="J139" s="152">
        <f>ROUND(I139*H139,2)</f>
        <v>0</v>
      </c>
      <c r="K139" s="153"/>
      <c r="L139" s="34"/>
      <c r="M139" s="154" t="s">
        <v>1</v>
      </c>
      <c r="N139" s="155" t="s">
        <v>40</v>
      </c>
      <c r="O139" s="59"/>
      <c r="P139" s="156">
        <f>O139*H139</f>
        <v>0</v>
      </c>
      <c r="Q139" s="156">
        <v>0</v>
      </c>
      <c r="R139" s="156">
        <f>Q139*H139</f>
        <v>0</v>
      </c>
      <c r="S139" s="156">
        <v>0</v>
      </c>
      <c r="T139" s="157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58" t="s">
        <v>148</v>
      </c>
      <c r="AT139" s="158" t="s">
        <v>144</v>
      </c>
      <c r="AU139" s="158" t="s">
        <v>149</v>
      </c>
      <c r="AY139" s="18" t="s">
        <v>142</v>
      </c>
      <c r="BE139" s="159">
        <f>IF(N139="základná",J139,0)</f>
        <v>0</v>
      </c>
      <c r="BF139" s="159">
        <f>IF(N139="znížená",J139,0)</f>
        <v>0</v>
      </c>
      <c r="BG139" s="159">
        <f>IF(N139="zákl. prenesená",J139,0)</f>
        <v>0</v>
      </c>
      <c r="BH139" s="159">
        <f>IF(N139="zníž. prenesená",J139,0)</f>
        <v>0</v>
      </c>
      <c r="BI139" s="159">
        <f>IF(N139="nulová",J139,0)</f>
        <v>0</v>
      </c>
      <c r="BJ139" s="18" t="s">
        <v>149</v>
      </c>
      <c r="BK139" s="159">
        <f>ROUND(I139*H139,2)</f>
        <v>0</v>
      </c>
      <c r="BL139" s="18" t="s">
        <v>148</v>
      </c>
      <c r="BM139" s="158" t="s">
        <v>2423</v>
      </c>
    </row>
    <row r="140" spans="1:65" s="2" customFormat="1" ht="21.75" customHeight="1">
      <c r="A140" s="33"/>
      <c r="B140" s="145"/>
      <c r="C140" s="146" t="s">
        <v>211</v>
      </c>
      <c r="D140" s="146" t="s">
        <v>144</v>
      </c>
      <c r="E140" s="147" t="s">
        <v>285</v>
      </c>
      <c r="F140" s="148" t="s">
        <v>286</v>
      </c>
      <c r="G140" s="149" t="s">
        <v>287</v>
      </c>
      <c r="H140" s="150">
        <v>264.41000000000003</v>
      </c>
      <c r="I140" s="151"/>
      <c r="J140" s="152">
        <f>ROUND(I140*H140,2)</f>
        <v>0</v>
      </c>
      <c r="K140" s="153"/>
      <c r="L140" s="34"/>
      <c r="M140" s="154" t="s">
        <v>1</v>
      </c>
      <c r="N140" s="155" t="s">
        <v>40</v>
      </c>
      <c r="O140" s="59"/>
      <c r="P140" s="156">
        <f>O140*H140</f>
        <v>0</v>
      </c>
      <c r="Q140" s="156">
        <v>0</v>
      </c>
      <c r="R140" s="156">
        <f>Q140*H140</f>
        <v>0</v>
      </c>
      <c r="S140" s="156">
        <v>0</v>
      </c>
      <c r="T140" s="157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58" t="s">
        <v>148</v>
      </c>
      <c r="AT140" s="158" t="s">
        <v>144</v>
      </c>
      <c r="AU140" s="158" t="s">
        <v>149</v>
      </c>
      <c r="AY140" s="18" t="s">
        <v>142</v>
      </c>
      <c r="BE140" s="159">
        <f>IF(N140="základná",J140,0)</f>
        <v>0</v>
      </c>
      <c r="BF140" s="159">
        <f>IF(N140="znížená",J140,0)</f>
        <v>0</v>
      </c>
      <c r="BG140" s="159">
        <f>IF(N140="zákl. prenesená",J140,0)</f>
        <v>0</v>
      </c>
      <c r="BH140" s="159">
        <f>IF(N140="zníž. prenesená",J140,0)</f>
        <v>0</v>
      </c>
      <c r="BI140" s="159">
        <f>IF(N140="nulová",J140,0)</f>
        <v>0</v>
      </c>
      <c r="BJ140" s="18" t="s">
        <v>149</v>
      </c>
      <c r="BK140" s="159">
        <f>ROUND(I140*H140,2)</f>
        <v>0</v>
      </c>
      <c r="BL140" s="18" t="s">
        <v>148</v>
      </c>
      <c r="BM140" s="158" t="s">
        <v>2424</v>
      </c>
    </row>
    <row r="141" spans="1:65" s="13" customFormat="1" ht="10">
      <c r="B141" s="160"/>
      <c r="D141" s="161" t="s">
        <v>151</v>
      </c>
      <c r="E141" s="162" t="s">
        <v>1</v>
      </c>
      <c r="F141" s="163" t="s">
        <v>2425</v>
      </c>
      <c r="H141" s="164">
        <v>264.41000000000003</v>
      </c>
      <c r="I141" s="165"/>
      <c r="L141" s="160"/>
      <c r="M141" s="166"/>
      <c r="N141" s="167"/>
      <c r="O141" s="167"/>
      <c r="P141" s="167"/>
      <c r="Q141" s="167"/>
      <c r="R141" s="167"/>
      <c r="S141" s="167"/>
      <c r="T141" s="168"/>
      <c r="AT141" s="162" t="s">
        <v>151</v>
      </c>
      <c r="AU141" s="162" t="s">
        <v>149</v>
      </c>
      <c r="AV141" s="13" t="s">
        <v>149</v>
      </c>
      <c r="AW141" s="13" t="s">
        <v>31</v>
      </c>
      <c r="AX141" s="13" t="s">
        <v>82</v>
      </c>
      <c r="AY141" s="162" t="s">
        <v>142</v>
      </c>
    </row>
    <row r="142" spans="1:65" s="2" customFormat="1" ht="21.75" customHeight="1">
      <c r="A142" s="33"/>
      <c r="B142" s="145"/>
      <c r="C142" s="146" t="s">
        <v>217</v>
      </c>
      <c r="D142" s="146" t="s">
        <v>144</v>
      </c>
      <c r="E142" s="147" t="s">
        <v>312</v>
      </c>
      <c r="F142" s="148" t="s">
        <v>313</v>
      </c>
      <c r="G142" s="149" t="s">
        <v>314</v>
      </c>
      <c r="H142" s="150">
        <v>55.6</v>
      </c>
      <c r="I142" s="151"/>
      <c r="J142" s="152">
        <f>ROUND(I142*H142,2)</f>
        <v>0</v>
      </c>
      <c r="K142" s="153"/>
      <c r="L142" s="34"/>
      <c r="M142" s="154" t="s">
        <v>1</v>
      </c>
      <c r="N142" s="155" t="s">
        <v>40</v>
      </c>
      <c r="O142" s="59"/>
      <c r="P142" s="156">
        <f>O142*H142</f>
        <v>0</v>
      </c>
      <c r="Q142" s="156">
        <v>0</v>
      </c>
      <c r="R142" s="156">
        <f>Q142*H142</f>
        <v>0</v>
      </c>
      <c r="S142" s="156">
        <v>0</v>
      </c>
      <c r="T142" s="157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58" t="s">
        <v>148</v>
      </c>
      <c r="AT142" s="158" t="s">
        <v>144</v>
      </c>
      <c r="AU142" s="158" t="s">
        <v>149</v>
      </c>
      <c r="AY142" s="18" t="s">
        <v>142</v>
      </c>
      <c r="BE142" s="159">
        <f>IF(N142="základná",J142,0)</f>
        <v>0</v>
      </c>
      <c r="BF142" s="159">
        <f>IF(N142="znížená",J142,0)</f>
        <v>0</v>
      </c>
      <c r="BG142" s="159">
        <f>IF(N142="zákl. prenesená",J142,0)</f>
        <v>0</v>
      </c>
      <c r="BH142" s="159">
        <f>IF(N142="zníž. prenesená",J142,0)</f>
        <v>0</v>
      </c>
      <c r="BI142" s="159">
        <f>IF(N142="nulová",J142,0)</f>
        <v>0</v>
      </c>
      <c r="BJ142" s="18" t="s">
        <v>149</v>
      </c>
      <c r="BK142" s="159">
        <f>ROUND(I142*H142,2)</f>
        <v>0</v>
      </c>
      <c r="BL142" s="18" t="s">
        <v>148</v>
      </c>
      <c r="BM142" s="158" t="s">
        <v>2426</v>
      </c>
    </row>
    <row r="143" spans="1:65" s="12" customFormat="1" ht="22.75" customHeight="1">
      <c r="B143" s="132"/>
      <c r="D143" s="133" t="s">
        <v>73</v>
      </c>
      <c r="E143" s="143" t="s">
        <v>149</v>
      </c>
      <c r="F143" s="143" t="s">
        <v>318</v>
      </c>
      <c r="I143" s="135"/>
      <c r="J143" s="144">
        <f>BK143</f>
        <v>0</v>
      </c>
      <c r="L143" s="132"/>
      <c r="M143" s="137"/>
      <c r="N143" s="138"/>
      <c r="O143" s="138"/>
      <c r="P143" s="139">
        <f>SUM(P144:P147)</f>
        <v>0</v>
      </c>
      <c r="Q143" s="138"/>
      <c r="R143" s="139">
        <f>SUM(R144:R147)</f>
        <v>3.1041313099999996</v>
      </c>
      <c r="S143" s="138"/>
      <c r="T143" s="140">
        <f>SUM(T144:T147)</f>
        <v>0</v>
      </c>
      <c r="AR143" s="133" t="s">
        <v>82</v>
      </c>
      <c r="AT143" s="141" t="s">
        <v>73</v>
      </c>
      <c r="AU143" s="141" t="s">
        <v>82</v>
      </c>
      <c r="AY143" s="133" t="s">
        <v>142</v>
      </c>
      <c r="BK143" s="142">
        <f>SUM(BK144:BK147)</f>
        <v>0</v>
      </c>
    </row>
    <row r="144" spans="1:65" s="2" customFormat="1" ht="16.5" customHeight="1">
      <c r="A144" s="33"/>
      <c r="B144" s="145"/>
      <c r="C144" s="146" t="s">
        <v>221</v>
      </c>
      <c r="D144" s="146" t="s">
        <v>144</v>
      </c>
      <c r="E144" s="147" t="s">
        <v>2427</v>
      </c>
      <c r="F144" s="148" t="s">
        <v>2428</v>
      </c>
      <c r="G144" s="149" t="s">
        <v>147</v>
      </c>
      <c r="H144" s="150">
        <v>0.14399999999999999</v>
      </c>
      <c r="I144" s="151"/>
      <c r="J144" s="152">
        <f>ROUND(I144*H144,2)</f>
        <v>0</v>
      </c>
      <c r="K144" s="153"/>
      <c r="L144" s="34"/>
      <c r="M144" s="154" t="s">
        <v>1</v>
      </c>
      <c r="N144" s="155" t="s">
        <v>40</v>
      </c>
      <c r="O144" s="59"/>
      <c r="P144" s="156">
        <f>O144*H144</f>
        <v>0</v>
      </c>
      <c r="Q144" s="156">
        <v>2.0663999999999998</v>
      </c>
      <c r="R144" s="156">
        <f>Q144*H144</f>
        <v>0.29756159999999993</v>
      </c>
      <c r="S144" s="156">
        <v>0</v>
      </c>
      <c r="T144" s="157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58" t="s">
        <v>148</v>
      </c>
      <c r="AT144" s="158" t="s">
        <v>144</v>
      </c>
      <c r="AU144" s="158" t="s">
        <v>149</v>
      </c>
      <c r="AY144" s="18" t="s">
        <v>142</v>
      </c>
      <c r="BE144" s="159">
        <f>IF(N144="základná",J144,0)</f>
        <v>0</v>
      </c>
      <c r="BF144" s="159">
        <f>IF(N144="znížená",J144,0)</f>
        <v>0</v>
      </c>
      <c r="BG144" s="159">
        <f>IF(N144="zákl. prenesená",J144,0)</f>
        <v>0</v>
      </c>
      <c r="BH144" s="159">
        <f>IF(N144="zníž. prenesená",J144,0)</f>
        <v>0</v>
      </c>
      <c r="BI144" s="159">
        <f>IF(N144="nulová",J144,0)</f>
        <v>0</v>
      </c>
      <c r="BJ144" s="18" t="s">
        <v>149</v>
      </c>
      <c r="BK144" s="159">
        <f>ROUND(I144*H144,2)</f>
        <v>0</v>
      </c>
      <c r="BL144" s="18" t="s">
        <v>148</v>
      </c>
      <c r="BM144" s="158" t="s">
        <v>2429</v>
      </c>
    </row>
    <row r="145" spans="1:65" s="13" customFormat="1" ht="10">
      <c r="B145" s="160"/>
      <c r="D145" s="161" t="s">
        <v>151</v>
      </c>
      <c r="E145" s="162" t="s">
        <v>1</v>
      </c>
      <c r="F145" s="163" t="s">
        <v>2430</v>
      </c>
      <c r="H145" s="164">
        <v>0.14399999999999999</v>
      </c>
      <c r="I145" s="165"/>
      <c r="L145" s="160"/>
      <c r="M145" s="166"/>
      <c r="N145" s="167"/>
      <c r="O145" s="167"/>
      <c r="P145" s="167"/>
      <c r="Q145" s="167"/>
      <c r="R145" s="167"/>
      <c r="S145" s="167"/>
      <c r="T145" s="168"/>
      <c r="AT145" s="162" t="s">
        <v>151</v>
      </c>
      <c r="AU145" s="162" t="s">
        <v>149</v>
      </c>
      <c r="AV145" s="13" t="s">
        <v>149</v>
      </c>
      <c r="AW145" s="13" t="s">
        <v>31</v>
      </c>
      <c r="AX145" s="13" t="s">
        <v>82</v>
      </c>
      <c r="AY145" s="162" t="s">
        <v>142</v>
      </c>
    </row>
    <row r="146" spans="1:65" s="2" customFormat="1" ht="16.5" customHeight="1">
      <c r="A146" s="33"/>
      <c r="B146" s="145"/>
      <c r="C146" s="146" t="s">
        <v>225</v>
      </c>
      <c r="D146" s="146" t="s">
        <v>144</v>
      </c>
      <c r="E146" s="147" t="s">
        <v>435</v>
      </c>
      <c r="F146" s="148" t="s">
        <v>436</v>
      </c>
      <c r="G146" s="149" t="s">
        <v>147</v>
      </c>
      <c r="H146" s="150">
        <v>1.2669999999999999</v>
      </c>
      <c r="I146" s="151"/>
      <c r="J146" s="152">
        <f>ROUND(I146*H146,2)</f>
        <v>0</v>
      </c>
      <c r="K146" s="153"/>
      <c r="L146" s="34"/>
      <c r="M146" s="154" t="s">
        <v>1</v>
      </c>
      <c r="N146" s="155" t="s">
        <v>40</v>
      </c>
      <c r="O146" s="59"/>
      <c r="P146" s="156">
        <f>O146*H146</f>
        <v>0</v>
      </c>
      <c r="Q146" s="156">
        <v>2.2151299999999998</v>
      </c>
      <c r="R146" s="156">
        <f>Q146*H146</f>
        <v>2.8065697099999998</v>
      </c>
      <c r="S146" s="156">
        <v>0</v>
      </c>
      <c r="T146" s="157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58" t="s">
        <v>148</v>
      </c>
      <c r="AT146" s="158" t="s">
        <v>144</v>
      </c>
      <c r="AU146" s="158" t="s">
        <v>149</v>
      </c>
      <c r="AY146" s="18" t="s">
        <v>142</v>
      </c>
      <c r="BE146" s="159">
        <f>IF(N146="základná",J146,0)</f>
        <v>0</v>
      </c>
      <c r="BF146" s="159">
        <f>IF(N146="znížená",J146,0)</f>
        <v>0</v>
      </c>
      <c r="BG146" s="159">
        <f>IF(N146="zákl. prenesená",J146,0)</f>
        <v>0</v>
      </c>
      <c r="BH146" s="159">
        <f>IF(N146="zníž. prenesená",J146,0)</f>
        <v>0</v>
      </c>
      <c r="BI146" s="159">
        <f>IF(N146="nulová",J146,0)</f>
        <v>0</v>
      </c>
      <c r="BJ146" s="18" t="s">
        <v>149</v>
      </c>
      <c r="BK146" s="159">
        <f>ROUND(I146*H146,2)</f>
        <v>0</v>
      </c>
      <c r="BL146" s="18" t="s">
        <v>148</v>
      </c>
      <c r="BM146" s="158" t="s">
        <v>2431</v>
      </c>
    </row>
    <row r="147" spans="1:65" s="13" customFormat="1" ht="10">
      <c r="B147" s="160"/>
      <c r="D147" s="161" t="s">
        <v>151</v>
      </c>
      <c r="E147" s="162" t="s">
        <v>1</v>
      </c>
      <c r="F147" s="163" t="s">
        <v>2432</v>
      </c>
      <c r="H147" s="164">
        <v>1.2669999999999999</v>
      </c>
      <c r="I147" s="165"/>
      <c r="L147" s="160"/>
      <c r="M147" s="166"/>
      <c r="N147" s="167"/>
      <c r="O147" s="167"/>
      <c r="P147" s="167"/>
      <c r="Q147" s="167"/>
      <c r="R147" s="167"/>
      <c r="S147" s="167"/>
      <c r="T147" s="168"/>
      <c r="AT147" s="162" t="s">
        <v>151</v>
      </c>
      <c r="AU147" s="162" t="s">
        <v>149</v>
      </c>
      <c r="AV147" s="13" t="s">
        <v>149</v>
      </c>
      <c r="AW147" s="13" t="s">
        <v>31</v>
      </c>
      <c r="AX147" s="13" t="s">
        <v>82</v>
      </c>
      <c r="AY147" s="162" t="s">
        <v>142</v>
      </c>
    </row>
    <row r="148" spans="1:65" s="12" customFormat="1" ht="22.75" customHeight="1">
      <c r="B148" s="132"/>
      <c r="D148" s="133" t="s">
        <v>73</v>
      </c>
      <c r="E148" s="143" t="s">
        <v>189</v>
      </c>
      <c r="F148" s="143" t="s">
        <v>2433</v>
      </c>
      <c r="I148" s="135"/>
      <c r="J148" s="144">
        <f>BK148</f>
        <v>0</v>
      </c>
      <c r="L148" s="132"/>
      <c r="M148" s="137"/>
      <c r="N148" s="138"/>
      <c r="O148" s="138"/>
      <c r="P148" s="139">
        <f>SUM(P149:P154)</f>
        <v>0</v>
      </c>
      <c r="Q148" s="138"/>
      <c r="R148" s="139">
        <f>SUM(R149:R154)</f>
        <v>52.245540799999993</v>
      </c>
      <c r="S148" s="138"/>
      <c r="T148" s="140">
        <f>SUM(T149:T154)</f>
        <v>0</v>
      </c>
      <c r="AR148" s="133" t="s">
        <v>82</v>
      </c>
      <c r="AT148" s="141" t="s">
        <v>73</v>
      </c>
      <c r="AU148" s="141" t="s">
        <v>82</v>
      </c>
      <c r="AY148" s="133" t="s">
        <v>142</v>
      </c>
      <c r="BK148" s="142">
        <f>SUM(BK149:BK154)</f>
        <v>0</v>
      </c>
    </row>
    <row r="149" spans="1:65" s="2" customFormat="1" ht="21.75" customHeight="1">
      <c r="A149" s="33"/>
      <c r="B149" s="145"/>
      <c r="C149" s="146" t="s">
        <v>242</v>
      </c>
      <c r="D149" s="146" t="s">
        <v>144</v>
      </c>
      <c r="E149" s="147" t="s">
        <v>2434</v>
      </c>
      <c r="F149" s="148" t="s">
        <v>2435</v>
      </c>
      <c r="G149" s="149" t="s">
        <v>314</v>
      </c>
      <c r="H149" s="150">
        <v>66.72</v>
      </c>
      <c r="I149" s="151"/>
      <c r="J149" s="152">
        <f>ROUND(I149*H149,2)</f>
        <v>0</v>
      </c>
      <c r="K149" s="153"/>
      <c r="L149" s="34"/>
      <c r="M149" s="154" t="s">
        <v>1</v>
      </c>
      <c r="N149" s="155" t="s">
        <v>40</v>
      </c>
      <c r="O149" s="59"/>
      <c r="P149" s="156">
        <f>O149*H149</f>
        <v>0</v>
      </c>
      <c r="Q149" s="156">
        <v>0.27994000000000002</v>
      </c>
      <c r="R149" s="156">
        <f>Q149*H149</f>
        <v>18.6775968</v>
      </c>
      <c r="S149" s="156">
        <v>0</v>
      </c>
      <c r="T149" s="157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58" t="s">
        <v>148</v>
      </c>
      <c r="AT149" s="158" t="s">
        <v>144</v>
      </c>
      <c r="AU149" s="158" t="s">
        <v>149</v>
      </c>
      <c r="AY149" s="18" t="s">
        <v>142</v>
      </c>
      <c r="BE149" s="159">
        <f>IF(N149="základná",J149,0)</f>
        <v>0</v>
      </c>
      <c r="BF149" s="159">
        <f>IF(N149="znížená",J149,0)</f>
        <v>0</v>
      </c>
      <c r="BG149" s="159">
        <f>IF(N149="zákl. prenesená",J149,0)</f>
        <v>0</v>
      </c>
      <c r="BH149" s="159">
        <f>IF(N149="zníž. prenesená",J149,0)</f>
        <v>0</v>
      </c>
      <c r="BI149" s="159">
        <f>IF(N149="nulová",J149,0)</f>
        <v>0</v>
      </c>
      <c r="BJ149" s="18" t="s">
        <v>149</v>
      </c>
      <c r="BK149" s="159">
        <f>ROUND(I149*H149,2)</f>
        <v>0</v>
      </c>
      <c r="BL149" s="18" t="s">
        <v>148</v>
      </c>
      <c r="BM149" s="158" t="s">
        <v>2436</v>
      </c>
    </row>
    <row r="150" spans="1:65" s="13" customFormat="1" ht="10">
      <c r="B150" s="160"/>
      <c r="D150" s="161" t="s">
        <v>151</v>
      </c>
      <c r="E150" s="162" t="s">
        <v>1</v>
      </c>
      <c r="F150" s="163" t="s">
        <v>2437</v>
      </c>
      <c r="H150" s="164">
        <v>66.72</v>
      </c>
      <c r="I150" s="165"/>
      <c r="L150" s="160"/>
      <c r="M150" s="166"/>
      <c r="N150" s="167"/>
      <c r="O150" s="167"/>
      <c r="P150" s="167"/>
      <c r="Q150" s="167"/>
      <c r="R150" s="167"/>
      <c r="S150" s="167"/>
      <c r="T150" s="168"/>
      <c r="AT150" s="162" t="s">
        <v>151</v>
      </c>
      <c r="AU150" s="162" t="s">
        <v>149</v>
      </c>
      <c r="AV150" s="13" t="s">
        <v>149</v>
      </c>
      <c r="AW150" s="13" t="s">
        <v>31</v>
      </c>
      <c r="AX150" s="13" t="s">
        <v>82</v>
      </c>
      <c r="AY150" s="162" t="s">
        <v>142</v>
      </c>
    </row>
    <row r="151" spans="1:65" s="2" customFormat="1" ht="33" customHeight="1">
      <c r="A151" s="33"/>
      <c r="B151" s="145"/>
      <c r="C151" s="146" t="s">
        <v>248</v>
      </c>
      <c r="D151" s="146" t="s">
        <v>144</v>
      </c>
      <c r="E151" s="147" t="s">
        <v>2438</v>
      </c>
      <c r="F151" s="148" t="s">
        <v>2439</v>
      </c>
      <c r="G151" s="149" t="s">
        <v>314</v>
      </c>
      <c r="H151" s="150">
        <v>55.6</v>
      </c>
      <c r="I151" s="151"/>
      <c r="J151" s="152">
        <f>ROUND(I151*H151,2)</f>
        <v>0</v>
      </c>
      <c r="K151" s="153"/>
      <c r="L151" s="34"/>
      <c r="M151" s="154" t="s">
        <v>1</v>
      </c>
      <c r="N151" s="155" t="s">
        <v>40</v>
      </c>
      <c r="O151" s="59"/>
      <c r="P151" s="156">
        <f>O151*H151</f>
        <v>0</v>
      </c>
      <c r="Q151" s="156">
        <v>0.35914000000000001</v>
      </c>
      <c r="R151" s="156">
        <f>Q151*H151</f>
        <v>19.968184000000001</v>
      </c>
      <c r="S151" s="156">
        <v>0</v>
      </c>
      <c r="T151" s="157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58" t="s">
        <v>148</v>
      </c>
      <c r="AT151" s="158" t="s">
        <v>144</v>
      </c>
      <c r="AU151" s="158" t="s">
        <v>149</v>
      </c>
      <c r="AY151" s="18" t="s">
        <v>142</v>
      </c>
      <c r="BE151" s="159">
        <f>IF(N151="základná",J151,0)</f>
        <v>0</v>
      </c>
      <c r="BF151" s="159">
        <f>IF(N151="znížená",J151,0)</f>
        <v>0</v>
      </c>
      <c r="BG151" s="159">
        <f>IF(N151="zákl. prenesená",J151,0)</f>
        <v>0</v>
      </c>
      <c r="BH151" s="159">
        <f>IF(N151="zníž. prenesená",J151,0)</f>
        <v>0</v>
      </c>
      <c r="BI151" s="159">
        <f>IF(N151="nulová",J151,0)</f>
        <v>0</v>
      </c>
      <c r="BJ151" s="18" t="s">
        <v>149</v>
      </c>
      <c r="BK151" s="159">
        <f>ROUND(I151*H151,2)</f>
        <v>0</v>
      </c>
      <c r="BL151" s="18" t="s">
        <v>148</v>
      </c>
      <c r="BM151" s="158" t="s">
        <v>2440</v>
      </c>
    </row>
    <row r="152" spans="1:65" s="2" customFormat="1" ht="44.25" customHeight="1">
      <c r="A152" s="33"/>
      <c r="B152" s="145"/>
      <c r="C152" s="146" t="s">
        <v>261</v>
      </c>
      <c r="D152" s="146" t="s">
        <v>144</v>
      </c>
      <c r="E152" s="147" t="s">
        <v>2441</v>
      </c>
      <c r="F152" s="148" t="s">
        <v>2442</v>
      </c>
      <c r="G152" s="149" t="s">
        <v>314</v>
      </c>
      <c r="H152" s="150">
        <v>55.6</v>
      </c>
      <c r="I152" s="151"/>
      <c r="J152" s="152">
        <f>ROUND(I152*H152,2)</f>
        <v>0</v>
      </c>
      <c r="K152" s="153"/>
      <c r="L152" s="34"/>
      <c r="M152" s="154" t="s">
        <v>1</v>
      </c>
      <c r="N152" s="155" t="s">
        <v>40</v>
      </c>
      <c r="O152" s="59"/>
      <c r="P152" s="156">
        <f>O152*H152</f>
        <v>0</v>
      </c>
      <c r="Q152" s="156">
        <v>0.112</v>
      </c>
      <c r="R152" s="156">
        <f>Q152*H152</f>
        <v>6.2271999999999998</v>
      </c>
      <c r="S152" s="156">
        <v>0</v>
      </c>
      <c r="T152" s="157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58" t="s">
        <v>148</v>
      </c>
      <c r="AT152" s="158" t="s">
        <v>144</v>
      </c>
      <c r="AU152" s="158" t="s">
        <v>149</v>
      </c>
      <c r="AY152" s="18" t="s">
        <v>142</v>
      </c>
      <c r="BE152" s="159">
        <f>IF(N152="základná",J152,0)</f>
        <v>0</v>
      </c>
      <c r="BF152" s="159">
        <f>IF(N152="znížená",J152,0)</f>
        <v>0</v>
      </c>
      <c r="BG152" s="159">
        <f>IF(N152="zákl. prenesená",J152,0)</f>
        <v>0</v>
      </c>
      <c r="BH152" s="159">
        <f>IF(N152="zníž. prenesená",J152,0)</f>
        <v>0</v>
      </c>
      <c r="BI152" s="159">
        <f>IF(N152="nulová",J152,0)</f>
        <v>0</v>
      </c>
      <c r="BJ152" s="18" t="s">
        <v>149</v>
      </c>
      <c r="BK152" s="159">
        <f>ROUND(I152*H152,2)</f>
        <v>0</v>
      </c>
      <c r="BL152" s="18" t="s">
        <v>148</v>
      </c>
      <c r="BM152" s="158" t="s">
        <v>2443</v>
      </c>
    </row>
    <row r="153" spans="1:65" s="2" customFormat="1" ht="21.75" customHeight="1">
      <c r="A153" s="33"/>
      <c r="B153" s="145"/>
      <c r="C153" s="184" t="s">
        <v>271</v>
      </c>
      <c r="D153" s="184" t="s">
        <v>301</v>
      </c>
      <c r="E153" s="185" t="s">
        <v>2444</v>
      </c>
      <c r="F153" s="186" t="s">
        <v>2445</v>
      </c>
      <c r="G153" s="187" t="s">
        <v>314</v>
      </c>
      <c r="H153" s="188">
        <v>56.712000000000003</v>
      </c>
      <c r="I153" s="189"/>
      <c r="J153" s="190">
        <f>ROUND(I153*H153,2)</f>
        <v>0</v>
      </c>
      <c r="K153" s="191"/>
      <c r="L153" s="192"/>
      <c r="M153" s="193" t="s">
        <v>1</v>
      </c>
      <c r="N153" s="194" t="s">
        <v>40</v>
      </c>
      <c r="O153" s="59"/>
      <c r="P153" s="156">
        <f>O153*H153</f>
        <v>0</v>
      </c>
      <c r="Q153" s="156">
        <v>0.13</v>
      </c>
      <c r="R153" s="156">
        <f>Q153*H153</f>
        <v>7.3725600000000009</v>
      </c>
      <c r="S153" s="156">
        <v>0</v>
      </c>
      <c r="T153" s="157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58" t="s">
        <v>211</v>
      </c>
      <c r="AT153" s="158" t="s">
        <v>301</v>
      </c>
      <c r="AU153" s="158" t="s">
        <v>149</v>
      </c>
      <c r="AY153" s="18" t="s">
        <v>142</v>
      </c>
      <c r="BE153" s="159">
        <f>IF(N153="základná",J153,0)</f>
        <v>0</v>
      </c>
      <c r="BF153" s="159">
        <f>IF(N153="znížená",J153,0)</f>
        <v>0</v>
      </c>
      <c r="BG153" s="159">
        <f>IF(N153="zákl. prenesená",J153,0)</f>
        <v>0</v>
      </c>
      <c r="BH153" s="159">
        <f>IF(N153="zníž. prenesená",J153,0)</f>
        <v>0</v>
      </c>
      <c r="BI153" s="159">
        <f>IF(N153="nulová",J153,0)</f>
        <v>0</v>
      </c>
      <c r="BJ153" s="18" t="s">
        <v>149</v>
      </c>
      <c r="BK153" s="159">
        <f>ROUND(I153*H153,2)</f>
        <v>0</v>
      </c>
      <c r="BL153" s="18" t="s">
        <v>148</v>
      </c>
      <c r="BM153" s="158" t="s">
        <v>2446</v>
      </c>
    </row>
    <row r="154" spans="1:65" s="13" customFormat="1" ht="10">
      <c r="B154" s="160"/>
      <c r="D154" s="161" t="s">
        <v>151</v>
      </c>
      <c r="E154" s="162" t="s">
        <v>1</v>
      </c>
      <c r="F154" s="163" t="s">
        <v>2447</v>
      </c>
      <c r="H154" s="164">
        <v>56.712000000000003</v>
      </c>
      <c r="I154" s="165"/>
      <c r="L154" s="160"/>
      <c r="M154" s="166"/>
      <c r="N154" s="167"/>
      <c r="O154" s="167"/>
      <c r="P154" s="167"/>
      <c r="Q154" s="167"/>
      <c r="R154" s="167"/>
      <c r="S154" s="167"/>
      <c r="T154" s="168"/>
      <c r="AT154" s="162" t="s">
        <v>151</v>
      </c>
      <c r="AU154" s="162" t="s">
        <v>149</v>
      </c>
      <c r="AV154" s="13" t="s">
        <v>149</v>
      </c>
      <c r="AW154" s="13" t="s">
        <v>31</v>
      </c>
      <c r="AX154" s="13" t="s">
        <v>82</v>
      </c>
      <c r="AY154" s="162" t="s">
        <v>142</v>
      </c>
    </row>
    <row r="155" spans="1:65" s="12" customFormat="1" ht="22.75" customHeight="1">
      <c r="B155" s="132"/>
      <c r="D155" s="133" t="s">
        <v>73</v>
      </c>
      <c r="E155" s="143" t="s">
        <v>217</v>
      </c>
      <c r="F155" s="143" t="s">
        <v>1159</v>
      </c>
      <c r="I155" s="135"/>
      <c r="J155" s="144">
        <f>BK155</f>
        <v>0</v>
      </c>
      <c r="L155" s="132"/>
      <c r="M155" s="137"/>
      <c r="N155" s="138"/>
      <c r="O155" s="138"/>
      <c r="P155" s="139">
        <f>SUM(P156:P157)</f>
        <v>0</v>
      </c>
      <c r="Q155" s="138"/>
      <c r="R155" s="139">
        <f>SUM(R156:R157)</f>
        <v>5.7067100000000002</v>
      </c>
      <c r="S155" s="138"/>
      <c r="T155" s="140">
        <f>SUM(T156:T157)</f>
        <v>0</v>
      </c>
      <c r="AR155" s="133" t="s">
        <v>82</v>
      </c>
      <c r="AT155" s="141" t="s">
        <v>73</v>
      </c>
      <c r="AU155" s="141" t="s">
        <v>82</v>
      </c>
      <c r="AY155" s="133" t="s">
        <v>142</v>
      </c>
      <c r="BK155" s="142">
        <f>SUM(BK156:BK157)</f>
        <v>0</v>
      </c>
    </row>
    <row r="156" spans="1:65" s="2" customFormat="1" ht="33" customHeight="1">
      <c r="A156" s="33"/>
      <c r="B156" s="145"/>
      <c r="C156" s="146" t="s">
        <v>276</v>
      </c>
      <c r="D156" s="146" t="s">
        <v>144</v>
      </c>
      <c r="E156" s="147" t="s">
        <v>2448</v>
      </c>
      <c r="F156" s="148" t="s">
        <v>2449</v>
      </c>
      <c r="G156" s="149" t="s">
        <v>332</v>
      </c>
      <c r="H156" s="150">
        <v>47</v>
      </c>
      <c r="I156" s="151"/>
      <c r="J156" s="152">
        <f>ROUND(I156*H156,2)</f>
        <v>0</v>
      </c>
      <c r="K156" s="153"/>
      <c r="L156" s="34"/>
      <c r="M156" s="154" t="s">
        <v>1</v>
      </c>
      <c r="N156" s="155" t="s">
        <v>40</v>
      </c>
      <c r="O156" s="59"/>
      <c r="P156" s="156">
        <f>O156*H156</f>
        <v>0</v>
      </c>
      <c r="Q156" s="156">
        <v>9.7930000000000003E-2</v>
      </c>
      <c r="R156" s="156">
        <f>Q156*H156</f>
        <v>4.6027100000000001</v>
      </c>
      <c r="S156" s="156">
        <v>0</v>
      </c>
      <c r="T156" s="157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58" t="s">
        <v>148</v>
      </c>
      <c r="AT156" s="158" t="s">
        <v>144</v>
      </c>
      <c r="AU156" s="158" t="s">
        <v>149</v>
      </c>
      <c r="AY156" s="18" t="s">
        <v>142</v>
      </c>
      <c r="BE156" s="159">
        <f>IF(N156="základná",J156,0)</f>
        <v>0</v>
      </c>
      <c r="BF156" s="159">
        <f>IF(N156="znížená",J156,0)</f>
        <v>0</v>
      </c>
      <c r="BG156" s="159">
        <f>IF(N156="zákl. prenesená",J156,0)</f>
        <v>0</v>
      </c>
      <c r="BH156" s="159">
        <f>IF(N156="zníž. prenesená",J156,0)</f>
        <v>0</v>
      </c>
      <c r="BI156" s="159">
        <f>IF(N156="nulová",J156,0)</f>
        <v>0</v>
      </c>
      <c r="BJ156" s="18" t="s">
        <v>149</v>
      </c>
      <c r="BK156" s="159">
        <f>ROUND(I156*H156,2)</f>
        <v>0</v>
      </c>
      <c r="BL156" s="18" t="s">
        <v>148</v>
      </c>
      <c r="BM156" s="158" t="s">
        <v>2450</v>
      </c>
    </row>
    <row r="157" spans="1:65" s="2" customFormat="1" ht="21.75" customHeight="1">
      <c r="A157" s="33"/>
      <c r="B157" s="145"/>
      <c r="C157" s="184" t="s">
        <v>280</v>
      </c>
      <c r="D157" s="184" t="s">
        <v>301</v>
      </c>
      <c r="E157" s="185" t="s">
        <v>2451</v>
      </c>
      <c r="F157" s="186" t="s">
        <v>2452</v>
      </c>
      <c r="G157" s="187" t="s">
        <v>527</v>
      </c>
      <c r="H157" s="188">
        <v>48</v>
      </c>
      <c r="I157" s="189"/>
      <c r="J157" s="190">
        <f>ROUND(I157*H157,2)</f>
        <v>0</v>
      </c>
      <c r="K157" s="191"/>
      <c r="L157" s="192"/>
      <c r="M157" s="193" t="s">
        <v>1</v>
      </c>
      <c r="N157" s="194" t="s">
        <v>40</v>
      </c>
      <c r="O157" s="59"/>
      <c r="P157" s="156">
        <f>O157*H157</f>
        <v>0</v>
      </c>
      <c r="Q157" s="156">
        <v>2.3E-2</v>
      </c>
      <c r="R157" s="156">
        <f>Q157*H157</f>
        <v>1.1040000000000001</v>
      </c>
      <c r="S157" s="156">
        <v>0</v>
      </c>
      <c r="T157" s="157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58" t="s">
        <v>211</v>
      </c>
      <c r="AT157" s="158" t="s">
        <v>301</v>
      </c>
      <c r="AU157" s="158" t="s">
        <v>149</v>
      </c>
      <c r="AY157" s="18" t="s">
        <v>142</v>
      </c>
      <c r="BE157" s="159">
        <f>IF(N157="základná",J157,0)</f>
        <v>0</v>
      </c>
      <c r="BF157" s="159">
        <f>IF(N157="znížená",J157,0)</f>
        <v>0</v>
      </c>
      <c r="BG157" s="159">
        <f>IF(N157="zákl. prenesená",J157,0)</f>
        <v>0</v>
      </c>
      <c r="BH157" s="159">
        <f>IF(N157="zníž. prenesená",J157,0)</f>
        <v>0</v>
      </c>
      <c r="BI157" s="159">
        <f>IF(N157="nulová",J157,0)</f>
        <v>0</v>
      </c>
      <c r="BJ157" s="18" t="s">
        <v>149</v>
      </c>
      <c r="BK157" s="159">
        <f>ROUND(I157*H157,2)</f>
        <v>0</v>
      </c>
      <c r="BL157" s="18" t="s">
        <v>148</v>
      </c>
      <c r="BM157" s="158" t="s">
        <v>2453</v>
      </c>
    </row>
    <row r="158" spans="1:65" s="12" customFormat="1" ht="22.75" customHeight="1">
      <c r="B158" s="132"/>
      <c r="D158" s="133" t="s">
        <v>73</v>
      </c>
      <c r="E158" s="143" t="s">
        <v>893</v>
      </c>
      <c r="F158" s="143" t="s">
        <v>1387</v>
      </c>
      <c r="I158" s="135"/>
      <c r="J158" s="144">
        <f>BK158</f>
        <v>0</v>
      </c>
      <c r="L158" s="132"/>
      <c r="M158" s="137"/>
      <c r="N158" s="138"/>
      <c r="O158" s="138"/>
      <c r="P158" s="139">
        <f>P159</f>
        <v>0</v>
      </c>
      <c r="Q158" s="138"/>
      <c r="R158" s="139">
        <f>R159</f>
        <v>0</v>
      </c>
      <c r="S158" s="138"/>
      <c r="T158" s="140">
        <f>T159</f>
        <v>0</v>
      </c>
      <c r="AR158" s="133" t="s">
        <v>82</v>
      </c>
      <c r="AT158" s="141" t="s">
        <v>73</v>
      </c>
      <c r="AU158" s="141" t="s">
        <v>82</v>
      </c>
      <c r="AY158" s="133" t="s">
        <v>142</v>
      </c>
      <c r="BK158" s="142">
        <f>BK159</f>
        <v>0</v>
      </c>
    </row>
    <row r="159" spans="1:65" s="2" customFormat="1" ht="16.5" customHeight="1">
      <c r="A159" s="33"/>
      <c r="B159" s="145"/>
      <c r="C159" s="146" t="s">
        <v>284</v>
      </c>
      <c r="D159" s="146" t="s">
        <v>144</v>
      </c>
      <c r="E159" s="147" t="s">
        <v>1389</v>
      </c>
      <c r="F159" s="148" t="s">
        <v>2454</v>
      </c>
      <c r="G159" s="149" t="s">
        <v>287</v>
      </c>
      <c r="H159" s="150">
        <v>61.055999999999997</v>
      </c>
      <c r="I159" s="151"/>
      <c r="J159" s="152">
        <f>ROUND(I159*H159,2)</f>
        <v>0</v>
      </c>
      <c r="K159" s="153"/>
      <c r="L159" s="34"/>
      <c r="M159" s="154" t="s">
        <v>1</v>
      </c>
      <c r="N159" s="155" t="s">
        <v>40</v>
      </c>
      <c r="O159" s="59"/>
      <c r="P159" s="156">
        <f>O159*H159</f>
        <v>0</v>
      </c>
      <c r="Q159" s="156">
        <v>0</v>
      </c>
      <c r="R159" s="156">
        <f>Q159*H159</f>
        <v>0</v>
      </c>
      <c r="S159" s="156">
        <v>0</v>
      </c>
      <c r="T159" s="157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58" t="s">
        <v>148</v>
      </c>
      <c r="AT159" s="158" t="s">
        <v>144</v>
      </c>
      <c r="AU159" s="158" t="s">
        <v>149</v>
      </c>
      <c r="AY159" s="18" t="s">
        <v>142</v>
      </c>
      <c r="BE159" s="159">
        <f>IF(N159="základná",J159,0)</f>
        <v>0</v>
      </c>
      <c r="BF159" s="159">
        <f>IF(N159="znížená",J159,0)</f>
        <v>0</v>
      </c>
      <c r="BG159" s="159">
        <f>IF(N159="zákl. prenesená",J159,0)</f>
        <v>0</v>
      </c>
      <c r="BH159" s="159">
        <f>IF(N159="zníž. prenesená",J159,0)</f>
        <v>0</v>
      </c>
      <c r="BI159" s="159">
        <f>IF(N159="nulová",J159,0)</f>
        <v>0</v>
      </c>
      <c r="BJ159" s="18" t="s">
        <v>149</v>
      </c>
      <c r="BK159" s="159">
        <f>ROUND(I159*H159,2)</f>
        <v>0</v>
      </c>
      <c r="BL159" s="18" t="s">
        <v>148</v>
      </c>
      <c r="BM159" s="158" t="s">
        <v>2455</v>
      </c>
    </row>
    <row r="160" spans="1:65" s="12" customFormat="1" ht="25.9" customHeight="1">
      <c r="B160" s="132"/>
      <c r="D160" s="133" t="s">
        <v>73</v>
      </c>
      <c r="E160" s="134" t="s">
        <v>1392</v>
      </c>
      <c r="F160" s="134" t="s">
        <v>1393</v>
      </c>
      <c r="I160" s="135"/>
      <c r="J160" s="136">
        <f>BK160</f>
        <v>0</v>
      </c>
      <c r="L160" s="132"/>
      <c r="M160" s="137"/>
      <c r="N160" s="138"/>
      <c r="O160" s="138"/>
      <c r="P160" s="139">
        <f>P161+P166+P185</f>
        <v>0</v>
      </c>
      <c r="Q160" s="138"/>
      <c r="R160" s="139">
        <f>R161+R166+R185</f>
        <v>1.14236414</v>
      </c>
      <c r="S160" s="138"/>
      <c r="T160" s="140">
        <f>T161+T166+T185</f>
        <v>0</v>
      </c>
      <c r="AR160" s="133" t="s">
        <v>149</v>
      </c>
      <c r="AT160" s="141" t="s">
        <v>73</v>
      </c>
      <c r="AU160" s="141" t="s">
        <v>74</v>
      </c>
      <c r="AY160" s="133" t="s">
        <v>142</v>
      </c>
      <c r="BK160" s="142">
        <f>BK161+BK166+BK185</f>
        <v>0</v>
      </c>
    </row>
    <row r="161" spans="1:65" s="12" customFormat="1" ht="22.75" customHeight="1">
      <c r="B161" s="132"/>
      <c r="D161" s="133" t="s">
        <v>73</v>
      </c>
      <c r="E161" s="143" t="s">
        <v>1472</v>
      </c>
      <c r="F161" s="143" t="s">
        <v>1473</v>
      </c>
      <c r="I161" s="135"/>
      <c r="J161" s="144">
        <f>BK161</f>
        <v>0</v>
      </c>
      <c r="L161" s="132"/>
      <c r="M161" s="137"/>
      <c r="N161" s="138"/>
      <c r="O161" s="138"/>
      <c r="P161" s="139">
        <f>SUM(P162:P165)</f>
        <v>0</v>
      </c>
      <c r="Q161" s="138"/>
      <c r="R161" s="139">
        <f>SUM(R162:R165)</f>
        <v>0.10197729</v>
      </c>
      <c r="S161" s="138"/>
      <c r="T161" s="140">
        <f>SUM(T162:T165)</f>
        <v>0</v>
      </c>
      <c r="AR161" s="133" t="s">
        <v>149</v>
      </c>
      <c r="AT161" s="141" t="s">
        <v>73</v>
      </c>
      <c r="AU161" s="141" t="s">
        <v>82</v>
      </c>
      <c r="AY161" s="133" t="s">
        <v>142</v>
      </c>
      <c r="BK161" s="142">
        <f>SUM(BK162:BK165)</f>
        <v>0</v>
      </c>
    </row>
    <row r="162" spans="1:65" s="2" customFormat="1" ht="21.75" customHeight="1">
      <c r="A162" s="33"/>
      <c r="B162" s="145"/>
      <c r="C162" s="146" t="s">
        <v>290</v>
      </c>
      <c r="D162" s="146" t="s">
        <v>144</v>
      </c>
      <c r="E162" s="147" t="s">
        <v>1495</v>
      </c>
      <c r="F162" s="148" t="s">
        <v>1496</v>
      </c>
      <c r="G162" s="149" t="s">
        <v>314</v>
      </c>
      <c r="H162" s="150">
        <v>11.385</v>
      </c>
      <c r="I162" s="151"/>
      <c r="J162" s="152">
        <f>ROUND(I162*H162,2)</f>
        <v>0</v>
      </c>
      <c r="K162" s="153"/>
      <c r="L162" s="34"/>
      <c r="M162" s="154" t="s">
        <v>1</v>
      </c>
      <c r="N162" s="155" t="s">
        <v>40</v>
      </c>
      <c r="O162" s="59"/>
      <c r="P162" s="156">
        <f>O162*H162</f>
        <v>0</v>
      </c>
      <c r="Q162" s="156">
        <v>4.6999999999999999E-4</v>
      </c>
      <c r="R162" s="156">
        <f>Q162*H162</f>
        <v>5.3509500000000002E-3</v>
      </c>
      <c r="S162" s="156">
        <v>0</v>
      </c>
      <c r="T162" s="157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58" t="s">
        <v>276</v>
      </c>
      <c r="AT162" s="158" t="s">
        <v>144</v>
      </c>
      <c r="AU162" s="158" t="s">
        <v>149</v>
      </c>
      <c r="AY162" s="18" t="s">
        <v>142</v>
      </c>
      <c r="BE162" s="159">
        <f>IF(N162="základná",J162,0)</f>
        <v>0</v>
      </c>
      <c r="BF162" s="159">
        <f>IF(N162="znížená",J162,0)</f>
        <v>0</v>
      </c>
      <c r="BG162" s="159">
        <f>IF(N162="zákl. prenesená",J162,0)</f>
        <v>0</v>
      </c>
      <c r="BH162" s="159">
        <f>IF(N162="zníž. prenesená",J162,0)</f>
        <v>0</v>
      </c>
      <c r="BI162" s="159">
        <f>IF(N162="nulová",J162,0)</f>
        <v>0</v>
      </c>
      <c r="BJ162" s="18" t="s">
        <v>149</v>
      </c>
      <c r="BK162" s="159">
        <f>ROUND(I162*H162,2)</f>
        <v>0</v>
      </c>
      <c r="BL162" s="18" t="s">
        <v>276</v>
      </c>
      <c r="BM162" s="158" t="s">
        <v>2456</v>
      </c>
    </row>
    <row r="163" spans="1:65" s="2" customFormat="1" ht="21.75" customHeight="1">
      <c r="A163" s="33"/>
      <c r="B163" s="145"/>
      <c r="C163" s="184" t="s">
        <v>7</v>
      </c>
      <c r="D163" s="184" t="s">
        <v>301</v>
      </c>
      <c r="E163" s="185" t="s">
        <v>2457</v>
      </c>
      <c r="F163" s="186" t="s">
        <v>2458</v>
      </c>
      <c r="G163" s="187" t="s">
        <v>314</v>
      </c>
      <c r="H163" s="188">
        <v>13.093</v>
      </c>
      <c r="I163" s="189"/>
      <c r="J163" s="190">
        <f>ROUND(I163*H163,2)</f>
        <v>0</v>
      </c>
      <c r="K163" s="191"/>
      <c r="L163" s="192"/>
      <c r="M163" s="193" t="s">
        <v>1</v>
      </c>
      <c r="N163" s="194" t="s">
        <v>40</v>
      </c>
      <c r="O163" s="59"/>
      <c r="P163" s="156">
        <f>O163*H163</f>
        <v>0</v>
      </c>
      <c r="Q163" s="156">
        <v>7.3800000000000003E-3</v>
      </c>
      <c r="R163" s="156">
        <f>Q163*H163</f>
        <v>9.6626340000000005E-2</v>
      </c>
      <c r="S163" s="156">
        <v>0</v>
      </c>
      <c r="T163" s="157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58" t="s">
        <v>387</v>
      </c>
      <c r="AT163" s="158" t="s">
        <v>301</v>
      </c>
      <c r="AU163" s="158" t="s">
        <v>149</v>
      </c>
      <c r="AY163" s="18" t="s">
        <v>142</v>
      </c>
      <c r="BE163" s="159">
        <f>IF(N163="základná",J163,0)</f>
        <v>0</v>
      </c>
      <c r="BF163" s="159">
        <f>IF(N163="znížená",J163,0)</f>
        <v>0</v>
      </c>
      <c r="BG163" s="159">
        <f>IF(N163="zákl. prenesená",J163,0)</f>
        <v>0</v>
      </c>
      <c r="BH163" s="159">
        <f>IF(N163="zníž. prenesená",J163,0)</f>
        <v>0</v>
      </c>
      <c r="BI163" s="159">
        <f>IF(N163="nulová",J163,0)</f>
        <v>0</v>
      </c>
      <c r="BJ163" s="18" t="s">
        <v>149</v>
      </c>
      <c r="BK163" s="159">
        <f>ROUND(I163*H163,2)</f>
        <v>0</v>
      </c>
      <c r="BL163" s="18" t="s">
        <v>276</v>
      </c>
      <c r="BM163" s="158" t="s">
        <v>2459</v>
      </c>
    </row>
    <row r="164" spans="1:65" s="13" customFormat="1" ht="10">
      <c r="B164" s="160"/>
      <c r="D164" s="161" t="s">
        <v>151</v>
      </c>
      <c r="E164" s="162" t="s">
        <v>1</v>
      </c>
      <c r="F164" s="163" t="s">
        <v>2460</v>
      </c>
      <c r="H164" s="164">
        <v>13.093</v>
      </c>
      <c r="I164" s="165"/>
      <c r="L164" s="160"/>
      <c r="M164" s="166"/>
      <c r="N164" s="167"/>
      <c r="O164" s="167"/>
      <c r="P164" s="167"/>
      <c r="Q164" s="167"/>
      <c r="R164" s="167"/>
      <c r="S164" s="167"/>
      <c r="T164" s="168"/>
      <c r="AT164" s="162" t="s">
        <v>151</v>
      </c>
      <c r="AU164" s="162" t="s">
        <v>149</v>
      </c>
      <c r="AV164" s="13" t="s">
        <v>149</v>
      </c>
      <c r="AW164" s="13" t="s">
        <v>31</v>
      </c>
      <c r="AX164" s="13" t="s">
        <v>82</v>
      </c>
      <c r="AY164" s="162" t="s">
        <v>142</v>
      </c>
    </row>
    <row r="165" spans="1:65" s="2" customFormat="1" ht="21.75" customHeight="1">
      <c r="A165" s="33"/>
      <c r="B165" s="145"/>
      <c r="C165" s="146" t="s">
        <v>300</v>
      </c>
      <c r="D165" s="146" t="s">
        <v>144</v>
      </c>
      <c r="E165" s="147" t="s">
        <v>2461</v>
      </c>
      <c r="F165" s="148" t="s">
        <v>2462</v>
      </c>
      <c r="G165" s="149" t="s">
        <v>1470</v>
      </c>
      <c r="H165" s="203"/>
      <c r="I165" s="151"/>
      <c r="J165" s="152">
        <f>ROUND(I165*H165,2)</f>
        <v>0</v>
      </c>
      <c r="K165" s="153"/>
      <c r="L165" s="34"/>
      <c r="M165" s="154" t="s">
        <v>1</v>
      </c>
      <c r="N165" s="155" t="s">
        <v>40</v>
      </c>
      <c r="O165" s="59"/>
      <c r="P165" s="156">
        <f>O165*H165</f>
        <v>0</v>
      </c>
      <c r="Q165" s="156">
        <v>0</v>
      </c>
      <c r="R165" s="156">
        <f>Q165*H165</f>
        <v>0</v>
      </c>
      <c r="S165" s="156">
        <v>0</v>
      </c>
      <c r="T165" s="157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58" t="s">
        <v>276</v>
      </c>
      <c r="AT165" s="158" t="s">
        <v>144</v>
      </c>
      <c r="AU165" s="158" t="s">
        <v>149</v>
      </c>
      <c r="AY165" s="18" t="s">
        <v>142</v>
      </c>
      <c r="BE165" s="159">
        <f>IF(N165="základná",J165,0)</f>
        <v>0</v>
      </c>
      <c r="BF165" s="159">
        <f>IF(N165="znížená",J165,0)</f>
        <v>0</v>
      </c>
      <c r="BG165" s="159">
        <f>IF(N165="zákl. prenesená",J165,0)</f>
        <v>0</v>
      </c>
      <c r="BH165" s="159">
        <f>IF(N165="zníž. prenesená",J165,0)</f>
        <v>0</v>
      </c>
      <c r="BI165" s="159">
        <f>IF(N165="nulová",J165,0)</f>
        <v>0</v>
      </c>
      <c r="BJ165" s="18" t="s">
        <v>149</v>
      </c>
      <c r="BK165" s="159">
        <f>ROUND(I165*H165,2)</f>
        <v>0</v>
      </c>
      <c r="BL165" s="18" t="s">
        <v>276</v>
      </c>
      <c r="BM165" s="158" t="s">
        <v>2463</v>
      </c>
    </row>
    <row r="166" spans="1:65" s="12" customFormat="1" ht="22.75" customHeight="1">
      <c r="B166" s="132"/>
      <c r="D166" s="133" t="s">
        <v>73</v>
      </c>
      <c r="E166" s="143" t="s">
        <v>1659</v>
      </c>
      <c r="F166" s="143" t="s">
        <v>1660</v>
      </c>
      <c r="I166" s="135"/>
      <c r="J166" s="144">
        <f>BK166</f>
        <v>0</v>
      </c>
      <c r="L166" s="132"/>
      <c r="M166" s="137"/>
      <c r="N166" s="138"/>
      <c r="O166" s="138"/>
      <c r="P166" s="139">
        <f>SUM(P167:P184)</f>
        <v>0</v>
      </c>
      <c r="Q166" s="138"/>
      <c r="R166" s="139">
        <f>SUM(R167:R184)</f>
        <v>1.0153305500000001</v>
      </c>
      <c r="S166" s="138"/>
      <c r="T166" s="140">
        <f>SUM(T167:T184)</f>
        <v>0</v>
      </c>
      <c r="AR166" s="133" t="s">
        <v>149</v>
      </c>
      <c r="AT166" s="141" t="s">
        <v>73</v>
      </c>
      <c r="AU166" s="141" t="s">
        <v>82</v>
      </c>
      <c r="AY166" s="133" t="s">
        <v>142</v>
      </c>
      <c r="BK166" s="142">
        <f>SUM(BK167:BK184)</f>
        <v>0</v>
      </c>
    </row>
    <row r="167" spans="1:65" s="2" customFormat="1" ht="21.75" customHeight="1">
      <c r="A167" s="33"/>
      <c r="B167" s="145"/>
      <c r="C167" s="146" t="s">
        <v>306</v>
      </c>
      <c r="D167" s="146" t="s">
        <v>144</v>
      </c>
      <c r="E167" s="147" t="s">
        <v>2464</v>
      </c>
      <c r="F167" s="148" t="s">
        <v>2465</v>
      </c>
      <c r="G167" s="149" t="s">
        <v>332</v>
      </c>
      <c r="H167" s="150">
        <v>13.2</v>
      </c>
      <c r="I167" s="151"/>
      <c r="J167" s="152">
        <f>ROUND(I167*H167,2)</f>
        <v>0</v>
      </c>
      <c r="K167" s="153"/>
      <c r="L167" s="34"/>
      <c r="M167" s="154" t="s">
        <v>1</v>
      </c>
      <c r="N167" s="155" t="s">
        <v>40</v>
      </c>
      <c r="O167" s="59"/>
      <c r="P167" s="156">
        <f>O167*H167</f>
        <v>0</v>
      </c>
      <c r="Q167" s="156">
        <v>2.1000000000000001E-4</v>
      </c>
      <c r="R167" s="156">
        <f>Q167*H167</f>
        <v>2.7720000000000002E-3</v>
      </c>
      <c r="S167" s="156">
        <v>0</v>
      </c>
      <c r="T167" s="157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58" t="s">
        <v>276</v>
      </c>
      <c r="AT167" s="158" t="s">
        <v>144</v>
      </c>
      <c r="AU167" s="158" t="s">
        <v>149</v>
      </c>
      <c r="AY167" s="18" t="s">
        <v>142</v>
      </c>
      <c r="BE167" s="159">
        <f>IF(N167="základná",J167,0)</f>
        <v>0</v>
      </c>
      <c r="BF167" s="159">
        <f>IF(N167="znížená",J167,0)</f>
        <v>0</v>
      </c>
      <c r="BG167" s="159">
        <f>IF(N167="zákl. prenesená",J167,0)</f>
        <v>0</v>
      </c>
      <c r="BH167" s="159">
        <f>IF(N167="zníž. prenesená",J167,0)</f>
        <v>0</v>
      </c>
      <c r="BI167" s="159">
        <f>IF(N167="nulová",J167,0)</f>
        <v>0</v>
      </c>
      <c r="BJ167" s="18" t="s">
        <v>149</v>
      </c>
      <c r="BK167" s="159">
        <f>ROUND(I167*H167,2)</f>
        <v>0</v>
      </c>
      <c r="BL167" s="18" t="s">
        <v>276</v>
      </c>
      <c r="BM167" s="158" t="s">
        <v>2466</v>
      </c>
    </row>
    <row r="168" spans="1:65" s="13" customFormat="1" ht="10">
      <c r="B168" s="160"/>
      <c r="D168" s="161" t="s">
        <v>151</v>
      </c>
      <c r="E168" s="162" t="s">
        <v>1</v>
      </c>
      <c r="F168" s="163" t="s">
        <v>2467</v>
      </c>
      <c r="H168" s="164">
        <v>13.2</v>
      </c>
      <c r="I168" s="165"/>
      <c r="L168" s="160"/>
      <c r="M168" s="166"/>
      <c r="N168" s="167"/>
      <c r="O168" s="167"/>
      <c r="P168" s="167"/>
      <c r="Q168" s="167"/>
      <c r="R168" s="167"/>
      <c r="S168" s="167"/>
      <c r="T168" s="168"/>
      <c r="AT168" s="162" t="s">
        <v>151</v>
      </c>
      <c r="AU168" s="162" t="s">
        <v>149</v>
      </c>
      <c r="AV168" s="13" t="s">
        <v>149</v>
      </c>
      <c r="AW168" s="13" t="s">
        <v>31</v>
      </c>
      <c r="AX168" s="13" t="s">
        <v>82</v>
      </c>
      <c r="AY168" s="162" t="s">
        <v>142</v>
      </c>
    </row>
    <row r="169" spans="1:65" s="2" customFormat="1" ht="33" customHeight="1">
      <c r="A169" s="33"/>
      <c r="B169" s="145"/>
      <c r="C169" s="146" t="s">
        <v>311</v>
      </c>
      <c r="D169" s="146" t="s">
        <v>144</v>
      </c>
      <c r="E169" s="147" t="s">
        <v>1703</v>
      </c>
      <c r="F169" s="148" t="s">
        <v>1704</v>
      </c>
      <c r="G169" s="149" t="s">
        <v>332</v>
      </c>
      <c r="H169" s="150">
        <v>53</v>
      </c>
      <c r="I169" s="151"/>
      <c r="J169" s="152">
        <f>ROUND(I169*H169,2)</f>
        <v>0</v>
      </c>
      <c r="K169" s="153"/>
      <c r="L169" s="34"/>
      <c r="M169" s="154" t="s">
        <v>1</v>
      </c>
      <c r="N169" s="155" t="s">
        <v>40</v>
      </c>
      <c r="O169" s="59"/>
      <c r="P169" s="156">
        <f>O169*H169</f>
        <v>0</v>
      </c>
      <c r="Q169" s="156">
        <v>2.1000000000000001E-4</v>
      </c>
      <c r="R169" s="156">
        <f>Q169*H169</f>
        <v>1.1130000000000001E-2</v>
      </c>
      <c r="S169" s="156">
        <v>0</v>
      </c>
      <c r="T169" s="157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58" t="s">
        <v>276</v>
      </c>
      <c r="AT169" s="158" t="s">
        <v>144</v>
      </c>
      <c r="AU169" s="158" t="s">
        <v>149</v>
      </c>
      <c r="AY169" s="18" t="s">
        <v>142</v>
      </c>
      <c r="BE169" s="159">
        <f>IF(N169="základná",J169,0)</f>
        <v>0</v>
      </c>
      <c r="BF169" s="159">
        <f>IF(N169="znížená",J169,0)</f>
        <v>0</v>
      </c>
      <c r="BG169" s="159">
        <f>IF(N169="zákl. prenesená",J169,0)</f>
        <v>0</v>
      </c>
      <c r="BH169" s="159">
        <f>IF(N169="zníž. prenesená",J169,0)</f>
        <v>0</v>
      </c>
      <c r="BI169" s="159">
        <f>IF(N169="nulová",J169,0)</f>
        <v>0</v>
      </c>
      <c r="BJ169" s="18" t="s">
        <v>149</v>
      </c>
      <c r="BK169" s="159">
        <f>ROUND(I169*H169,2)</f>
        <v>0</v>
      </c>
      <c r="BL169" s="18" t="s">
        <v>276</v>
      </c>
      <c r="BM169" s="158" t="s">
        <v>2468</v>
      </c>
    </row>
    <row r="170" spans="1:65" s="13" customFormat="1" ht="10">
      <c r="B170" s="160"/>
      <c r="D170" s="161" t="s">
        <v>151</v>
      </c>
      <c r="E170" s="162" t="s">
        <v>1</v>
      </c>
      <c r="F170" s="163" t="s">
        <v>2469</v>
      </c>
      <c r="H170" s="164">
        <v>53</v>
      </c>
      <c r="I170" s="165"/>
      <c r="L170" s="160"/>
      <c r="M170" s="166"/>
      <c r="N170" s="167"/>
      <c r="O170" s="167"/>
      <c r="P170" s="167"/>
      <c r="Q170" s="167"/>
      <c r="R170" s="167"/>
      <c r="S170" s="167"/>
      <c r="T170" s="168"/>
      <c r="AT170" s="162" t="s">
        <v>151</v>
      </c>
      <c r="AU170" s="162" t="s">
        <v>149</v>
      </c>
      <c r="AV170" s="13" t="s">
        <v>149</v>
      </c>
      <c r="AW170" s="13" t="s">
        <v>31</v>
      </c>
      <c r="AX170" s="13" t="s">
        <v>82</v>
      </c>
      <c r="AY170" s="162" t="s">
        <v>142</v>
      </c>
    </row>
    <row r="171" spans="1:65" s="2" customFormat="1" ht="21.75" customHeight="1">
      <c r="A171" s="33"/>
      <c r="B171" s="145"/>
      <c r="C171" s="184" t="s">
        <v>319</v>
      </c>
      <c r="D171" s="184" t="s">
        <v>301</v>
      </c>
      <c r="E171" s="185" t="s">
        <v>1709</v>
      </c>
      <c r="F171" s="186" t="s">
        <v>1710</v>
      </c>
      <c r="G171" s="187" t="s">
        <v>147</v>
      </c>
      <c r="H171" s="188">
        <v>1.421</v>
      </c>
      <c r="I171" s="189"/>
      <c r="J171" s="190">
        <f>ROUND(I171*H171,2)</f>
        <v>0</v>
      </c>
      <c r="K171" s="191"/>
      <c r="L171" s="192"/>
      <c r="M171" s="193" t="s">
        <v>1</v>
      </c>
      <c r="N171" s="194" t="s">
        <v>40</v>
      </c>
      <c r="O171" s="59"/>
      <c r="P171" s="156">
        <f>O171*H171</f>
        <v>0</v>
      </c>
      <c r="Q171" s="156">
        <v>0.55000000000000004</v>
      </c>
      <c r="R171" s="156">
        <f>Q171*H171</f>
        <v>0.78155000000000008</v>
      </c>
      <c r="S171" s="156">
        <v>0</v>
      </c>
      <c r="T171" s="157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58" t="s">
        <v>387</v>
      </c>
      <c r="AT171" s="158" t="s">
        <v>301</v>
      </c>
      <c r="AU171" s="158" t="s">
        <v>149</v>
      </c>
      <c r="AY171" s="18" t="s">
        <v>142</v>
      </c>
      <c r="BE171" s="159">
        <f>IF(N171="základná",J171,0)</f>
        <v>0</v>
      </c>
      <c r="BF171" s="159">
        <f>IF(N171="znížená",J171,0)</f>
        <v>0</v>
      </c>
      <c r="BG171" s="159">
        <f>IF(N171="zákl. prenesená",J171,0)</f>
        <v>0</v>
      </c>
      <c r="BH171" s="159">
        <f>IF(N171="zníž. prenesená",J171,0)</f>
        <v>0</v>
      </c>
      <c r="BI171" s="159">
        <f>IF(N171="nulová",J171,0)</f>
        <v>0</v>
      </c>
      <c r="BJ171" s="18" t="s">
        <v>149</v>
      </c>
      <c r="BK171" s="159">
        <f>ROUND(I171*H171,2)</f>
        <v>0</v>
      </c>
      <c r="BL171" s="18" t="s">
        <v>276</v>
      </c>
      <c r="BM171" s="158" t="s">
        <v>2470</v>
      </c>
    </row>
    <row r="172" spans="1:65" s="13" customFormat="1" ht="10">
      <c r="B172" s="160"/>
      <c r="D172" s="161" t="s">
        <v>151</v>
      </c>
      <c r="E172" s="162" t="s">
        <v>1</v>
      </c>
      <c r="F172" s="163" t="s">
        <v>2471</v>
      </c>
      <c r="H172" s="164">
        <v>1.399</v>
      </c>
      <c r="I172" s="165"/>
      <c r="L172" s="160"/>
      <c r="M172" s="166"/>
      <c r="N172" s="167"/>
      <c r="O172" s="167"/>
      <c r="P172" s="167"/>
      <c r="Q172" s="167"/>
      <c r="R172" s="167"/>
      <c r="S172" s="167"/>
      <c r="T172" s="168"/>
      <c r="AT172" s="162" t="s">
        <v>151</v>
      </c>
      <c r="AU172" s="162" t="s">
        <v>149</v>
      </c>
      <c r="AV172" s="13" t="s">
        <v>149</v>
      </c>
      <c r="AW172" s="13" t="s">
        <v>31</v>
      </c>
      <c r="AX172" s="13" t="s">
        <v>74</v>
      </c>
      <c r="AY172" s="162" t="s">
        <v>142</v>
      </c>
    </row>
    <row r="173" spans="1:65" s="13" customFormat="1" ht="10">
      <c r="B173" s="160"/>
      <c r="D173" s="161" t="s">
        <v>151</v>
      </c>
      <c r="E173" s="162" t="s">
        <v>1</v>
      </c>
      <c r="F173" s="163" t="s">
        <v>2472</v>
      </c>
      <c r="H173" s="164">
        <v>2.1999999999999999E-2</v>
      </c>
      <c r="I173" s="165"/>
      <c r="L173" s="160"/>
      <c r="M173" s="166"/>
      <c r="N173" s="167"/>
      <c r="O173" s="167"/>
      <c r="P173" s="167"/>
      <c r="Q173" s="167"/>
      <c r="R173" s="167"/>
      <c r="S173" s="167"/>
      <c r="T173" s="168"/>
      <c r="AT173" s="162" t="s">
        <v>151</v>
      </c>
      <c r="AU173" s="162" t="s">
        <v>149</v>
      </c>
      <c r="AV173" s="13" t="s">
        <v>149</v>
      </c>
      <c r="AW173" s="13" t="s">
        <v>31</v>
      </c>
      <c r="AX173" s="13" t="s">
        <v>74</v>
      </c>
      <c r="AY173" s="162" t="s">
        <v>142</v>
      </c>
    </row>
    <row r="174" spans="1:65" s="15" customFormat="1" ht="10">
      <c r="B174" s="176"/>
      <c r="D174" s="161" t="s">
        <v>151</v>
      </c>
      <c r="E174" s="177" t="s">
        <v>1</v>
      </c>
      <c r="F174" s="178" t="s">
        <v>164</v>
      </c>
      <c r="H174" s="179">
        <v>1.421</v>
      </c>
      <c r="I174" s="180"/>
      <c r="L174" s="176"/>
      <c r="M174" s="181"/>
      <c r="N174" s="182"/>
      <c r="O174" s="182"/>
      <c r="P174" s="182"/>
      <c r="Q174" s="182"/>
      <c r="R174" s="182"/>
      <c r="S174" s="182"/>
      <c r="T174" s="183"/>
      <c r="AT174" s="177" t="s">
        <v>151</v>
      </c>
      <c r="AU174" s="177" t="s">
        <v>149</v>
      </c>
      <c r="AV174" s="15" t="s">
        <v>148</v>
      </c>
      <c r="AW174" s="15" t="s">
        <v>31</v>
      </c>
      <c r="AX174" s="15" t="s">
        <v>82</v>
      </c>
      <c r="AY174" s="177" t="s">
        <v>142</v>
      </c>
    </row>
    <row r="175" spans="1:65" s="2" customFormat="1" ht="21.75" customHeight="1">
      <c r="A175" s="33"/>
      <c r="B175" s="145"/>
      <c r="C175" s="146" t="s">
        <v>324</v>
      </c>
      <c r="D175" s="146" t="s">
        <v>144</v>
      </c>
      <c r="E175" s="147" t="s">
        <v>1715</v>
      </c>
      <c r="F175" s="148" t="s">
        <v>1716</v>
      </c>
      <c r="G175" s="149" t="s">
        <v>147</v>
      </c>
      <c r="H175" s="150">
        <v>1.421</v>
      </c>
      <c r="I175" s="151"/>
      <c r="J175" s="152">
        <f>ROUND(I175*H175,2)</f>
        <v>0</v>
      </c>
      <c r="K175" s="153"/>
      <c r="L175" s="34"/>
      <c r="M175" s="154" t="s">
        <v>1</v>
      </c>
      <c r="N175" s="155" t="s">
        <v>40</v>
      </c>
      <c r="O175" s="59"/>
      <c r="P175" s="156">
        <f>O175*H175</f>
        <v>0</v>
      </c>
      <c r="Q175" s="156">
        <v>2.7300000000000001E-2</v>
      </c>
      <c r="R175" s="156">
        <f>Q175*H175</f>
        <v>3.8793300000000003E-2</v>
      </c>
      <c r="S175" s="156">
        <v>0</v>
      </c>
      <c r="T175" s="157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58" t="s">
        <v>276</v>
      </c>
      <c r="AT175" s="158" t="s">
        <v>144</v>
      </c>
      <c r="AU175" s="158" t="s">
        <v>149</v>
      </c>
      <c r="AY175" s="18" t="s">
        <v>142</v>
      </c>
      <c r="BE175" s="159">
        <f>IF(N175="základná",J175,0)</f>
        <v>0</v>
      </c>
      <c r="BF175" s="159">
        <f>IF(N175="znížená",J175,0)</f>
        <v>0</v>
      </c>
      <c r="BG175" s="159">
        <f>IF(N175="zákl. prenesená",J175,0)</f>
        <v>0</v>
      </c>
      <c r="BH175" s="159">
        <f>IF(N175="zníž. prenesená",J175,0)</f>
        <v>0</v>
      </c>
      <c r="BI175" s="159">
        <f>IF(N175="nulová",J175,0)</f>
        <v>0</v>
      </c>
      <c r="BJ175" s="18" t="s">
        <v>149</v>
      </c>
      <c r="BK175" s="159">
        <f>ROUND(I175*H175,2)</f>
        <v>0</v>
      </c>
      <c r="BL175" s="18" t="s">
        <v>276</v>
      </c>
      <c r="BM175" s="158" t="s">
        <v>2473</v>
      </c>
    </row>
    <row r="176" spans="1:65" s="2" customFormat="1" ht="21.75" customHeight="1">
      <c r="A176" s="33"/>
      <c r="B176" s="145"/>
      <c r="C176" s="146" t="s">
        <v>329</v>
      </c>
      <c r="D176" s="146" t="s">
        <v>144</v>
      </c>
      <c r="E176" s="147" t="s">
        <v>1719</v>
      </c>
      <c r="F176" s="148" t="s">
        <v>1720</v>
      </c>
      <c r="G176" s="149" t="s">
        <v>314</v>
      </c>
      <c r="H176" s="150">
        <v>11.385</v>
      </c>
      <c r="I176" s="151"/>
      <c r="J176" s="152">
        <f>ROUND(I176*H176,2)</f>
        <v>0</v>
      </c>
      <c r="K176" s="153"/>
      <c r="L176" s="34"/>
      <c r="M176" s="154" t="s">
        <v>1</v>
      </c>
      <c r="N176" s="155" t="s">
        <v>40</v>
      </c>
      <c r="O176" s="59"/>
      <c r="P176" s="156">
        <f>O176*H176</f>
        <v>0</v>
      </c>
      <c r="Q176" s="156">
        <v>1.0829999999999999E-2</v>
      </c>
      <c r="R176" s="156">
        <f>Q176*H176</f>
        <v>0.12329954999999999</v>
      </c>
      <c r="S176" s="156">
        <v>0</v>
      </c>
      <c r="T176" s="157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58" t="s">
        <v>276</v>
      </c>
      <c r="AT176" s="158" t="s">
        <v>144</v>
      </c>
      <c r="AU176" s="158" t="s">
        <v>149</v>
      </c>
      <c r="AY176" s="18" t="s">
        <v>142</v>
      </c>
      <c r="BE176" s="159">
        <f>IF(N176="základná",J176,0)</f>
        <v>0</v>
      </c>
      <c r="BF176" s="159">
        <f>IF(N176="znížená",J176,0)</f>
        <v>0</v>
      </c>
      <c r="BG176" s="159">
        <f>IF(N176="zákl. prenesená",J176,0)</f>
        <v>0</v>
      </c>
      <c r="BH176" s="159">
        <f>IF(N176="zníž. prenesená",J176,0)</f>
        <v>0</v>
      </c>
      <c r="BI176" s="159">
        <f>IF(N176="nulová",J176,0)</f>
        <v>0</v>
      </c>
      <c r="BJ176" s="18" t="s">
        <v>149</v>
      </c>
      <c r="BK176" s="159">
        <f>ROUND(I176*H176,2)</f>
        <v>0</v>
      </c>
      <c r="BL176" s="18" t="s">
        <v>276</v>
      </c>
      <c r="BM176" s="158" t="s">
        <v>2474</v>
      </c>
    </row>
    <row r="177" spans="1:65" s="13" customFormat="1" ht="10">
      <c r="B177" s="160"/>
      <c r="D177" s="161" t="s">
        <v>151</v>
      </c>
      <c r="E177" s="162" t="s">
        <v>1</v>
      </c>
      <c r="F177" s="163" t="s">
        <v>2475</v>
      </c>
      <c r="H177" s="164">
        <v>11.385</v>
      </c>
      <c r="I177" s="165"/>
      <c r="L177" s="160"/>
      <c r="M177" s="166"/>
      <c r="N177" s="167"/>
      <c r="O177" s="167"/>
      <c r="P177" s="167"/>
      <c r="Q177" s="167"/>
      <c r="R177" s="167"/>
      <c r="S177" s="167"/>
      <c r="T177" s="168"/>
      <c r="AT177" s="162" t="s">
        <v>151</v>
      </c>
      <c r="AU177" s="162" t="s">
        <v>149</v>
      </c>
      <c r="AV177" s="13" t="s">
        <v>149</v>
      </c>
      <c r="AW177" s="13" t="s">
        <v>31</v>
      </c>
      <c r="AX177" s="13" t="s">
        <v>82</v>
      </c>
      <c r="AY177" s="162" t="s">
        <v>142</v>
      </c>
    </row>
    <row r="178" spans="1:65" s="2" customFormat="1" ht="21.75" customHeight="1">
      <c r="A178" s="33"/>
      <c r="B178" s="145"/>
      <c r="C178" s="146" t="s">
        <v>337</v>
      </c>
      <c r="D178" s="146" t="s">
        <v>144</v>
      </c>
      <c r="E178" s="147" t="s">
        <v>1738</v>
      </c>
      <c r="F178" s="148" t="s">
        <v>1739</v>
      </c>
      <c r="G178" s="149" t="s">
        <v>147</v>
      </c>
      <c r="H178" s="150">
        <v>0.25</v>
      </c>
      <c r="I178" s="151"/>
      <c r="J178" s="152">
        <f>ROUND(I178*H178,2)</f>
        <v>0</v>
      </c>
      <c r="K178" s="153"/>
      <c r="L178" s="34"/>
      <c r="M178" s="154" t="s">
        <v>1</v>
      </c>
      <c r="N178" s="155" t="s">
        <v>40</v>
      </c>
      <c r="O178" s="59"/>
      <c r="P178" s="156">
        <f>O178*H178</f>
        <v>0</v>
      </c>
      <c r="Q178" s="156">
        <v>2.9399999999999999E-3</v>
      </c>
      <c r="R178" s="156">
        <f>Q178*H178</f>
        <v>7.3499999999999998E-4</v>
      </c>
      <c r="S178" s="156">
        <v>0</v>
      </c>
      <c r="T178" s="157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58" t="s">
        <v>276</v>
      </c>
      <c r="AT178" s="158" t="s">
        <v>144</v>
      </c>
      <c r="AU178" s="158" t="s">
        <v>149</v>
      </c>
      <c r="AY178" s="18" t="s">
        <v>142</v>
      </c>
      <c r="BE178" s="159">
        <f>IF(N178="základná",J178,0)</f>
        <v>0</v>
      </c>
      <c r="BF178" s="159">
        <f>IF(N178="znížená",J178,0)</f>
        <v>0</v>
      </c>
      <c r="BG178" s="159">
        <f>IF(N178="zákl. prenesená",J178,0)</f>
        <v>0</v>
      </c>
      <c r="BH178" s="159">
        <f>IF(N178="zníž. prenesená",J178,0)</f>
        <v>0</v>
      </c>
      <c r="BI178" s="159">
        <f>IF(N178="nulová",J178,0)</f>
        <v>0</v>
      </c>
      <c r="BJ178" s="18" t="s">
        <v>149</v>
      </c>
      <c r="BK178" s="159">
        <f>ROUND(I178*H178,2)</f>
        <v>0</v>
      </c>
      <c r="BL178" s="18" t="s">
        <v>276</v>
      </c>
      <c r="BM178" s="158" t="s">
        <v>2476</v>
      </c>
    </row>
    <row r="179" spans="1:65" s="13" customFormat="1" ht="10">
      <c r="B179" s="160"/>
      <c r="D179" s="161" t="s">
        <v>151</v>
      </c>
      <c r="E179" s="162" t="s">
        <v>1</v>
      </c>
      <c r="F179" s="163" t="s">
        <v>2477</v>
      </c>
      <c r="H179" s="164">
        <v>0.25</v>
      </c>
      <c r="I179" s="165"/>
      <c r="L179" s="160"/>
      <c r="M179" s="166"/>
      <c r="N179" s="167"/>
      <c r="O179" s="167"/>
      <c r="P179" s="167"/>
      <c r="Q179" s="167"/>
      <c r="R179" s="167"/>
      <c r="S179" s="167"/>
      <c r="T179" s="168"/>
      <c r="AT179" s="162" t="s">
        <v>151</v>
      </c>
      <c r="AU179" s="162" t="s">
        <v>149</v>
      </c>
      <c r="AV179" s="13" t="s">
        <v>149</v>
      </c>
      <c r="AW179" s="13" t="s">
        <v>31</v>
      </c>
      <c r="AX179" s="13" t="s">
        <v>82</v>
      </c>
      <c r="AY179" s="162" t="s">
        <v>142</v>
      </c>
    </row>
    <row r="180" spans="1:65" s="2" customFormat="1" ht="16.5" customHeight="1">
      <c r="A180" s="33"/>
      <c r="B180" s="145"/>
      <c r="C180" s="146" t="s">
        <v>363</v>
      </c>
      <c r="D180" s="146" t="s">
        <v>144</v>
      </c>
      <c r="E180" s="147" t="s">
        <v>2478</v>
      </c>
      <c r="F180" s="148" t="s">
        <v>2479</v>
      </c>
      <c r="G180" s="149" t="s">
        <v>147</v>
      </c>
      <c r="H180" s="150">
        <v>1.9650000000000001</v>
      </c>
      <c r="I180" s="151"/>
      <c r="J180" s="152">
        <f>ROUND(I180*H180,2)</f>
        <v>0</v>
      </c>
      <c r="K180" s="153"/>
      <c r="L180" s="34"/>
      <c r="M180" s="154" t="s">
        <v>1</v>
      </c>
      <c r="N180" s="155" t="s">
        <v>40</v>
      </c>
      <c r="O180" s="59"/>
      <c r="P180" s="156">
        <f>O180*H180</f>
        <v>0</v>
      </c>
      <c r="Q180" s="156">
        <v>2.9399999999999999E-3</v>
      </c>
      <c r="R180" s="156">
        <f>Q180*H180</f>
        <v>5.7771000000000003E-3</v>
      </c>
      <c r="S180" s="156">
        <v>0</v>
      </c>
      <c r="T180" s="157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58" t="s">
        <v>276</v>
      </c>
      <c r="AT180" s="158" t="s">
        <v>144</v>
      </c>
      <c r="AU180" s="158" t="s">
        <v>149</v>
      </c>
      <c r="AY180" s="18" t="s">
        <v>142</v>
      </c>
      <c r="BE180" s="159">
        <f>IF(N180="základná",J180,0)</f>
        <v>0</v>
      </c>
      <c r="BF180" s="159">
        <f>IF(N180="znížená",J180,0)</f>
        <v>0</v>
      </c>
      <c r="BG180" s="159">
        <f>IF(N180="zákl. prenesená",J180,0)</f>
        <v>0</v>
      </c>
      <c r="BH180" s="159">
        <f>IF(N180="zníž. prenesená",J180,0)</f>
        <v>0</v>
      </c>
      <c r="BI180" s="159">
        <f>IF(N180="nulová",J180,0)</f>
        <v>0</v>
      </c>
      <c r="BJ180" s="18" t="s">
        <v>149</v>
      </c>
      <c r="BK180" s="159">
        <f>ROUND(I180*H180,2)</f>
        <v>0</v>
      </c>
      <c r="BL180" s="18" t="s">
        <v>276</v>
      </c>
      <c r="BM180" s="158" t="s">
        <v>2480</v>
      </c>
    </row>
    <row r="181" spans="1:65" s="2" customFormat="1" ht="16.5" customHeight="1">
      <c r="A181" s="33"/>
      <c r="B181" s="145"/>
      <c r="C181" s="146" t="s">
        <v>369</v>
      </c>
      <c r="D181" s="146" t="s">
        <v>144</v>
      </c>
      <c r="E181" s="147" t="s">
        <v>2481</v>
      </c>
      <c r="F181" s="148" t="s">
        <v>2482</v>
      </c>
      <c r="G181" s="149" t="s">
        <v>314</v>
      </c>
      <c r="H181" s="150">
        <v>13.44</v>
      </c>
      <c r="I181" s="151"/>
      <c r="J181" s="152">
        <f>ROUND(I181*H181,2)</f>
        <v>0</v>
      </c>
      <c r="K181" s="153"/>
      <c r="L181" s="34"/>
      <c r="M181" s="154" t="s">
        <v>1</v>
      </c>
      <c r="N181" s="155" t="s">
        <v>40</v>
      </c>
      <c r="O181" s="59"/>
      <c r="P181" s="156">
        <f>O181*H181</f>
        <v>0</v>
      </c>
      <c r="Q181" s="156">
        <v>2.9399999999999999E-3</v>
      </c>
      <c r="R181" s="156">
        <f>Q181*H181</f>
        <v>3.9513599999999996E-2</v>
      </c>
      <c r="S181" s="156">
        <v>0</v>
      </c>
      <c r="T181" s="157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58" t="s">
        <v>276</v>
      </c>
      <c r="AT181" s="158" t="s">
        <v>144</v>
      </c>
      <c r="AU181" s="158" t="s">
        <v>149</v>
      </c>
      <c r="AY181" s="18" t="s">
        <v>142</v>
      </c>
      <c r="BE181" s="159">
        <f>IF(N181="základná",J181,0)</f>
        <v>0</v>
      </c>
      <c r="BF181" s="159">
        <f>IF(N181="znížená",J181,0)</f>
        <v>0</v>
      </c>
      <c r="BG181" s="159">
        <f>IF(N181="zákl. prenesená",J181,0)</f>
        <v>0</v>
      </c>
      <c r="BH181" s="159">
        <f>IF(N181="zníž. prenesená",J181,0)</f>
        <v>0</v>
      </c>
      <c r="BI181" s="159">
        <f>IF(N181="nulová",J181,0)</f>
        <v>0</v>
      </c>
      <c r="BJ181" s="18" t="s">
        <v>149</v>
      </c>
      <c r="BK181" s="159">
        <f>ROUND(I181*H181,2)</f>
        <v>0</v>
      </c>
      <c r="BL181" s="18" t="s">
        <v>276</v>
      </c>
      <c r="BM181" s="158" t="s">
        <v>2483</v>
      </c>
    </row>
    <row r="182" spans="1:65" s="13" customFormat="1" ht="10">
      <c r="B182" s="160"/>
      <c r="D182" s="161" t="s">
        <v>151</v>
      </c>
      <c r="E182" s="162" t="s">
        <v>1</v>
      </c>
      <c r="F182" s="163" t="s">
        <v>2484</v>
      </c>
      <c r="H182" s="164">
        <v>13.44</v>
      </c>
      <c r="I182" s="165"/>
      <c r="L182" s="160"/>
      <c r="M182" s="166"/>
      <c r="N182" s="167"/>
      <c r="O182" s="167"/>
      <c r="P182" s="167"/>
      <c r="Q182" s="167"/>
      <c r="R182" s="167"/>
      <c r="S182" s="167"/>
      <c r="T182" s="168"/>
      <c r="AT182" s="162" t="s">
        <v>151</v>
      </c>
      <c r="AU182" s="162" t="s">
        <v>149</v>
      </c>
      <c r="AV182" s="13" t="s">
        <v>149</v>
      </c>
      <c r="AW182" s="13" t="s">
        <v>31</v>
      </c>
      <c r="AX182" s="13" t="s">
        <v>82</v>
      </c>
      <c r="AY182" s="162" t="s">
        <v>142</v>
      </c>
    </row>
    <row r="183" spans="1:65" s="2" customFormat="1" ht="16.5" customHeight="1">
      <c r="A183" s="33"/>
      <c r="B183" s="145"/>
      <c r="C183" s="146" t="s">
        <v>377</v>
      </c>
      <c r="D183" s="146" t="s">
        <v>144</v>
      </c>
      <c r="E183" s="147" t="s">
        <v>2485</v>
      </c>
      <c r="F183" s="148" t="s">
        <v>2486</v>
      </c>
      <c r="G183" s="149" t="s">
        <v>527</v>
      </c>
      <c r="H183" s="150">
        <v>4</v>
      </c>
      <c r="I183" s="151"/>
      <c r="J183" s="152">
        <f>ROUND(I183*H183,2)</f>
        <v>0</v>
      </c>
      <c r="K183" s="153"/>
      <c r="L183" s="34"/>
      <c r="M183" s="154" t="s">
        <v>1</v>
      </c>
      <c r="N183" s="155" t="s">
        <v>40</v>
      </c>
      <c r="O183" s="59"/>
      <c r="P183" s="156">
        <f>O183*H183</f>
        <v>0</v>
      </c>
      <c r="Q183" s="156">
        <v>2.9399999999999999E-3</v>
      </c>
      <c r="R183" s="156">
        <f>Q183*H183</f>
        <v>1.176E-2</v>
      </c>
      <c r="S183" s="156">
        <v>0</v>
      </c>
      <c r="T183" s="157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58" t="s">
        <v>276</v>
      </c>
      <c r="AT183" s="158" t="s">
        <v>144</v>
      </c>
      <c r="AU183" s="158" t="s">
        <v>149</v>
      </c>
      <c r="AY183" s="18" t="s">
        <v>142</v>
      </c>
      <c r="BE183" s="159">
        <f>IF(N183="základná",J183,0)</f>
        <v>0</v>
      </c>
      <c r="BF183" s="159">
        <f>IF(N183="znížená",J183,0)</f>
        <v>0</v>
      </c>
      <c r="BG183" s="159">
        <f>IF(N183="zákl. prenesená",J183,0)</f>
        <v>0</v>
      </c>
      <c r="BH183" s="159">
        <f>IF(N183="zníž. prenesená",J183,0)</f>
        <v>0</v>
      </c>
      <c r="BI183" s="159">
        <f>IF(N183="nulová",J183,0)</f>
        <v>0</v>
      </c>
      <c r="BJ183" s="18" t="s">
        <v>149</v>
      </c>
      <c r="BK183" s="159">
        <f>ROUND(I183*H183,2)</f>
        <v>0</v>
      </c>
      <c r="BL183" s="18" t="s">
        <v>276</v>
      </c>
      <c r="BM183" s="158" t="s">
        <v>2487</v>
      </c>
    </row>
    <row r="184" spans="1:65" s="2" customFormat="1" ht="21.75" customHeight="1">
      <c r="A184" s="33"/>
      <c r="B184" s="145"/>
      <c r="C184" s="146" t="s">
        <v>383</v>
      </c>
      <c r="D184" s="146" t="s">
        <v>144</v>
      </c>
      <c r="E184" s="147" t="s">
        <v>1746</v>
      </c>
      <c r="F184" s="148" t="s">
        <v>1747</v>
      </c>
      <c r="G184" s="149" t="s">
        <v>1470</v>
      </c>
      <c r="H184" s="203"/>
      <c r="I184" s="151"/>
      <c r="J184" s="152">
        <f>ROUND(I184*H184,2)</f>
        <v>0</v>
      </c>
      <c r="K184" s="153"/>
      <c r="L184" s="34"/>
      <c r="M184" s="154" t="s">
        <v>1</v>
      </c>
      <c r="N184" s="155" t="s">
        <v>40</v>
      </c>
      <c r="O184" s="59"/>
      <c r="P184" s="156">
        <f>O184*H184</f>
        <v>0</v>
      </c>
      <c r="Q184" s="156">
        <v>0</v>
      </c>
      <c r="R184" s="156">
        <f>Q184*H184</f>
        <v>0</v>
      </c>
      <c r="S184" s="156">
        <v>0</v>
      </c>
      <c r="T184" s="157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58" t="s">
        <v>276</v>
      </c>
      <c r="AT184" s="158" t="s">
        <v>144</v>
      </c>
      <c r="AU184" s="158" t="s">
        <v>149</v>
      </c>
      <c r="AY184" s="18" t="s">
        <v>142</v>
      </c>
      <c r="BE184" s="159">
        <f>IF(N184="základná",J184,0)</f>
        <v>0</v>
      </c>
      <c r="BF184" s="159">
        <f>IF(N184="znížená",J184,0)</f>
        <v>0</v>
      </c>
      <c r="BG184" s="159">
        <f>IF(N184="zákl. prenesená",J184,0)</f>
        <v>0</v>
      </c>
      <c r="BH184" s="159">
        <f>IF(N184="zníž. prenesená",J184,0)</f>
        <v>0</v>
      </c>
      <c r="BI184" s="159">
        <f>IF(N184="nulová",J184,0)</f>
        <v>0</v>
      </c>
      <c r="BJ184" s="18" t="s">
        <v>149</v>
      </c>
      <c r="BK184" s="159">
        <f>ROUND(I184*H184,2)</f>
        <v>0</v>
      </c>
      <c r="BL184" s="18" t="s">
        <v>276</v>
      </c>
      <c r="BM184" s="158" t="s">
        <v>2488</v>
      </c>
    </row>
    <row r="185" spans="1:65" s="12" customFormat="1" ht="22.75" customHeight="1">
      <c r="B185" s="132"/>
      <c r="D185" s="133" t="s">
        <v>73</v>
      </c>
      <c r="E185" s="143" t="s">
        <v>2226</v>
      </c>
      <c r="F185" s="143" t="s">
        <v>2227</v>
      </c>
      <c r="I185" s="135"/>
      <c r="J185" s="144">
        <f>BK185</f>
        <v>0</v>
      </c>
      <c r="L185" s="132"/>
      <c r="M185" s="137"/>
      <c r="N185" s="138"/>
      <c r="O185" s="138"/>
      <c r="P185" s="139">
        <f>SUM(P186:P191)</f>
        <v>0</v>
      </c>
      <c r="Q185" s="138"/>
      <c r="R185" s="139">
        <f>SUM(R186:R191)</f>
        <v>2.50563E-2</v>
      </c>
      <c r="S185" s="138"/>
      <c r="T185" s="140">
        <f>SUM(T186:T191)</f>
        <v>0</v>
      </c>
      <c r="AR185" s="133" t="s">
        <v>149</v>
      </c>
      <c r="AT185" s="141" t="s">
        <v>73</v>
      </c>
      <c r="AU185" s="141" t="s">
        <v>82</v>
      </c>
      <c r="AY185" s="133" t="s">
        <v>142</v>
      </c>
      <c r="BK185" s="142">
        <f>SUM(BK186:BK191)</f>
        <v>0</v>
      </c>
    </row>
    <row r="186" spans="1:65" s="2" customFormat="1" ht="33" customHeight="1">
      <c r="A186" s="33"/>
      <c r="B186" s="145"/>
      <c r="C186" s="146" t="s">
        <v>387</v>
      </c>
      <c r="D186" s="146" t="s">
        <v>144</v>
      </c>
      <c r="E186" s="147" t="s">
        <v>2239</v>
      </c>
      <c r="F186" s="148" t="s">
        <v>2240</v>
      </c>
      <c r="G186" s="149" t="s">
        <v>314</v>
      </c>
      <c r="H186" s="150">
        <v>73.694999999999993</v>
      </c>
      <c r="I186" s="151"/>
      <c r="J186" s="152">
        <f>ROUND(I186*H186,2)</f>
        <v>0</v>
      </c>
      <c r="K186" s="153"/>
      <c r="L186" s="34"/>
      <c r="M186" s="154" t="s">
        <v>1</v>
      </c>
      <c r="N186" s="155" t="s">
        <v>40</v>
      </c>
      <c r="O186" s="59"/>
      <c r="P186" s="156">
        <f>O186*H186</f>
        <v>0</v>
      </c>
      <c r="Q186" s="156">
        <v>3.2000000000000003E-4</v>
      </c>
      <c r="R186" s="156">
        <f>Q186*H186</f>
        <v>2.35824E-2</v>
      </c>
      <c r="S186" s="156">
        <v>0</v>
      </c>
      <c r="T186" s="157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58" t="s">
        <v>276</v>
      </c>
      <c r="AT186" s="158" t="s">
        <v>144</v>
      </c>
      <c r="AU186" s="158" t="s">
        <v>149</v>
      </c>
      <c r="AY186" s="18" t="s">
        <v>142</v>
      </c>
      <c r="BE186" s="159">
        <f>IF(N186="základná",J186,0)</f>
        <v>0</v>
      </c>
      <c r="BF186" s="159">
        <f>IF(N186="znížená",J186,0)</f>
        <v>0</v>
      </c>
      <c r="BG186" s="159">
        <f>IF(N186="zákl. prenesená",J186,0)</f>
        <v>0</v>
      </c>
      <c r="BH186" s="159">
        <f>IF(N186="zníž. prenesená",J186,0)</f>
        <v>0</v>
      </c>
      <c r="BI186" s="159">
        <f>IF(N186="nulová",J186,0)</f>
        <v>0</v>
      </c>
      <c r="BJ186" s="18" t="s">
        <v>149</v>
      </c>
      <c r="BK186" s="159">
        <f>ROUND(I186*H186,2)</f>
        <v>0</v>
      </c>
      <c r="BL186" s="18" t="s">
        <v>276</v>
      </c>
      <c r="BM186" s="158" t="s">
        <v>2489</v>
      </c>
    </row>
    <row r="187" spans="1:65" s="13" customFormat="1" ht="10">
      <c r="B187" s="160"/>
      <c r="D187" s="161" t="s">
        <v>151</v>
      </c>
      <c r="E187" s="162" t="s">
        <v>1</v>
      </c>
      <c r="F187" s="163" t="s">
        <v>2490</v>
      </c>
      <c r="H187" s="164">
        <v>37.311999999999998</v>
      </c>
      <c r="I187" s="165"/>
      <c r="L187" s="160"/>
      <c r="M187" s="166"/>
      <c r="N187" s="167"/>
      <c r="O187" s="167"/>
      <c r="P187" s="167"/>
      <c r="Q187" s="167"/>
      <c r="R187" s="167"/>
      <c r="S187" s="167"/>
      <c r="T187" s="168"/>
      <c r="AT187" s="162" t="s">
        <v>151</v>
      </c>
      <c r="AU187" s="162" t="s">
        <v>149</v>
      </c>
      <c r="AV187" s="13" t="s">
        <v>149</v>
      </c>
      <c r="AW187" s="13" t="s">
        <v>31</v>
      </c>
      <c r="AX187" s="13" t="s">
        <v>74</v>
      </c>
      <c r="AY187" s="162" t="s">
        <v>142</v>
      </c>
    </row>
    <row r="188" spans="1:65" s="13" customFormat="1" ht="10">
      <c r="B188" s="160"/>
      <c r="D188" s="161" t="s">
        <v>151</v>
      </c>
      <c r="E188" s="162" t="s">
        <v>1</v>
      </c>
      <c r="F188" s="163" t="s">
        <v>2491</v>
      </c>
      <c r="H188" s="164">
        <v>2.323</v>
      </c>
      <c r="I188" s="165"/>
      <c r="L188" s="160"/>
      <c r="M188" s="166"/>
      <c r="N188" s="167"/>
      <c r="O188" s="167"/>
      <c r="P188" s="167"/>
      <c r="Q188" s="167"/>
      <c r="R188" s="167"/>
      <c r="S188" s="167"/>
      <c r="T188" s="168"/>
      <c r="AT188" s="162" t="s">
        <v>151</v>
      </c>
      <c r="AU188" s="162" t="s">
        <v>149</v>
      </c>
      <c r="AV188" s="13" t="s">
        <v>149</v>
      </c>
      <c r="AW188" s="13" t="s">
        <v>31</v>
      </c>
      <c r="AX188" s="13" t="s">
        <v>74</v>
      </c>
      <c r="AY188" s="162" t="s">
        <v>142</v>
      </c>
    </row>
    <row r="189" spans="1:65" s="13" customFormat="1" ht="10">
      <c r="B189" s="160"/>
      <c r="D189" s="161" t="s">
        <v>151</v>
      </c>
      <c r="E189" s="162" t="s">
        <v>1</v>
      </c>
      <c r="F189" s="163" t="s">
        <v>2492</v>
      </c>
      <c r="H189" s="164">
        <v>34.06</v>
      </c>
      <c r="I189" s="165"/>
      <c r="L189" s="160"/>
      <c r="M189" s="166"/>
      <c r="N189" s="167"/>
      <c r="O189" s="167"/>
      <c r="P189" s="167"/>
      <c r="Q189" s="167"/>
      <c r="R189" s="167"/>
      <c r="S189" s="167"/>
      <c r="T189" s="168"/>
      <c r="AT189" s="162" t="s">
        <v>151</v>
      </c>
      <c r="AU189" s="162" t="s">
        <v>149</v>
      </c>
      <c r="AV189" s="13" t="s">
        <v>149</v>
      </c>
      <c r="AW189" s="13" t="s">
        <v>31</v>
      </c>
      <c r="AX189" s="13" t="s">
        <v>74</v>
      </c>
      <c r="AY189" s="162" t="s">
        <v>142</v>
      </c>
    </row>
    <row r="190" spans="1:65" s="15" customFormat="1" ht="10">
      <c r="B190" s="176"/>
      <c r="D190" s="161" t="s">
        <v>151</v>
      </c>
      <c r="E190" s="177" t="s">
        <v>1</v>
      </c>
      <c r="F190" s="178" t="s">
        <v>164</v>
      </c>
      <c r="H190" s="179">
        <v>73.694999999999993</v>
      </c>
      <c r="I190" s="180"/>
      <c r="L190" s="176"/>
      <c r="M190" s="181"/>
      <c r="N190" s="182"/>
      <c r="O190" s="182"/>
      <c r="P190" s="182"/>
      <c r="Q190" s="182"/>
      <c r="R190" s="182"/>
      <c r="S190" s="182"/>
      <c r="T190" s="183"/>
      <c r="AT190" s="177" t="s">
        <v>151</v>
      </c>
      <c r="AU190" s="177" t="s">
        <v>149</v>
      </c>
      <c r="AV190" s="15" t="s">
        <v>148</v>
      </c>
      <c r="AW190" s="15" t="s">
        <v>31</v>
      </c>
      <c r="AX190" s="15" t="s">
        <v>82</v>
      </c>
      <c r="AY190" s="177" t="s">
        <v>142</v>
      </c>
    </row>
    <row r="191" spans="1:65" s="2" customFormat="1" ht="33" customHeight="1">
      <c r="A191" s="33"/>
      <c r="B191" s="145"/>
      <c r="C191" s="146" t="s">
        <v>392</v>
      </c>
      <c r="D191" s="146" t="s">
        <v>144</v>
      </c>
      <c r="E191" s="147" t="s">
        <v>2246</v>
      </c>
      <c r="F191" s="148" t="s">
        <v>2247</v>
      </c>
      <c r="G191" s="149" t="s">
        <v>314</v>
      </c>
      <c r="H191" s="150">
        <v>73.694999999999993</v>
      </c>
      <c r="I191" s="151"/>
      <c r="J191" s="152">
        <f>ROUND(I191*H191,2)</f>
        <v>0</v>
      </c>
      <c r="K191" s="153"/>
      <c r="L191" s="34"/>
      <c r="M191" s="204" t="s">
        <v>1</v>
      </c>
      <c r="N191" s="205" t="s">
        <v>40</v>
      </c>
      <c r="O191" s="206"/>
      <c r="P191" s="207">
        <f>O191*H191</f>
        <v>0</v>
      </c>
      <c r="Q191" s="207">
        <v>2.0000000000000002E-5</v>
      </c>
      <c r="R191" s="207">
        <f>Q191*H191</f>
        <v>1.4739E-3</v>
      </c>
      <c r="S191" s="207">
        <v>0</v>
      </c>
      <c r="T191" s="208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58" t="s">
        <v>276</v>
      </c>
      <c r="AT191" s="158" t="s">
        <v>144</v>
      </c>
      <c r="AU191" s="158" t="s">
        <v>149</v>
      </c>
      <c r="AY191" s="18" t="s">
        <v>142</v>
      </c>
      <c r="BE191" s="159">
        <f>IF(N191="základná",J191,0)</f>
        <v>0</v>
      </c>
      <c r="BF191" s="159">
        <f>IF(N191="znížená",J191,0)</f>
        <v>0</v>
      </c>
      <c r="BG191" s="159">
        <f>IF(N191="zákl. prenesená",J191,0)</f>
        <v>0</v>
      </c>
      <c r="BH191" s="159">
        <f>IF(N191="zníž. prenesená",J191,0)</f>
        <v>0</v>
      </c>
      <c r="BI191" s="159">
        <f>IF(N191="nulová",J191,0)</f>
        <v>0</v>
      </c>
      <c r="BJ191" s="18" t="s">
        <v>149</v>
      </c>
      <c r="BK191" s="159">
        <f>ROUND(I191*H191,2)</f>
        <v>0</v>
      </c>
      <c r="BL191" s="18" t="s">
        <v>276</v>
      </c>
      <c r="BM191" s="158" t="s">
        <v>2493</v>
      </c>
    </row>
    <row r="192" spans="1:65" s="2" customFormat="1" ht="7" customHeight="1">
      <c r="A192" s="33"/>
      <c r="B192" s="48"/>
      <c r="C192" s="49"/>
      <c r="D192" s="49"/>
      <c r="E192" s="49"/>
      <c r="F192" s="49"/>
      <c r="G192" s="49"/>
      <c r="H192" s="49"/>
      <c r="I192" s="49"/>
      <c r="J192" s="49"/>
      <c r="K192" s="49"/>
      <c r="L192" s="34"/>
      <c r="M192" s="33"/>
      <c r="O192" s="33"/>
      <c r="P192" s="33"/>
      <c r="Q192" s="33"/>
      <c r="R192" s="33"/>
      <c r="S192" s="33"/>
      <c r="T192" s="33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</row>
  </sheetData>
  <autoFilter ref="C125:K191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8</vt:i4>
      </vt:variant>
    </vt:vector>
  </HeadingPairs>
  <TitlesOfParts>
    <vt:vector size="12" baseType="lpstr">
      <vt:lpstr>Rekapitulácia stavby</vt:lpstr>
      <vt:lpstr>01 - Zariadenie pre senio...</vt:lpstr>
      <vt:lpstr>02 - Sadové úpravy</vt:lpstr>
      <vt:lpstr>03 - Altánok</vt:lpstr>
      <vt:lpstr>'01 - Zariadenie pre senio...'!Názvy_tlače</vt:lpstr>
      <vt:lpstr>'02 - Sadové úpravy'!Názvy_tlače</vt:lpstr>
      <vt:lpstr>'03 - Altánok'!Názvy_tlače</vt:lpstr>
      <vt:lpstr>'Rekapitulácia stavby'!Názvy_tlače</vt:lpstr>
      <vt:lpstr>'01 - Zariadenie pre senio...'!Oblasť_tlače</vt:lpstr>
      <vt:lpstr>'02 - Sadové úpravy'!Oblasť_tlače</vt:lpstr>
      <vt:lpstr>'03 - Altánok'!Oblasť_tlače</vt:lpstr>
      <vt:lpstr>'Rekapitulácia stavby'!Oblasť_tlače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LAPTOP-TE96VMFT\Fialka</dc:creator>
  <cp:lastModifiedBy>HP</cp:lastModifiedBy>
  <cp:lastPrinted>2021-04-15T19:12:15Z</cp:lastPrinted>
  <dcterms:created xsi:type="dcterms:W3CDTF">2021-04-15T19:10:55Z</dcterms:created>
  <dcterms:modified xsi:type="dcterms:W3CDTF">2021-04-15T19:12:20Z</dcterms:modified>
</cp:coreProperties>
</file>