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Monika\Verejné obstarávanie\Veľké Kapušany\"/>
    </mc:Choice>
  </mc:AlternateContent>
  <bookViews>
    <workbookView xWindow="0" yWindow="0" windowWidth="20460" windowHeight="5190"/>
  </bookViews>
  <sheets>
    <sheet name="Rekapitulácia stavby" sheetId="1" r:id="rId1"/>
    <sheet name="101 - 101-00  Okružná kri..." sheetId="2" r:id="rId2"/>
    <sheet name="101-00.1 - 101-00.1  Prel..." sheetId="3" r:id="rId3"/>
    <sheet name="102 - 102-00  Chodníky pr..." sheetId="4" r:id="rId4"/>
    <sheet name="501 - 501-00  Dažďová kan..." sheetId="5" r:id="rId5"/>
    <sheet name="510 - 510-00  Rekonštrukc..." sheetId="6" r:id="rId6"/>
    <sheet name="621 - 621 - 00  Vonkajšie..." sheetId="7" r:id="rId7"/>
    <sheet name="621-00.1 - 621 - 00.1  Pr..." sheetId="8" r:id="rId8"/>
    <sheet name="701 - 701 - 00  Ochrana S..." sheetId="9" r:id="rId9"/>
  </sheets>
  <definedNames>
    <definedName name="_xlnm._FilterDatabase" localSheetId="1" hidden="1">'101 - 101-00  Okružná kri...'!$C$124:$K$222</definedName>
    <definedName name="_xlnm._FilterDatabase" localSheetId="2" hidden="1">'101-00.1 - 101-00.1  Prel...'!$C$119:$K$137</definedName>
    <definedName name="_xlnm._FilterDatabase" localSheetId="3" hidden="1">'102 - 102-00  Chodníky pr...'!$C$120:$K$153</definedName>
    <definedName name="_xlnm._FilterDatabase" localSheetId="4" hidden="1">'501 - 501-00  Dažďová kan...'!$C$122:$K$160</definedName>
    <definedName name="_xlnm._FilterDatabase" localSheetId="5" hidden="1">'510 - 510-00  Rekonštrukc...'!$C$122:$K$174</definedName>
    <definedName name="_xlnm._FilterDatabase" localSheetId="6" hidden="1">'621 - 621 - 00  Vonkajšie...'!$C$119:$K$149</definedName>
    <definedName name="_xlnm._FilterDatabase" localSheetId="7" hidden="1">'621-00.1 - 621 - 00.1  Pr...'!$C$119:$K$137</definedName>
    <definedName name="_xlnm._FilterDatabase" localSheetId="8" hidden="1">'701 - 701 - 00  Ochrana S...'!$C$125:$K$196</definedName>
    <definedName name="_xlnm.Print_Titles" localSheetId="1">'101 - 101-00  Okružná kri...'!$124:$124</definedName>
    <definedName name="_xlnm.Print_Titles" localSheetId="2">'101-00.1 - 101-00.1  Prel...'!$119:$119</definedName>
    <definedName name="_xlnm.Print_Titles" localSheetId="3">'102 - 102-00  Chodníky pr...'!$120:$120</definedName>
    <definedName name="_xlnm.Print_Titles" localSheetId="4">'501 - 501-00  Dažďová kan...'!$122:$122</definedName>
    <definedName name="_xlnm.Print_Titles" localSheetId="5">'510 - 510-00  Rekonštrukc...'!$122:$122</definedName>
    <definedName name="_xlnm.Print_Titles" localSheetId="6">'621 - 621 - 00  Vonkajšie...'!$119:$119</definedName>
    <definedName name="_xlnm.Print_Titles" localSheetId="7">'621-00.1 - 621 - 00.1  Pr...'!$119:$119</definedName>
    <definedName name="_xlnm.Print_Titles" localSheetId="8">'701 - 701 - 00  Ochrana S...'!$125:$125</definedName>
    <definedName name="_xlnm.Print_Titles" localSheetId="0">'Rekapitulácia stavby'!$92:$92</definedName>
    <definedName name="_xlnm.Print_Area" localSheetId="1">'101 - 101-00  Okružná kri...'!$C$4:$J$76,'101 - 101-00  Okružná kri...'!$C$112:$J$222</definedName>
    <definedName name="_xlnm.Print_Area" localSheetId="2">'101-00.1 - 101-00.1  Prel...'!$C$4:$J$76,'101-00.1 - 101-00.1  Prel...'!$C$107:$J$137</definedName>
    <definedName name="_xlnm.Print_Area" localSheetId="3">'102 - 102-00  Chodníky pr...'!$C$4:$J$76,'102 - 102-00  Chodníky pr...'!$C$108:$J$153</definedName>
    <definedName name="_xlnm.Print_Area" localSheetId="4">'501 - 501-00  Dažďová kan...'!$C$4:$J$76,'501 - 501-00  Dažďová kan...'!$C$110:$J$160</definedName>
    <definedName name="_xlnm.Print_Area" localSheetId="5">'510 - 510-00  Rekonštrukc...'!$C$4:$J$76,'510 - 510-00  Rekonštrukc...'!$C$110:$J$174</definedName>
    <definedName name="_xlnm.Print_Area" localSheetId="6">'621 - 621 - 00  Vonkajšie...'!$C$4:$J$76,'621 - 621 - 00  Vonkajšie...'!$C$107:$J$149</definedName>
    <definedName name="_xlnm.Print_Area" localSheetId="7">'621-00.1 - 621 - 00.1  Pr...'!$C$4:$J$76,'621-00.1 - 621 - 00.1  Pr...'!$C$107:$J$137</definedName>
    <definedName name="_xlnm.Print_Area" localSheetId="8">'701 - 701 - 00  Ochrana S...'!$C$4:$J$76,'701 - 701 - 00  Ochrana S...'!$C$113:$J$196</definedName>
    <definedName name="_xlnm.Print_Area" localSheetId="0">'Rekapitulácia stavby'!$D$4:$AO$76,'Rekapitulácia stavby'!$C$82:$AQ$103</definedName>
  </definedNames>
  <calcPr calcId="152511"/>
</workbook>
</file>

<file path=xl/calcChain.xml><?xml version="1.0" encoding="utf-8"?>
<calcChain xmlns="http://schemas.openxmlformats.org/spreadsheetml/2006/main">
  <c r="J37" i="9" l="1"/>
  <c r="J36" i="9"/>
  <c r="AY102" i="1"/>
  <c r="J35" i="9"/>
  <c r="AX102" i="1" s="1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3" i="9"/>
  <c r="BH173" i="9"/>
  <c r="BG173" i="9"/>
  <c r="BE173" i="9"/>
  <c r="T173" i="9"/>
  <c r="T172" i="9" s="1"/>
  <c r="R173" i="9"/>
  <c r="R172" i="9" s="1"/>
  <c r="P173" i="9"/>
  <c r="P172" i="9" s="1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7" i="9"/>
  <c r="BH147" i="9"/>
  <c r="BG147" i="9"/>
  <c r="BE147" i="9"/>
  <c r="T147" i="9"/>
  <c r="T146" i="9" s="1"/>
  <c r="R147" i="9"/>
  <c r="R146" i="9" s="1"/>
  <c r="P147" i="9"/>
  <c r="P146" i="9" s="1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J122" i="9"/>
  <c r="F122" i="9"/>
  <c r="F120" i="9"/>
  <c r="E118" i="9"/>
  <c r="J91" i="9"/>
  <c r="F91" i="9"/>
  <c r="F89" i="9"/>
  <c r="E87" i="9"/>
  <c r="J24" i="9"/>
  <c r="E24" i="9"/>
  <c r="J92" i="9" s="1"/>
  <c r="J23" i="9"/>
  <c r="J18" i="9"/>
  <c r="E18" i="9"/>
  <c r="F123" i="9" s="1"/>
  <c r="J17" i="9"/>
  <c r="J120" i="9"/>
  <c r="E7" i="9"/>
  <c r="E116" i="9" s="1"/>
  <c r="J37" i="8"/>
  <c r="J36" i="8"/>
  <c r="AY101" i="1" s="1"/>
  <c r="J35" i="8"/>
  <c r="AX101" i="1" s="1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6" i="8"/>
  <c r="BH126" i="8"/>
  <c r="BG126" i="8"/>
  <c r="BE126" i="8"/>
  <c r="T126" i="8"/>
  <c r="R126" i="8"/>
  <c r="P126" i="8"/>
  <c r="BI125" i="8"/>
  <c r="BH125" i="8"/>
  <c r="BG125" i="8"/>
  <c r="BE125" i="8"/>
  <c r="T125" i="8"/>
  <c r="R125" i="8"/>
  <c r="P125" i="8"/>
  <c r="BI124" i="8"/>
  <c r="BH124" i="8"/>
  <c r="BG124" i="8"/>
  <c r="BE124" i="8"/>
  <c r="T124" i="8"/>
  <c r="R124" i="8"/>
  <c r="P124" i="8"/>
  <c r="BI123" i="8"/>
  <c r="BH123" i="8"/>
  <c r="BG123" i="8"/>
  <c r="BE123" i="8"/>
  <c r="T123" i="8"/>
  <c r="R123" i="8"/>
  <c r="P123" i="8"/>
  <c r="J116" i="8"/>
  <c r="F116" i="8"/>
  <c r="F114" i="8"/>
  <c r="E112" i="8"/>
  <c r="J91" i="8"/>
  <c r="F91" i="8"/>
  <c r="F89" i="8"/>
  <c r="E87" i="8"/>
  <c r="J24" i="8"/>
  <c r="E24" i="8"/>
  <c r="J92" i="8" s="1"/>
  <c r="J23" i="8"/>
  <c r="J18" i="8"/>
  <c r="E18" i="8"/>
  <c r="F117" i="8" s="1"/>
  <c r="J17" i="8"/>
  <c r="J114" i="8"/>
  <c r="E7" i="8"/>
  <c r="E85" i="8" s="1"/>
  <c r="J37" i="7"/>
  <c r="J36" i="7"/>
  <c r="AY100" i="1" s="1"/>
  <c r="J35" i="7"/>
  <c r="AX100" i="1" s="1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BI124" i="7"/>
  <c r="BH124" i="7"/>
  <c r="BG124" i="7"/>
  <c r="BE124" i="7"/>
  <c r="T124" i="7"/>
  <c r="R124" i="7"/>
  <c r="P124" i="7"/>
  <c r="BI123" i="7"/>
  <c r="BH123" i="7"/>
  <c r="BG123" i="7"/>
  <c r="BE123" i="7"/>
  <c r="T123" i="7"/>
  <c r="R123" i="7"/>
  <c r="P123" i="7"/>
  <c r="J116" i="7"/>
  <c r="F116" i="7"/>
  <c r="F114" i="7"/>
  <c r="E112" i="7"/>
  <c r="J91" i="7"/>
  <c r="F91" i="7"/>
  <c r="F89" i="7"/>
  <c r="E87" i="7"/>
  <c r="J24" i="7"/>
  <c r="E24" i="7"/>
  <c r="J92" i="7" s="1"/>
  <c r="J23" i="7"/>
  <c r="J18" i="7"/>
  <c r="E18" i="7"/>
  <c r="F117" i="7" s="1"/>
  <c r="J17" i="7"/>
  <c r="J114" i="7"/>
  <c r="E7" i="7"/>
  <c r="E85" i="7"/>
  <c r="J37" i="6"/>
  <c r="J36" i="6"/>
  <c r="AY99" i="1" s="1"/>
  <c r="J35" i="6"/>
  <c r="AX99" i="1" s="1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5" i="6"/>
  <c r="BH165" i="6"/>
  <c r="BG165" i="6"/>
  <c r="BE165" i="6"/>
  <c r="T165" i="6"/>
  <c r="T164" i="6"/>
  <c r="R165" i="6"/>
  <c r="R164" i="6"/>
  <c r="P165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0" i="6"/>
  <c r="BH140" i="6"/>
  <c r="BG140" i="6"/>
  <c r="BE140" i="6"/>
  <c r="T140" i="6"/>
  <c r="T139" i="6"/>
  <c r="R140" i="6"/>
  <c r="R139" i="6"/>
  <c r="P140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J119" i="6"/>
  <c r="F119" i="6"/>
  <c r="F117" i="6"/>
  <c r="E115" i="6"/>
  <c r="J91" i="6"/>
  <c r="F91" i="6"/>
  <c r="F89" i="6"/>
  <c r="E87" i="6"/>
  <c r="J24" i="6"/>
  <c r="E24" i="6"/>
  <c r="J120" i="6"/>
  <c r="J23" i="6"/>
  <c r="J18" i="6"/>
  <c r="E18" i="6"/>
  <c r="F92" i="6"/>
  <c r="J17" i="6"/>
  <c r="J89" i="6"/>
  <c r="E7" i="6"/>
  <c r="E113" i="6" s="1"/>
  <c r="J37" i="5"/>
  <c r="J36" i="5"/>
  <c r="AY98" i="1" s="1"/>
  <c r="J35" i="5"/>
  <c r="AX98" i="1" s="1"/>
  <c r="BI160" i="5"/>
  <c r="BH160" i="5"/>
  <c r="BG160" i="5"/>
  <c r="BE160" i="5"/>
  <c r="T160" i="5"/>
  <c r="T159" i="5" s="1"/>
  <c r="R160" i="5"/>
  <c r="R159" i="5" s="1"/>
  <c r="P160" i="5"/>
  <c r="P159" i="5" s="1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T153" i="5"/>
  <c r="R154" i="5"/>
  <c r="R153" i="5" s="1"/>
  <c r="P154" i="5"/>
  <c r="P153" i="5" s="1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0" i="5"/>
  <c r="BH140" i="5"/>
  <c r="BG140" i="5"/>
  <c r="BE140" i="5"/>
  <c r="T140" i="5"/>
  <c r="T139" i="5"/>
  <c r="R140" i="5"/>
  <c r="R139" i="5"/>
  <c r="P140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J119" i="5"/>
  <c r="F119" i="5"/>
  <c r="F117" i="5"/>
  <c r="E115" i="5"/>
  <c r="J91" i="5"/>
  <c r="F91" i="5"/>
  <c r="F89" i="5"/>
  <c r="E87" i="5"/>
  <c r="J24" i="5"/>
  <c r="E24" i="5"/>
  <c r="J92" i="5"/>
  <c r="J23" i="5"/>
  <c r="J18" i="5"/>
  <c r="E18" i="5"/>
  <c r="F120" i="5"/>
  <c r="J17" i="5"/>
  <c r="J89" i="5"/>
  <c r="E7" i="5"/>
  <c r="E113" i="5" s="1"/>
  <c r="J37" i="4"/>
  <c r="J36" i="4"/>
  <c r="AY97" i="1" s="1"/>
  <c r="J35" i="4"/>
  <c r="AX97" i="1" s="1"/>
  <c r="BI153" i="4"/>
  <c r="BH153" i="4"/>
  <c r="BG153" i="4"/>
  <c r="BE153" i="4"/>
  <c r="T153" i="4"/>
  <c r="T152" i="4" s="1"/>
  <c r="R153" i="4"/>
  <c r="R152" i="4" s="1"/>
  <c r="P153" i="4"/>
  <c r="P152" i="4" s="1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J117" i="4"/>
  <c r="F117" i="4"/>
  <c r="F115" i="4"/>
  <c r="E113" i="4"/>
  <c r="J91" i="4"/>
  <c r="F91" i="4"/>
  <c r="F89" i="4"/>
  <c r="E87" i="4"/>
  <c r="J24" i="4"/>
  <c r="E24" i="4"/>
  <c r="J92" i="4" s="1"/>
  <c r="J23" i="4"/>
  <c r="J18" i="4"/>
  <c r="E18" i="4"/>
  <c r="F118" i="4" s="1"/>
  <c r="J17" i="4"/>
  <c r="J89" i="4"/>
  <c r="E7" i="4"/>
  <c r="E111" i="4" s="1"/>
  <c r="J37" i="3"/>
  <c r="J36" i="3"/>
  <c r="AY96" i="1" s="1"/>
  <c r="J35" i="3"/>
  <c r="AX96" i="1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J116" i="3"/>
  <c r="F116" i="3"/>
  <c r="F114" i="3"/>
  <c r="E112" i="3"/>
  <c r="J91" i="3"/>
  <c r="F91" i="3"/>
  <c r="F89" i="3"/>
  <c r="E87" i="3"/>
  <c r="J24" i="3"/>
  <c r="E24" i="3"/>
  <c r="J117" i="3" s="1"/>
  <c r="J23" i="3"/>
  <c r="J18" i="3"/>
  <c r="E18" i="3"/>
  <c r="F117" i="3" s="1"/>
  <c r="J17" i="3"/>
  <c r="J114" i="3"/>
  <c r="E7" i="3"/>
  <c r="E110" i="3" s="1"/>
  <c r="J37" i="2"/>
  <c r="J36" i="2"/>
  <c r="AY95" i="1" s="1"/>
  <c r="J35" i="2"/>
  <c r="AX95" i="1" s="1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18" i="2"/>
  <c r="BH218" i="2"/>
  <c r="BG218" i="2"/>
  <c r="BE218" i="2"/>
  <c r="T218" i="2"/>
  <c r="T217" i="2" s="1"/>
  <c r="R218" i="2"/>
  <c r="R217" i="2" s="1"/>
  <c r="P218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J121" i="2"/>
  <c r="F121" i="2"/>
  <c r="F119" i="2"/>
  <c r="E117" i="2"/>
  <c r="J91" i="2"/>
  <c r="F91" i="2"/>
  <c r="F89" i="2"/>
  <c r="E87" i="2"/>
  <c r="J24" i="2"/>
  <c r="E24" i="2"/>
  <c r="J92" i="2" s="1"/>
  <c r="J23" i="2"/>
  <c r="J18" i="2"/>
  <c r="E18" i="2"/>
  <c r="F122" i="2" s="1"/>
  <c r="J17" i="2"/>
  <c r="J89" i="2"/>
  <c r="E7" i="2"/>
  <c r="E85" i="2" s="1"/>
  <c r="L90" i="1"/>
  <c r="AM90" i="1"/>
  <c r="AM89" i="1"/>
  <c r="L89" i="1"/>
  <c r="AM87" i="1"/>
  <c r="L87" i="1"/>
  <c r="L85" i="1"/>
  <c r="L84" i="1"/>
  <c r="J196" i="9"/>
  <c r="J193" i="9"/>
  <c r="J191" i="9"/>
  <c r="BK190" i="9"/>
  <c r="BK184" i="9"/>
  <c r="J183" i="9"/>
  <c r="BK182" i="9"/>
  <c r="J181" i="9"/>
  <c r="BK180" i="9"/>
  <c r="J179" i="9"/>
  <c r="J178" i="9"/>
  <c r="BK177" i="9"/>
  <c r="BK176" i="9"/>
  <c r="J173" i="9"/>
  <c r="J171" i="9"/>
  <c r="J170" i="9"/>
  <c r="J169" i="9"/>
  <c r="BK167" i="9"/>
  <c r="J166" i="9"/>
  <c r="BK165" i="9"/>
  <c r="BK164" i="9"/>
  <c r="J163" i="9"/>
  <c r="BK162" i="9"/>
  <c r="J161" i="9"/>
  <c r="J160" i="9"/>
  <c r="J159" i="9"/>
  <c r="J158" i="9"/>
  <c r="J157" i="9"/>
  <c r="BK156" i="9"/>
  <c r="BK155" i="9"/>
  <c r="BK154" i="9"/>
  <c r="J153" i="9"/>
  <c r="BK151" i="9"/>
  <c r="J150" i="9"/>
  <c r="BK149" i="9"/>
  <c r="J149" i="9"/>
  <c r="BK147" i="9"/>
  <c r="J145" i="9"/>
  <c r="J144" i="9"/>
  <c r="BK143" i="9"/>
  <c r="BK142" i="9"/>
  <c r="J141" i="9"/>
  <c r="J140" i="9"/>
  <c r="BK139" i="9"/>
  <c r="BK138" i="9"/>
  <c r="BK137" i="9"/>
  <c r="BK136" i="9"/>
  <c r="BK135" i="9"/>
  <c r="BK134" i="9"/>
  <c r="BK133" i="9"/>
  <c r="J132" i="9"/>
  <c r="J131" i="9"/>
  <c r="J130" i="9"/>
  <c r="J129" i="9"/>
  <c r="J137" i="8"/>
  <c r="J136" i="8"/>
  <c r="BK135" i="8"/>
  <c r="BK134" i="8"/>
  <c r="BK132" i="8"/>
  <c r="BK131" i="8"/>
  <c r="J130" i="8"/>
  <c r="BK129" i="8"/>
  <c r="BK128" i="8"/>
  <c r="BK126" i="8"/>
  <c r="J125" i="8"/>
  <c r="J124" i="8"/>
  <c r="J123" i="8"/>
  <c r="J149" i="7"/>
  <c r="J148" i="7"/>
  <c r="BK147" i="7"/>
  <c r="BK146" i="7"/>
  <c r="BK144" i="7"/>
  <c r="BK143" i="7"/>
  <c r="BK142" i="7"/>
  <c r="BK141" i="7"/>
  <c r="BK140" i="7"/>
  <c r="J139" i="7"/>
  <c r="J138" i="7"/>
  <c r="BK137" i="7"/>
  <c r="J135" i="7"/>
  <c r="BK134" i="7"/>
  <c r="BK133" i="7"/>
  <c r="BK132" i="7"/>
  <c r="BK131" i="7"/>
  <c r="J130" i="7"/>
  <c r="J129" i="7"/>
  <c r="BK128" i="7"/>
  <c r="J127" i="7"/>
  <c r="BK126" i="7"/>
  <c r="BK125" i="7"/>
  <c r="J124" i="7"/>
  <c r="J123" i="7"/>
  <c r="J174" i="6"/>
  <c r="J173" i="6"/>
  <c r="BK172" i="6"/>
  <c r="BK171" i="6"/>
  <c r="J169" i="6"/>
  <c r="J168" i="6"/>
  <c r="J167" i="6"/>
  <c r="J165" i="6"/>
  <c r="BK163" i="6"/>
  <c r="BK162" i="6"/>
  <c r="J161" i="6"/>
  <c r="J160" i="6"/>
  <c r="J159" i="6"/>
  <c r="J158" i="6"/>
  <c r="BK157" i="6"/>
  <c r="J156" i="6"/>
  <c r="BK154" i="6"/>
  <c r="J153" i="6"/>
  <c r="J152" i="6"/>
  <c r="BK151" i="6"/>
  <c r="BK150" i="6"/>
  <c r="J149" i="6"/>
  <c r="J148" i="6"/>
  <c r="BK147" i="6"/>
  <c r="J146" i="6"/>
  <c r="J145" i="6"/>
  <c r="BK144" i="6"/>
  <c r="BK143" i="6"/>
  <c r="J142" i="6"/>
  <c r="J140" i="6"/>
  <c r="BK138" i="6"/>
  <c r="BK137" i="6"/>
  <c r="BK136" i="6"/>
  <c r="J135" i="6"/>
  <c r="J134" i="6"/>
  <c r="BK133" i="6"/>
  <c r="BK132" i="6"/>
  <c r="J131" i="6"/>
  <c r="J130" i="6"/>
  <c r="J129" i="6"/>
  <c r="J128" i="6"/>
  <c r="BK127" i="6"/>
  <c r="BK126" i="6"/>
  <c r="J160" i="5"/>
  <c r="J158" i="5"/>
  <c r="BK157" i="5"/>
  <c r="BK156" i="5"/>
  <c r="BK154" i="5"/>
  <c r="J152" i="5"/>
  <c r="BK151" i="5"/>
  <c r="J150" i="5"/>
  <c r="J149" i="5"/>
  <c r="BK148" i="5"/>
  <c r="J147" i="5"/>
  <c r="BK146" i="5"/>
  <c r="BK145" i="5"/>
  <c r="BK144" i="5"/>
  <c r="BK143" i="5"/>
  <c r="BK142" i="5"/>
  <c r="J137" i="5"/>
  <c r="BK136" i="5"/>
  <c r="BK135" i="5"/>
  <c r="BK134" i="5"/>
  <c r="BK133" i="5"/>
  <c r="J132" i="5"/>
  <c r="BK131" i="5"/>
  <c r="J130" i="5"/>
  <c r="J129" i="5"/>
  <c r="BK128" i="5"/>
  <c r="BK127" i="5"/>
  <c r="J126" i="5"/>
  <c r="BK153" i="4"/>
  <c r="BK151" i="4"/>
  <c r="BK150" i="4"/>
  <c r="BK149" i="4"/>
  <c r="J148" i="4"/>
  <c r="BK147" i="4"/>
  <c r="BK146" i="4"/>
  <c r="BK145" i="4"/>
  <c r="J144" i="4"/>
  <c r="J143" i="4"/>
  <c r="J142" i="4"/>
  <c r="BK141" i="4"/>
  <c r="BK140" i="4"/>
  <c r="BK138" i="4"/>
  <c r="BK137" i="4"/>
  <c r="BK136" i="4"/>
  <c r="J135" i="4"/>
  <c r="J134" i="4"/>
  <c r="J133" i="4"/>
  <c r="J132" i="4"/>
  <c r="J131" i="4"/>
  <c r="BK130" i="4"/>
  <c r="J128" i="4"/>
  <c r="J127" i="4"/>
  <c r="BK126" i="4"/>
  <c r="J125" i="4"/>
  <c r="J124" i="4"/>
  <c r="BK137" i="3"/>
  <c r="J136" i="3"/>
  <c r="BK135" i="3"/>
  <c r="J135" i="3"/>
  <c r="BK134" i="3"/>
  <c r="J131" i="3"/>
  <c r="J130" i="3"/>
  <c r="BK129" i="3"/>
  <c r="BK128" i="3"/>
  <c r="J127" i="3"/>
  <c r="BK125" i="3"/>
  <c r="BK124" i="3"/>
  <c r="BK123" i="3"/>
  <c r="BK222" i="2"/>
  <c r="J221" i="2"/>
  <c r="J218" i="2"/>
  <c r="J216" i="2"/>
  <c r="J215" i="2"/>
  <c r="BK214" i="2"/>
  <c r="J213" i="2"/>
  <c r="BK212" i="2"/>
  <c r="BK211" i="2"/>
  <c r="BK210" i="2"/>
  <c r="BK209" i="2"/>
  <c r="BK208" i="2"/>
  <c r="J207" i="2"/>
  <c r="J206" i="2"/>
  <c r="BK205" i="2"/>
  <c r="J204" i="2"/>
  <c r="J203" i="2"/>
  <c r="J202" i="2"/>
  <c r="J201" i="2"/>
  <c r="BK200" i="2"/>
  <c r="BK199" i="2"/>
  <c r="BK198" i="2"/>
  <c r="J197" i="2"/>
  <c r="J196" i="2"/>
  <c r="BK195" i="2"/>
  <c r="J194" i="2"/>
  <c r="J193" i="2"/>
  <c r="J192" i="2"/>
  <c r="BK191" i="2"/>
  <c r="BK190" i="2"/>
  <c r="J189" i="2"/>
  <c r="J188" i="2"/>
  <c r="J187" i="2"/>
  <c r="J186" i="2"/>
  <c r="J184" i="2"/>
  <c r="BK183" i="2"/>
  <c r="BK182" i="2"/>
  <c r="J181" i="2"/>
  <c r="BK180" i="2"/>
  <c r="BK179" i="2"/>
  <c r="J178" i="2"/>
  <c r="BK177" i="2"/>
  <c r="BK176" i="2"/>
  <c r="J174" i="2"/>
  <c r="BK173" i="2"/>
  <c r="BK172" i="2"/>
  <c r="BK171" i="2"/>
  <c r="J170" i="2"/>
  <c r="BK169" i="2"/>
  <c r="J168" i="2"/>
  <c r="J167" i="2"/>
  <c r="BK166" i="2"/>
  <c r="J165" i="2"/>
  <c r="J164" i="2"/>
  <c r="J163" i="2"/>
  <c r="J162" i="2"/>
  <c r="J161" i="2"/>
  <c r="J160" i="2"/>
  <c r="J159" i="2"/>
  <c r="J158" i="2"/>
  <c r="J157" i="2"/>
  <c r="BK156" i="2"/>
  <c r="BK154" i="2"/>
  <c r="BK153" i="2"/>
  <c r="J152" i="2"/>
  <c r="J150" i="2"/>
  <c r="BK149" i="2"/>
  <c r="J148" i="2"/>
  <c r="J147" i="2"/>
  <c r="BK146" i="2"/>
  <c r="J145" i="2"/>
  <c r="J144" i="2"/>
  <c r="BK143" i="2"/>
  <c r="J142" i="2"/>
  <c r="BK141" i="2"/>
  <c r="BK140" i="2"/>
  <c r="J139" i="2"/>
  <c r="J138" i="2"/>
  <c r="J137" i="2"/>
  <c r="J136" i="2"/>
  <c r="J135" i="2"/>
  <c r="J134" i="2"/>
  <c r="BK133" i="2"/>
  <c r="J132" i="2"/>
  <c r="J131" i="2"/>
  <c r="BK130" i="2"/>
  <c r="J129" i="2"/>
  <c r="BK128" i="2"/>
  <c r="BK196" i="9"/>
  <c r="BK195" i="9"/>
  <c r="J195" i="9"/>
  <c r="BK194" i="9"/>
  <c r="J194" i="9"/>
  <c r="BK193" i="9"/>
  <c r="BK191" i="9"/>
  <c r="J190" i="9"/>
  <c r="BK189" i="9"/>
  <c r="J189" i="9"/>
  <c r="BK188" i="9"/>
  <c r="J188" i="9"/>
  <c r="BK187" i="9"/>
  <c r="J187" i="9"/>
  <c r="BK186" i="9"/>
  <c r="J186" i="9"/>
  <c r="BK185" i="9"/>
  <c r="J185" i="9"/>
  <c r="J184" i="9"/>
  <c r="BK183" i="9"/>
  <c r="J182" i="9"/>
  <c r="BK181" i="9"/>
  <c r="J180" i="9"/>
  <c r="BK179" i="9"/>
  <c r="BK178" i="9"/>
  <c r="J177" i="9"/>
  <c r="J176" i="9"/>
  <c r="BK173" i="9"/>
  <c r="BK171" i="9"/>
  <c r="BK170" i="9"/>
  <c r="BK169" i="9"/>
  <c r="J167" i="9"/>
  <c r="BK166" i="9"/>
  <c r="J165" i="9"/>
  <c r="J164" i="9"/>
  <c r="BK163" i="9"/>
  <c r="J162" i="9"/>
  <c r="BK161" i="9"/>
  <c r="BK160" i="9"/>
  <c r="BK159" i="9"/>
  <c r="BK158" i="9"/>
  <c r="BK157" i="9"/>
  <c r="J156" i="9"/>
  <c r="J155" i="9"/>
  <c r="J154" i="9"/>
  <c r="BK153" i="9"/>
  <c r="J151" i="9"/>
  <c r="BK150" i="9"/>
  <c r="J147" i="9"/>
  <c r="BK145" i="9"/>
  <c r="BK144" i="9"/>
  <c r="J143" i="9"/>
  <c r="J142" i="9"/>
  <c r="BK141" i="9"/>
  <c r="BK140" i="9"/>
  <c r="J139" i="9"/>
  <c r="J138" i="9"/>
  <c r="J137" i="9"/>
  <c r="J136" i="9"/>
  <c r="J135" i="9"/>
  <c r="J134" i="9"/>
  <c r="J133" i="9"/>
  <c r="BK132" i="9"/>
  <c r="BK131" i="9"/>
  <c r="BK130" i="9"/>
  <c r="BK129" i="9"/>
  <c r="BK137" i="8"/>
  <c r="BK136" i="8"/>
  <c r="J135" i="8"/>
  <c r="J134" i="8"/>
  <c r="J132" i="8"/>
  <c r="J131" i="8"/>
  <c r="BK130" i="8"/>
  <c r="J129" i="8"/>
  <c r="J128" i="8"/>
  <c r="J126" i="8"/>
  <c r="BK125" i="8"/>
  <c r="BK124" i="8"/>
  <c r="BK123" i="8"/>
  <c r="BK149" i="7"/>
  <c r="BK148" i="7"/>
  <c r="J147" i="7"/>
  <c r="J146" i="7"/>
  <c r="J144" i="7"/>
  <c r="J143" i="7"/>
  <c r="J142" i="7"/>
  <c r="J141" i="7"/>
  <c r="J140" i="7"/>
  <c r="BK139" i="7"/>
  <c r="BK138" i="7"/>
  <c r="J137" i="7"/>
  <c r="BK135" i="7"/>
  <c r="J134" i="7"/>
  <c r="J133" i="7"/>
  <c r="J132" i="7"/>
  <c r="J131" i="7"/>
  <c r="BK130" i="7"/>
  <c r="BK129" i="7"/>
  <c r="J128" i="7"/>
  <c r="BK127" i="7"/>
  <c r="J126" i="7"/>
  <c r="J125" i="7"/>
  <c r="BK124" i="7"/>
  <c r="BK123" i="7"/>
  <c r="BK174" i="6"/>
  <c r="BK173" i="6"/>
  <c r="J172" i="6"/>
  <c r="J171" i="6"/>
  <c r="BK169" i="6"/>
  <c r="BK168" i="6"/>
  <c r="BK167" i="6"/>
  <c r="BK165" i="6"/>
  <c r="J163" i="6"/>
  <c r="J162" i="6"/>
  <c r="BK161" i="6"/>
  <c r="BK160" i="6"/>
  <c r="BK159" i="6"/>
  <c r="BK158" i="6"/>
  <c r="J157" i="6"/>
  <c r="BK156" i="6"/>
  <c r="BK155" i="6"/>
  <c r="J155" i="6"/>
  <c r="J154" i="6"/>
  <c r="BK153" i="6"/>
  <c r="BK152" i="6"/>
  <c r="J151" i="6"/>
  <c r="J150" i="6"/>
  <c r="BK149" i="6"/>
  <c r="BK148" i="6"/>
  <c r="J147" i="6"/>
  <c r="BK146" i="6"/>
  <c r="BK145" i="6"/>
  <c r="J144" i="6"/>
  <c r="J143" i="6"/>
  <c r="BK142" i="6"/>
  <c r="BK140" i="6"/>
  <c r="J138" i="6"/>
  <c r="J137" i="6"/>
  <c r="J136" i="6"/>
  <c r="BK135" i="6"/>
  <c r="BK134" i="6"/>
  <c r="J133" i="6"/>
  <c r="J132" i="6"/>
  <c r="BK131" i="6"/>
  <c r="BK130" i="6"/>
  <c r="BK129" i="6"/>
  <c r="BK128" i="6"/>
  <c r="J127" i="6"/>
  <c r="J126" i="6"/>
  <c r="BK160" i="5"/>
  <c r="BK158" i="5"/>
  <c r="J157" i="5"/>
  <c r="J156" i="5"/>
  <c r="J154" i="5"/>
  <c r="BK152" i="5"/>
  <c r="J151" i="5"/>
  <c r="BK150" i="5"/>
  <c r="BK149" i="5"/>
  <c r="J148" i="5"/>
  <c r="BK147" i="5"/>
  <c r="J146" i="5"/>
  <c r="J145" i="5"/>
  <c r="J144" i="5"/>
  <c r="J143" i="5"/>
  <c r="J142" i="5"/>
  <c r="BK140" i="5"/>
  <c r="J140" i="5"/>
  <c r="BK138" i="5"/>
  <c r="J138" i="5"/>
  <c r="BK137" i="5"/>
  <c r="J136" i="5"/>
  <c r="J135" i="5"/>
  <c r="J134" i="5"/>
  <c r="J133" i="5"/>
  <c r="BK132" i="5"/>
  <c r="J131" i="5"/>
  <c r="BK130" i="5"/>
  <c r="BK129" i="5"/>
  <c r="J128" i="5"/>
  <c r="J127" i="5"/>
  <c r="BK126" i="5"/>
  <c r="J153" i="4"/>
  <c r="J151" i="4"/>
  <c r="J150" i="4"/>
  <c r="J149" i="4"/>
  <c r="BK148" i="4"/>
  <c r="J147" i="4"/>
  <c r="J146" i="4"/>
  <c r="J145" i="4"/>
  <c r="BK144" i="4"/>
  <c r="BK143" i="4"/>
  <c r="BK142" i="4"/>
  <c r="J141" i="4"/>
  <c r="J140" i="4"/>
  <c r="J138" i="4"/>
  <c r="J137" i="4"/>
  <c r="J136" i="4"/>
  <c r="BK135" i="4"/>
  <c r="BK134" i="4"/>
  <c r="BK133" i="4"/>
  <c r="BK132" i="4"/>
  <c r="BK131" i="4"/>
  <c r="J130" i="4"/>
  <c r="BK128" i="4"/>
  <c r="BK127" i="4"/>
  <c r="J126" i="4"/>
  <c r="BK125" i="4"/>
  <c r="BK124" i="4"/>
  <c r="J137" i="3"/>
  <c r="BK136" i="3"/>
  <c r="J134" i="3"/>
  <c r="BK132" i="3"/>
  <c r="J132" i="3"/>
  <c r="BK131" i="3"/>
  <c r="BK130" i="3"/>
  <c r="J129" i="3"/>
  <c r="J128" i="3"/>
  <c r="BK127" i="3"/>
  <c r="J125" i="3"/>
  <c r="J124" i="3"/>
  <c r="J123" i="3"/>
  <c r="J222" i="2"/>
  <c r="BK221" i="2"/>
  <c r="BK218" i="2"/>
  <c r="BK216" i="2"/>
  <c r="BK215" i="2"/>
  <c r="J214" i="2"/>
  <c r="BK213" i="2"/>
  <c r="J212" i="2"/>
  <c r="J211" i="2"/>
  <c r="J210" i="2"/>
  <c r="J209" i="2"/>
  <c r="J208" i="2"/>
  <c r="BK207" i="2"/>
  <c r="BK206" i="2"/>
  <c r="J205" i="2"/>
  <c r="BK204" i="2"/>
  <c r="BK203" i="2"/>
  <c r="BK202" i="2"/>
  <c r="BK201" i="2"/>
  <c r="J200" i="2"/>
  <c r="J199" i="2"/>
  <c r="J198" i="2"/>
  <c r="BK197" i="2"/>
  <c r="BK196" i="2"/>
  <c r="J195" i="2"/>
  <c r="BK194" i="2"/>
  <c r="BK193" i="2"/>
  <c r="BK192" i="2"/>
  <c r="J191" i="2"/>
  <c r="J190" i="2"/>
  <c r="BK189" i="2"/>
  <c r="BK188" i="2"/>
  <c r="BK187" i="2"/>
  <c r="BK186" i="2"/>
  <c r="BK184" i="2"/>
  <c r="J183" i="2"/>
  <c r="J182" i="2"/>
  <c r="BK181" i="2"/>
  <c r="J180" i="2"/>
  <c r="J179" i="2"/>
  <c r="BK178" i="2"/>
  <c r="J177" i="2"/>
  <c r="J176" i="2"/>
  <c r="BK174" i="2"/>
  <c r="J173" i="2"/>
  <c r="J172" i="2"/>
  <c r="J171" i="2"/>
  <c r="BK170" i="2"/>
  <c r="J169" i="2"/>
  <c r="BK168" i="2"/>
  <c r="BK167" i="2"/>
  <c r="J166" i="2"/>
  <c r="BK165" i="2"/>
  <c r="BK164" i="2"/>
  <c r="BK163" i="2"/>
  <c r="BK162" i="2"/>
  <c r="BK161" i="2"/>
  <c r="BK160" i="2"/>
  <c r="BK159" i="2"/>
  <c r="BK158" i="2"/>
  <c r="BK157" i="2"/>
  <c r="J156" i="2"/>
  <c r="J154" i="2"/>
  <c r="J153" i="2"/>
  <c r="BK152" i="2"/>
  <c r="BK150" i="2"/>
  <c r="J149" i="2"/>
  <c r="BK148" i="2"/>
  <c r="BK147" i="2"/>
  <c r="J146" i="2"/>
  <c r="BK145" i="2"/>
  <c r="BK144" i="2"/>
  <c r="J143" i="2"/>
  <c r="BK142" i="2"/>
  <c r="J141" i="2"/>
  <c r="J140" i="2"/>
  <c r="BK139" i="2"/>
  <c r="BK138" i="2"/>
  <c r="BK137" i="2"/>
  <c r="BK136" i="2"/>
  <c r="BK135" i="2"/>
  <c r="BK134" i="2"/>
  <c r="J133" i="2"/>
  <c r="BK132" i="2"/>
  <c r="BK131" i="2"/>
  <c r="J130" i="2"/>
  <c r="BK129" i="2"/>
  <c r="J128" i="2"/>
  <c r="AS94" i="1"/>
  <c r="BK127" i="2" l="1"/>
  <c r="R127" i="2"/>
  <c r="BK151" i="2"/>
  <c r="J151" i="2" s="1"/>
  <c r="J99" i="2" s="1"/>
  <c r="R151" i="2"/>
  <c r="T151" i="2"/>
  <c r="P155" i="2"/>
  <c r="T155" i="2"/>
  <c r="P175" i="2"/>
  <c r="T175" i="2"/>
  <c r="P185" i="2"/>
  <c r="R185" i="2"/>
  <c r="P220" i="2"/>
  <c r="P219" i="2" s="1"/>
  <c r="T220" i="2"/>
  <c r="T219" i="2"/>
  <c r="BK122" i="3"/>
  <c r="J122" i="3" s="1"/>
  <c r="J98" i="3" s="1"/>
  <c r="R122" i="3"/>
  <c r="BK126" i="3"/>
  <c r="J126" i="3" s="1"/>
  <c r="J99" i="3" s="1"/>
  <c r="R126" i="3"/>
  <c r="BK133" i="3"/>
  <c r="J133" i="3" s="1"/>
  <c r="J100" i="3" s="1"/>
  <c r="T133" i="3"/>
  <c r="BK123" i="4"/>
  <c r="J123" i="4" s="1"/>
  <c r="J98" i="4" s="1"/>
  <c r="R123" i="4"/>
  <c r="BK129" i="4"/>
  <c r="J129" i="4" s="1"/>
  <c r="J99" i="4" s="1"/>
  <c r="R129" i="4"/>
  <c r="BK139" i="4"/>
  <c r="J139" i="4" s="1"/>
  <c r="J100" i="4" s="1"/>
  <c r="T139" i="4"/>
  <c r="P125" i="5"/>
  <c r="R125" i="5"/>
  <c r="BK141" i="5"/>
  <c r="J141" i="5"/>
  <c r="J100" i="5"/>
  <c r="R141" i="5"/>
  <c r="BK155" i="5"/>
  <c r="J155" i="5"/>
  <c r="J102" i="5"/>
  <c r="T155" i="5"/>
  <c r="P125" i="6"/>
  <c r="T125" i="6"/>
  <c r="P141" i="6"/>
  <c r="R141" i="6"/>
  <c r="BK166" i="6"/>
  <c r="J166" i="6"/>
  <c r="J102" i="6" s="1"/>
  <c r="P166" i="6"/>
  <c r="T166" i="6"/>
  <c r="P170" i="6"/>
  <c r="R170" i="6"/>
  <c r="P122" i="7"/>
  <c r="BK136" i="7"/>
  <c r="J136" i="7" s="1"/>
  <c r="J99" i="7" s="1"/>
  <c r="P136" i="7"/>
  <c r="T136" i="7"/>
  <c r="P145" i="7"/>
  <c r="R145" i="7"/>
  <c r="R122" i="8"/>
  <c r="BK127" i="8"/>
  <c r="J127" i="8"/>
  <c r="J99" i="8" s="1"/>
  <c r="R127" i="8"/>
  <c r="BK133" i="8"/>
  <c r="J133" i="8" s="1"/>
  <c r="J100" i="8" s="1"/>
  <c r="R133" i="8"/>
  <c r="P128" i="9"/>
  <c r="R128" i="9"/>
  <c r="BK148" i="9"/>
  <c r="J148" i="9" s="1"/>
  <c r="J100" i="9" s="1"/>
  <c r="P148" i="9"/>
  <c r="BK152" i="9"/>
  <c r="J152" i="9" s="1"/>
  <c r="J101" i="9" s="1"/>
  <c r="R152" i="9"/>
  <c r="BK168" i="9"/>
  <c r="J168" i="9" s="1"/>
  <c r="J102" i="9" s="1"/>
  <c r="R168" i="9"/>
  <c r="BK175" i="9"/>
  <c r="J175" i="9" s="1"/>
  <c r="J105" i="9" s="1"/>
  <c r="P175" i="9"/>
  <c r="P174" i="9" s="1"/>
  <c r="T175" i="9"/>
  <c r="T174" i="9"/>
  <c r="BK192" i="9"/>
  <c r="J192" i="9" s="1"/>
  <c r="J106" i="9" s="1"/>
  <c r="P192" i="9"/>
  <c r="R192" i="9"/>
  <c r="P127" i="2"/>
  <c r="T127" i="2"/>
  <c r="P151" i="2"/>
  <c r="BK155" i="2"/>
  <c r="J155" i="2"/>
  <c r="J100" i="2" s="1"/>
  <c r="R155" i="2"/>
  <c r="BK175" i="2"/>
  <c r="J175" i="2" s="1"/>
  <c r="J101" i="2" s="1"/>
  <c r="R175" i="2"/>
  <c r="BK185" i="2"/>
  <c r="J185" i="2" s="1"/>
  <c r="J102" i="2" s="1"/>
  <c r="T185" i="2"/>
  <c r="BK220" i="2"/>
  <c r="J220" i="2" s="1"/>
  <c r="J105" i="2" s="1"/>
  <c r="R220" i="2"/>
  <c r="R219" i="2"/>
  <c r="P122" i="3"/>
  <c r="T122" i="3"/>
  <c r="P126" i="3"/>
  <c r="T126" i="3"/>
  <c r="P133" i="3"/>
  <c r="R133" i="3"/>
  <c r="P123" i="4"/>
  <c r="T123" i="4"/>
  <c r="P129" i="4"/>
  <c r="T129" i="4"/>
  <c r="P139" i="4"/>
  <c r="R139" i="4"/>
  <c r="BK125" i="5"/>
  <c r="J125" i="5" s="1"/>
  <c r="J98" i="5" s="1"/>
  <c r="T125" i="5"/>
  <c r="P141" i="5"/>
  <c r="T141" i="5"/>
  <c r="P155" i="5"/>
  <c r="R155" i="5"/>
  <c r="BK125" i="6"/>
  <c r="J125" i="6" s="1"/>
  <c r="J98" i="6" s="1"/>
  <c r="R125" i="6"/>
  <c r="BK141" i="6"/>
  <c r="J141" i="6" s="1"/>
  <c r="J100" i="6" s="1"/>
  <c r="T141" i="6"/>
  <c r="R166" i="6"/>
  <c r="BK170" i="6"/>
  <c r="J170" i="6" s="1"/>
  <c r="J103" i="6" s="1"/>
  <c r="T170" i="6"/>
  <c r="BK122" i="7"/>
  <c r="J122" i="7" s="1"/>
  <c r="J98" i="7" s="1"/>
  <c r="R122" i="7"/>
  <c r="T122" i="7"/>
  <c r="T121" i="7" s="1"/>
  <c r="R136" i="7"/>
  <c r="BK145" i="7"/>
  <c r="J145" i="7" s="1"/>
  <c r="J100" i="7" s="1"/>
  <c r="T145" i="7"/>
  <c r="BK122" i="8"/>
  <c r="J122" i="8" s="1"/>
  <c r="J98" i="8" s="1"/>
  <c r="P122" i="8"/>
  <c r="T122" i="8"/>
  <c r="P127" i="8"/>
  <c r="T127" i="8"/>
  <c r="P133" i="8"/>
  <c r="T133" i="8"/>
  <c r="BK128" i="9"/>
  <c r="J128" i="9" s="1"/>
  <c r="J98" i="9" s="1"/>
  <c r="T128" i="9"/>
  <c r="R148" i="9"/>
  <c r="T148" i="9"/>
  <c r="P152" i="9"/>
  <c r="T152" i="9"/>
  <c r="P168" i="9"/>
  <c r="T168" i="9"/>
  <c r="R175" i="9"/>
  <c r="R174" i="9" s="1"/>
  <c r="T192" i="9"/>
  <c r="F92" i="2"/>
  <c r="E115" i="2"/>
  <c r="J119" i="2"/>
  <c r="J122" i="2"/>
  <c r="BF130" i="2"/>
  <c r="BF131" i="2"/>
  <c r="BF132" i="2"/>
  <c r="BF133" i="2"/>
  <c r="BF139" i="2"/>
  <c r="BF140" i="2"/>
  <c r="BF142" i="2"/>
  <c r="BF145" i="2"/>
  <c r="BF148" i="2"/>
  <c r="BF150" i="2"/>
  <c r="BF152" i="2"/>
  <c r="BF153" i="2"/>
  <c r="BF157" i="2"/>
  <c r="BF160" i="2"/>
  <c r="BF161" i="2"/>
  <c r="BF163" i="2"/>
  <c r="BF166" i="2"/>
  <c r="BF168" i="2"/>
  <c r="BF170" i="2"/>
  <c r="BF171" i="2"/>
  <c r="BF172" i="2"/>
  <c r="BF177" i="2"/>
  <c r="BF178" i="2"/>
  <c r="BF180" i="2"/>
  <c r="BF181" i="2"/>
  <c r="BF183" i="2"/>
  <c r="BF184" i="2"/>
  <c r="BF189" i="2"/>
  <c r="BF190" i="2"/>
  <c r="BF194" i="2"/>
  <c r="BF197" i="2"/>
  <c r="BF198" i="2"/>
  <c r="BF199" i="2"/>
  <c r="BF204" i="2"/>
  <c r="BF207" i="2"/>
  <c r="BF209" i="2"/>
  <c r="BF211" i="2"/>
  <c r="BF213" i="2"/>
  <c r="BF218" i="2"/>
  <c r="BF222" i="2"/>
  <c r="BK217" i="2"/>
  <c r="J217" i="2" s="1"/>
  <c r="J103" i="2" s="1"/>
  <c r="E85" i="3"/>
  <c r="F92" i="3"/>
  <c r="BF123" i="3"/>
  <c r="BF124" i="3"/>
  <c r="BF125" i="3"/>
  <c r="BF127" i="3"/>
  <c r="BF132" i="3"/>
  <c r="BF136" i="3"/>
  <c r="BF137" i="3"/>
  <c r="E85" i="4"/>
  <c r="F92" i="4"/>
  <c r="J115" i="4"/>
  <c r="J118" i="4"/>
  <c r="BF125" i="4"/>
  <c r="BF134" i="4"/>
  <c r="BF136" i="4"/>
  <c r="BF137" i="4"/>
  <c r="BF140" i="4"/>
  <c r="BF144" i="4"/>
  <c r="BF145" i="4"/>
  <c r="BF146" i="4"/>
  <c r="BF148" i="4"/>
  <c r="BF149" i="4"/>
  <c r="BF150" i="4"/>
  <c r="BF151" i="4"/>
  <c r="BF153" i="4"/>
  <c r="E85" i="5"/>
  <c r="F92" i="5"/>
  <c r="J117" i="5"/>
  <c r="J120" i="5"/>
  <c r="BF126" i="5"/>
  <c r="BF127" i="5"/>
  <c r="BF130" i="5"/>
  <c r="BF132" i="5"/>
  <c r="BF133" i="5"/>
  <c r="BF137" i="5"/>
  <c r="BF138" i="5"/>
  <c r="BF142" i="5"/>
  <c r="BF143" i="5"/>
  <c r="BF144" i="5"/>
  <c r="BF146" i="5"/>
  <c r="BF147" i="5"/>
  <c r="BF149" i="5"/>
  <c r="BF150" i="5"/>
  <c r="BF157" i="5"/>
  <c r="BK153" i="5"/>
  <c r="J153" i="5" s="1"/>
  <c r="J101" i="5" s="1"/>
  <c r="BK159" i="5"/>
  <c r="J159" i="5" s="1"/>
  <c r="J103" i="5" s="1"/>
  <c r="J92" i="6"/>
  <c r="J117" i="6"/>
  <c r="F120" i="6"/>
  <c r="BF126" i="6"/>
  <c r="BF131" i="6"/>
  <c r="BF132" i="6"/>
  <c r="BF135" i="6"/>
  <c r="BF136" i="6"/>
  <c r="BF137" i="6"/>
  <c r="BF142" i="6"/>
  <c r="BF143" i="6"/>
  <c r="BF146" i="6"/>
  <c r="BF149" i="6"/>
  <c r="BF150" i="6"/>
  <c r="BF151" i="6"/>
  <c r="BF152" i="6"/>
  <c r="BF153" i="6"/>
  <c r="BF154" i="6"/>
  <c r="BF156" i="6"/>
  <c r="BF157" i="6"/>
  <c r="BF168" i="6"/>
  <c r="BF169" i="6"/>
  <c r="BF171" i="6"/>
  <c r="BF172" i="6"/>
  <c r="J89" i="7"/>
  <c r="F92" i="7"/>
  <c r="E110" i="7"/>
  <c r="J117" i="7"/>
  <c r="BF125" i="7"/>
  <c r="BF127" i="7"/>
  <c r="BF130" i="7"/>
  <c r="BF131" i="7"/>
  <c r="BF133" i="7"/>
  <c r="BF137" i="7"/>
  <c r="BF141" i="7"/>
  <c r="BF142" i="7"/>
  <c r="BF143" i="7"/>
  <c r="BF148" i="7"/>
  <c r="J89" i="8"/>
  <c r="F92" i="8"/>
  <c r="E110" i="8"/>
  <c r="J117" i="8"/>
  <c r="BF125" i="8"/>
  <c r="BF128" i="8"/>
  <c r="BF129" i="8"/>
  <c r="BF130" i="8"/>
  <c r="BF134" i="8"/>
  <c r="E85" i="9"/>
  <c r="J89" i="9"/>
  <c r="F92" i="9"/>
  <c r="J123" i="9"/>
  <c r="BF132" i="9"/>
  <c r="BF133" i="9"/>
  <c r="BF134" i="9"/>
  <c r="BF135" i="9"/>
  <c r="BF136" i="9"/>
  <c r="BF137" i="9"/>
  <c r="BF138" i="9"/>
  <c r="BF141" i="9"/>
  <c r="BF142" i="9"/>
  <c r="BF143" i="9"/>
  <c r="BF149" i="9"/>
  <c r="BF150" i="9"/>
  <c r="BF151" i="9"/>
  <c r="BF153" i="9"/>
  <c r="BF154" i="9"/>
  <c r="BF155" i="9"/>
  <c r="BF156" i="9"/>
  <c r="BF160" i="9"/>
  <c r="BF161" i="9"/>
  <c r="BF162" i="9"/>
  <c r="BF163" i="9"/>
  <c r="BF164" i="9"/>
  <c r="BF166" i="9"/>
  <c r="BF167" i="9"/>
  <c r="BF173" i="9"/>
  <c r="BF176" i="9"/>
  <c r="BF177" i="9"/>
  <c r="BF181" i="9"/>
  <c r="BF184" i="9"/>
  <c r="BF185" i="9"/>
  <c r="BF186" i="9"/>
  <c r="BF187" i="9"/>
  <c r="BF188" i="9"/>
  <c r="BF189" i="9"/>
  <c r="BF191" i="9"/>
  <c r="BF193" i="9"/>
  <c r="BF194" i="9"/>
  <c r="BF195" i="9"/>
  <c r="BF196" i="9"/>
  <c r="BK146" i="9"/>
  <c r="J146" i="9" s="1"/>
  <c r="J99" i="9" s="1"/>
  <c r="BF128" i="2"/>
  <c r="BF129" i="2"/>
  <c r="BF134" i="2"/>
  <c r="BF135" i="2"/>
  <c r="BF136" i="2"/>
  <c r="BF137" i="2"/>
  <c r="BF138" i="2"/>
  <c r="BF141" i="2"/>
  <c r="BF143" i="2"/>
  <c r="BF144" i="2"/>
  <c r="BF146" i="2"/>
  <c r="BF147" i="2"/>
  <c r="BF149" i="2"/>
  <c r="BF154" i="2"/>
  <c r="BF156" i="2"/>
  <c r="BF158" i="2"/>
  <c r="BF159" i="2"/>
  <c r="BF162" i="2"/>
  <c r="BF164" i="2"/>
  <c r="BF165" i="2"/>
  <c r="BF167" i="2"/>
  <c r="BF169" i="2"/>
  <c r="BF173" i="2"/>
  <c r="BF174" i="2"/>
  <c r="BF176" i="2"/>
  <c r="BF179" i="2"/>
  <c r="BF182" i="2"/>
  <c r="BF186" i="2"/>
  <c r="BF187" i="2"/>
  <c r="BF188" i="2"/>
  <c r="BF191" i="2"/>
  <c r="BF192" i="2"/>
  <c r="BF193" i="2"/>
  <c r="BF195" i="2"/>
  <c r="BF196" i="2"/>
  <c r="BF200" i="2"/>
  <c r="BF201" i="2"/>
  <c r="BF202" i="2"/>
  <c r="BF203" i="2"/>
  <c r="BF205" i="2"/>
  <c r="BF206" i="2"/>
  <c r="BF208" i="2"/>
  <c r="BF210" i="2"/>
  <c r="BF212" i="2"/>
  <c r="BF214" i="2"/>
  <c r="BF215" i="2"/>
  <c r="BF216" i="2"/>
  <c r="BF221" i="2"/>
  <c r="J89" i="3"/>
  <c r="J92" i="3"/>
  <c r="BF128" i="3"/>
  <c r="BF129" i="3"/>
  <c r="BF130" i="3"/>
  <c r="BF131" i="3"/>
  <c r="BF134" i="3"/>
  <c r="BF135" i="3"/>
  <c r="BF124" i="4"/>
  <c r="BF126" i="4"/>
  <c r="BF127" i="4"/>
  <c r="BF128" i="4"/>
  <c r="BF130" i="4"/>
  <c r="BF131" i="4"/>
  <c r="BF132" i="4"/>
  <c r="BF133" i="4"/>
  <c r="BF135" i="4"/>
  <c r="BF138" i="4"/>
  <c r="BF141" i="4"/>
  <c r="BF142" i="4"/>
  <c r="BF143" i="4"/>
  <c r="BF147" i="4"/>
  <c r="BK152" i="4"/>
  <c r="J152" i="4" s="1"/>
  <c r="J101" i="4" s="1"/>
  <c r="BF128" i="5"/>
  <c r="BF129" i="5"/>
  <c r="BF131" i="5"/>
  <c r="BF134" i="5"/>
  <c r="BF135" i="5"/>
  <c r="BF136" i="5"/>
  <c r="BF140" i="5"/>
  <c r="BF145" i="5"/>
  <c r="BF148" i="5"/>
  <c r="BF151" i="5"/>
  <c r="BF152" i="5"/>
  <c r="BF154" i="5"/>
  <c r="BF156" i="5"/>
  <c r="BF158" i="5"/>
  <c r="BF160" i="5"/>
  <c r="BK139" i="5"/>
  <c r="J139" i="5" s="1"/>
  <c r="J99" i="5" s="1"/>
  <c r="E85" i="6"/>
  <c r="BF127" i="6"/>
  <c r="BF128" i="6"/>
  <c r="BF129" i="6"/>
  <c r="BF130" i="6"/>
  <c r="BF133" i="6"/>
  <c r="BF134" i="6"/>
  <c r="BF138" i="6"/>
  <c r="BF140" i="6"/>
  <c r="BF144" i="6"/>
  <c r="BF145" i="6"/>
  <c r="BF147" i="6"/>
  <c r="BF148" i="6"/>
  <c r="BF155" i="6"/>
  <c r="BF158" i="6"/>
  <c r="BF159" i="6"/>
  <c r="BF160" i="6"/>
  <c r="BF161" i="6"/>
  <c r="BF162" i="6"/>
  <c r="BF163" i="6"/>
  <c r="BF165" i="6"/>
  <c r="BF167" i="6"/>
  <c r="BF173" i="6"/>
  <c r="BF174" i="6"/>
  <c r="BK139" i="6"/>
  <c r="J139" i="6" s="1"/>
  <c r="J99" i="6" s="1"/>
  <c r="BK164" i="6"/>
  <c r="J164" i="6" s="1"/>
  <c r="J101" i="6" s="1"/>
  <c r="BF123" i="7"/>
  <c r="BF124" i="7"/>
  <c r="BF126" i="7"/>
  <c r="BF128" i="7"/>
  <c r="BF129" i="7"/>
  <c r="BF132" i="7"/>
  <c r="BF134" i="7"/>
  <c r="BF135" i="7"/>
  <c r="BF138" i="7"/>
  <c r="BF139" i="7"/>
  <c r="BF140" i="7"/>
  <c r="BF144" i="7"/>
  <c r="BF146" i="7"/>
  <c r="BF147" i="7"/>
  <c r="BF149" i="7"/>
  <c r="BF123" i="8"/>
  <c r="BF124" i="8"/>
  <c r="BF126" i="8"/>
  <c r="BF131" i="8"/>
  <c r="BF132" i="8"/>
  <c r="BF135" i="8"/>
  <c r="BF136" i="8"/>
  <c r="BF137" i="8"/>
  <c r="BF129" i="9"/>
  <c r="BF130" i="9"/>
  <c r="BF131" i="9"/>
  <c r="BF139" i="9"/>
  <c r="BF140" i="9"/>
  <c r="BF144" i="9"/>
  <c r="BF145" i="9"/>
  <c r="BF147" i="9"/>
  <c r="BF157" i="9"/>
  <c r="BF158" i="9"/>
  <c r="BF159" i="9"/>
  <c r="BF165" i="9"/>
  <c r="BF169" i="9"/>
  <c r="BF170" i="9"/>
  <c r="BF171" i="9"/>
  <c r="BF178" i="9"/>
  <c r="BF179" i="9"/>
  <c r="BF180" i="9"/>
  <c r="BF182" i="9"/>
  <c r="BF183" i="9"/>
  <c r="BF190" i="9"/>
  <c r="BK172" i="9"/>
  <c r="J172" i="9"/>
  <c r="J103" i="9" s="1"/>
  <c r="J33" i="2"/>
  <c r="AV95" i="1" s="1"/>
  <c r="F33" i="3"/>
  <c r="AZ96" i="1" s="1"/>
  <c r="J33" i="4"/>
  <c r="AV97" i="1" s="1"/>
  <c r="F35" i="5"/>
  <c r="BB98" i="1"/>
  <c r="F37" i="5"/>
  <c r="BD98" i="1" s="1"/>
  <c r="F33" i="6"/>
  <c r="AZ99" i="1" s="1"/>
  <c r="F36" i="6"/>
  <c r="BC99" i="1" s="1"/>
  <c r="F36" i="7"/>
  <c r="BC100" i="1" s="1"/>
  <c r="F36" i="8"/>
  <c r="BC101" i="1" s="1"/>
  <c r="F35" i="9"/>
  <c r="BB102" i="1" s="1"/>
  <c r="F37" i="9"/>
  <c r="BD102" i="1" s="1"/>
  <c r="F35" i="2"/>
  <c r="BB95" i="1" s="1"/>
  <c r="F35" i="3"/>
  <c r="BB96" i="1" s="1"/>
  <c r="F35" i="4"/>
  <c r="BB97" i="1" s="1"/>
  <c r="F33" i="5"/>
  <c r="AZ98" i="1" s="1"/>
  <c r="F37" i="6"/>
  <c r="BD99" i="1" s="1"/>
  <c r="F33" i="7"/>
  <c r="AZ100" i="1" s="1"/>
  <c r="F37" i="7"/>
  <c r="BD100" i="1"/>
  <c r="F35" i="8"/>
  <c r="BB101" i="1" s="1"/>
  <c r="F36" i="9"/>
  <c r="BC102" i="1" s="1"/>
  <c r="F36" i="2"/>
  <c r="BC95" i="1" s="1"/>
  <c r="F36" i="3"/>
  <c r="BC96" i="1"/>
  <c r="F37" i="4"/>
  <c r="BD97" i="1" s="1"/>
  <c r="J33" i="5"/>
  <c r="AV98" i="1" s="1"/>
  <c r="F35" i="6"/>
  <c r="BB99" i="1" s="1"/>
  <c r="J33" i="7"/>
  <c r="AV100" i="1" s="1"/>
  <c r="J33" i="8"/>
  <c r="AV101" i="1" s="1"/>
  <c r="J33" i="9"/>
  <c r="AV102" i="1"/>
  <c r="F33" i="2"/>
  <c r="AZ95" i="1" s="1"/>
  <c r="F37" i="2"/>
  <c r="BD95" i="1" s="1"/>
  <c r="J33" i="3"/>
  <c r="AV96" i="1" s="1"/>
  <c r="F37" i="3"/>
  <c r="BD96" i="1" s="1"/>
  <c r="F33" i="4"/>
  <c r="AZ97" i="1" s="1"/>
  <c r="F36" i="4"/>
  <c r="BC97" i="1" s="1"/>
  <c r="F36" i="5"/>
  <c r="BC98" i="1" s="1"/>
  <c r="J33" i="6"/>
  <c r="AV99" i="1" s="1"/>
  <c r="F35" i="7"/>
  <c r="BB100" i="1" s="1"/>
  <c r="F33" i="8"/>
  <c r="AZ101" i="1" s="1"/>
  <c r="F37" i="8"/>
  <c r="BD101" i="1" s="1"/>
  <c r="F33" i="9"/>
  <c r="AZ102" i="1" s="1"/>
  <c r="T127" i="9" l="1"/>
  <c r="T126" i="9" s="1"/>
  <c r="P121" i="8"/>
  <c r="P120" i="8" s="1"/>
  <c r="AU101" i="1" s="1"/>
  <c r="T120" i="7"/>
  <c r="R124" i="6"/>
  <c r="R123" i="6" s="1"/>
  <c r="T124" i="5"/>
  <c r="T123" i="5" s="1"/>
  <c r="T122" i="4"/>
  <c r="T121" i="4" s="1"/>
  <c r="T121" i="3"/>
  <c r="T120" i="3" s="1"/>
  <c r="T126" i="2"/>
  <c r="T125" i="2" s="1"/>
  <c r="R127" i="9"/>
  <c r="R126" i="9" s="1"/>
  <c r="P127" i="9"/>
  <c r="P126" i="9" s="1"/>
  <c r="AU102" i="1" s="1"/>
  <c r="P121" i="7"/>
  <c r="P120" i="7"/>
  <c r="AU100" i="1" s="1"/>
  <c r="T124" i="6"/>
  <c r="T123" i="6" s="1"/>
  <c r="P124" i="6"/>
  <c r="P123" i="6" s="1"/>
  <c r="AU99" i="1" s="1"/>
  <c r="P124" i="5"/>
  <c r="P123" i="5"/>
  <c r="AU98" i="1" s="1"/>
  <c r="R121" i="3"/>
  <c r="R120" i="3" s="1"/>
  <c r="BK126" i="2"/>
  <c r="J126" i="2" s="1"/>
  <c r="J97" i="2" s="1"/>
  <c r="T121" i="8"/>
  <c r="T120" i="8"/>
  <c r="R121" i="7"/>
  <c r="R120" i="7"/>
  <c r="P122" i="4"/>
  <c r="P121" i="4"/>
  <c r="AU97" i="1" s="1"/>
  <c r="P121" i="3"/>
  <c r="P120" i="3" s="1"/>
  <c r="AU96" i="1" s="1"/>
  <c r="P126" i="2"/>
  <c r="P125" i="2"/>
  <c r="AU95" i="1" s="1"/>
  <c r="R121" i="8"/>
  <c r="R120" i="8" s="1"/>
  <c r="R124" i="5"/>
  <c r="R123" i="5" s="1"/>
  <c r="R122" i="4"/>
  <c r="R121" i="4" s="1"/>
  <c r="R126" i="2"/>
  <c r="R125" i="2" s="1"/>
  <c r="J127" i="2"/>
  <c r="J98" i="2" s="1"/>
  <c r="BK219" i="2"/>
  <c r="J219" i="2" s="1"/>
  <c r="J104" i="2" s="1"/>
  <c r="BK121" i="3"/>
  <c r="J121" i="3"/>
  <c r="J97" i="3" s="1"/>
  <c r="BK122" i="4"/>
  <c r="J122" i="4" s="1"/>
  <c r="J97" i="4" s="1"/>
  <c r="BK124" i="5"/>
  <c r="BK123" i="5"/>
  <c r="J123" i="5" s="1"/>
  <c r="J96" i="5" s="1"/>
  <c r="BK124" i="6"/>
  <c r="J124" i="6" s="1"/>
  <c r="J97" i="6" s="1"/>
  <c r="BK121" i="7"/>
  <c r="BK120" i="7" s="1"/>
  <c r="J120" i="7" s="1"/>
  <c r="J96" i="7" s="1"/>
  <c r="BK121" i="8"/>
  <c r="BK120" i="8" s="1"/>
  <c r="J120" i="8" s="1"/>
  <c r="J30" i="8" s="1"/>
  <c r="AG101" i="1" s="1"/>
  <c r="BK174" i="9"/>
  <c r="J174" i="9"/>
  <c r="J104" i="9" s="1"/>
  <c r="BK127" i="9"/>
  <c r="BK126" i="9" s="1"/>
  <c r="J126" i="9" s="1"/>
  <c r="J96" i="9" s="1"/>
  <c r="BD94" i="1"/>
  <c r="W33" i="1" s="1"/>
  <c r="F34" i="3"/>
  <c r="BA96" i="1" s="1"/>
  <c r="J34" i="3"/>
  <c r="AW96" i="1" s="1"/>
  <c r="AT96" i="1" s="1"/>
  <c r="J34" i="4"/>
  <c r="AW97" i="1" s="1"/>
  <c r="AT97" i="1" s="1"/>
  <c r="F34" i="6"/>
  <c r="BA99" i="1" s="1"/>
  <c r="J34" i="8"/>
  <c r="AW101" i="1" s="1"/>
  <c r="AT101" i="1" s="1"/>
  <c r="AZ94" i="1"/>
  <c r="W29" i="1" s="1"/>
  <c r="BC94" i="1"/>
  <c r="W32" i="1" s="1"/>
  <c r="F34" i="2"/>
  <c r="BA95" i="1" s="1"/>
  <c r="F34" i="4"/>
  <c r="BA97" i="1" s="1"/>
  <c r="J34" i="5"/>
  <c r="AW98" i="1" s="1"/>
  <c r="AT98" i="1" s="1"/>
  <c r="F34" i="7"/>
  <c r="BA100" i="1" s="1"/>
  <c r="F34" i="9"/>
  <c r="BA102" i="1" s="1"/>
  <c r="BB94" i="1"/>
  <c r="W31" i="1" s="1"/>
  <c r="J34" i="2"/>
  <c r="AW95" i="1" s="1"/>
  <c r="AT95" i="1" s="1"/>
  <c r="F34" i="5"/>
  <c r="BA98" i="1" s="1"/>
  <c r="J34" i="7"/>
  <c r="AW100" i="1" s="1"/>
  <c r="AT100" i="1" s="1"/>
  <c r="J34" i="9"/>
  <c r="AW102" i="1" s="1"/>
  <c r="AT102" i="1" s="1"/>
  <c r="J34" i="6"/>
  <c r="AW99" i="1" s="1"/>
  <c r="AT99" i="1" s="1"/>
  <c r="F34" i="8"/>
  <c r="BA101" i="1"/>
  <c r="AN101" i="1" l="1"/>
  <c r="J39" i="8"/>
  <c r="J124" i="5"/>
  <c r="J97" i="5"/>
  <c r="BK123" i="6"/>
  <c r="J123" i="6"/>
  <c r="J96" i="6" s="1"/>
  <c r="J121" i="7"/>
  <c r="J97" i="7" s="1"/>
  <c r="J96" i="8"/>
  <c r="J121" i="8"/>
  <c r="J97" i="8" s="1"/>
  <c r="J127" i="9"/>
  <c r="J97" i="9" s="1"/>
  <c r="BK125" i="2"/>
  <c r="J125" i="2" s="1"/>
  <c r="J96" i="2" s="1"/>
  <c r="BK120" i="3"/>
  <c r="J120" i="3" s="1"/>
  <c r="J96" i="3" s="1"/>
  <c r="BK121" i="4"/>
  <c r="J121" i="4" s="1"/>
  <c r="J96" i="4" s="1"/>
  <c r="AU94" i="1"/>
  <c r="AY94" i="1"/>
  <c r="BA94" i="1"/>
  <c r="W30" i="1" s="1"/>
  <c r="AX94" i="1"/>
  <c r="J30" i="5"/>
  <c r="AG98" i="1" s="1"/>
  <c r="AN98" i="1" s="1"/>
  <c r="J30" i="9"/>
  <c r="AG102" i="1" s="1"/>
  <c r="AN102" i="1" s="1"/>
  <c r="AV94" i="1"/>
  <c r="AK29" i="1" s="1"/>
  <c r="J30" i="7"/>
  <c r="AG100" i="1"/>
  <c r="AN100" i="1" s="1"/>
  <c r="J39" i="7" l="1"/>
  <c r="J39" i="5"/>
  <c r="J39" i="9"/>
  <c r="AW94" i="1"/>
  <c r="AK30" i="1" s="1"/>
  <c r="J30" i="2"/>
  <c r="AG95" i="1" s="1"/>
  <c r="AN95" i="1" s="1"/>
  <c r="J30" i="3"/>
  <c r="AG96" i="1" s="1"/>
  <c r="AN96" i="1" s="1"/>
  <c r="J30" i="4"/>
  <c r="AG97" i="1" s="1"/>
  <c r="AN97" i="1" s="1"/>
  <c r="J30" i="6"/>
  <c r="AG99" i="1" s="1"/>
  <c r="AN99" i="1" s="1"/>
  <c r="J39" i="2" l="1"/>
  <c r="J39" i="3"/>
  <c r="J39" i="4"/>
  <c r="J39" i="6"/>
  <c r="AG94" i="1"/>
  <c r="AT94" i="1"/>
  <c r="AN94" i="1" l="1"/>
  <c r="AK26" i="1"/>
  <c r="AK35" i="1" s="1"/>
</calcChain>
</file>

<file path=xl/sharedStrings.xml><?xml version="1.0" encoding="utf-8"?>
<sst xmlns="http://schemas.openxmlformats.org/spreadsheetml/2006/main" count="5623" uniqueCount="942">
  <si>
    <t>Export Komplet</t>
  </si>
  <si>
    <t/>
  </si>
  <si>
    <t>2.0</t>
  </si>
  <si>
    <t>ZAMOK</t>
  </si>
  <si>
    <t>False</t>
  </si>
  <si>
    <t>{20960308-2b36-4a14-a163-fc8dd2c53418}</t>
  </si>
  <si>
    <t>0,001</t>
  </si>
  <si>
    <t>20</t>
  </si>
  <si>
    <t>0,01</t>
  </si>
  <si>
    <t>REKAPITULÁCIA STAVBY</t>
  </si>
  <si>
    <t>v ---  nižšie sa nachádzajú doplnkové a pomocné údaje k zostavám  --- v</t>
  </si>
  <si>
    <t>Kód:</t>
  </si>
  <si>
    <t>VELKEKAPUSANY3akt</t>
  </si>
  <si>
    <t>Stavba:</t>
  </si>
  <si>
    <t>Veľké Kapušany - Okružná križovatka ul.Fábryho - Nám.I.Dobóa - Nám.L.N.Tolstého</t>
  </si>
  <si>
    <t>JKSO:</t>
  </si>
  <si>
    <t>KS:</t>
  </si>
  <si>
    <t>Miesto:</t>
  </si>
  <si>
    <t>Veľké Kapušany</t>
  </si>
  <si>
    <t>Dátum:</t>
  </si>
  <si>
    <t>Objednávateľ:</t>
  </si>
  <si>
    <t>IČO:</t>
  </si>
  <si>
    <t>Mesto Veľké Kapušany, mestský úrad</t>
  </si>
  <si>
    <t>IČ DPH:</t>
  </si>
  <si>
    <t>Zhotoviteľ:</t>
  </si>
  <si>
    <t xml:space="preserve"> </t>
  </si>
  <si>
    <t>Projektant:</t>
  </si>
  <si>
    <t>KApAR s.r.o. Prešov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</si>
  <si>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</si>
  <si>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</si>
  <si>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</si>
  <si>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</si>
  <si>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</si>
  <si>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</si>
  <si>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</si>
  <si>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</si>
  <si>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</si>
  <si>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</si>
  <si>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</si>
  <si>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</si>
  <si>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</si>
  <si>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</si>
  <si>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</si>
  <si>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</si>
  <si>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</si>
  <si>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</si>
  <si>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</si>
  <si>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</si>
  <si>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</si>
  <si>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</si>
  <si>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</si>
  <si>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</si>
  <si>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</si>
  <si>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</si>
  <si>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</si>
  <si>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</si>
  <si>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</si>
  <si>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</si>
  <si>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</si>
  <si>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</si>
  <si>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</si>
  <si>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</si>
  <si>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</si>
  <si>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</si>
  <si>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</si>
  <si>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</si>
  <si>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</si>
  <si>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</si>
  <si>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</si>
  <si>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</si>
  <si>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</si>
  <si>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</si>
  <si>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</si>
  <si>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</si>
  <si>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</si>
  <si>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</si>
  <si>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</si>
  <si>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101-00  Okružná križovatka</t>
  </si>
  <si>
    <t>STA</t>
  </si>
  <si>
    <t>1</t>
  </si>
  <si>
    <t>{6c25b1ee-c3ba-4107-9daa-6b59679e2b60}</t>
  </si>
  <si>
    <t>101-00.1</t>
  </si>
  <si>
    <t>101-00.1  Preložka vedení UPC</t>
  </si>
  <si>
    <t>{eb16cc05-cc7e-4bbf-90a7-5574185c77e8}</t>
  </si>
  <si>
    <t>102</t>
  </si>
  <si>
    <t>102-00  Chodníky pre peších</t>
  </si>
  <si>
    <t>{870db189-9dc8-4e0a-b36f-4ad6e8dc329d}</t>
  </si>
  <si>
    <t>501</t>
  </si>
  <si>
    <t>501-00  Dažďová kanalizácia</t>
  </si>
  <si>
    <t>{3560ddf1-eb7c-45e1-be18-4ef59c733a43}</t>
  </si>
  <si>
    <t>510</t>
  </si>
  <si>
    <t>510-00  Rekonštrukcia vodovodu</t>
  </si>
  <si>
    <t>{cdd1491e-84df-4ebb-8ac6-4d383f57c619}</t>
  </si>
  <si>
    <t>621</t>
  </si>
  <si>
    <t>621 - 00  Vonkajšie osvetlenie</t>
  </si>
  <si>
    <t>{d705687f-eeda-45d2-a58f-c54045e80018}</t>
  </si>
  <si>
    <t>621-00.1</t>
  </si>
  <si>
    <t>621 - 00.1  Preložka NN vedenia</t>
  </si>
  <si>
    <t>{950b3275-ed67-4d44-8ea8-5a546295798e}</t>
  </si>
  <si>
    <t>701</t>
  </si>
  <si>
    <t>701 - 00  Ochrana STL plynovodu</t>
  </si>
  <si>
    <t>{019bac6d-10fd-4349-a79b-b2d6133998f7}</t>
  </si>
  <si>
    <t>KRYCÍ LIST ROZPOČTU</t>
  </si>
  <si>
    <t>Objekt:</t>
  </si>
  <si>
    <t>101 - 101-00  Okružná križovatka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</si>
  <si>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</si>
  <si>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</si>
  <si>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</si>
  <si>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</si>
  <si>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</si>
  <si>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</si>
  <si>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</si>
  <si>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 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</si>
  <si>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</si>
  <si>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</si>
  <si>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</si>
  <si>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</si>
  <si>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M - Práce a dodávky M</t>
  </si>
  <si>
    <t xml:space="preserve">    46-M - Zemné práce vykonávané pri externých montážnych prácach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</si>
  <si>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</si>
  <si>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</si>
  <si>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</si>
  <si>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</si>
  <si>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</si>
  <si>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</si>
  <si>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</si>
  <si>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</si>
  <si>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</si>
  <si>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</si>
  <si>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</si>
  <si>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</si>
  <si>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</si>
  <si>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</si>
  <si>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</si>
  <si>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</si>
  <si>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</si>
  <si>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112101102.S</t>
  </si>
  <si>
    <t>Odstránenie listnatých stromov do priemeru 500 mm, motorovou pílou</t>
  </si>
  <si>
    <t>ks</t>
  </si>
  <si>
    <t>4</t>
  </si>
  <si>
    <t>2</t>
  </si>
  <si>
    <t>526166951</t>
  </si>
  <si>
    <t>112201102.S</t>
  </si>
  <si>
    <t>Odstránenie pňov na vzdial. 50 m priemeru nad 300 do 500 mm</t>
  </si>
  <si>
    <t>964032936</t>
  </si>
  <si>
    <t>3</t>
  </si>
  <si>
    <t>113106121.S</t>
  </si>
  <si>
    <t>Rozoberanie dlažby, z betónových alebo kamenin. dlaždíc, dosiek alebo tvaroviek,  -0,13800t</t>
  </si>
  <si>
    <t>m2</t>
  </si>
  <si>
    <t>1337852811</t>
  </si>
  <si>
    <t>113106612.S</t>
  </si>
  <si>
    <t>Rozoberanie zámkovej dlažby všetkých druhov v ploche nad 20 m2,  -0,26000t</t>
  </si>
  <si>
    <t>1495292097</t>
  </si>
  <si>
    <t>5</t>
  </si>
  <si>
    <t>113107144.S</t>
  </si>
  <si>
    <t>Odstránenie krytu asfaltového v ploche do 200 m2, hr. nad 150 do 200 mm,  -0,45000t</t>
  </si>
  <si>
    <t>107320506</t>
  </si>
  <si>
    <t>6</t>
  </si>
  <si>
    <t>113107222.S</t>
  </si>
  <si>
    <t>Odstránenie krytu v ploche nad 200 m2 z kameniva hrubého drveného, hr. 100 do 200 mm,  -0,23500t</t>
  </si>
  <si>
    <t>-634064497</t>
  </si>
  <si>
    <t>7</t>
  </si>
  <si>
    <t>113107231</t>
  </si>
  <si>
    <t>Odstránenie podkladu alebo krytu nad 200 m2 z betónu prostého, hr. vrstvy do 150 mm 0,225 t</t>
  </si>
  <si>
    <t>1635408302</t>
  </si>
  <si>
    <t>8</t>
  </si>
  <si>
    <t>113151114</t>
  </si>
  <si>
    <t>Odstránenie asfaltového podkladu alebo krytu frézovaním, v ploche do 500 m2,pruh do 750 mm,hr.50 mm,  -0,12700t</t>
  </si>
  <si>
    <t>1775378404</t>
  </si>
  <si>
    <t>9</t>
  </si>
  <si>
    <t>113152240.S</t>
  </si>
  <si>
    <t>Frézovanie asf. podkladu alebo krytu bez prek., plochy do 500 m2, pruh š. cez 0,5 m do 1 m, hr. 100 mm  0,254 t</t>
  </si>
  <si>
    <t>1364105681</t>
  </si>
  <si>
    <t>10</t>
  </si>
  <si>
    <t>113205121.S</t>
  </si>
  <si>
    <t>Vytrhanie obrúb betónových, cestných ležatých,  -0,29000t</t>
  </si>
  <si>
    <t>m</t>
  </si>
  <si>
    <t>-1281372886</t>
  </si>
  <si>
    <t>11</t>
  </si>
  <si>
    <t>113208111.S</t>
  </si>
  <si>
    <t>Vytrhanie obrúb betonových, s vybúraním lôžka, záhonových,  -0,04000t</t>
  </si>
  <si>
    <t>53400685</t>
  </si>
  <si>
    <t>12</t>
  </si>
  <si>
    <t>121101111.S</t>
  </si>
  <si>
    <t>Odstránenie ornice s vodor. premiestn. na hromady, so zložením na vzdialenosť do 100 m a do 100m3</t>
  </si>
  <si>
    <t>m3</t>
  </si>
  <si>
    <t>-959645820</t>
  </si>
  <si>
    <t>13</t>
  </si>
  <si>
    <t>122201102.S</t>
  </si>
  <si>
    <t>Odkopávka a prekopávka nezapažená v hornine 3, nad 100 do 1000 m3</t>
  </si>
  <si>
    <t>2037247430</t>
  </si>
  <si>
    <t>14</t>
  </si>
  <si>
    <t>162401412.S</t>
  </si>
  <si>
    <t>Vodorovné premiestnenie konárov stromov nad 300 do 500 mm do 3000 m</t>
  </si>
  <si>
    <t>-1004162100</t>
  </si>
  <si>
    <t>15</t>
  </si>
  <si>
    <t>162501122.S</t>
  </si>
  <si>
    <t>Vodorovné premiestnenie výkopku po spevnenej ceste z horniny tr.1-4, nad 100 do 1000 m3 na vzdialenosť do 3000 m</t>
  </si>
  <si>
    <t>-332778429</t>
  </si>
  <si>
    <t>16</t>
  </si>
  <si>
    <t>162501123.S</t>
  </si>
  <si>
    <t>Vodorovné premiestnenie výkopku po spevnenej ceste z horniny tr.1-4, nad 100 do 1000 m3, príplatok k cene za každých ďalšich a začatých 1000 m</t>
  </si>
  <si>
    <t>2094261162</t>
  </si>
  <si>
    <t>17</t>
  </si>
  <si>
    <t>162501412.S</t>
  </si>
  <si>
    <t>Vodorovné premiestnenie kmeňov nad 300 do 500 mm do 3000 m</t>
  </si>
  <si>
    <t>-718824128</t>
  </si>
  <si>
    <t>18</t>
  </si>
  <si>
    <t>162601412.S</t>
  </si>
  <si>
    <t>Vodorovné premiestnenie pňov nad 300 do 500 mm do 3000 m</t>
  </si>
  <si>
    <t>-191693162</t>
  </si>
  <si>
    <t>19</t>
  </si>
  <si>
    <t>171101102.S</t>
  </si>
  <si>
    <t>Uloženie sypaniny do násypu súdržnej horniny s mierou zhutnenia na 96 % podľa Proctor-Standard</t>
  </si>
  <si>
    <t>-820871890</t>
  </si>
  <si>
    <t>171201202.S</t>
  </si>
  <si>
    <t>Uloženie sypaniny na skládky nad 100 do 1000 m3</t>
  </si>
  <si>
    <t>-1359444945</t>
  </si>
  <si>
    <t>21</t>
  </si>
  <si>
    <t>171209002.S</t>
  </si>
  <si>
    <t>Poplatok za skladovanie - zemina a kamenivo (17 05) ostatné</t>
  </si>
  <si>
    <t>t</t>
  </si>
  <si>
    <t>-830547306</t>
  </si>
  <si>
    <t>22</t>
  </si>
  <si>
    <t>181101102</t>
  </si>
  <si>
    <t>Úprava pláne v zárezoch v hornine 1-4 so zhutnením</t>
  </si>
  <si>
    <t>1166217611</t>
  </si>
  <si>
    <t>23</t>
  </si>
  <si>
    <t>181301101.S</t>
  </si>
  <si>
    <t>Rozprestretie ornice v rovine, plocha do 500 m2, hr.do 100 mm</t>
  </si>
  <si>
    <t>-1287936180</t>
  </si>
  <si>
    <t xml:space="preserve">Zakladanie </t>
  </si>
  <si>
    <t>24</t>
  </si>
  <si>
    <t>212752126</t>
  </si>
  <si>
    <t>Trativody z flexodrenážnych rúr DN 125</t>
  </si>
  <si>
    <t>-413390360</t>
  </si>
  <si>
    <t>25</t>
  </si>
  <si>
    <t>289971211</t>
  </si>
  <si>
    <t>Zhotovenie vrstvy z geotextílie na upravenom povrchu v sklone do 1 : 5 , šírky od 0 do 3 m</t>
  </si>
  <si>
    <t>-451222436</t>
  </si>
  <si>
    <t>26</t>
  </si>
  <si>
    <t>M</t>
  </si>
  <si>
    <t>6936651600</t>
  </si>
  <si>
    <t>Geotextília netkaná polypropylénová  PP 500</t>
  </si>
  <si>
    <t>-1560815847</t>
  </si>
  <si>
    <t>Komunikácie</t>
  </si>
  <si>
    <t>27</t>
  </si>
  <si>
    <t>564661111.S</t>
  </si>
  <si>
    <t>Podklad z kameniva hrubého drveného veľ. 63-125 mm s rozprestretím a zhutnením, po zhutnení hr. 200 mm</t>
  </si>
  <si>
    <t>-1234660310</t>
  </si>
  <si>
    <t>28</t>
  </si>
  <si>
    <t>564831111.S</t>
  </si>
  <si>
    <t>Podklad zo štrkodrviny s rozprestretím a zhutnením, po zhutnení hr. 100 mm</t>
  </si>
  <si>
    <t>2038448109</t>
  </si>
  <si>
    <t>29</t>
  </si>
  <si>
    <t>564861111.S</t>
  </si>
  <si>
    <t>Podklad zo štrkodrviny s rozprestretím a zhutnením, po zhutnení hr. 200 mm</t>
  </si>
  <si>
    <t>2083975822</t>
  </si>
  <si>
    <t>30</t>
  </si>
  <si>
    <t>564871111.S</t>
  </si>
  <si>
    <t>Podklad zo štrkodrviny s rozprestretím a zhutnením, po zhutnení hr. 250 mm</t>
  </si>
  <si>
    <t>-1621717581</t>
  </si>
  <si>
    <t>31</t>
  </si>
  <si>
    <t>567122114.S</t>
  </si>
  <si>
    <t>Podklad z kameniva stmeleného cementom s rozprestretím a zhutnením, CBGM C 8/10 (C 6/8), po zhutnení hr. 150 mm</t>
  </si>
  <si>
    <t>370748089</t>
  </si>
  <si>
    <t>32</t>
  </si>
  <si>
    <t>567123110</t>
  </si>
  <si>
    <t>Podklad z kameniva stmeleného cementom, s rozprestrenm a zhutnením CBGM C 5/6, po zhutnení hr. 120 mm</t>
  </si>
  <si>
    <t>-1869461697</t>
  </si>
  <si>
    <t>33</t>
  </si>
  <si>
    <t>567132115.S</t>
  </si>
  <si>
    <t>Podklad z kameniva stmeleného cementom s rozprestretím a zhutnením, CBGM C 8/10 (C 6/8), po zhutnení hr. 200 mm</t>
  </si>
  <si>
    <t>1434202097</t>
  </si>
  <si>
    <t>34</t>
  </si>
  <si>
    <t>573111110</t>
  </si>
  <si>
    <t>Postrek asfaltový infiltračný s posypom kamenivom z asfaltu cestného v množstve 0,80 kg/m2</t>
  </si>
  <si>
    <t>112253843</t>
  </si>
  <si>
    <t>35</t>
  </si>
  <si>
    <t>573231107.S</t>
  </si>
  <si>
    <t>Postrek asfaltový spojovací bez posypu kamenivom z cestnej emulzie v množstve 0,50 kg/m2</t>
  </si>
  <si>
    <t>-132379516</t>
  </si>
  <si>
    <t>36</t>
  </si>
  <si>
    <t>577144231.S</t>
  </si>
  <si>
    <t>Asfaltový betón vrstva obrusná AC 11 O v pruhu š. do 3 m z nemodifik. asfaltu tr. II, po zhutnení hr. 50 mm</t>
  </si>
  <si>
    <t>1476145922</t>
  </si>
  <si>
    <t>37</t>
  </si>
  <si>
    <t>577154331.S</t>
  </si>
  <si>
    <t>Asfaltový betón vrstva obrusná alebo ložná AC 16 v pruhu š. do 3 m z nemodifik. asfaltu tr. II, po zhutnení hr. 60 mm</t>
  </si>
  <si>
    <t>-1468827892</t>
  </si>
  <si>
    <t>38</t>
  </si>
  <si>
    <t>577164431.S</t>
  </si>
  <si>
    <t>Asfaltový betón vrstva ložná AC 22 L v pruhu š. do 3 m z nemodifik. asfaltu tr. II, po zhutnení hr. 70 mm</t>
  </si>
  <si>
    <t>-271137442</t>
  </si>
  <si>
    <t>39</t>
  </si>
  <si>
    <t>596311004</t>
  </si>
  <si>
    <t>Položenie dlažby po prekopoch z kociek mozaikovýchh do lôžka z malty cement.</t>
  </si>
  <si>
    <t>1130550652</t>
  </si>
  <si>
    <t>40</t>
  </si>
  <si>
    <t>583810000950</t>
  </si>
  <si>
    <t>Dlažobná kocka - andezit, rozmer 100-120 mm</t>
  </si>
  <si>
    <t>423908606</t>
  </si>
  <si>
    <t>41</t>
  </si>
  <si>
    <t>596911161.S</t>
  </si>
  <si>
    <t>Kladenie betónovej zámkovej dlažby komunikácií pre peších hr. 80 mm pre peších do 50 m2 so zriadením lôžka z kameniva hr. 30 mm</t>
  </si>
  <si>
    <t>-1950189341</t>
  </si>
  <si>
    <t>42</t>
  </si>
  <si>
    <t>592460008300.S</t>
  </si>
  <si>
    <t>Dlažba betónová bezškárová, rozmer 200x165x80 mm, prírodná</t>
  </si>
  <si>
    <t>-417231704</t>
  </si>
  <si>
    <t>43</t>
  </si>
  <si>
    <t>596911331.S</t>
  </si>
  <si>
    <t>Kladenie dlažby pre nevidiacich hr. 60 mm do lôžka z kameniva ťaženého s vyplnením škár</t>
  </si>
  <si>
    <t>2004505399</t>
  </si>
  <si>
    <t>44</t>
  </si>
  <si>
    <t>592460007300.S</t>
  </si>
  <si>
    <t>Dlažba betónová pre nevidiacich, rozmer 200x200x60 mm, farebná</t>
  </si>
  <si>
    <t>-1254995468</t>
  </si>
  <si>
    <t>45</t>
  </si>
  <si>
    <t>596911392.S</t>
  </si>
  <si>
    <t>Dopiľovanie betónovej zámkovej dlažby hr. nad 60 mm</t>
  </si>
  <si>
    <t>336953365</t>
  </si>
  <si>
    <t>Rúrové vedenie</t>
  </si>
  <si>
    <t>46</t>
  </si>
  <si>
    <t>871659010</t>
  </si>
  <si>
    <t>Výšková úrava uzáverov vodovodu</t>
  </si>
  <si>
    <t>-516153084</t>
  </si>
  <si>
    <t>47</t>
  </si>
  <si>
    <t>895941111</t>
  </si>
  <si>
    <t>Zriadenie kanalizačného vpustu uličného z betónových dielcov typ UV-50,UVB-50</t>
  </si>
  <si>
    <t>921593614</t>
  </si>
  <si>
    <t>48</t>
  </si>
  <si>
    <t>5922382500</t>
  </si>
  <si>
    <t>Prefabrikát betónový-uličná vpusť TBV 6-50, priemer 50cm</t>
  </si>
  <si>
    <t>565846266</t>
  </si>
  <si>
    <t>49</t>
  </si>
  <si>
    <t>5922384000</t>
  </si>
  <si>
    <t>Prefabrikát betónový-uličná vpusť TBV 9-50, priemer 50cm</t>
  </si>
  <si>
    <t>-388466280</t>
  </si>
  <si>
    <t>50</t>
  </si>
  <si>
    <t>5922396000</t>
  </si>
  <si>
    <t>Prefabrikát betónový-uličná vpusť TBV 5-66,  priemer 63cm</t>
  </si>
  <si>
    <t>1953105437</t>
  </si>
  <si>
    <t>51</t>
  </si>
  <si>
    <t>5922384500</t>
  </si>
  <si>
    <t>Prefabrikát betónový-uličná vpusť TBV 10-50,  priemer 50cm</t>
  </si>
  <si>
    <t>725293009</t>
  </si>
  <si>
    <t>52</t>
  </si>
  <si>
    <t>899203111</t>
  </si>
  <si>
    <t>Osadenie liatinovej mreže vrátane rámu a koša na bahno hmotnosti jednotlivo nad 100 do 150 kg</t>
  </si>
  <si>
    <t>326679052</t>
  </si>
  <si>
    <t>53</t>
  </si>
  <si>
    <t>5524262000</t>
  </si>
  <si>
    <t>Mreža kanálová vtoková pre vozovku 500X600 mm</t>
  </si>
  <si>
    <t>-2138674182</t>
  </si>
  <si>
    <t>54</t>
  </si>
  <si>
    <t>899331111.S</t>
  </si>
  <si>
    <t>Výšková úprava uličného vstupu alebo vpuste do 200 mm zvýšením poklopu</t>
  </si>
  <si>
    <t>1150551750</t>
  </si>
  <si>
    <t>Ostatné konštrukcie a práce-búranie</t>
  </si>
  <si>
    <t>55</t>
  </si>
  <si>
    <t>914001111.S</t>
  </si>
  <si>
    <t>Osadenie a montáž cestnej zvislej dopravnej značky na stĺpik, stĺp, konzolu alebo objekt</t>
  </si>
  <si>
    <t>146477123</t>
  </si>
  <si>
    <t>56</t>
  </si>
  <si>
    <t>404410058150</t>
  </si>
  <si>
    <t>Dopravná značka, rozmer 900 mm, fólia RA2, pozinkovaná</t>
  </si>
  <si>
    <t>-123238432</t>
  </si>
  <si>
    <t>57</t>
  </si>
  <si>
    <t>914501121.S</t>
  </si>
  <si>
    <t>Montáž stĺpika zvislej dopravnej značky dĺžky do 3,5 m do betónového základu</t>
  </si>
  <si>
    <t>904730392</t>
  </si>
  <si>
    <t>58</t>
  </si>
  <si>
    <t>404490008500.S</t>
  </si>
  <si>
    <t>Stĺpik Zn, rozmer 40x40 mm, dĺžka 2 m, (červeno - biely reflexný polep), pre dopravné značky</t>
  </si>
  <si>
    <t>-1971407195</t>
  </si>
  <si>
    <t>59</t>
  </si>
  <si>
    <t>914811100</t>
  </si>
  <si>
    <t>Dočasné dopravné značenie počas výstavby, montáž, demontáž, nájom - komplet</t>
  </si>
  <si>
    <t>258630440</t>
  </si>
  <si>
    <t>60</t>
  </si>
  <si>
    <t>915711412.S</t>
  </si>
  <si>
    <t>Vodorovné dopravné značenie striekané farbou vodiacich čiar súvislých šírky 250 mm biela retroreflexná</t>
  </si>
  <si>
    <t>-149978955</t>
  </si>
  <si>
    <t>61</t>
  </si>
  <si>
    <t>915711512.S</t>
  </si>
  <si>
    <t>Vodorovné dopravné značenie striekané farbou vodiacich čiar prerušovaných šírky 250 mm biela retroreflexná</t>
  </si>
  <si>
    <t>1162626682</t>
  </si>
  <si>
    <t>62</t>
  </si>
  <si>
    <t>915721212.S</t>
  </si>
  <si>
    <t>Vodorovné dopravné značenie striekané farbou prechodov pre chodcov, šípky, symboly a pod., biela retroreflexná</t>
  </si>
  <si>
    <t>947311214</t>
  </si>
  <si>
    <t>63</t>
  </si>
  <si>
    <t>915791111.S</t>
  </si>
  <si>
    <t>Predznačenie pre značenie striekané farbou z náterových hmôt deliace čiary, vodiace prúžky</t>
  </si>
  <si>
    <t>-1051299614</t>
  </si>
  <si>
    <t>64</t>
  </si>
  <si>
    <t>915791112.S</t>
  </si>
  <si>
    <t>Predznačenie pre vodorovné značenie striekané farbou alebo vykonávané z náterových hmôt</t>
  </si>
  <si>
    <t>-926097135</t>
  </si>
  <si>
    <t>65</t>
  </si>
  <si>
    <t>915913110</t>
  </si>
  <si>
    <t>Montáž prenosnej semafórovej súpravy s 2 semaformi</t>
  </si>
  <si>
    <t>-1304943224</t>
  </si>
  <si>
    <t>66</t>
  </si>
  <si>
    <t>916362112.S</t>
  </si>
  <si>
    <t>Osadenie cestného obrubníka betónového stojatého do lôžka z betónu prostého tr. C 16/20 s bočnou oporou</t>
  </si>
  <si>
    <t>-1226152786</t>
  </si>
  <si>
    <t>67</t>
  </si>
  <si>
    <t>592170001000.S</t>
  </si>
  <si>
    <t>Obrubník cestný, lxšxv 1000x150x260 mm</t>
  </si>
  <si>
    <t>-276802621</t>
  </si>
  <si>
    <t>68</t>
  </si>
  <si>
    <t>592170001050</t>
  </si>
  <si>
    <t>Obrubník cestný, lxšxv 500x150x260 mm</t>
  </si>
  <si>
    <t>-957370981</t>
  </si>
  <si>
    <t>69</t>
  </si>
  <si>
    <t>592170002310</t>
  </si>
  <si>
    <t>Obrubník cestný, lxšxv 330x150x260 mm</t>
  </si>
  <si>
    <t>-478633331</t>
  </si>
  <si>
    <t>70</t>
  </si>
  <si>
    <t>592170000100</t>
  </si>
  <si>
    <t>Obrubník cestný oblúkový, lxšxv 780x150x260 mm,  R=0,5 m</t>
  </si>
  <si>
    <t>720426562</t>
  </si>
  <si>
    <t>71</t>
  </si>
  <si>
    <t>592170000110</t>
  </si>
  <si>
    <t>Obrubník cestný oblúkový, lxšxv 780x150x260 mm,  R=2,0 m</t>
  </si>
  <si>
    <t>-135495973</t>
  </si>
  <si>
    <t>72</t>
  </si>
  <si>
    <t>592170000120</t>
  </si>
  <si>
    <t>Obrubník cestný oblúkový, lxšxv 780x150x260 mm,  R=3,0 m</t>
  </si>
  <si>
    <t>204105539</t>
  </si>
  <si>
    <t>73</t>
  </si>
  <si>
    <t>592170000130</t>
  </si>
  <si>
    <t>Obrubník cestný oblúkový, lxšxv 780x150x260 mm,  R=8,0 m</t>
  </si>
  <si>
    <t>1109697934</t>
  </si>
  <si>
    <t>74</t>
  </si>
  <si>
    <t>592170004400</t>
  </si>
  <si>
    <t>Obrubník CSB-KO cestný, lxšxv 300x300x155 mm</t>
  </si>
  <si>
    <t>1143612449</t>
  </si>
  <si>
    <t>75</t>
  </si>
  <si>
    <t>592170004500</t>
  </si>
  <si>
    <t>Obrubník CSB-HK cestný, lxšxv 1006x330x400 mm</t>
  </si>
  <si>
    <t>2069717962</t>
  </si>
  <si>
    <t>76</t>
  </si>
  <si>
    <t>916561112</t>
  </si>
  <si>
    <t xml:space="preserve">Osadenie záhon. obrubníka betón., do lôžka z bet. pros. tr. C 16/20 s bočnou oporou </t>
  </si>
  <si>
    <t>939871499</t>
  </si>
  <si>
    <t>77</t>
  </si>
  <si>
    <t>592170003750.S</t>
  </si>
  <si>
    <t>Obrubník rovný, lxšxv 1000x80x200 mm</t>
  </si>
  <si>
    <t>1410366361</t>
  </si>
  <si>
    <t>78</t>
  </si>
  <si>
    <t>592170001800.S</t>
  </si>
  <si>
    <t>Obrubník parkový, lxšxv 1000x50x200 mm</t>
  </si>
  <si>
    <t>-648180539</t>
  </si>
  <si>
    <t>79</t>
  </si>
  <si>
    <t>919735112.S</t>
  </si>
  <si>
    <t>Rezanie existujúceho asfaltového krytu alebo podkladu hĺbky nad 50 do 100 mm</t>
  </si>
  <si>
    <t>487022741</t>
  </si>
  <si>
    <t>80</t>
  </si>
  <si>
    <t>961043111.S</t>
  </si>
  <si>
    <t>Búranie základov alebo vybúranie otvorov plochy nad 4 m2 z betónu prostého alebo preloženého kameňom,  -2,20000t</t>
  </si>
  <si>
    <t>1158538700</t>
  </si>
  <si>
    <t>81</t>
  </si>
  <si>
    <t>966005111.S</t>
  </si>
  <si>
    <t>Rozobratie cestného zábradlia s betónovými pätkami,  -0,03500t</t>
  </si>
  <si>
    <t>-538203771</t>
  </si>
  <si>
    <t>82</t>
  </si>
  <si>
    <t>966006132.S</t>
  </si>
  <si>
    <t>Odstránenie značky, pre staničenie a ohraničenie so stĺpikmi s bet. pätkami,  -0,08200t</t>
  </si>
  <si>
    <t>-1690370115</t>
  </si>
  <si>
    <t>83</t>
  </si>
  <si>
    <t>979082213.S</t>
  </si>
  <si>
    <t>Vodorovná doprava sutiny so zložením a hrubým urovnaním na vzdialenosť do 1 km</t>
  </si>
  <si>
    <t>632655643</t>
  </si>
  <si>
    <t>84</t>
  </si>
  <si>
    <t>979082219.S</t>
  </si>
  <si>
    <t>Príplatok k cene za každý ďalší aj začatý 1 km nad 1 km pre vodorovnú dopravu sutiny</t>
  </si>
  <si>
    <t>-985297633</t>
  </si>
  <si>
    <t>85</t>
  </si>
  <si>
    <t>979089612</t>
  </si>
  <si>
    <t>Poplatok za skladovanie - iné odpady zo stavieb a demolácií (17 09), ostatné</t>
  </si>
  <si>
    <t>-441312032</t>
  </si>
  <si>
    <t>99</t>
  </si>
  <si>
    <t>Presun hmôt HSV</t>
  </si>
  <si>
    <t>86</t>
  </si>
  <si>
    <t>998225111.S</t>
  </si>
  <si>
    <t>Presun hmôt pre pozemnú komunikáciu a letisko s krytom asfaltovým akejkoľvek dĺžky objektu</t>
  </si>
  <si>
    <t>-1624149815</t>
  </si>
  <si>
    <t>Práce a dodávky M</t>
  </si>
  <si>
    <t>46-M</t>
  </si>
  <si>
    <t>Zemné práce vykonávané pri externých montážnych prácach</t>
  </si>
  <si>
    <t>87</t>
  </si>
  <si>
    <t>460510261.S</t>
  </si>
  <si>
    <t>Žľab káblový keramický vrátane veka kábel 100 mm KZ 10, veko KZ 10a</t>
  </si>
  <si>
    <t>-539698151</t>
  </si>
  <si>
    <t>88</t>
  </si>
  <si>
    <t>345750000900</t>
  </si>
  <si>
    <t>Žlab kábelový KZ1 s krytom</t>
  </si>
  <si>
    <t>128</t>
  </si>
  <si>
    <t>15251314</t>
  </si>
  <si>
    <t>101-00.1 - 101-00.1  Preložka vedení UPC</t>
  </si>
  <si>
    <t xml:space="preserve">    21-M - Elektromontáže</t>
  </si>
  <si>
    <t>HZS - Hodinové zúčtovacie sadzby</t>
  </si>
  <si>
    <t>21-M</t>
  </si>
  <si>
    <t>Elektromontáže</t>
  </si>
  <si>
    <t>Pol34</t>
  </si>
  <si>
    <t>Kábel koaxiálny QR540</t>
  </si>
  <si>
    <t>Pol35</t>
  </si>
  <si>
    <t>Rúrka HDPE 40/33</t>
  </si>
  <si>
    <t>Pol36</t>
  </si>
  <si>
    <t>Spojka na koaxiálny kábel QR540 s príslušenstvom</t>
  </si>
  <si>
    <t>kus</t>
  </si>
  <si>
    <t>Pol40</t>
  </si>
  <si>
    <t>Vykop a zához ryhy 50/120cm  tr. zeminy 3</t>
  </si>
  <si>
    <t>Pol22</t>
  </si>
  <si>
    <t>Pieskové lôžko do širky 50cm</t>
  </si>
  <si>
    <t>Pol23</t>
  </si>
  <si>
    <t>Výstražná fólia z PVC šírky 33cm</t>
  </si>
  <si>
    <t>Pol41</t>
  </si>
  <si>
    <t>Pretláčanie pod cestou 1xPE-HD 110</t>
  </si>
  <si>
    <t>Pol42</t>
  </si>
  <si>
    <t>Podružný materiál</t>
  </si>
  <si>
    <t>%</t>
  </si>
  <si>
    <t>256</t>
  </si>
  <si>
    <t>Pol43</t>
  </si>
  <si>
    <t>Pomocné a podružné výkony</t>
  </si>
  <si>
    <t>HZS</t>
  </si>
  <si>
    <t>Hodinové zúčtovacie sadzby</t>
  </si>
  <si>
    <t>Pol14</t>
  </si>
  <si>
    <t>Zabezpecenie pracoviska</t>
  </si>
  <si>
    <t>hod</t>
  </si>
  <si>
    <t>512</t>
  </si>
  <si>
    <t>Pol37</t>
  </si>
  <si>
    <t>Meranie na koaxiĺnom kábli</t>
  </si>
  <si>
    <t>Pol38</t>
  </si>
  <si>
    <t>Meranie trubiek HDPE</t>
  </si>
  <si>
    <t>Pol39</t>
  </si>
  <si>
    <t>Porealizačné zameranie novej trasy káblov UPC</t>
  </si>
  <si>
    <t>102 - 102-00  Chodníky pre peších</t>
  </si>
  <si>
    <t>122101101.S</t>
  </si>
  <si>
    <t>Odkopávka a prekopávka nezapažená v horninách 1-2 do 100 m3</t>
  </si>
  <si>
    <t>695435171</t>
  </si>
  <si>
    <t>-728376838</t>
  </si>
  <si>
    <t>-455669032</t>
  </si>
  <si>
    <t>709311606</t>
  </si>
  <si>
    <t>1278549898</t>
  </si>
  <si>
    <t>414286121</t>
  </si>
  <si>
    <t>567122130</t>
  </si>
  <si>
    <t>Podklad z kameniva stmeleného cementom, s rozprestretím a zhutnením CBGM C 8/10 (C 6/8), po zhutnení hr. 100 mm</t>
  </si>
  <si>
    <t>374373672</t>
  </si>
  <si>
    <t>1283160910</t>
  </si>
  <si>
    <t>596911143.S</t>
  </si>
  <si>
    <t>Kladenie betónovej zámkovej dlažby komunikácií pre peších hr. 60 mm pre peších nad 100 do 300 m2 so zriadením lôžka z kameniva hr. 30 mm</t>
  </si>
  <si>
    <t>-1637223405</t>
  </si>
  <si>
    <t>592460003600.S</t>
  </si>
  <si>
    <t>Dlažba betónová, rozmer 200x100x60 mm, prírodná</t>
  </si>
  <si>
    <t>-261673638</t>
  </si>
  <si>
    <t>-2000898838</t>
  </si>
  <si>
    <t>766980225</t>
  </si>
  <si>
    <t>-2118429026</t>
  </si>
  <si>
    <t>832292528</t>
  </si>
  <si>
    <t>911131111.S</t>
  </si>
  <si>
    <t>Osadenie a montáž cestného zábradlia oceľového s oceľovými stĺpikmi</t>
  </si>
  <si>
    <t>1479053912</t>
  </si>
  <si>
    <t>553460002</t>
  </si>
  <si>
    <t>Zábradlie oceľové trubkové, s povrch.úpravou podľa PD</t>
  </si>
  <si>
    <t>323941409</t>
  </si>
  <si>
    <t>-1684654490</t>
  </si>
  <si>
    <t>767578870</t>
  </si>
  <si>
    <t>917831501.S</t>
  </si>
  <si>
    <t>Osadenie palisád hranatých betónových do betónu dĺžky 40 cm - jednotlivo</t>
  </si>
  <si>
    <t>1650145104</t>
  </si>
  <si>
    <t>592170005100.S</t>
  </si>
  <si>
    <t>Palisáda betónová, rozmer 120x165x400 mm, farebná</t>
  </si>
  <si>
    <t>-146747104</t>
  </si>
  <si>
    <t>917831502.S</t>
  </si>
  <si>
    <t>Osadenie palisád hranatých betónových do betónu dĺžky 60 cm - jednotlivo</t>
  </si>
  <si>
    <t>1652755866</t>
  </si>
  <si>
    <t>592170005400.S</t>
  </si>
  <si>
    <t>Palisáda betónová, rozmer 120x165x600 mm, prírodná</t>
  </si>
  <si>
    <t>340031431</t>
  </si>
  <si>
    <t>917831503.S</t>
  </si>
  <si>
    <t>Osadenie palisád hranatých betónových do betónu dĺžky 80 cm - jednotlivo</t>
  </si>
  <si>
    <t>-573482311</t>
  </si>
  <si>
    <t>592170005500.S</t>
  </si>
  <si>
    <t>Palisáda betónová, rozmer 120x165x800 mm, prírodná</t>
  </si>
  <si>
    <t>2130331617</t>
  </si>
  <si>
    <t>917831504.S</t>
  </si>
  <si>
    <t>Osadenie palisád hranatých betónových do betónu dĺžky 100 cm - jednotlivo</t>
  </si>
  <si>
    <t>-710716431</t>
  </si>
  <si>
    <t>592170005600.S</t>
  </si>
  <si>
    <t>Palisáda betónová, rozmer 120x165x1000 mm, prírodná</t>
  </si>
  <si>
    <t>-88542280</t>
  </si>
  <si>
    <t>998223011.S</t>
  </si>
  <si>
    <t>Presun hmôt pre pozemné komunikácie s krytom dláždeným (822 2.3, 822 5.3) akejkoľvek dĺžky objektu</t>
  </si>
  <si>
    <t>306916933</t>
  </si>
  <si>
    <t>501 - 501-00  Dažďová kanalizácia</t>
  </si>
  <si>
    <t xml:space="preserve">    D2 - I.C 01 - ZEMNÉ PRÁCE</t>
  </si>
  <si>
    <t xml:space="preserve">    D3 - II.C 27 - PODKLADNÉ  KONŠTRUKCIE</t>
  </si>
  <si>
    <t xml:space="preserve">    D4 - III.C 27 -  VONKAJŠIE POTRUBNÉ ROZVODY</t>
  </si>
  <si>
    <t xml:space="preserve">    D5 - IV.C 27 PRESUN HMÔT</t>
  </si>
  <si>
    <t xml:space="preserve">    D6 - V.C 11 BETONÁRSKE PRÁCE</t>
  </si>
  <si>
    <t xml:space="preserve">    D7 - VII.C 05 - BÚRACIE PRÁCE</t>
  </si>
  <si>
    <t>D2</t>
  </si>
  <si>
    <t>I.C 01 - ZEMNÉ PRÁCE</t>
  </si>
  <si>
    <t>0106-0101-0010</t>
  </si>
  <si>
    <t>Dočasné zaistenie potrubia do DN 200</t>
  </si>
  <si>
    <t>0106-0201-0010</t>
  </si>
  <si>
    <t>Dočasné zaistenie káblov do 6 káblov</t>
  </si>
  <si>
    <t>0302-0202-0020</t>
  </si>
  <si>
    <t>Hĺbenie rýh šírky nad 600 mm v hornine 3 do 1000 m3</t>
  </si>
  <si>
    <t>0302-0202-0090</t>
  </si>
  <si>
    <t>Príplatok za lepivosť 30%</t>
  </si>
  <si>
    <t>0404-0207-0020</t>
  </si>
  <si>
    <t>Zásyp rýh sypaninou s uložením výkopku vo vrstvách a so zhutnením do 1000 m3</t>
  </si>
  <si>
    <t>0405-0107-0020</t>
  </si>
  <si>
    <t>Obsyp potrubia sypaninou z vhodného materiálu s prehodením sypaniny</t>
  </si>
  <si>
    <t>PONUKA</t>
  </si>
  <si>
    <t>Kamenivo ťažené drobné 0-4 C</t>
  </si>
  <si>
    <t>0602-0201-0040</t>
  </si>
  <si>
    <t>Vodorovné premiestnenie výkopu do vzdialenosti  do 3 km</t>
  </si>
  <si>
    <t>0602-0301-0050</t>
  </si>
  <si>
    <t>Prplatok k cene za každých ďalších začatých 1000 m  7 km</t>
  </si>
  <si>
    <t>0401-0007-0010</t>
  </si>
  <si>
    <t>Uloženie sypaniny na skládku do 100 m3</t>
  </si>
  <si>
    <t>Poplatok za skládku</t>
  </si>
  <si>
    <t>0701-0100-0070</t>
  </si>
  <si>
    <t>Zriadenie paženia stien výkopu príložného bez rozopretia hĺbky do 4 m</t>
  </si>
  <si>
    <t>0701-0100-1110</t>
  </si>
  <si>
    <t>Odstranenie paženia stien výkopu príložné, hĺbky do 4 m</t>
  </si>
  <si>
    <t>D3</t>
  </si>
  <si>
    <t>II.C 27 - PODKLADNÉ  KONŠTRUKCIE</t>
  </si>
  <si>
    <t>2013-9200-0020</t>
  </si>
  <si>
    <t>Lôžko pod potrubie z piesku a štrkopiesku</t>
  </si>
  <si>
    <t>D4</t>
  </si>
  <si>
    <t>III.C 27 -  VONKAJŠIE POTRUBNÉ ROZVODY</t>
  </si>
  <si>
    <t>0304-2204-0020</t>
  </si>
  <si>
    <t>Montáž potrubia PVC v otvorenom výkope  DN 200</t>
  </si>
  <si>
    <t>PONUKA.1</t>
  </si>
  <si>
    <t>PVC potrubie 200x5,9</t>
  </si>
  <si>
    <t>0304-2404-1010</t>
  </si>
  <si>
    <t>Montáž tvaroviek na potrubie PVC v otvorenom výkope - odbočných DN 200</t>
  </si>
  <si>
    <t>PONUKA.2</t>
  </si>
  <si>
    <t>PVC odbočka KGEA 200/200/45°</t>
  </si>
  <si>
    <t>PONUKA.3</t>
  </si>
  <si>
    <t>PVC odbočka KGEA 200/200/87°</t>
  </si>
  <si>
    <t>0304-2404-1030</t>
  </si>
  <si>
    <t>Montáž tvaroviek na potrubie PVC v otvorenom výkope - jednoosých DN 200</t>
  </si>
  <si>
    <t>PONUKA.4</t>
  </si>
  <si>
    <t>PVC koleno KGB 200/45°</t>
  </si>
  <si>
    <t>PONUKA.5</t>
  </si>
  <si>
    <t>PVC koleno KGB 200/90°</t>
  </si>
  <si>
    <t>0311-7501-0020</t>
  </si>
  <si>
    <t>Skúška tesnosti kanalizácie DN 200</t>
  </si>
  <si>
    <t>PONUKA.6</t>
  </si>
  <si>
    <t>Vyvrtanie otvoru do porubia + napájací systém  DN 200</t>
  </si>
  <si>
    <t>PONUKA.7</t>
  </si>
  <si>
    <t>Komplet dodávka - dvojdielná bodová vpusť  BGZ-S NW200</t>
  </si>
  <si>
    <t>súb</t>
  </si>
  <si>
    <t>D5</t>
  </si>
  <si>
    <t>IV.C 27 PRESUN HMÔT</t>
  </si>
  <si>
    <t>9927-0401-1150</t>
  </si>
  <si>
    <t>Presun hmôt pre rúrové vedenie z plastických hmôt</t>
  </si>
  <si>
    <t>D6</t>
  </si>
  <si>
    <t>V.C 11 BETONÁRSKE PRÁCE</t>
  </si>
  <si>
    <t>2003-0103-151</t>
  </si>
  <si>
    <t>Dosky z betónu v otvorenom výkope tr. B 15</t>
  </si>
  <si>
    <t>2003-1101-1510</t>
  </si>
  <si>
    <t>Debnenie podkladových a zabezpečovacích konštrukcii v otvorenom výkope</t>
  </si>
  <si>
    <t>9927-0001-1150</t>
  </si>
  <si>
    <t>Presun hmôt</t>
  </si>
  <si>
    <t>D7</t>
  </si>
  <si>
    <t>VII.C 05 - BÚRACIE PRÁCE</t>
  </si>
  <si>
    <t>Demontáž uličnej vpuste + utesnenie (obetónovanie) jestvujúcej prípojky</t>
  </si>
  <si>
    <t>510 - 510-00  Rekonštrukcia vodovodu</t>
  </si>
  <si>
    <t xml:space="preserve">    D5 - IV.C 27 - PRESUN HMÔT</t>
  </si>
  <si>
    <t xml:space="preserve">    D6 - V.C 11 - BETONÁRSKE PRÁCE</t>
  </si>
  <si>
    <t xml:space="preserve">    D7 - VI.C 05 - BÚRACIE PRÁCE</t>
  </si>
  <si>
    <t>Vodorovné premiestnenie výkopu do vzdialenosti  do b3 km</t>
  </si>
  <si>
    <t>0701-0100-0010</t>
  </si>
  <si>
    <t>Zriadenie paženia stien rýh príložného bez rozopretia hĺbky do 2 m</t>
  </si>
  <si>
    <t>0701-0100-1010</t>
  </si>
  <si>
    <t>Odstranenie paženia stien rýh príložné, hĺbky do 2 m</t>
  </si>
  <si>
    <t>0204-2103-0040</t>
  </si>
  <si>
    <t>Montáž potrubí v otvorenom výkope z tlakových PE rúrok D 110</t>
  </si>
  <si>
    <t>PONUKA - (10)</t>
  </si>
  <si>
    <t>Potrubie z PE D110x10</t>
  </si>
  <si>
    <t>PONUKA - (3)</t>
  </si>
  <si>
    <t>Prírubový spoj pre PE potrubie č.0400 DN 110</t>
  </si>
  <si>
    <t>PONUKA - (9)</t>
  </si>
  <si>
    <t>Prírubový spoj pre liatinové potrubie č.7102 DN 200</t>
  </si>
  <si>
    <t>0211-7401-0050</t>
  </si>
  <si>
    <t>Montáž vodovodných armatúr na potrubie s osadením zemnej súpravy DN 100</t>
  </si>
  <si>
    <t>PONUKA - (4)</t>
  </si>
  <si>
    <t>E - šúpatko č.4000 DN 100</t>
  </si>
  <si>
    <t>PONUKA - (5)</t>
  </si>
  <si>
    <t>Montážna teleskopická súprava č.9500 DN 100</t>
  </si>
  <si>
    <t>0205-3302-0010</t>
  </si>
  <si>
    <t>Montáž liatinových tvaroviek hrdlových jednoosových DN 100</t>
  </si>
  <si>
    <t>PONUKA - (1)</t>
  </si>
  <si>
    <t>Liatinové koleno 90° pre PE potrubie č.8535 DN 110</t>
  </si>
  <si>
    <t>PONUKA - (2)</t>
  </si>
  <si>
    <t>Liatinové koleno 45° pre PE potrubie č.8545 DN 110</t>
  </si>
  <si>
    <t>0205-3404-0010</t>
  </si>
  <si>
    <t>Montáž liatinových tvaroviek prírubových jednoosových DN 200</t>
  </si>
  <si>
    <t>PONUKA - (8)</t>
  </si>
  <si>
    <t>Liatinový prírubový FFR - kus č.540 DN 200/100</t>
  </si>
  <si>
    <t>0205-3402-0020</t>
  </si>
  <si>
    <t>Montáž liatinových tvaroviek prírubových odbočných DN 100</t>
  </si>
  <si>
    <t>PONUKA - (7)</t>
  </si>
  <si>
    <t>Liatinový prírubový T-kus č.510 DN 100/100</t>
  </si>
  <si>
    <t>0311-7601-0070</t>
  </si>
  <si>
    <t>Osadenie poklopov posúvačových</t>
  </si>
  <si>
    <t>PONUKA - (6)</t>
  </si>
  <si>
    <t>Uličný poklop č.1750</t>
  </si>
  <si>
    <t>0212-8501-0020</t>
  </si>
  <si>
    <t>Tlakové skúšky vodovodného potrubia DN 100</t>
  </si>
  <si>
    <t>0212-8501-0210</t>
  </si>
  <si>
    <t>Zabezpečenie koncov potrubia pri tlakových skúškach do DN 300</t>
  </si>
  <si>
    <t>0212-8503-0020</t>
  </si>
  <si>
    <t>Preplach a dezinfekcia vodovodného potrrubia DN 100</t>
  </si>
  <si>
    <t>90</t>
  </si>
  <si>
    <t>0204-2290-1010</t>
  </si>
  <si>
    <t>Vyhľadávací vodič na potrubí do DN 150</t>
  </si>
  <si>
    <t>92</t>
  </si>
  <si>
    <t>Autozásuvka</t>
  </si>
  <si>
    <t>94</t>
  </si>
  <si>
    <t>Výstražná fólia z PVC hr.33 cm</t>
  </si>
  <si>
    <t>96</t>
  </si>
  <si>
    <t>IV.C 27 - PRESUN HMÔT</t>
  </si>
  <si>
    <t>98</t>
  </si>
  <si>
    <t>V.C 11 - BETONÁRSKE PRÁCE</t>
  </si>
  <si>
    <t>2003-0103-1510</t>
  </si>
  <si>
    <t>100</t>
  </si>
  <si>
    <t>104</t>
  </si>
  <si>
    <t>VI.C 05 - BÚRACIE PRÁCE</t>
  </si>
  <si>
    <t>0103-0100-0100</t>
  </si>
  <si>
    <t>Demontáž prefabrikovanej krycej dosky armatúrnej šachty</t>
  </si>
  <si>
    <t>106</t>
  </si>
  <si>
    <t>Vybúranie železobetónovej armatúrnej šachty</t>
  </si>
  <si>
    <t>108</t>
  </si>
  <si>
    <t>0802-0003-2430</t>
  </si>
  <si>
    <t>Vodorovná doprava vybúraných hmôt po suchu do 5 km</t>
  </si>
  <si>
    <t>110</t>
  </si>
  <si>
    <t>0802-0003-2490</t>
  </si>
  <si>
    <t>Príplatok k cene za každých ďalších aj začatých 5 km nad 5 km</t>
  </si>
  <si>
    <t>112</t>
  </si>
  <si>
    <t>621 - 621 - 00  Vonkajšie osvetlenie</t>
  </si>
  <si>
    <t xml:space="preserve">M - Práce a dodávky M   </t>
  </si>
  <si>
    <t xml:space="preserve">Práce a dodávky M   </t>
  </si>
  <si>
    <t>Pol1</t>
  </si>
  <si>
    <t>Kábel silový AYKY-J 4x25mm2</t>
  </si>
  <si>
    <t>Pol2</t>
  </si>
  <si>
    <t>Kábel silový H05VV-F 3x1,5</t>
  </si>
  <si>
    <t>Pol3</t>
  </si>
  <si>
    <t>Vodič FeZn 8 /1m=0,4kg</t>
  </si>
  <si>
    <t>kg</t>
  </si>
  <si>
    <t>Pol4</t>
  </si>
  <si>
    <t>Pásovina FeZn 30x4 (1m=0,952kg)</t>
  </si>
  <si>
    <t>Pol5</t>
  </si>
  <si>
    <t>Uzemňovacia svorka SR3b pás-drôt</t>
  </si>
  <si>
    <t>Pol6</t>
  </si>
  <si>
    <t>Stožiar osvetľovací zinkovaný výšky 8m s prislušenstvom</t>
  </si>
  <si>
    <t>Pol7</t>
  </si>
  <si>
    <t>Výložnik na oceľový stožiar zinkovaný 1m</t>
  </si>
  <si>
    <t>Pol8</t>
  </si>
  <si>
    <t>Svietidlo uličné na vyložník LED (min. 8000lm) resp. alt.</t>
  </si>
  <si>
    <t>Pol9</t>
  </si>
  <si>
    <t>Svietidlo LED pre osvetlenie priechodu pre chodcov asymetrické, na výložník, min. výkon svietidla 110lm/W, CR, min. IPx4</t>
  </si>
  <si>
    <t>Pol10</t>
  </si>
  <si>
    <t>Stožiar osvetlenia priechodu pre chodcov výšky 6m zinkovaný</t>
  </si>
  <si>
    <t>Pol11</t>
  </si>
  <si>
    <t>Výložník na stožiar osvetlenia priechodu pre chodcov 4m zinkovaný</t>
  </si>
  <si>
    <t>Pol12</t>
  </si>
  <si>
    <t>Montáž eketrovýzbroje 1 okruh</t>
  </si>
  <si>
    <t>Pol16</t>
  </si>
  <si>
    <t>Demontáž pôvodného osvetlenia</t>
  </si>
  <si>
    <t>Pol18</t>
  </si>
  <si>
    <t>Jama pre osvetľovací stožiar tr. zeminy 3</t>
  </si>
  <si>
    <t>Pol19</t>
  </si>
  <si>
    <t>Základ z betónu prostého C16/20</t>
  </si>
  <si>
    <t>Pol20</t>
  </si>
  <si>
    <t>Pol21</t>
  </si>
  <si>
    <t>Pol24</t>
  </si>
  <si>
    <t>Pol25</t>
  </si>
  <si>
    <t>Pol13</t>
  </si>
  <si>
    <t>Napojenie nového zariadenia VO</t>
  </si>
  <si>
    <t>Pol15</t>
  </si>
  <si>
    <t>Skúšanie nového zariadenia VO</t>
  </si>
  <si>
    <t>Pol17</t>
  </si>
  <si>
    <t>Revízia zariadenia</t>
  </si>
  <si>
    <t>621-00.1 - 621 - 00.1  Preložka NN vedenia</t>
  </si>
  <si>
    <t>Pol26</t>
  </si>
  <si>
    <t>Kábel silový NAYY-J 4x150 sm 0,6/1kV</t>
  </si>
  <si>
    <t>Pol27</t>
  </si>
  <si>
    <t>Spojka kab. 1kV priama, 35-150 mm2</t>
  </si>
  <si>
    <t>Pol28</t>
  </si>
  <si>
    <t>Úprava rozvádzača NN TS</t>
  </si>
  <si>
    <t>Pol30</t>
  </si>
  <si>
    <t>Demontáž pôvodného NN vedenia</t>
  </si>
  <si>
    <t>Pol31</t>
  </si>
  <si>
    <t>Pol32</t>
  </si>
  <si>
    <t>262144</t>
  </si>
  <si>
    <t>Pol29</t>
  </si>
  <si>
    <t>Napojenie nového NN vedenia</t>
  </si>
  <si>
    <t>701 - 701 - 00  Ochrana STL plynovodu</t>
  </si>
  <si>
    <t xml:space="preserve">HSV - Práce a dodávky HSV   </t>
  </si>
  <si>
    <t xml:space="preserve">    1 - Zemné práce   </t>
  </si>
  <si>
    <t xml:space="preserve">    4 - Vodorovné konštrukcie   </t>
  </si>
  <si>
    <t xml:space="preserve">    5 - Komunikácie   </t>
  </si>
  <si>
    <t xml:space="preserve">    8 - Rúrové vedenie   </t>
  </si>
  <si>
    <t xml:space="preserve">    9 - Ostatné konštrukcie a práce-búranie   </t>
  </si>
  <si>
    <t xml:space="preserve">    99 - Presun hmôt HSV   </t>
  </si>
  <si>
    <t xml:space="preserve">    23-M - Montáže potrubia   </t>
  </si>
  <si>
    <t xml:space="preserve">HZS - Hodinové zúčtovacie sadzby   </t>
  </si>
  <si>
    <t xml:space="preserve">Práce a dodávky HSV   </t>
  </si>
  <si>
    <t xml:space="preserve">Zemné práce   </t>
  </si>
  <si>
    <t>113106611.S</t>
  </si>
  <si>
    <t>Rozoberanie zámkovej dlažby všetkých druhov v ploche do 20 m2,  -0,2600 t</t>
  </si>
  <si>
    <t>113307122.S</t>
  </si>
  <si>
    <t>Odstránenie podkladu v ploche do 200 m2 z kameniva hrubého drveného, hr.100 do 200 mm,  -0,23500t</t>
  </si>
  <si>
    <t>113307131.S</t>
  </si>
  <si>
    <t>Odstránenie podkladu v ploche do 200 m2 z betónu prostého, hr. vrstvy do 150 mm,  -0,22500t</t>
  </si>
  <si>
    <t>119001411</t>
  </si>
  <si>
    <t>Dočasné zaistenie podzemného potrubia DN do 200</t>
  </si>
  <si>
    <t>119001422</t>
  </si>
  <si>
    <t>Dočasné zaistenie káblov a káblových tratí do 6 káblov</t>
  </si>
  <si>
    <t>120001101</t>
  </si>
  <si>
    <t>Príplatok k cenám výkopov za sťaženie výkopu v blízkosti podzemného vedenia alebo výbušnín</t>
  </si>
  <si>
    <t>132201202.S</t>
  </si>
  <si>
    <t>Výkop ryhy šírky 600-2000mm horn.3 od 100 do 1000 m3</t>
  </si>
  <si>
    <t>132201209</t>
  </si>
  <si>
    <t>Príplatok k cenám za lepivosť horniny 3</t>
  </si>
  <si>
    <t>167101102.S</t>
  </si>
  <si>
    <t>Nakladanie neuľahnutého výkopku z hornín tr.1-4 nad 100 do 1000 m3</t>
  </si>
  <si>
    <t>174101001</t>
  </si>
  <si>
    <t>Zásyp sypaninou so zhutnením jám, šachiet, rýh, zárezov alebo okolo objektov do 100 m3</t>
  </si>
  <si>
    <t>583410004400.S</t>
  </si>
  <si>
    <t>Štrkodrva frakcia 0-63 mm</t>
  </si>
  <si>
    <t>175101102</t>
  </si>
  <si>
    <t>Obsyp potrubia sypaninou z vhodných hornín 1 až 4 s prehodením sypaniny</t>
  </si>
  <si>
    <t>5833118300</t>
  </si>
  <si>
    <t>Kamenivo ťažené drobné 0-4 Z</t>
  </si>
  <si>
    <t xml:space="preserve">Vodorovné konštrukcie   </t>
  </si>
  <si>
    <t>451572111</t>
  </si>
  <si>
    <t>Lôžko pod potrubie, stoky a drobné objekty, v otvorenom výkope z kameniva drobného ťaženého 0-4 mm</t>
  </si>
  <si>
    <t xml:space="preserve">Komunikácie   </t>
  </si>
  <si>
    <t>564851111.S</t>
  </si>
  <si>
    <t>Podklad zo štrkodrviny s rozprestretím a zhutnením, po zhutnení hr. 150 mm</t>
  </si>
  <si>
    <t>567123114.S</t>
  </si>
  <si>
    <t>Podklad z kameniva stmeleného cementom, s rozprestrenm a zhutnením CBGM C 5/6, po zhutnení hr. 150 mm</t>
  </si>
  <si>
    <t>596211001.S</t>
  </si>
  <si>
    <t>Položenie dlažby po prekopoch dlaždice betonové štvorhranné do lôžka z kameniva ťaženého</t>
  </si>
  <si>
    <t xml:space="preserve">Rúrové vedenie   </t>
  </si>
  <si>
    <t>871328100</t>
  </si>
  <si>
    <t>Montáž plynového RC potrubia PE 100 RC SDR11 zváraných natupo D 160x14,6 mm</t>
  </si>
  <si>
    <t>286130029100.S</t>
  </si>
  <si>
    <t>Rúra dvojvrstvová na plyn SDR11, 160x14,6 mm x 12 m, materiál: PE 100 RC</t>
  </si>
  <si>
    <t>871358106</t>
  </si>
  <si>
    <t>Montáž plynového RC potrubia PE 100 RC SDR11 zváraných natupo D 225x20,5 mm</t>
  </si>
  <si>
    <t>286130029700.S</t>
  </si>
  <si>
    <t>Rúra dvojvrstvová na plyn SDR11, 225x20,5 mm x 12 m, materiál: PE 100 RC</t>
  </si>
  <si>
    <t>871378112</t>
  </si>
  <si>
    <t>Montáž plynového RC potrubia PE 100 RC SDR11 zváraných natupo D 315x28,6 mm</t>
  </si>
  <si>
    <t>286130016700.S</t>
  </si>
  <si>
    <t>Rúra jednovrstvová na plyn SDR11, 315x28,6 mm x 12 m, materiál: PE 100 RC</t>
  </si>
  <si>
    <t>877328016</t>
  </si>
  <si>
    <t>Montáž tvarovky plynového potrubia z PE 100 zváranej natupo D 160 mm</t>
  </si>
  <si>
    <t>286530022100.S</t>
  </si>
  <si>
    <t>Koleno 90° na tupo PE 100, na vodu, plyn a kanalizáciu, SDR 17 D 160 mm</t>
  </si>
  <si>
    <t>286530027700.S</t>
  </si>
  <si>
    <t>Koleno 30° na tupo PE 100, na vodu, plyn a kanalizáciu, SDR 17 D 160 mm</t>
  </si>
  <si>
    <t>877358022</t>
  </si>
  <si>
    <t>Montáž tvarovky plynového potrubia z PE 100 zváranej natupo D 225 mm</t>
  </si>
  <si>
    <t>286530025400.S</t>
  </si>
  <si>
    <t>Koleno 45° na tupo PE 100, na vodu, plyn a kanalizáciu, SDR 17 D 250 mm</t>
  </si>
  <si>
    <t>286530028000.S</t>
  </si>
  <si>
    <t>Koleno 30° na tupo PE 100, na vodu, plyn a kanalizáciu, SDR 17 D 225 mm</t>
  </si>
  <si>
    <t>899721121</t>
  </si>
  <si>
    <t>Signalizačný vodič na potrubí PVC DN do 150 mm</t>
  </si>
  <si>
    <t>899721133</t>
  </si>
  <si>
    <t>Označenie plynovodného potrubia žltou výstražnou fóliou</t>
  </si>
  <si>
    <t>PLY101115</t>
  </si>
  <si>
    <t>Vývod pre signalizačný vodič</t>
  </si>
  <si>
    <t>KS</t>
  </si>
  <si>
    <t xml:space="preserve">Ostatné konštrukcie a práce-búranie   </t>
  </si>
  <si>
    <t>979089612.S</t>
  </si>
  <si>
    <t xml:space="preserve">Presun hmôt HSV   </t>
  </si>
  <si>
    <t>998274101</t>
  </si>
  <si>
    <t>Presun hmôt pre rúrové vedenie hĺbené z rúr bet. alebo železobetónových v otvorenom výkope</t>
  </si>
  <si>
    <t>23-M</t>
  </si>
  <si>
    <t xml:space="preserve">Montáže potrubia   </t>
  </si>
  <si>
    <t>230170004</t>
  </si>
  <si>
    <t>Príprava pre skúšku tesnosti DN 150 - 200</t>
  </si>
  <si>
    <t>úsek</t>
  </si>
  <si>
    <t>230170014</t>
  </si>
  <si>
    <t>Skúška tesnosti potrubia podľa STN 13 0020 DN 150 - 200</t>
  </si>
  <si>
    <t>230200121</t>
  </si>
  <si>
    <t>Nasunutie potrubnej sekcie do oceľovej chráničky DN 200</t>
  </si>
  <si>
    <t>230220011</t>
  </si>
  <si>
    <t>Montáž orientačného stľpika ON 13 2970</t>
  </si>
  <si>
    <t>PLY101110</t>
  </si>
  <si>
    <t>Orientačný stlpik-komplet</t>
  </si>
  <si>
    <t>230220031</t>
  </si>
  <si>
    <t>Montáž čuchačky na chráničku PN 38 6724</t>
  </si>
  <si>
    <t>PLY101100</t>
  </si>
  <si>
    <t>Čuchačka</t>
  </si>
  <si>
    <t>kpl</t>
  </si>
  <si>
    <t>230230020</t>
  </si>
  <si>
    <t>Hlavná tlaková skúška vzduchom 0, 6 MPa - STN 38 6413 DN 150</t>
  </si>
  <si>
    <t>230230021</t>
  </si>
  <si>
    <t>Hlavná tlaková skúška vzduchom 0, 6 MPa - STN 38 6413 DN 200</t>
  </si>
  <si>
    <t>230230076</t>
  </si>
  <si>
    <t>Čistenie potrubí PN 38 6416 DN 200</t>
  </si>
  <si>
    <t>230230121</t>
  </si>
  <si>
    <t>Príprava na tlakovú skúšku vzduchom a vodou do 0,6 MPa</t>
  </si>
  <si>
    <t>230230201</t>
  </si>
  <si>
    <t>Príprava na odstránenie plynu z potrubia dusíkom</t>
  </si>
  <si>
    <t>PLY50160150</t>
  </si>
  <si>
    <t>Prepojenie na existujúci plynovod DN 150</t>
  </si>
  <si>
    <t>PLY50160200</t>
  </si>
  <si>
    <t>Prepojenie na existujúci plynovod DN 200</t>
  </si>
  <si>
    <t>230230214</t>
  </si>
  <si>
    <t>Odstránenie plynu z potrubia dusíkom   do DN 150</t>
  </si>
  <si>
    <t>230230215</t>
  </si>
  <si>
    <t>Odstránenie plynu z potrubia dusíkom   do DN 200</t>
  </si>
  <si>
    <t xml:space="preserve">Hodinové zúčtovacie sadzby   </t>
  </si>
  <si>
    <t>DPC1000310</t>
  </si>
  <si>
    <t>Technologický postup prepojenia + odsúhlasenie SPP</t>
  </si>
  <si>
    <t>h</t>
  </si>
  <si>
    <t>114</t>
  </si>
  <si>
    <t>DPC1000311</t>
  </si>
  <si>
    <t>Porealizačné zameranie</t>
  </si>
  <si>
    <t>116</t>
  </si>
  <si>
    <t>DPC100040</t>
  </si>
  <si>
    <t>Revízie + RS</t>
  </si>
  <si>
    <t>118</t>
  </si>
  <si>
    <t>DPC1000400</t>
  </si>
  <si>
    <t>Vytýčenie PIS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</si>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</sst>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2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</xf>
    <xf numFmtId="0" fontId="4" fillId="2" borderId="6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4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17" fillId="3" borderId="0" xfId="0" applyFont="1" applyFill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66" fontId="15" fillId="0" borderId="0" xfId="0" applyNumberFormat="1" applyFont="1" applyBorder="1" applyAlignment="1" applyProtection="1">
      <alignment vertical="center"/>
    </xf>
    <xf numFmtId="4" fontId="15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4" fillId="0" borderId="14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 applyProtection="1">
      <alignment vertical="center"/>
    </xf>
    <xf numFmtId="4" fontId="24" fillId="0" borderId="20" xfId="0" applyNumberFormat="1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4" fontId="24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17" fillId="3" borderId="0" xfId="0" applyFont="1" applyFill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7" fillId="3" borderId="16" xfId="0" applyFont="1" applyFill="1" applyBorder="1" applyAlignment="1" applyProtection="1">
      <alignment horizontal="center" vertical="center" wrapText="1"/>
    </xf>
    <xf numFmtId="0" fontId="17" fillId="3" borderId="17" xfId="0" applyFont="1" applyFill="1" applyBorder="1" applyAlignment="1" applyProtection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</xf>
    <xf numFmtId="0" fontId="17" fillId="3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7" fillId="0" borderId="12" xfId="0" applyNumberFormat="1" applyFont="1" applyBorder="1" applyAlignment="1" applyProtection="1"/>
    <xf numFmtId="166" fontId="27" fillId="0" borderId="13" xfId="0" applyNumberFormat="1" applyFont="1" applyBorder="1" applyAlignment="1" applyProtection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7" fillId="0" borderId="22" xfId="0" applyFont="1" applyBorder="1" applyAlignment="1" applyProtection="1">
      <alignment horizontal="center" vertical="center"/>
    </xf>
    <xf numFmtId="49" fontId="17" fillId="0" borderId="22" xfId="0" applyNumberFormat="1" applyFont="1" applyBorder="1" applyAlignment="1" applyProtection="1">
      <alignment horizontal="left" vertical="center" wrapText="1"/>
    </xf>
    <xf numFmtId="0" fontId="17" fillId="0" borderId="22" xfId="0" applyFont="1" applyBorder="1" applyAlignment="1" applyProtection="1">
      <alignment horizontal="left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167" fontId="17" fillId="0" borderId="22" xfId="0" applyNumberFormat="1" applyFont="1" applyBorder="1" applyAlignment="1" applyProtection="1">
      <alignment vertical="center"/>
    </xf>
    <xf numFmtId="4" fontId="17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166" fontId="18" fillId="0" borderId="0" xfId="0" applyNumberFormat="1" applyFont="1" applyBorder="1" applyAlignment="1" applyProtection="1">
      <alignment vertical="center"/>
    </xf>
    <xf numFmtId="166" fontId="18" fillId="0" borderId="15" xfId="0" applyNumberFormat="1" applyFont="1" applyBorder="1" applyAlignment="1" applyProtection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</xf>
    <xf numFmtId="49" fontId="29" fillId="0" borderId="22" xfId="0" applyNumberFormat="1" applyFont="1" applyBorder="1" applyAlignment="1" applyProtection="1">
      <alignment horizontal="left" vertical="center" wrapText="1"/>
    </xf>
    <xf numFmtId="0" fontId="29" fillId="0" borderId="22" xfId="0" applyFont="1" applyBorder="1" applyAlignment="1" applyProtection="1">
      <alignment horizontal="left" vertical="center" wrapText="1"/>
    </xf>
    <xf numFmtId="0" fontId="29" fillId="0" borderId="22" xfId="0" applyFont="1" applyBorder="1" applyAlignment="1" applyProtection="1">
      <alignment horizontal="center" vertical="center" wrapText="1"/>
    </xf>
    <xf numFmtId="167" fontId="29" fillId="0" borderId="22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30" fillId="0" borderId="22" xfId="0" applyFont="1" applyBorder="1" applyAlignment="1" applyProtection="1">
      <alignment vertical="center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19" xfId="0" applyFont="1" applyBorder="1" applyAlignment="1" applyProtection="1">
      <alignment horizontal="left" vertical="center"/>
    </xf>
    <xf numFmtId="0" fontId="29" fillId="0" borderId="20" xfId="0" applyFont="1" applyBorder="1" applyAlignment="1" applyProtection="1">
      <alignment horizontal="center" vertical="center"/>
    </xf>
    <xf numFmtId="166" fontId="18" fillId="0" borderId="20" xfId="0" applyNumberFormat="1" applyFont="1" applyBorder="1" applyAlignment="1" applyProtection="1">
      <alignment vertical="center"/>
    </xf>
    <xf numFmtId="166" fontId="18" fillId="0" borderId="21" xfId="0" applyNumberFormat="1" applyFont="1" applyBorder="1" applyAlignment="1" applyProtection="1">
      <alignment vertical="center"/>
    </xf>
    <xf numFmtId="0" fontId="18" fillId="0" borderId="19" xfId="0" applyFont="1" applyBorder="1" applyAlignment="1" applyProtection="1">
      <alignment horizontal="left" vertical="center"/>
    </xf>
    <xf numFmtId="0" fontId="18" fillId="0" borderId="2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7" fillId="3" borderId="6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left" vertical="center"/>
    </xf>
    <xf numFmtId="0" fontId="17" fillId="3" borderId="7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left" vertical="center"/>
    </xf>
    <xf numFmtId="0" fontId="17" fillId="3" borderId="7" xfId="0" applyFont="1" applyFill="1" applyBorder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 wrapText="1"/>
    </xf>
    <xf numFmtId="4" fontId="19" fillId="0" borderId="0" xfId="0" applyNumberFormat="1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13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center" wrapText="1"/>
    </xf>
    <xf numFmtId="4" fontId="12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/>
    <xf numFmtId="4" fontId="4" fillId="2" borderId="7" xfId="0" applyNumberFormat="1" applyFont="1" applyFill="1" applyBorder="1" applyAlignment="1" applyProtection="1">
      <alignment vertical="center"/>
    </xf>
    <xf numFmtId="0" fontId="0" fillId="2" borderId="7" xfId="0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4"/>
  <sheetViews>
    <sheetView showGridLines="0" tabSelected="1" workbookViewId="0">
      <selection activeCell="AN8" sqref="AN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8</v>
      </c>
      <c r="BT3" s="14" t="s">
        <v>7</v>
      </c>
    </row>
    <row r="4" spans="1:74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S4" s="14" t="s">
        <v>6</v>
      </c>
    </row>
    <row r="5" spans="1:74" s="1" customFormat="1" ht="12" customHeight="1">
      <c r="B5" s="18"/>
      <c r="C5" s="19"/>
      <c r="D5" s="22" t="s">
        <v>11</v>
      </c>
      <c r="E5" s="19"/>
      <c r="F5" s="19"/>
      <c r="G5" s="19"/>
      <c r="H5" s="19"/>
      <c r="I5" s="19"/>
      <c r="J5" s="19"/>
      <c r="K5" s="233" t="s">
        <v>12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19"/>
      <c r="AQ5" s="19"/>
      <c r="AR5" s="17"/>
      <c r="BS5" s="14" t="s">
        <v>6</v>
      </c>
    </row>
    <row r="6" spans="1:74" s="1" customFormat="1" ht="36.950000000000003" customHeight="1">
      <c r="B6" s="18"/>
      <c r="C6" s="19"/>
      <c r="D6" s="24" t="s">
        <v>13</v>
      </c>
      <c r="E6" s="19"/>
      <c r="F6" s="19"/>
      <c r="G6" s="19"/>
      <c r="H6" s="19"/>
      <c r="I6" s="19"/>
      <c r="J6" s="19"/>
      <c r="K6" s="235" t="s">
        <v>14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19"/>
      <c r="AQ6" s="19"/>
      <c r="AR6" s="17"/>
      <c r="BS6" s="14" t="s">
        <v>6</v>
      </c>
    </row>
    <row r="7" spans="1:74" s="1" customFormat="1" ht="12" customHeight="1">
      <c r="B7" s="18"/>
      <c r="C7" s="19"/>
      <c r="D7" s="25" t="s">
        <v>15</v>
      </c>
      <c r="E7" s="19"/>
      <c r="F7" s="19"/>
      <c r="G7" s="19"/>
      <c r="H7" s="19"/>
      <c r="I7" s="19"/>
      <c r="J7" s="19"/>
      <c r="K7" s="23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5" t="s">
        <v>16</v>
      </c>
      <c r="AL7" s="19"/>
      <c r="AM7" s="19"/>
      <c r="AN7" s="23" t="s">
        <v>1</v>
      </c>
      <c r="AO7" s="19"/>
      <c r="AP7" s="19"/>
      <c r="AQ7" s="19"/>
      <c r="AR7" s="17"/>
      <c r="BS7" s="14" t="s">
        <v>6</v>
      </c>
    </row>
    <row r="8" spans="1:74" s="1" customFormat="1" ht="12" customHeight="1">
      <c r="B8" s="18"/>
      <c r="C8" s="19"/>
      <c r="D8" s="25" t="s">
        <v>17</v>
      </c>
      <c r="E8" s="19"/>
      <c r="F8" s="19"/>
      <c r="G8" s="19"/>
      <c r="H8" s="19"/>
      <c r="I8" s="19"/>
      <c r="J8" s="19"/>
      <c r="K8" s="23" t="s">
        <v>18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5" t="s">
        <v>19</v>
      </c>
      <c r="AL8" s="19"/>
      <c r="AM8" s="19"/>
      <c r="AN8" s="23"/>
      <c r="AO8" s="19"/>
      <c r="AP8" s="19"/>
      <c r="AQ8" s="19"/>
      <c r="AR8" s="17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S9" s="14" t="s">
        <v>6</v>
      </c>
    </row>
    <row r="10" spans="1:74" s="1" customFormat="1" ht="12" customHeight="1">
      <c r="B10" s="18"/>
      <c r="C10" s="19"/>
      <c r="D10" s="25" t="s">
        <v>20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5" t="s">
        <v>21</v>
      </c>
      <c r="AL10" s="19"/>
      <c r="AM10" s="19"/>
      <c r="AN10" s="23" t="s">
        <v>1</v>
      </c>
      <c r="AO10" s="19"/>
      <c r="AP10" s="19"/>
      <c r="AQ10" s="19"/>
      <c r="AR10" s="17"/>
      <c r="BS10" s="14" t="s">
        <v>6</v>
      </c>
    </row>
    <row r="11" spans="1:74" s="1" customFormat="1" ht="18.399999999999999" customHeight="1">
      <c r="B11" s="18"/>
      <c r="C11" s="19"/>
      <c r="D11" s="19"/>
      <c r="E11" s="23" t="s">
        <v>22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5" t="s">
        <v>23</v>
      </c>
      <c r="AL11" s="19"/>
      <c r="AM11" s="19"/>
      <c r="AN11" s="23" t="s">
        <v>1</v>
      </c>
      <c r="AO11" s="19"/>
      <c r="AP11" s="19"/>
      <c r="AQ11" s="19"/>
      <c r="AR11" s="17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S12" s="14" t="s">
        <v>6</v>
      </c>
    </row>
    <row r="13" spans="1:74" s="1" customFormat="1" ht="12" customHeight="1">
      <c r="B13" s="18"/>
      <c r="C13" s="19"/>
      <c r="D13" s="25" t="s">
        <v>24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5" t="s">
        <v>21</v>
      </c>
      <c r="AL13" s="19"/>
      <c r="AM13" s="19"/>
      <c r="AN13" s="23" t="s">
        <v>1</v>
      </c>
      <c r="AO13" s="19"/>
      <c r="AP13" s="19"/>
      <c r="AQ13" s="19"/>
      <c r="AR13" s="17"/>
      <c r="BS13" s="14" t="s">
        <v>6</v>
      </c>
    </row>
    <row r="14" spans="1:74" ht="12.75">
      <c r="B14" s="18"/>
      <c r="C14" s="19"/>
      <c r="D14" s="19"/>
      <c r="E14" s="23" t="s">
        <v>25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5" t="s">
        <v>23</v>
      </c>
      <c r="AL14" s="19"/>
      <c r="AM14" s="19"/>
      <c r="AN14" s="23" t="s">
        <v>1</v>
      </c>
      <c r="AO14" s="19"/>
      <c r="AP14" s="19"/>
      <c r="AQ14" s="19"/>
      <c r="AR14" s="17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S15" s="14" t="s">
        <v>4</v>
      </c>
    </row>
    <row r="16" spans="1:74" s="1" customFormat="1" ht="12" customHeight="1">
      <c r="B16" s="18"/>
      <c r="C16" s="19"/>
      <c r="D16" s="25" t="s">
        <v>26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5" t="s">
        <v>21</v>
      </c>
      <c r="AL16" s="19"/>
      <c r="AM16" s="19"/>
      <c r="AN16" s="23" t="s">
        <v>1</v>
      </c>
      <c r="AO16" s="19"/>
      <c r="AP16" s="19"/>
      <c r="AQ16" s="19"/>
      <c r="AR16" s="17"/>
      <c r="BS16" s="14" t="s">
        <v>4</v>
      </c>
    </row>
    <row r="17" spans="1:71" s="1" customFormat="1" ht="18.399999999999999" customHeight="1">
      <c r="B17" s="18"/>
      <c r="C17" s="19"/>
      <c r="D17" s="19"/>
      <c r="E17" s="23" t="s">
        <v>27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5" t="s">
        <v>23</v>
      </c>
      <c r="AL17" s="19"/>
      <c r="AM17" s="19"/>
      <c r="AN17" s="23" t="s">
        <v>1</v>
      </c>
      <c r="AO17" s="19"/>
      <c r="AP17" s="19"/>
      <c r="AQ17" s="19"/>
      <c r="AR17" s="17"/>
      <c r="BS17" s="14" t="s">
        <v>28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S18" s="14" t="s">
        <v>8</v>
      </c>
    </row>
    <row r="19" spans="1:71" s="1" customFormat="1" ht="12" customHeight="1">
      <c r="B19" s="18"/>
      <c r="C19" s="19"/>
      <c r="D19" s="25" t="s">
        <v>29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5" t="s">
        <v>21</v>
      </c>
      <c r="AL19" s="19"/>
      <c r="AM19" s="19"/>
      <c r="AN19" s="23" t="s">
        <v>1</v>
      </c>
      <c r="AO19" s="19"/>
      <c r="AP19" s="19"/>
      <c r="AQ19" s="19"/>
      <c r="AR19" s="17"/>
      <c r="BS19" s="14" t="s">
        <v>8</v>
      </c>
    </row>
    <row r="20" spans="1:71" s="1" customFormat="1" ht="18.399999999999999" customHeight="1">
      <c r="B20" s="18"/>
      <c r="C20" s="19"/>
      <c r="D20" s="19"/>
      <c r="E20" s="23" t="s">
        <v>25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5" t="s">
        <v>23</v>
      </c>
      <c r="AL20" s="19"/>
      <c r="AM20" s="19"/>
      <c r="AN20" s="23" t="s">
        <v>1</v>
      </c>
      <c r="AO20" s="19"/>
      <c r="AP20" s="19"/>
      <c r="AQ20" s="19"/>
      <c r="AR20" s="17"/>
      <c r="BS20" s="14" t="s">
        <v>28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</row>
    <row r="22" spans="1:71" s="1" customFormat="1" ht="12" customHeight="1">
      <c r="B22" s="18"/>
      <c r="C22" s="19"/>
      <c r="D22" s="25" t="s">
        <v>30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</row>
    <row r="23" spans="1:71" s="1" customFormat="1" ht="16.5" customHeight="1">
      <c r="B23" s="18"/>
      <c r="C23" s="19"/>
      <c r="D23" s="19"/>
      <c r="E23" s="236" t="s">
        <v>1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19"/>
      <c r="AP23" s="19"/>
      <c r="AQ23" s="19"/>
      <c r="AR23" s="17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</row>
    <row r="25" spans="1:71" s="1" customFormat="1" ht="6.95" customHeight="1">
      <c r="B25" s="18"/>
      <c r="C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19"/>
      <c r="AQ25" s="19"/>
      <c r="AR25" s="17"/>
    </row>
    <row r="26" spans="1:71" s="2" customFormat="1" ht="25.9" customHeight="1">
      <c r="A26" s="28"/>
      <c r="B26" s="29"/>
      <c r="C26" s="30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37">
        <f>ROUND(AG94,2)</f>
        <v>0</v>
      </c>
      <c r="AL26" s="238"/>
      <c r="AM26" s="238"/>
      <c r="AN26" s="238"/>
      <c r="AO26" s="238"/>
      <c r="AP26" s="30"/>
      <c r="AQ26" s="30"/>
      <c r="AR26" s="33"/>
      <c r="BE26" s="28"/>
    </row>
    <row r="27" spans="1:71" s="2" customFormat="1" ht="6.95" customHeight="1">
      <c r="A27" s="28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3"/>
      <c r="BE27" s="28"/>
    </row>
    <row r="28" spans="1:71" s="2" customFormat="1" ht="12.75">
      <c r="A28" s="28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239" t="s">
        <v>32</v>
      </c>
      <c r="M28" s="239"/>
      <c r="N28" s="239"/>
      <c r="O28" s="239"/>
      <c r="P28" s="239"/>
      <c r="Q28" s="30"/>
      <c r="R28" s="30"/>
      <c r="S28" s="30"/>
      <c r="T28" s="30"/>
      <c r="U28" s="30"/>
      <c r="V28" s="30"/>
      <c r="W28" s="239" t="s">
        <v>33</v>
      </c>
      <c r="X28" s="239"/>
      <c r="Y28" s="239"/>
      <c r="Z28" s="239"/>
      <c r="AA28" s="239"/>
      <c r="AB28" s="239"/>
      <c r="AC28" s="239"/>
      <c r="AD28" s="239"/>
      <c r="AE28" s="239"/>
      <c r="AF28" s="30"/>
      <c r="AG28" s="30"/>
      <c r="AH28" s="30"/>
      <c r="AI28" s="30"/>
      <c r="AJ28" s="30"/>
      <c r="AK28" s="239" t="s">
        <v>34</v>
      </c>
      <c r="AL28" s="239"/>
      <c r="AM28" s="239"/>
      <c r="AN28" s="239"/>
      <c r="AO28" s="239"/>
      <c r="AP28" s="30"/>
      <c r="AQ28" s="30"/>
      <c r="AR28" s="33"/>
      <c r="BE28" s="28"/>
    </row>
    <row r="29" spans="1:71" s="3" customFormat="1" ht="14.45" customHeight="1">
      <c r="B29" s="34"/>
      <c r="C29" s="35"/>
      <c r="D29" s="25" t="s">
        <v>35</v>
      </c>
      <c r="E29" s="35"/>
      <c r="F29" s="25" t="s">
        <v>36</v>
      </c>
      <c r="G29" s="35"/>
      <c r="H29" s="35"/>
      <c r="I29" s="35"/>
      <c r="J29" s="35"/>
      <c r="K29" s="35"/>
      <c r="L29" s="230">
        <v>0.2</v>
      </c>
      <c r="M29" s="231"/>
      <c r="N29" s="231"/>
      <c r="O29" s="231"/>
      <c r="P29" s="231"/>
      <c r="Q29" s="35"/>
      <c r="R29" s="35"/>
      <c r="S29" s="35"/>
      <c r="T29" s="35"/>
      <c r="U29" s="35"/>
      <c r="V29" s="35"/>
      <c r="W29" s="232">
        <f>ROUND(AZ94, 2)</f>
        <v>0</v>
      </c>
      <c r="X29" s="231"/>
      <c r="Y29" s="231"/>
      <c r="Z29" s="231"/>
      <c r="AA29" s="231"/>
      <c r="AB29" s="231"/>
      <c r="AC29" s="231"/>
      <c r="AD29" s="231"/>
      <c r="AE29" s="231"/>
      <c r="AF29" s="35"/>
      <c r="AG29" s="35"/>
      <c r="AH29" s="35"/>
      <c r="AI29" s="35"/>
      <c r="AJ29" s="35"/>
      <c r="AK29" s="232">
        <f>ROUND(AV94, 2)</f>
        <v>0</v>
      </c>
      <c r="AL29" s="231"/>
      <c r="AM29" s="231"/>
      <c r="AN29" s="231"/>
      <c r="AO29" s="231"/>
      <c r="AP29" s="35"/>
      <c r="AQ29" s="35"/>
      <c r="AR29" s="36"/>
    </row>
    <row r="30" spans="1:71" s="3" customFormat="1" ht="14.45" customHeight="1">
      <c r="B30" s="34"/>
      <c r="C30" s="35"/>
      <c r="D30" s="35"/>
      <c r="E30" s="35"/>
      <c r="F30" s="25" t="s">
        <v>37</v>
      </c>
      <c r="G30" s="35"/>
      <c r="H30" s="35"/>
      <c r="I30" s="35"/>
      <c r="J30" s="35"/>
      <c r="K30" s="35"/>
      <c r="L30" s="230">
        <v>0.2</v>
      </c>
      <c r="M30" s="231"/>
      <c r="N30" s="231"/>
      <c r="O30" s="231"/>
      <c r="P30" s="231"/>
      <c r="Q30" s="35"/>
      <c r="R30" s="35"/>
      <c r="S30" s="35"/>
      <c r="T30" s="35"/>
      <c r="U30" s="35"/>
      <c r="V30" s="35"/>
      <c r="W30" s="232">
        <f>ROUND(BA94, 2)</f>
        <v>0</v>
      </c>
      <c r="X30" s="231"/>
      <c r="Y30" s="231"/>
      <c r="Z30" s="231"/>
      <c r="AA30" s="231"/>
      <c r="AB30" s="231"/>
      <c r="AC30" s="231"/>
      <c r="AD30" s="231"/>
      <c r="AE30" s="231"/>
      <c r="AF30" s="35"/>
      <c r="AG30" s="35"/>
      <c r="AH30" s="35"/>
      <c r="AI30" s="35"/>
      <c r="AJ30" s="35"/>
      <c r="AK30" s="232">
        <f>ROUND(AW94, 2)</f>
        <v>0</v>
      </c>
      <c r="AL30" s="231"/>
      <c r="AM30" s="231"/>
      <c r="AN30" s="231"/>
      <c r="AO30" s="231"/>
      <c r="AP30" s="35"/>
      <c r="AQ30" s="35"/>
      <c r="AR30" s="36"/>
    </row>
    <row r="31" spans="1:71" s="3" customFormat="1" ht="14.45" hidden="1" customHeight="1">
      <c r="B31" s="34"/>
      <c r="C31" s="35"/>
      <c r="D31" s="35"/>
      <c r="E31" s="35"/>
      <c r="F31" s="25" t="s">
        <v>38</v>
      </c>
      <c r="G31" s="35"/>
      <c r="H31" s="35"/>
      <c r="I31" s="35"/>
      <c r="J31" s="35"/>
      <c r="K31" s="35"/>
      <c r="L31" s="230">
        <v>0.2</v>
      </c>
      <c r="M31" s="231"/>
      <c r="N31" s="231"/>
      <c r="O31" s="231"/>
      <c r="P31" s="231"/>
      <c r="Q31" s="35"/>
      <c r="R31" s="35"/>
      <c r="S31" s="35"/>
      <c r="T31" s="35"/>
      <c r="U31" s="35"/>
      <c r="V31" s="35"/>
      <c r="W31" s="232">
        <f>ROUND(BB94, 2)</f>
        <v>0</v>
      </c>
      <c r="X31" s="231"/>
      <c r="Y31" s="231"/>
      <c r="Z31" s="231"/>
      <c r="AA31" s="231"/>
      <c r="AB31" s="231"/>
      <c r="AC31" s="231"/>
      <c r="AD31" s="231"/>
      <c r="AE31" s="231"/>
      <c r="AF31" s="35"/>
      <c r="AG31" s="35"/>
      <c r="AH31" s="35"/>
      <c r="AI31" s="35"/>
      <c r="AJ31" s="35"/>
      <c r="AK31" s="232">
        <v>0</v>
      </c>
      <c r="AL31" s="231"/>
      <c r="AM31" s="231"/>
      <c r="AN31" s="231"/>
      <c r="AO31" s="231"/>
      <c r="AP31" s="35"/>
      <c r="AQ31" s="35"/>
      <c r="AR31" s="36"/>
    </row>
    <row r="32" spans="1:71" s="3" customFormat="1" ht="14.45" hidden="1" customHeight="1">
      <c r="B32" s="34"/>
      <c r="C32" s="35"/>
      <c r="D32" s="35"/>
      <c r="E32" s="35"/>
      <c r="F32" s="25" t="s">
        <v>39</v>
      </c>
      <c r="G32" s="35"/>
      <c r="H32" s="35"/>
      <c r="I32" s="35"/>
      <c r="J32" s="35"/>
      <c r="K32" s="35"/>
      <c r="L32" s="230">
        <v>0.2</v>
      </c>
      <c r="M32" s="231"/>
      <c r="N32" s="231"/>
      <c r="O32" s="231"/>
      <c r="P32" s="231"/>
      <c r="Q32" s="35"/>
      <c r="R32" s="35"/>
      <c r="S32" s="35"/>
      <c r="T32" s="35"/>
      <c r="U32" s="35"/>
      <c r="V32" s="35"/>
      <c r="W32" s="232">
        <f>ROUND(BC94, 2)</f>
        <v>0</v>
      </c>
      <c r="X32" s="231"/>
      <c r="Y32" s="231"/>
      <c r="Z32" s="231"/>
      <c r="AA32" s="231"/>
      <c r="AB32" s="231"/>
      <c r="AC32" s="231"/>
      <c r="AD32" s="231"/>
      <c r="AE32" s="231"/>
      <c r="AF32" s="35"/>
      <c r="AG32" s="35"/>
      <c r="AH32" s="35"/>
      <c r="AI32" s="35"/>
      <c r="AJ32" s="35"/>
      <c r="AK32" s="232">
        <v>0</v>
      </c>
      <c r="AL32" s="231"/>
      <c r="AM32" s="231"/>
      <c r="AN32" s="231"/>
      <c r="AO32" s="231"/>
      <c r="AP32" s="35"/>
      <c r="AQ32" s="35"/>
      <c r="AR32" s="36"/>
    </row>
    <row r="33" spans="1:57" s="3" customFormat="1" ht="14.45" hidden="1" customHeight="1">
      <c r="B33" s="34"/>
      <c r="C33" s="35"/>
      <c r="D33" s="35"/>
      <c r="E33" s="35"/>
      <c r="F33" s="25" t="s">
        <v>40</v>
      </c>
      <c r="G33" s="35"/>
      <c r="H33" s="35"/>
      <c r="I33" s="35"/>
      <c r="J33" s="35"/>
      <c r="K33" s="35"/>
      <c r="L33" s="230">
        <v>0</v>
      </c>
      <c r="M33" s="231"/>
      <c r="N33" s="231"/>
      <c r="O33" s="231"/>
      <c r="P33" s="231"/>
      <c r="Q33" s="35"/>
      <c r="R33" s="35"/>
      <c r="S33" s="35"/>
      <c r="T33" s="35"/>
      <c r="U33" s="35"/>
      <c r="V33" s="35"/>
      <c r="W33" s="232">
        <f>ROUND(BD94, 2)</f>
        <v>0</v>
      </c>
      <c r="X33" s="231"/>
      <c r="Y33" s="231"/>
      <c r="Z33" s="231"/>
      <c r="AA33" s="231"/>
      <c r="AB33" s="231"/>
      <c r="AC33" s="231"/>
      <c r="AD33" s="231"/>
      <c r="AE33" s="231"/>
      <c r="AF33" s="35"/>
      <c r="AG33" s="35"/>
      <c r="AH33" s="35"/>
      <c r="AI33" s="35"/>
      <c r="AJ33" s="35"/>
      <c r="AK33" s="232">
        <v>0</v>
      </c>
      <c r="AL33" s="231"/>
      <c r="AM33" s="231"/>
      <c r="AN33" s="231"/>
      <c r="AO33" s="231"/>
      <c r="AP33" s="35"/>
      <c r="AQ33" s="35"/>
      <c r="AR33" s="36"/>
    </row>
    <row r="34" spans="1:57" s="2" customFormat="1" ht="6.95" customHeight="1">
      <c r="A34" s="28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3"/>
      <c r="BE34" s="28"/>
    </row>
    <row r="35" spans="1:57" s="2" customFormat="1" ht="25.9" customHeight="1">
      <c r="A35" s="28"/>
      <c r="B35" s="29"/>
      <c r="C35" s="37"/>
      <c r="D35" s="38" t="s">
        <v>41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42</v>
      </c>
      <c r="U35" s="39"/>
      <c r="V35" s="39"/>
      <c r="W35" s="39"/>
      <c r="X35" s="244" t="s">
        <v>43</v>
      </c>
      <c r="Y35" s="242"/>
      <c r="Z35" s="242"/>
      <c r="AA35" s="242"/>
      <c r="AB35" s="242"/>
      <c r="AC35" s="39"/>
      <c r="AD35" s="39"/>
      <c r="AE35" s="39"/>
      <c r="AF35" s="39"/>
      <c r="AG35" s="39"/>
      <c r="AH35" s="39"/>
      <c r="AI35" s="39"/>
      <c r="AJ35" s="39"/>
      <c r="AK35" s="241">
        <f>SUM(AK26:AK33)</f>
        <v>0</v>
      </c>
      <c r="AL35" s="242"/>
      <c r="AM35" s="242"/>
      <c r="AN35" s="242"/>
      <c r="AO35" s="243"/>
      <c r="AP35" s="37"/>
      <c r="AQ35" s="37"/>
      <c r="AR35" s="33"/>
      <c r="BE35" s="28"/>
    </row>
    <row r="36" spans="1:57" s="2" customFormat="1" ht="6.95" customHeight="1">
      <c r="A36" s="28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  <c r="BE36" s="28"/>
    </row>
    <row r="37" spans="1:57" s="2" customFormat="1" ht="14.45" customHeight="1">
      <c r="A37" s="28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3"/>
      <c r="BE37" s="28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1"/>
      <c r="C49" s="42"/>
      <c r="D49" s="43" t="s">
        <v>44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45</v>
      </c>
      <c r="AI49" s="44"/>
      <c r="AJ49" s="44"/>
      <c r="AK49" s="44"/>
      <c r="AL49" s="44"/>
      <c r="AM49" s="44"/>
      <c r="AN49" s="44"/>
      <c r="AO49" s="44"/>
      <c r="AP49" s="42"/>
      <c r="AQ49" s="42"/>
      <c r="AR49" s="45"/>
    </row>
    <row r="50" spans="1:57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28"/>
      <c r="B60" s="29"/>
      <c r="C60" s="30"/>
      <c r="D60" s="46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6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6" t="s">
        <v>46</v>
      </c>
      <c r="AI60" s="32"/>
      <c r="AJ60" s="32"/>
      <c r="AK60" s="32"/>
      <c r="AL60" s="32"/>
      <c r="AM60" s="46" t="s">
        <v>47</v>
      </c>
      <c r="AN60" s="32"/>
      <c r="AO60" s="32"/>
      <c r="AP60" s="30"/>
      <c r="AQ60" s="30"/>
      <c r="AR60" s="33"/>
      <c r="BE60" s="28"/>
    </row>
    <row r="61" spans="1:57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28"/>
      <c r="B64" s="29"/>
      <c r="C64" s="30"/>
      <c r="D64" s="43" t="s">
        <v>48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3" t="s">
        <v>49</v>
      </c>
      <c r="AI64" s="47"/>
      <c r="AJ64" s="47"/>
      <c r="AK64" s="47"/>
      <c r="AL64" s="47"/>
      <c r="AM64" s="47"/>
      <c r="AN64" s="47"/>
      <c r="AO64" s="47"/>
      <c r="AP64" s="30"/>
      <c r="AQ64" s="30"/>
      <c r="AR64" s="33"/>
      <c r="BE64" s="28"/>
    </row>
    <row r="65" spans="1:57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28"/>
      <c r="B75" s="29"/>
      <c r="C75" s="30"/>
      <c r="D75" s="46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6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6" t="s">
        <v>46</v>
      </c>
      <c r="AI75" s="32"/>
      <c r="AJ75" s="32"/>
      <c r="AK75" s="32"/>
      <c r="AL75" s="32"/>
      <c r="AM75" s="46" t="s">
        <v>47</v>
      </c>
      <c r="AN75" s="32"/>
      <c r="AO75" s="32"/>
      <c r="AP75" s="30"/>
      <c r="AQ75" s="30"/>
      <c r="AR75" s="33"/>
      <c r="BE75" s="28"/>
    </row>
    <row r="76" spans="1:57" s="2" customFormat="1">
      <c r="A76" s="28"/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3"/>
      <c r="BE76" s="28"/>
    </row>
    <row r="77" spans="1:57" s="2" customFormat="1" ht="6.95" customHeight="1">
      <c r="A77" s="28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3"/>
      <c r="BE77" s="28"/>
    </row>
    <row r="81" spans="1:91" s="2" customFormat="1" ht="6.95" customHeight="1">
      <c r="A81" s="28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3"/>
      <c r="BE81" s="28"/>
    </row>
    <row r="82" spans="1:91" s="2" customFormat="1" ht="24.95" customHeight="1">
      <c r="A82" s="28"/>
      <c r="B82" s="29"/>
      <c r="C82" s="20" t="s">
        <v>50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3"/>
      <c r="BE82" s="28"/>
    </row>
    <row r="83" spans="1:91" s="2" customFormat="1" ht="6.95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3"/>
      <c r="BE83" s="28"/>
    </row>
    <row r="84" spans="1:91" s="4" customFormat="1" ht="12" customHeight="1">
      <c r="B84" s="52"/>
      <c r="C84" s="25" t="s">
        <v>11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VELKEKAPUSANY3akt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1:91" s="5" customFormat="1" ht="36.950000000000003" customHeight="1">
      <c r="B85" s="55"/>
      <c r="C85" s="56" t="s">
        <v>13</v>
      </c>
      <c r="D85" s="57"/>
      <c r="E85" s="57"/>
      <c r="F85" s="57"/>
      <c r="G85" s="57"/>
      <c r="H85" s="57"/>
      <c r="I85" s="57"/>
      <c r="J85" s="57"/>
      <c r="K85" s="57"/>
      <c r="L85" s="209" t="str">
        <f>K6</f>
        <v>Veľké Kapušany - Okružná križovatka ul.Fábryho - Nám.I.Dobóa - Nám.L.N.Tolstého</v>
      </c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57"/>
      <c r="AQ85" s="57"/>
      <c r="AR85" s="58"/>
    </row>
    <row r="86" spans="1:91" s="2" customFormat="1" ht="6.95" customHeight="1">
      <c r="A86" s="28"/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3"/>
      <c r="BE86" s="28"/>
    </row>
    <row r="87" spans="1:91" s="2" customFormat="1" ht="12" customHeight="1">
      <c r="A87" s="28"/>
      <c r="B87" s="29"/>
      <c r="C87" s="25" t="s">
        <v>17</v>
      </c>
      <c r="D87" s="30"/>
      <c r="E87" s="30"/>
      <c r="F87" s="30"/>
      <c r="G87" s="30"/>
      <c r="H87" s="30"/>
      <c r="I87" s="30"/>
      <c r="J87" s="30"/>
      <c r="K87" s="30"/>
      <c r="L87" s="59" t="str">
        <f>IF(K8="","",K8)</f>
        <v>Veľké Kapušany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19</v>
      </c>
      <c r="AJ87" s="30"/>
      <c r="AK87" s="30"/>
      <c r="AL87" s="30"/>
      <c r="AM87" s="211" t="str">
        <f>IF(AN8= "","",AN8)</f>
        <v/>
      </c>
      <c r="AN87" s="211"/>
      <c r="AO87" s="30"/>
      <c r="AP87" s="30"/>
      <c r="AQ87" s="30"/>
      <c r="AR87" s="33"/>
      <c r="BE87" s="28"/>
    </row>
    <row r="88" spans="1:91" s="2" customFormat="1" ht="6.95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3"/>
      <c r="BE88" s="28"/>
    </row>
    <row r="89" spans="1:91" s="2" customFormat="1" ht="15.2" customHeight="1">
      <c r="A89" s="28"/>
      <c r="B89" s="29"/>
      <c r="C89" s="25" t="s">
        <v>20</v>
      </c>
      <c r="D89" s="30"/>
      <c r="E89" s="30"/>
      <c r="F89" s="30"/>
      <c r="G89" s="30"/>
      <c r="H89" s="30"/>
      <c r="I89" s="30"/>
      <c r="J89" s="30"/>
      <c r="K89" s="30"/>
      <c r="L89" s="53" t="str">
        <f>IF(E11= "","",E11)</f>
        <v>Mesto Veľké Kapušany, mestský úrad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26</v>
      </c>
      <c r="AJ89" s="30"/>
      <c r="AK89" s="30"/>
      <c r="AL89" s="30"/>
      <c r="AM89" s="212" t="str">
        <f>IF(E17="","",E17)</f>
        <v>KApAR s.r.o. Prešov</v>
      </c>
      <c r="AN89" s="213"/>
      <c r="AO89" s="213"/>
      <c r="AP89" s="213"/>
      <c r="AQ89" s="30"/>
      <c r="AR89" s="33"/>
      <c r="AS89" s="214" t="s">
        <v>51</v>
      </c>
      <c r="AT89" s="215"/>
      <c r="AU89" s="61"/>
      <c r="AV89" s="61"/>
      <c r="AW89" s="61"/>
      <c r="AX89" s="61"/>
      <c r="AY89" s="61"/>
      <c r="AZ89" s="61"/>
      <c r="BA89" s="61"/>
      <c r="BB89" s="61"/>
      <c r="BC89" s="61"/>
      <c r="BD89" s="62"/>
      <c r="BE89" s="28"/>
    </row>
    <row r="90" spans="1:91" s="2" customFormat="1" ht="15.2" customHeight="1">
      <c r="A90" s="28"/>
      <c r="B90" s="29"/>
      <c r="C90" s="25" t="s">
        <v>24</v>
      </c>
      <c r="D90" s="30"/>
      <c r="E90" s="30"/>
      <c r="F90" s="30"/>
      <c r="G90" s="30"/>
      <c r="H90" s="30"/>
      <c r="I90" s="30"/>
      <c r="J90" s="30"/>
      <c r="K90" s="30"/>
      <c r="L90" s="53" t="str">
        <f>IF(E14="","",E14)</f>
        <v xml:space="preserve"> 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29</v>
      </c>
      <c r="AJ90" s="30"/>
      <c r="AK90" s="30"/>
      <c r="AL90" s="30"/>
      <c r="AM90" s="212" t="str">
        <f>IF(E20="","",E20)</f>
        <v xml:space="preserve"> </v>
      </c>
      <c r="AN90" s="213"/>
      <c r="AO90" s="213"/>
      <c r="AP90" s="213"/>
      <c r="AQ90" s="30"/>
      <c r="AR90" s="33"/>
      <c r="AS90" s="216"/>
      <c r="AT90" s="217"/>
      <c r="AU90" s="63"/>
      <c r="AV90" s="63"/>
      <c r="AW90" s="63"/>
      <c r="AX90" s="63"/>
      <c r="AY90" s="63"/>
      <c r="AZ90" s="63"/>
      <c r="BA90" s="63"/>
      <c r="BB90" s="63"/>
      <c r="BC90" s="63"/>
      <c r="BD90" s="64"/>
      <c r="BE90" s="28"/>
    </row>
    <row r="91" spans="1:91" s="2" customFormat="1" ht="10.9" customHeight="1">
      <c r="A91" s="28"/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3"/>
      <c r="AS91" s="218"/>
      <c r="AT91" s="219"/>
      <c r="AU91" s="65"/>
      <c r="AV91" s="65"/>
      <c r="AW91" s="65"/>
      <c r="AX91" s="65"/>
      <c r="AY91" s="65"/>
      <c r="AZ91" s="65"/>
      <c r="BA91" s="65"/>
      <c r="BB91" s="65"/>
      <c r="BC91" s="65"/>
      <c r="BD91" s="66"/>
      <c r="BE91" s="28"/>
    </row>
    <row r="92" spans="1:91" s="2" customFormat="1" ht="29.25" customHeight="1">
      <c r="A92" s="28"/>
      <c r="B92" s="29"/>
      <c r="C92" s="220" t="s">
        <v>52</v>
      </c>
      <c r="D92" s="221"/>
      <c r="E92" s="221"/>
      <c r="F92" s="221"/>
      <c r="G92" s="221"/>
      <c r="H92" s="67"/>
      <c r="I92" s="222" t="s">
        <v>53</v>
      </c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4" t="s">
        <v>54</v>
      </c>
      <c r="AH92" s="221"/>
      <c r="AI92" s="221"/>
      <c r="AJ92" s="221"/>
      <c r="AK92" s="221"/>
      <c r="AL92" s="221"/>
      <c r="AM92" s="221"/>
      <c r="AN92" s="222" t="s">
        <v>55</v>
      </c>
      <c r="AO92" s="221"/>
      <c r="AP92" s="223"/>
      <c r="AQ92" s="68" t="s">
        <v>56</v>
      </c>
      <c r="AR92" s="33"/>
      <c r="AS92" s="69" t="s">
        <v>57</v>
      </c>
      <c r="AT92" s="70" t="s">
        <v>58</v>
      </c>
      <c r="AU92" s="70" t="s">
        <v>59</v>
      </c>
      <c r="AV92" s="70" t="s">
        <v>60</v>
      </c>
      <c r="AW92" s="70" t="s">
        <v>61</v>
      </c>
      <c r="AX92" s="70" t="s">
        <v>62</v>
      </c>
      <c r="AY92" s="70" t="s">
        <v>63</v>
      </c>
      <c r="AZ92" s="70" t="s">
        <v>64</v>
      </c>
      <c r="BA92" s="70" t="s">
        <v>65</v>
      </c>
      <c r="BB92" s="70" t="s">
        <v>66</v>
      </c>
      <c r="BC92" s="70" t="s">
        <v>67</v>
      </c>
      <c r="BD92" s="71" t="s">
        <v>68</v>
      </c>
      <c r="BE92" s="28"/>
    </row>
    <row r="93" spans="1:91" s="2" customFormat="1" ht="10.9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3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  <c r="BE93" s="28"/>
    </row>
    <row r="94" spans="1:91" s="6" customFormat="1" ht="32.450000000000003" customHeight="1">
      <c r="B94" s="75"/>
      <c r="C94" s="76" t="s">
        <v>69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228">
        <f>ROUND(SUM(AG95:AG102),2)</f>
        <v>0</v>
      </c>
      <c r="AH94" s="228"/>
      <c r="AI94" s="228"/>
      <c r="AJ94" s="228"/>
      <c r="AK94" s="228"/>
      <c r="AL94" s="228"/>
      <c r="AM94" s="228"/>
      <c r="AN94" s="229">
        <f t="shared" ref="AN94:AN102" si="0">SUM(AG94,AT94)</f>
        <v>0</v>
      </c>
      <c r="AO94" s="229"/>
      <c r="AP94" s="229"/>
      <c r="AQ94" s="79" t="s">
        <v>1</v>
      </c>
      <c r="AR94" s="80"/>
      <c r="AS94" s="81">
        <f>ROUND(SUM(AS95:AS102),2)</f>
        <v>0</v>
      </c>
      <c r="AT94" s="82">
        <f t="shared" ref="AT94:AT102" si="1">ROUND(SUM(AV94:AW94),2)</f>
        <v>0</v>
      </c>
      <c r="AU94" s="83">
        <f>ROUND(SUM(AU95:AU102),5)</f>
        <v>3167.6098000000002</v>
      </c>
      <c r="AV94" s="82">
        <f>ROUND(AZ94*L29,2)</f>
        <v>0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ROUND(SUM(AZ95:AZ102),2)</f>
        <v>0</v>
      </c>
      <c r="BA94" s="82">
        <f>ROUND(SUM(BA95:BA102),2)</f>
        <v>0</v>
      </c>
      <c r="BB94" s="82">
        <f>ROUND(SUM(BB95:BB102),2)</f>
        <v>0</v>
      </c>
      <c r="BC94" s="82">
        <f>ROUND(SUM(BC95:BC102),2)</f>
        <v>0</v>
      </c>
      <c r="BD94" s="84">
        <f>ROUND(SUM(BD95:BD102),2)</f>
        <v>0</v>
      </c>
      <c r="BS94" s="85" t="s">
        <v>70</v>
      </c>
      <c r="BT94" s="85" t="s">
        <v>71</v>
      </c>
      <c r="BU94" s="86" t="s">
        <v>72</v>
      </c>
      <c r="BV94" s="85" t="s">
        <v>73</v>
      </c>
      <c r="BW94" s="85" t="s">
        <v>5</v>
      </c>
      <c r="BX94" s="85" t="s">
        <v>74</v>
      </c>
      <c r="CL94" s="85" t="s">
        <v>1</v>
      </c>
    </row>
    <row r="95" spans="1:91" s="7" customFormat="1" ht="16.5" customHeight="1">
      <c r="A95" s="87" t="s">
        <v>75</v>
      </c>
      <c r="B95" s="88"/>
      <c r="C95" s="89"/>
      <c r="D95" s="227" t="s">
        <v>76</v>
      </c>
      <c r="E95" s="227"/>
      <c r="F95" s="227"/>
      <c r="G95" s="227"/>
      <c r="H95" s="227"/>
      <c r="I95" s="90"/>
      <c r="J95" s="227" t="s">
        <v>77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5">
        <f>'101 - 101-00  Okružná kri...'!J30</f>
        <v>0</v>
      </c>
      <c r="AH95" s="226"/>
      <c r="AI95" s="226"/>
      <c r="AJ95" s="226"/>
      <c r="AK95" s="226"/>
      <c r="AL95" s="226"/>
      <c r="AM95" s="226"/>
      <c r="AN95" s="225">
        <f t="shared" si="0"/>
        <v>0</v>
      </c>
      <c r="AO95" s="226"/>
      <c r="AP95" s="226"/>
      <c r="AQ95" s="91" t="s">
        <v>78</v>
      </c>
      <c r="AR95" s="92"/>
      <c r="AS95" s="93">
        <v>0</v>
      </c>
      <c r="AT95" s="94">
        <f t="shared" si="1"/>
        <v>0</v>
      </c>
      <c r="AU95" s="95">
        <f>'101 - 101-00  Okružná kri...'!P125</f>
        <v>2611.2427950000006</v>
      </c>
      <c r="AV95" s="94">
        <f>'101 - 101-00  Okružná kri...'!J33</f>
        <v>0</v>
      </c>
      <c r="AW95" s="94">
        <f>'101 - 101-00  Okružná kri...'!J34</f>
        <v>0</v>
      </c>
      <c r="AX95" s="94">
        <f>'101 - 101-00  Okružná kri...'!J35</f>
        <v>0</v>
      </c>
      <c r="AY95" s="94">
        <f>'101 - 101-00  Okružná kri...'!J36</f>
        <v>0</v>
      </c>
      <c r="AZ95" s="94">
        <f>'101 - 101-00  Okružná kri...'!F33</f>
        <v>0</v>
      </c>
      <c r="BA95" s="94">
        <f>'101 - 101-00  Okružná kri...'!F34</f>
        <v>0</v>
      </c>
      <c r="BB95" s="94">
        <f>'101 - 101-00  Okružná kri...'!F35</f>
        <v>0</v>
      </c>
      <c r="BC95" s="94">
        <f>'101 - 101-00  Okružná kri...'!F36</f>
        <v>0</v>
      </c>
      <c r="BD95" s="96">
        <f>'101 - 101-00  Okružná kri...'!F37</f>
        <v>0</v>
      </c>
      <c r="BT95" s="97" t="s">
        <v>79</v>
      </c>
      <c r="BV95" s="97" t="s">
        <v>73</v>
      </c>
      <c r="BW95" s="97" t="s">
        <v>80</v>
      </c>
      <c r="BX95" s="97" t="s">
        <v>5</v>
      </c>
      <c r="CL95" s="97" t="s">
        <v>1</v>
      </c>
      <c r="CM95" s="97" t="s">
        <v>71</v>
      </c>
    </row>
    <row r="96" spans="1:91" s="7" customFormat="1" ht="16.5" customHeight="1">
      <c r="A96" s="87" t="s">
        <v>75</v>
      </c>
      <c r="B96" s="88"/>
      <c r="C96" s="89"/>
      <c r="D96" s="227" t="s">
        <v>81</v>
      </c>
      <c r="E96" s="227"/>
      <c r="F96" s="227"/>
      <c r="G96" s="227"/>
      <c r="H96" s="227"/>
      <c r="I96" s="90"/>
      <c r="J96" s="227" t="s">
        <v>82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5">
        <f>'101-00.1 - 101-00.1  Prel...'!J30</f>
        <v>0</v>
      </c>
      <c r="AH96" s="226"/>
      <c r="AI96" s="226"/>
      <c r="AJ96" s="226"/>
      <c r="AK96" s="226"/>
      <c r="AL96" s="226"/>
      <c r="AM96" s="226"/>
      <c r="AN96" s="225">
        <f t="shared" si="0"/>
        <v>0</v>
      </c>
      <c r="AO96" s="226"/>
      <c r="AP96" s="226"/>
      <c r="AQ96" s="91" t="s">
        <v>78</v>
      </c>
      <c r="AR96" s="92"/>
      <c r="AS96" s="93">
        <v>0</v>
      </c>
      <c r="AT96" s="94">
        <f t="shared" si="1"/>
        <v>0</v>
      </c>
      <c r="AU96" s="95">
        <f>'101-00.1 - 101-00.1  Prel...'!P120</f>
        <v>0</v>
      </c>
      <c r="AV96" s="94">
        <f>'101-00.1 - 101-00.1  Prel...'!J33</f>
        <v>0</v>
      </c>
      <c r="AW96" s="94">
        <f>'101-00.1 - 101-00.1  Prel...'!J34</f>
        <v>0</v>
      </c>
      <c r="AX96" s="94">
        <f>'101-00.1 - 101-00.1  Prel...'!J35</f>
        <v>0</v>
      </c>
      <c r="AY96" s="94">
        <f>'101-00.1 - 101-00.1  Prel...'!J36</f>
        <v>0</v>
      </c>
      <c r="AZ96" s="94">
        <f>'101-00.1 - 101-00.1  Prel...'!F33</f>
        <v>0</v>
      </c>
      <c r="BA96" s="94">
        <f>'101-00.1 - 101-00.1  Prel...'!F34</f>
        <v>0</v>
      </c>
      <c r="BB96" s="94">
        <f>'101-00.1 - 101-00.1  Prel...'!F35</f>
        <v>0</v>
      </c>
      <c r="BC96" s="94">
        <f>'101-00.1 - 101-00.1  Prel...'!F36</f>
        <v>0</v>
      </c>
      <c r="BD96" s="96">
        <f>'101-00.1 - 101-00.1  Prel...'!F37</f>
        <v>0</v>
      </c>
      <c r="BT96" s="97" t="s">
        <v>79</v>
      </c>
      <c r="BV96" s="97" t="s">
        <v>73</v>
      </c>
      <c r="BW96" s="97" t="s">
        <v>83</v>
      </c>
      <c r="BX96" s="97" t="s">
        <v>5</v>
      </c>
      <c r="CL96" s="97" t="s">
        <v>1</v>
      </c>
      <c r="CM96" s="97" t="s">
        <v>71</v>
      </c>
    </row>
    <row r="97" spans="1:91" s="7" customFormat="1" ht="16.5" customHeight="1">
      <c r="A97" s="87" t="s">
        <v>75</v>
      </c>
      <c r="B97" s="88"/>
      <c r="C97" s="89"/>
      <c r="D97" s="227" t="s">
        <v>84</v>
      </c>
      <c r="E97" s="227"/>
      <c r="F97" s="227"/>
      <c r="G97" s="227"/>
      <c r="H97" s="227"/>
      <c r="I97" s="90"/>
      <c r="J97" s="227" t="s">
        <v>85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5">
        <f>'102 - 102-00  Chodníky pr...'!J30</f>
        <v>0</v>
      </c>
      <c r="AH97" s="226"/>
      <c r="AI97" s="226"/>
      <c r="AJ97" s="226"/>
      <c r="AK97" s="226"/>
      <c r="AL97" s="226"/>
      <c r="AM97" s="226"/>
      <c r="AN97" s="225">
        <f t="shared" si="0"/>
        <v>0</v>
      </c>
      <c r="AO97" s="226"/>
      <c r="AP97" s="226"/>
      <c r="AQ97" s="91" t="s">
        <v>78</v>
      </c>
      <c r="AR97" s="92"/>
      <c r="AS97" s="93">
        <v>0</v>
      </c>
      <c r="AT97" s="94">
        <f t="shared" si="1"/>
        <v>0</v>
      </c>
      <c r="AU97" s="95">
        <f>'102 - 102-00  Chodníky pr...'!P121</f>
        <v>556.36700100000007</v>
      </c>
      <c r="AV97" s="94">
        <f>'102 - 102-00  Chodníky pr...'!J33</f>
        <v>0</v>
      </c>
      <c r="AW97" s="94">
        <f>'102 - 102-00  Chodníky pr...'!J34</f>
        <v>0</v>
      </c>
      <c r="AX97" s="94">
        <f>'102 - 102-00  Chodníky pr...'!J35</f>
        <v>0</v>
      </c>
      <c r="AY97" s="94">
        <f>'102 - 102-00  Chodníky pr...'!J36</f>
        <v>0</v>
      </c>
      <c r="AZ97" s="94">
        <f>'102 - 102-00  Chodníky pr...'!F33</f>
        <v>0</v>
      </c>
      <c r="BA97" s="94">
        <f>'102 - 102-00  Chodníky pr...'!F34</f>
        <v>0</v>
      </c>
      <c r="BB97" s="94">
        <f>'102 - 102-00  Chodníky pr...'!F35</f>
        <v>0</v>
      </c>
      <c r="BC97" s="94">
        <f>'102 - 102-00  Chodníky pr...'!F36</f>
        <v>0</v>
      </c>
      <c r="BD97" s="96">
        <f>'102 - 102-00  Chodníky pr...'!F37</f>
        <v>0</v>
      </c>
      <c r="BT97" s="97" t="s">
        <v>79</v>
      </c>
      <c r="BV97" s="97" t="s">
        <v>73</v>
      </c>
      <c r="BW97" s="97" t="s">
        <v>86</v>
      </c>
      <c r="BX97" s="97" t="s">
        <v>5</v>
      </c>
      <c r="CL97" s="97" t="s">
        <v>1</v>
      </c>
      <c r="CM97" s="97" t="s">
        <v>71</v>
      </c>
    </row>
    <row r="98" spans="1:91" s="7" customFormat="1" ht="16.5" customHeight="1">
      <c r="A98" s="87" t="s">
        <v>75</v>
      </c>
      <c r="B98" s="88"/>
      <c r="C98" s="89"/>
      <c r="D98" s="227" t="s">
        <v>87</v>
      </c>
      <c r="E98" s="227"/>
      <c r="F98" s="227"/>
      <c r="G98" s="227"/>
      <c r="H98" s="227"/>
      <c r="I98" s="90"/>
      <c r="J98" s="227" t="s">
        <v>88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5">
        <f>'501 - 501-00  Dažďová kan...'!J30</f>
        <v>0</v>
      </c>
      <c r="AH98" s="226"/>
      <c r="AI98" s="226"/>
      <c r="AJ98" s="226"/>
      <c r="AK98" s="226"/>
      <c r="AL98" s="226"/>
      <c r="AM98" s="226"/>
      <c r="AN98" s="225">
        <f t="shared" si="0"/>
        <v>0</v>
      </c>
      <c r="AO98" s="226"/>
      <c r="AP98" s="226"/>
      <c r="AQ98" s="91" t="s">
        <v>78</v>
      </c>
      <c r="AR98" s="92"/>
      <c r="AS98" s="93">
        <v>0</v>
      </c>
      <c r="AT98" s="94">
        <f t="shared" si="1"/>
        <v>0</v>
      </c>
      <c r="AU98" s="95">
        <f>'501 - 501-00  Dažďová kan...'!P123</f>
        <v>0</v>
      </c>
      <c r="AV98" s="94">
        <f>'501 - 501-00  Dažďová kan...'!J33</f>
        <v>0</v>
      </c>
      <c r="AW98" s="94">
        <f>'501 - 501-00  Dažďová kan...'!J34</f>
        <v>0</v>
      </c>
      <c r="AX98" s="94">
        <f>'501 - 501-00  Dažďová kan...'!J35</f>
        <v>0</v>
      </c>
      <c r="AY98" s="94">
        <f>'501 - 501-00  Dažďová kan...'!J36</f>
        <v>0</v>
      </c>
      <c r="AZ98" s="94">
        <f>'501 - 501-00  Dažďová kan...'!F33</f>
        <v>0</v>
      </c>
      <c r="BA98" s="94">
        <f>'501 - 501-00  Dažďová kan...'!F34</f>
        <v>0</v>
      </c>
      <c r="BB98" s="94">
        <f>'501 - 501-00  Dažďová kan...'!F35</f>
        <v>0</v>
      </c>
      <c r="BC98" s="94">
        <f>'501 - 501-00  Dažďová kan...'!F36</f>
        <v>0</v>
      </c>
      <c r="BD98" s="96">
        <f>'501 - 501-00  Dažďová kan...'!F37</f>
        <v>0</v>
      </c>
      <c r="BT98" s="97" t="s">
        <v>79</v>
      </c>
      <c r="BV98" s="97" t="s">
        <v>73</v>
      </c>
      <c r="BW98" s="97" t="s">
        <v>89</v>
      </c>
      <c r="BX98" s="97" t="s">
        <v>5</v>
      </c>
      <c r="CL98" s="97" t="s">
        <v>1</v>
      </c>
      <c r="CM98" s="97" t="s">
        <v>71</v>
      </c>
    </row>
    <row r="99" spans="1:91" s="7" customFormat="1" ht="16.5" customHeight="1">
      <c r="A99" s="87" t="s">
        <v>75</v>
      </c>
      <c r="B99" s="88"/>
      <c r="C99" s="89"/>
      <c r="D99" s="227" t="s">
        <v>90</v>
      </c>
      <c r="E99" s="227"/>
      <c r="F99" s="227"/>
      <c r="G99" s="227"/>
      <c r="H99" s="227"/>
      <c r="I99" s="90"/>
      <c r="J99" s="227" t="s">
        <v>91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5">
        <f>'510 - 510-00  Rekonštrukc...'!J30</f>
        <v>0</v>
      </c>
      <c r="AH99" s="226"/>
      <c r="AI99" s="226"/>
      <c r="AJ99" s="226"/>
      <c r="AK99" s="226"/>
      <c r="AL99" s="226"/>
      <c r="AM99" s="226"/>
      <c r="AN99" s="225">
        <f t="shared" si="0"/>
        <v>0</v>
      </c>
      <c r="AO99" s="226"/>
      <c r="AP99" s="226"/>
      <c r="AQ99" s="91" t="s">
        <v>78</v>
      </c>
      <c r="AR99" s="92"/>
      <c r="AS99" s="93">
        <v>0</v>
      </c>
      <c r="AT99" s="94">
        <f t="shared" si="1"/>
        <v>0</v>
      </c>
      <c r="AU99" s="95">
        <f>'510 - 510-00  Rekonštrukc...'!P123</f>
        <v>0</v>
      </c>
      <c r="AV99" s="94">
        <f>'510 - 510-00  Rekonštrukc...'!J33</f>
        <v>0</v>
      </c>
      <c r="AW99" s="94">
        <f>'510 - 510-00  Rekonštrukc...'!J34</f>
        <v>0</v>
      </c>
      <c r="AX99" s="94">
        <f>'510 - 510-00  Rekonštrukc...'!J35</f>
        <v>0</v>
      </c>
      <c r="AY99" s="94">
        <f>'510 - 510-00  Rekonštrukc...'!J36</f>
        <v>0</v>
      </c>
      <c r="AZ99" s="94">
        <f>'510 - 510-00  Rekonštrukc...'!F33</f>
        <v>0</v>
      </c>
      <c r="BA99" s="94">
        <f>'510 - 510-00  Rekonštrukc...'!F34</f>
        <v>0</v>
      </c>
      <c r="BB99" s="94">
        <f>'510 - 510-00  Rekonštrukc...'!F35</f>
        <v>0</v>
      </c>
      <c r="BC99" s="94">
        <f>'510 - 510-00  Rekonštrukc...'!F36</f>
        <v>0</v>
      </c>
      <c r="BD99" s="96">
        <f>'510 - 510-00  Rekonštrukc...'!F37</f>
        <v>0</v>
      </c>
      <c r="BT99" s="97" t="s">
        <v>79</v>
      </c>
      <c r="BV99" s="97" t="s">
        <v>73</v>
      </c>
      <c r="BW99" s="97" t="s">
        <v>92</v>
      </c>
      <c r="BX99" s="97" t="s">
        <v>5</v>
      </c>
      <c r="CL99" s="97" t="s">
        <v>1</v>
      </c>
      <c r="CM99" s="97" t="s">
        <v>71</v>
      </c>
    </row>
    <row r="100" spans="1:91" s="7" customFormat="1" ht="16.5" customHeight="1">
      <c r="A100" s="87" t="s">
        <v>75</v>
      </c>
      <c r="B100" s="88"/>
      <c r="C100" s="89"/>
      <c r="D100" s="227" t="s">
        <v>93</v>
      </c>
      <c r="E100" s="227"/>
      <c r="F100" s="227"/>
      <c r="G100" s="227"/>
      <c r="H100" s="227"/>
      <c r="I100" s="90"/>
      <c r="J100" s="227" t="s">
        <v>94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5">
        <f>'621 - 621 - 00  Vonkajšie...'!J30</f>
        <v>0</v>
      </c>
      <c r="AH100" s="226"/>
      <c r="AI100" s="226"/>
      <c r="AJ100" s="226"/>
      <c r="AK100" s="226"/>
      <c r="AL100" s="226"/>
      <c r="AM100" s="226"/>
      <c r="AN100" s="225">
        <f t="shared" si="0"/>
        <v>0</v>
      </c>
      <c r="AO100" s="226"/>
      <c r="AP100" s="226"/>
      <c r="AQ100" s="91" t="s">
        <v>78</v>
      </c>
      <c r="AR100" s="92"/>
      <c r="AS100" s="93">
        <v>0</v>
      </c>
      <c r="AT100" s="94">
        <f t="shared" si="1"/>
        <v>0</v>
      </c>
      <c r="AU100" s="95">
        <f>'621 - 621 - 00  Vonkajšie...'!P120</f>
        <v>0</v>
      </c>
      <c r="AV100" s="94">
        <f>'621 - 621 - 00  Vonkajšie...'!J33</f>
        <v>0</v>
      </c>
      <c r="AW100" s="94">
        <f>'621 - 621 - 00  Vonkajšie...'!J34</f>
        <v>0</v>
      </c>
      <c r="AX100" s="94">
        <f>'621 - 621 - 00  Vonkajšie...'!J35</f>
        <v>0</v>
      </c>
      <c r="AY100" s="94">
        <f>'621 - 621 - 00  Vonkajšie...'!J36</f>
        <v>0</v>
      </c>
      <c r="AZ100" s="94">
        <f>'621 - 621 - 00  Vonkajšie...'!F33</f>
        <v>0</v>
      </c>
      <c r="BA100" s="94">
        <f>'621 - 621 - 00  Vonkajšie...'!F34</f>
        <v>0</v>
      </c>
      <c r="BB100" s="94">
        <f>'621 - 621 - 00  Vonkajšie...'!F35</f>
        <v>0</v>
      </c>
      <c r="BC100" s="94">
        <f>'621 - 621 - 00  Vonkajšie...'!F36</f>
        <v>0</v>
      </c>
      <c r="BD100" s="96">
        <f>'621 - 621 - 00  Vonkajšie...'!F37</f>
        <v>0</v>
      </c>
      <c r="BT100" s="97" t="s">
        <v>79</v>
      </c>
      <c r="BV100" s="97" t="s">
        <v>73</v>
      </c>
      <c r="BW100" s="97" t="s">
        <v>95</v>
      </c>
      <c r="BX100" s="97" t="s">
        <v>5</v>
      </c>
      <c r="CL100" s="97" t="s">
        <v>1</v>
      </c>
      <c r="CM100" s="97" t="s">
        <v>71</v>
      </c>
    </row>
    <row r="101" spans="1:91" s="7" customFormat="1" ht="16.5" customHeight="1">
      <c r="A101" s="87" t="s">
        <v>75</v>
      </c>
      <c r="B101" s="88"/>
      <c r="C101" s="89"/>
      <c r="D101" s="227" t="s">
        <v>96</v>
      </c>
      <c r="E101" s="227"/>
      <c r="F101" s="227"/>
      <c r="G101" s="227"/>
      <c r="H101" s="227"/>
      <c r="I101" s="90"/>
      <c r="J101" s="227" t="s">
        <v>97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5">
        <f>'621-00.1 - 621 - 00.1  Pr...'!J30</f>
        <v>0</v>
      </c>
      <c r="AH101" s="226"/>
      <c r="AI101" s="226"/>
      <c r="AJ101" s="226"/>
      <c r="AK101" s="226"/>
      <c r="AL101" s="226"/>
      <c r="AM101" s="226"/>
      <c r="AN101" s="225">
        <f t="shared" si="0"/>
        <v>0</v>
      </c>
      <c r="AO101" s="226"/>
      <c r="AP101" s="226"/>
      <c r="AQ101" s="91" t="s">
        <v>78</v>
      </c>
      <c r="AR101" s="92"/>
      <c r="AS101" s="93">
        <v>0</v>
      </c>
      <c r="AT101" s="94">
        <f t="shared" si="1"/>
        <v>0</v>
      </c>
      <c r="AU101" s="95">
        <f>'621-00.1 - 621 - 00.1  Pr...'!P120</f>
        <v>0</v>
      </c>
      <c r="AV101" s="94">
        <f>'621-00.1 - 621 - 00.1  Pr...'!J33</f>
        <v>0</v>
      </c>
      <c r="AW101" s="94">
        <f>'621-00.1 - 621 - 00.1  Pr...'!J34</f>
        <v>0</v>
      </c>
      <c r="AX101" s="94">
        <f>'621-00.1 - 621 - 00.1  Pr...'!J35</f>
        <v>0</v>
      </c>
      <c r="AY101" s="94">
        <f>'621-00.1 - 621 - 00.1  Pr...'!J36</f>
        <v>0</v>
      </c>
      <c r="AZ101" s="94">
        <f>'621-00.1 - 621 - 00.1  Pr...'!F33</f>
        <v>0</v>
      </c>
      <c r="BA101" s="94">
        <f>'621-00.1 - 621 - 00.1  Pr...'!F34</f>
        <v>0</v>
      </c>
      <c r="BB101" s="94">
        <f>'621-00.1 - 621 - 00.1  Pr...'!F35</f>
        <v>0</v>
      </c>
      <c r="BC101" s="94">
        <f>'621-00.1 - 621 - 00.1  Pr...'!F36</f>
        <v>0</v>
      </c>
      <c r="BD101" s="96">
        <f>'621-00.1 - 621 - 00.1  Pr...'!F37</f>
        <v>0</v>
      </c>
      <c r="BT101" s="97" t="s">
        <v>79</v>
      </c>
      <c r="BV101" s="97" t="s">
        <v>73</v>
      </c>
      <c r="BW101" s="97" t="s">
        <v>98</v>
      </c>
      <c r="BX101" s="97" t="s">
        <v>5</v>
      </c>
      <c r="CL101" s="97" t="s">
        <v>1</v>
      </c>
      <c r="CM101" s="97" t="s">
        <v>71</v>
      </c>
    </row>
    <row r="102" spans="1:91" s="7" customFormat="1" ht="16.5" customHeight="1">
      <c r="A102" s="87" t="s">
        <v>75</v>
      </c>
      <c r="B102" s="88"/>
      <c r="C102" s="89"/>
      <c r="D102" s="227" t="s">
        <v>99</v>
      </c>
      <c r="E102" s="227"/>
      <c r="F102" s="227"/>
      <c r="G102" s="227"/>
      <c r="H102" s="227"/>
      <c r="I102" s="90"/>
      <c r="J102" s="227" t="s">
        <v>100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5">
        <f>'701 - 701 - 00  Ochrana S...'!J30</f>
        <v>0</v>
      </c>
      <c r="AH102" s="226"/>
      <c r="AI102" s="226"/>
      <c r="AJ102" s="226"/>
      <c r="AK102" s="226"/>
      <c r="AL102" s="226"/>
      <c r="AM102" s="226"/>
      <c r="AN102" s="225">
        <f t="shared" si="0"/>
        <v>0</v>
      </c>
      <c r="AO102" s="226"/>
      <c r="AP102" s="226"/>
      <c r="AQ102" s="91" t="s">
        <v>78</v>
      </c>
      <c r="AR102" s="92"/>
      <c r="AS102" s="98">
        <v>0</v>
      </c>
      <c r="AT102" s="99">
        <f t="shared" si="1"/>
        <v>0</v>
      </c>
      <c r="AU102" s="100">
        <f>'701 - 701 - 00  Ochrana S...'!P126</f>
        <v>0</v>
      </c>
      <c r="AV102" s="99">
        <f>'701 - 701 - 00  Ochrana S...'!J33</f>
        <v>0</v>
      </c>
      <c r="AW102" s="99">
        <f>'701 - 701 - 00  Ochrana S...'!J34</f>
        <v>0</v>
      </c>
      <c r="AX102" s="99">
        <f>'701 - 701 - 00  Ochrana S...'!J35</f>
        <v>0</v>
      </c>
      <c r="AY102" s="99">
        <f>'701 - 701 - 00  Ochrana S...'!J36</f>
        <v>0</v>
      </c>
      <c r="AZ102" s="99">
        <f>'701 - 701 - 00  Ochrana S...'!F33</f>
        <v>0</v>
      </c>
      <c r="BA102" s="99">
        <f>'701 - 701 - 00  Ochrana S...'!F34</f>
        <v>0</v>
      </c>
      <c r="BB102" s="99">
        <f>'701 - 701 - 00  Ochrana S...'!F35</f>
        <v>0</v>
      </c>
      <c r="BC102" s="99">
        <f>'701 - 701 - 00  Ochrana S...'!F36</f>
        <v>0</v>
      </c>
      <c r="BD102" s="101">
        <f>'701 - 701 - 00  Ochrana S...'!F37</f>
        <v>0</v>
      </c>
      <c r="BT102" s="97" t="s">
        <v>79</v>
      </c>
      <c r="BV102" s="97" t="s">
        <v>73</v>
      </c>
      <c r="BW102" s="97" t="s">
        <v>101</v>
      </c>
      <c r="BX102" s="97" t="s">
        <v>5</v>
      </c>
      <c r="CL102" s="97" t="s">
        <v>1</v>
      </c>
      <c r="CM102" s="97" t="s">
        <v>71</v>
      </c>
    </row>
    <row r="103" spans="1:91" s="2" customFormat="1" ht="30" customHeight="1">
      <c r="A103" s="28"/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3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91" s="2" customFormat="1" ht="6.95" customHeight="1">
      <c r="A104" s="28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33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</sheetData>
  <sheetProtection formatColumns="0" formatRows="0"/>
  <mergeCells count="68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102:AP102"/>
    <mergeCell ref="AG102:AM102"/>
    <mergeCell ref="D102:H102"/>
    <mergeCell ref="J102:AF102"/>
    <mergeCell ref="AG94:AM94"/>
    <mergeCell ref="AN94:AP94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O85"/>
    <mergeCell ref="AM87:AN87"/>
    <mergeCell ref="AM89:AP89"/>
    <mergeCell ref="AS89:AT91"/>
    <mergeCell ref="AM90:AP90"/>
  </mergeCells>
  <hyperlinks>
    <hyperlink ref="A95" location="'101 - 101-00  Okružná kri...'!C2" display="/"/>
    <hyperlink ref="A96" location="'101-00.1 - 101-00.1  Prel...'!C2" display="/"/>
    <hyperlink ref="A97" location="'102 - 102-00  Chodníky pr...'!C2" display="/"/>
    <hyperlink ref="A98" location="'501 - 501-00  Dažďová kan...'!C2" display="/"/>
    <hyperlink ref="A99" location="'510 - 510-00  Rekonštrukc...'!C2" display="/"/>
    <hyperlink ref="A100" location="'621 - 621 - 00  Vonkajšie...'!C2" display="/"/>
    <hyperlink ref="A101" location="'621-00.1 - 621 - 00.1  Pr...'!C2" display="/"/>
    <hyperlink ref="A102" location="'701 - 701 - 00  Ochrana S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23"/>
  <sheetViews>
    <sheetView showGridLines="0" workbookViewId="0">
      <selection activeCell="J12" sqref="J1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19"/>
    </row>
    <row r="2" spans="1:46" s="1" customFormat="1" ht="36.950000000000003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4" t="s">
        <v>80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7"/>
      <c r="AT3" s="14" t="s">
        <v>71</v>
      </c>
    </row>
    <row r="4" spans="1:46" s="1" customFormat="1" ht="24.95" customHeight="1">
      <c r="B4" s="17"/>
      <c r="D4" s="104" t="s">
        <v>102</v>
      </c>
      <c r="L4" s="17"/>
      <c r="M4" s="105" t="s">
        <v>10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06" t="s">
        <v>13</v>
      </c>
      <c r="L6" s="17"/>
    </row>
    <row r="7" spans="1:46" s="1" customFormat="1" ht="26.25" customHeight="1">
      <c r="B7" s="17"/>
      <c r="E7" s="248" t="str">
        <f>'Rekapitulácia stavby'!K6</f>
        <v>Veľké Kapušany - Okružná križovatka ul.Fábryho - Nám.I.Dobóa - Nám.L.N.Tolstého</v>
      </c>
      <c r="F7" s="249"/>
      <c r="G7" s="249"/>
      <c r="H7" s="249"/>
      <c r="L7" s="17"/>
    </row>
    <row r="8" spans="1:46" s="2" customFormat="1" ht="12" customHeight="1">
      <c r="A8" s="28"/>
      <c r="B8" s="33"/>
      <c r="C8" s="28"/>
      <c r="D8" s="106" t="s">
        <v>103</v>
      </c>
      <c r="E8" s="28"/>
      <c r="F8" s="28"/>
      <c r="G8" s="28"/>
      <c r="H8" s="28"/>
      <c r="I8" s="28"/>
      <c r="J8" s="28"/>
      <c r="K8" s="28"/>
      <c r="L8" s="45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33"/>
      <c r="C9" s="28"/>
      <c r="D9" s="28"/>
      <c r="E9" s="250" t="s">
        <v>104</v>
      </c>
      <c r="F9" s="251"/>
      <c r="G9" s="251"/>
      <c r="H9" s="251"/>
      <c r="I9" s="28"/>
      <c r="J9" s="28"/>
      <c r="K9" s="28"/>
      <c r="L9" s="45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45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33"/>
      <c r="C11" s="28"/>
      <c r="D11" s="106" t="s">
        <v>15</v>
      </c>
      <c r="E11" s="28"/>
      <c r="F11" s="107" t="s">
        <v>1</v>
      </c>
      <c r="G11" s="28"/>
      <c r="H11" s="28"/>
      <c r="I11" s="106" t="s">
        <v>16</v>
      </c>
      <c r="J11" s="107" t="s">
        <v>1</v>
      </c>
      <c r="K11" s="28"/>
      <c r="L11" s="45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33"/>
      <c r="C12" s="28"/>
      <c r="D12" s="106" t="s">
        <v>17</v>
      </c>
      <c r="E12" s="28"/>
      <c r="F12" s="107" t="s">
        <v>18</v>
      </c>
      <c r="G12" s="28"/>
      <c r="H12" s="28"/>
      <c r="I12" s="106" t="s">
        <v>19</v>
      </c>
      <c r="J12" s="108"/>
      <c r="K12" s="28"/>
      <c r="L12" s="45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45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33"/>
      <c r="C14" s="28"/>
      <c r="D14" s="106" t="s">
        <v>20</v>
      </c>
      <c r="E14" s="28"/>
      <c r="F14" s="28"/>
      <c r="G14" s="28"/>
      <c r="H14" s="28"/>
      <c r="I14" s="106" t="s">
        <v>21</v>
      </c>
      <c r="J14" s="107" t="s">
        <v>1</v>
      </c>
      <c r="K14" s="28"/>
      <c r="L14" s="45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33"/>
      <c r="C15" s="28"/>
      <c r="D15" s="28"/>
      <c r="E15" s="107" t="s">
        <v>22</v>
      </c>
      <c r="F15" s="28"/>
      <c r="G15" s="28"/>
      <c r="H15" s="28"/>
      <c r="I15" s="106" t="s">
        <v>23</v>
      </c>
      <c r="J15" s="107" t="s">
        <v>1</v>
      </c>
      <c r="K15" s="28"/>
      <c r="L15" s="45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33"/>
      <c r="C16" s="28"/>
      <c r="D16" s="28"/>
      <c r="E16" s="28"/>
      <c r="F16" s="28"/>
      <c r="G16" s="28"/>
      <c r="H16" s="28"/>
      <c r="I16" s="28"/>
      <c r="J16" s="28"/>
      <c r="K16" s="28"/>
      <c r="L16" s="45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33"/>
      <c r="C17" s="28"/>
      <c r="D17" s="106" t="s">
        <v>24</v>
      </c>
      <c r="E17" s="28"/>
      <c r="F17" s="28"/>
      <c r="G17" s="28"/>
      <c r="H17" s="28"/>
      <c r="I17" s="106" t="s">
        <v>21</v>
      </c>
      <c r="J17" s="107" t="str">
        <f>'Rekapitulácia stavby'!AN13</f>
        <v/>
      </c>
      <c r="K17" s="28"/>
      <c r="L17" s="45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33"/>
      <c r="C18" s="28"/>
      <c r="D18" s="28"/>
      <c r="E18" s="252" t="str">
        <f>'Rekapitulácia stavby'!E14</f>
        <v xml:space="preserve"> </v>
      </c>
      <c r="F18" s="252"/>
      <c r="G18" s="252"/>
      <c r="H18" s="252"/>
      <c r="I18" s="106" t="s">
        <v>23</v>
      </c>
      <c r="J18" s="107" t="str">
        <f>'Rekapitulácia stavby'!AN14</f>
        <v/>
      </c>
      <c r="K18" s="28"/>
      <c r="L18" s="45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45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33"/>
      <c r="C20" s="28"/>
      <c r="D20" s="106" t="s">
        <v>26</v>
      </c>
      <c r="E20" s="28"/>
      <c r="F20" s="28"/>
      <c r="G20" s="28"/>
      <c r="H20" s="28"/>
      <c r="I20" s="106" t="s">
        <v>21</v>
      </c>
      <c r="J20" s="107" t="s">
        <v>1</v>
      </c>
      <c r="K20" s="28"/>
      <c r="L20" s="45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33"/>
      <c r="C21" s="28"/>
      <c r="D21" s="28"/>
      <c r="E21" s="107" t="s">
        <v>27</v>
      </c>
      <c r="F21" s="28"/>
      <c r="G21" s="28"/>
      <c r="H21" s="28"/>
      <c r="I21" s="106" t="s">
        <v>23</v>
      </c>
      <c r="J21" s="107" t="s">
        <v>1</v>
      </c>
      <c r="K21" s="28"/>
      <c r="L21" s="45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33"/>
      <c r="C22" s="28"/>
      <c r="D22" s="28"/>
      <c r="E22" s="28"/>
      <c r="F22" s="28"/>
      <c r="G22" s="28"/>
      <c r="H22" s="28"/>
      <c r="I22" s="28"/>
      <c r="J22" s="28"/>
      <c r="K22" s="28"/>
      <c r="L22" s="45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33"/>
      <c r="C23" s="28"/>
      <c r="D23" s="106" t="s">
        <v>29</v>
      </c>
      <c r="E23" s="28"/>
      <c r="F23" s="28"/>
      <c r="G23" s="28"/>
      <c r="H23" s="28"/>
      <c r="I23" s="106" t="s">
        <v>21</v>
      </c>
      <c r="J23" s="107" t="str">
        <f>IF('Rekapitulácia stavby'!AN19="","",'Rekapitulácia stavby'!AN19)</f>
        <v/>
      </c>
      <c r="K23" s="28"/>
      <c r="L23" s="45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33"/>
      <c r="C24" s="28"/>
      <c r="D24" s="28"/>
      <c r="E24" s="107" t="str">
        <f>IF('Rekapitulácia stavby'!E20="","",'Rekapitulácia stavby'!E20)</f>
        <v xml:space="preserve"> </v>
      </c>
      <c r="F24" s="28"/>
      <c r="G24" s="28"/>
      <c r="H24" s="28"/>
      <c r="I24" s="106" t="s">
        <v>23</v>
      </c>
      <c r="J24" s="107" t="str">
        <f>IF('Rekapitulácia stavby'!AN20="","",'Rekapitulácia stavby'!AN20)</f>
        <v/>
      </c>
      <c r="K24" s="28"/>
      <c r="L24" s="45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33"/>
      <c r="C25" s="28"/>
      <c r="D25" s="28"/>
      <c r="E25" s="28"/>
      <c r="F25" s="28"/>
      <c r="G25" s="28"/>
      <c r="H25" s="28"/>
      <c r="I25" s="28"/>
      <c r="J25" s="28"/>
      <c r="K25" s="28"/>
      <c r="L25" s="45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33"/>
      <c r="C26" s="28"/>
      <c r="D26" s="106" t="s">
        <v>30</v>
      </c>
      <c r="E26" s="28"/>
      <c r="F26" s="28"/>
      <c r="G26" s="28"/>
      <c r="H26" s="28"/>
      <c r="I26" s="28"/>
      <c r="J26" s="28"/>
      <c r="K26" s="28"/>
      <c r="L26" s="45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109"/>
      <c r="B27" s="110"/>
      <c r="C27" s="109"/>
      <c r="D27" s="109"/>
      <c r="E27" s="253" t="s">
        <v>1</v>
      </c>
      <c r="F27" s="253"/>
      <c r="G27" s="253"/>
      <c r="H27" s="253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28"/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45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33"/>
      <c r="C29" s="28"/>
      <c r="D29" s="112"/>
      <c r="E29" s="112"/>
      <c r="F29" s="112"/>
      <c r="G29" s="112"/>
      <c r="H29" s="112"/>
      <c r="I29" s="112"/>
      <c r="J29" s="112"/>
      <c r="K29" s="112"/>
      <c r="L29" s="45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33"/>
      <c r="C30" s="28"/>
      <c r="D30" s="113" t="s">
        <v>31</v>
      </c>
      <c r="E30" s="28"/>
      <c r="F30" s="28"/>
      <c r="G30" s="28"/>
      <c r="H30" s="28"/>
      <c r="I30" s="28"/>
      <c r="J30" s="114">
        <f>ROUND(J125, 2)</f>
        <v>0</v>
      </c>
      <c r="K30" s="28"/>
      <c r="L30" s="45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33"/>
      <c r="C31" s="28"/>
      <c r="D31" s="112"/>
      <c r="E31" s="112"/>
      <c r="F31" s="112"/>
      <c r="G31" s="112"/>
      <c r="H31" s="112"/>
      <c r="I31" s="112"/>
      <c r="J31" s="112"/>
      <c r="K31" s="112"/>
      <c r="L31" s="45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33"/>
      <c r="C32" s="28"/>
      <c r="D32" s="28"/>
      <c r="E32" s="28"/>
      <c r="F32" s="115" t="s">
        <v>33</v>
      </c>
      <c r="G32" s="28"/>
      <c r="H32" s="28"/>
      <c r="I32" s="115" t="s">
        <v>32</v>
      </c>
      <c r="J32" s="115" t="s">
        <v>34</v>
      </c>
      <c r="K32" s="28"/>
      <c r="L32" s="45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33"/>
      <c r="C33" s="28"/>
      <c r="D33" s="116" t="s">
        <v>35</v>
      </c>
      <c r="E33" s="106" t="s">
        <v>36</v>
      </c>
      <c r="F33" s="117">
        <f>ROUND((SUM(BE125:BE222)),  2)</f>
        <v>0</v>
      </c>
      <c r="G33" s="28"/>
      <c r="H33" s="28"/>
      <c r="I33" s="118">
        <v>0.2</v>
      </c>
      <c r="J33" s="117">
        <f>ROUND(((SUM(BE125:BE222))*I33),  2)</f>
        <v>0</v>
      </c>
      <c r="K33" s="28"/>
      <c r="L33" s="45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33"/>
      <c r="C34" s="28"/>
      <c r="D34" s="28"/>
      <c r="E34" s="106" t="s">
        <v>37</v>
      </c>
      <c r="F34" s="117">
        <f>ROUND((SUM(BF125:BF222)),  2)</f>
        <v>0</v>
      </c>
      <c r="G34" s="28"/>
      <c r="H34" s="28"/>
      <c r="I34" s="118">
        <v>0.2</v>
      </c>
      <c r="J34" s="117">
        <f>ROUND(((SUM(BF125:BF222))*I34),  2)</f>
        <v>0</v>
      </c>
      <c r="K34" s="28"/>
      <c r="L34" s="45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33"/>
      <c r="C35" s="28"/>
      <c r="D35" s="28"/>
      <c r="E35" s="106" t="s">
        <v>38</v>
      </c>
      <c r="F35" s="117">
        <f>ROUND((SUM(BG125:BG222)),  2)</f>
        <v>0</v>
      </c>
      <c r="G35" s="28"/>
      <c r="H35" s="28"/>
      <c r="I35" s="118">
        <v>0.2</v>
      </c>
      <c r="J35" s="117">
        <f>0</f>
        <v>0</v>
      </c>
      <c r="K35" s="28"/>
      <c r="L35" s="45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33"/>
      <c r="C36" s="28"/>
      <c r="D36" s="28"/>
      <c r="E36" s="106" t="s">
        <v>39</v>
      </c>
      <c r="F36" s="117">
        <f>ROUND((SUM(BH125:BH222)),  2)</f>
        <v>0</v>
      </c>
      <c r="G36" s="28"/>
      <c r="H36" s="28"/>
      <c r="I36" s="118">
        <v>0.2</v>
      </c>
      <c r="J36" s="117">
        <f>0</f>
        <v>0</v>
      </c>
      <c r="K36" s="28"/>
      <c r="L36" s="45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33"/>
      <c r="C37" s="28"/>
      <c r="D37" s="28"/>
      <c r="E37" s="106" t="s">
        <v>40</v>
      </c>
      <c r="F37" s="117">
        <f>ROUND((SUM(BI125:BI222)),  2)</f>
        <v>0</v>
      </c>
      <c r="G37" s="28"/>
      <c r="H37" s="28"/>
      <c r="I37" s="118">
        <v>0</v>
      </c>
      <c r="J37" s="117">
        <f>0</f>
        <v>0</v>
      </c>
      <c r="K37" s="28"/>
      <c r="L37" s="45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45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33"/>
      <c r="C39" s="119"/>
      <c r="D39" s="120" t="s">
        <v>41</v>
      </c>
      <c r="E39" s="121"/>
      <c r="F39" s="121"/>
      <c r="G39" s="122" t="s">
        <v>42</v>
      </c>
      <c r="H39" s="123" t="s">
        <v>43</v>
      </c>
      <c r="I39" s="121"/>
      <c r="J39" s="124">
        <f>SUM(J30:J37)</f>
        <v>0</v>
      </c>
      <c r="K39" s="125"/>
      <c r="L39" s="45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45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5"/>
      <c r="D50" s="126" t="s">
        <v>44</v>
      </c>
      <c r="E50" s="127"/>
      <c r="F50" s="127"/>
      <c r="G50" s="126" t="s">
        <v>45</v>
      </c>
      <c r="H50" s="127"/>
      <c r="I50" s="127"/>
      <c r="J50" s="127"/>
      <c r="K50" s="127"/>
      <c r="L50" s="45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8"/>
      <c r="B61" s="33"/>
      <c r="C61" s="28"/>
      <c r="D61" s="128" t="s">
        <v>46</v>
      </c>
      <c r="E61" s="129"/>
      <c r="F61" s="130" t="s">
        <v>47</v>
      </c>
      <c r="G61" s="128" t="s">
        <v>46</v>
      </c>
      <c r="H61" s="129"/>
      <c r="I61" s="129"/>
      <c r="J61" s="131" t="s">
        <v>47</v>
      </c>
      <c r="K61" s="129"/>
      <c r="L61" s="4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8"/>
      <c r="B65" s="33"/>
      <c r="C65" s="28"/>
      <c r="D65" s="126" t="s">
        <v>48</v>
      </c>
      <c r="E65" s="132"/>
      <c r="F65" s="132"/>
      <c r="G65" s="126" t="s">
        <v>49</v>
      </c>
      <c r="H65" s="132"/>
      <c r="I65" s="132"/>
      <c r="J65" s="132"/>
      <c r="K65" s="132"/>
      <c r="L65" s="45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8"/>
      <c r="B76" s="33"/>
      <c r="C76" s="28"/>
      <c r="D76" s="128" t="s">
        <v>46</v>
      </c>
      <c r="E76" s="129"/>
      <c r="F76" s="130" t="s">
        <v>47</v>
      </c>
      <c r="G76" s="128" t="s">
        <v>46</v>
      </c>
      <c r="H76" s="129"/>
      <c r="I76" s="129"/>
      <c r="J76" s="131" t="s">
        <v>47</v>
      </c>
      <c r="K76" s="129"/>
      <c r="L76" s="45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45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hidden="1" customHeight="1">
      <c r="A81" s="28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45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hidden="1" customHeight="1">
      <c r="A82" s="28"/>
      <c r="B82" s="29"/>
      <c r="C82" s="20" t="s">
        <v>105</v>
      </c>
      <c r="D82" s="30"/>
      <c r="E82" s="30"/>
      <c r="F82" s="30"/>
      <c r="G82" s="30"/>
      <c r="H82" s="30"/>
      <c r="I82" s="30"/>
      <c r="J82" s="30"/>
      <c r="K82" s="30"/>
      <c r="L82" s="45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hidden="1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45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hidden="1" customHeight="1">
      <c r="A84" s="28"/>
      <c r="B84" s="29"/>
      <c r="C84" s="25" t="s">
        <v>13</v>
      </c>
      <c r="D84" s="30"/>
      <c r="E84" s="30"/>
      <c r="F84" s="30"/>
      <c r="G84" s="30"/>
      <c r="H84" s="30"/>
      <c r="I84" s="30"/>
      <c r="J84" s="30"/>
      <c r="K84" s="30"/>
      <c r="L84" s="45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hidden="1" customHeight="1">
      <c r="A85" s="28"/>
      <c r="B85" s="29"/>
      <c r="C85" s="30"/>
      <c r="D85" s="30"/>
      <c r="E85" s="246" t="str">
        <f>E7</f>
        <v>Veľké Kapušany - Okružná križovatka ul.Fábryho - Nám.I.Dobóa - Nám.L.N.Tolstého</v>
      </c>
      <c r="F85" s="247"/>
      <c r="G85" s="247"/>
      <c r="H85" s="247"/>
      <c r="I85" s="30"/>
      <c r="J85" s="30"/>
      <c r="K85" s="30"/>
      <c r="L85" s="45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hidden="1" customHeight="1">
      <c r="A86" s="28"/>
      <c r="B86" s="29"/>
      <c r="C86" s="25" t="s">
        <v>103</v>
      </c>
      <c r="D86" s="30"/>
      <c r="E86" s="30"/>
      <c r="F86" s="30"/>
      <c r="G86" s="30"/>
      <c r="H86" s="30"/>
      <c r="I86" s="30"/>
      <c r="J86" s="30"/>
      <c r="K86" s="30"/>
      <c r="L86" s="45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hidden="1" customHeight="1">
      <c r="A87" s="28"/>
      <c r="B87" s="29"/>
      <c r="C87" s="30"/>
      <c r="D87" s="30"/>
      <c r="E87" s="209" t="str">
        <f>E9</f>
        <v>101 - 101-00  Okružná križovatka</v>
      </c>
      <c r="F87" s="245"/>
      <c r="G87" s="245"/>
      <c r="H87" s="245"/>
      <c r="I87" s="30"/>
      <c r="J87" s="30"/>
      <c r="K87" s="30"/>
      <c r="L87" s="45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hidden="1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45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hidden="1" customHeight="1">
      <c r="A89" s="28"/>
      <c r="B89" s="29"/>
      <c r="C89" s="25" t="s">
        <v>17</v>
      </c>
      <c r="D89" s="30"/>
      <c r="E89" s="30"/>
      <c r="F89" s="23" t="str">
        <f>F12</f>
        <v>Veľké Kapušany</v>
      </c>
      <c r="G89" s="30"/>
      <c r="H89" s="30"/>
      <c r="I89" s="25" t="s">
        <v>19</v>
      </c>
      <c r="J89" s="60" t="str">
        <f>IF(J12="","",J12)</f>
        <v/>
      </c>
      <c r="K89" s="30"/>
      <c r="L89" s="45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hidden="1" customHeight="1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45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hidden="1" customHeight="1">
      <c r="A91" s="28"/>
      <c r="B91" s="29"/>
      <c r="C91" s="25" t="s">
        <v>20</v>
      </c>
      <c r="D91" s="30"/>
      <c r="E91" s="30"/>
      <c r="F91" s="23" t="str">
        <f>E15</f>
        <v>Mesto Veľké Kapušany, mestský úrad</v>
      </c>
      <c r="G91" s="30"/>
      <c r="H91" s="30"/>
      <c r="I91" s="25" t="s">
        <v>26</v>
      </c>
      <c r="J91" s="26" t="str">
        <f>E21</f>
        <v>KApAR s.r.o. Prešov</v>
      </c>
      <c r="K91" s="30"/>
      <c r="L91" s="45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hidden="1" customHeight="1">
      <c r="A92" s="28"/>
      <c r="B92" s="29"/>
      <c r="C92" s="25" t="s">
        <v>24</v>
      </c>
      <c r="D92" s="30"/>
      <c r="E92" s="30"/>
      <c r="F92" s="23" t="str">
        <f>IF(E18="","",E18)</f>
        <v xml:space="preserve"> </v>
      </c>
      <c r="G92" s="30"/>
      <c r="H92" s="30"/>
      <c r="I92" s="25" t="s">
        <v>29</v>
      </c>
      <c r="J92" s="26" t="str">
        <f>E24</f>
        <v xml:space="preserve"> </v>
      </c>
      <c r="K92" s="30"/>
      <c r="L92" s="45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hidden="1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45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hidden="1" customHeight="1">
      <c r="A94" s="28"/>
      <c r="B94" s="29"/>
      <c r="C94" s="137" t="s">
        <v>106</v>
      </c>
      <c r="D94" s="138"/>
      <c r="E94" s="138"/>
      <c r="F94" s="138"/>
      <c r="G94" s="138"/>
      <c r="H94" s="138"/>
      <c r="I94" s="138"/>
      <c r="J94" s="139" t="s">
        <v>107</v>
      </c>
      <c r="K94" s="138"/>
      <c r="L94" s="45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hidden="1" customHeight="1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45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hidden="1" customHeight="1">
      <c r="A96" s="28"/>
      <c r="B96" s="29"/>
      <c r="C96" s="140" t="s">
        <v>108</v>
      </c>
      <c r="D96" s="30"/>
      <c r="E96" s="30"/>
      <c r="F96" s="30"/>
      <c r="G96" s="30"/>
      <c r="H96" s="30"/>
      <c r="I96" s="30"/>
      <c r="J96" s="78">
        <f>J125</f>
        <v>0</v>
      </c>
      <c r="K96" s="30"/>
      <c r="L96" s="45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109</v>
      </c>
    </row>
    <row r="97" spans="1:31" s="9" customFormat="1" ht="24.95" hidden="1" customHeight="1">
      <c r="B97" s="141"/>
      <c r="C97" s="142"/>
      <c r="D97" s="143" t="s">
        <v>110</v>
      </c>
      <c r="E97" s="144"/>
      <c r="F97" s="144"/>
      <c r="G97" s="144"/>
      <c r="H97" s="144"/>
      <c r="I97" s="144"/>
      <c r="J97" s="145">
        <f>J126</f>
        <v>0</v>
      </c>
      <c r="K97" s="142"/>
      <c r="L97" s="146"/>
    </row>
    <row r="98" spans="1:31" s="10" customFormat="1" ht="19.899999999999999" hidden="1" customHeight="1">
      <c r="B98" s="147"/>
      <c r="C98" s="148"/>
      <c r="D98" s="149" t="s">
        <v>111</v>
      </c>
      <c r="E98" s="150"/>
      <c r="F98" s="150"/>
      <c r="G98" s="150"/>
      <c r="H98" s="150"/>
      <c r="I98" s="150"/>
      <c r="J98" s="151">
        <f>J127</f>
        <v>0</v>
      </c>
      <c r="K98" s="148"/>
      <c r="L98" s="152"/>
    </row>
    <row r="99" spans="1:31" s="10" customFormat="1" ht="19.899999999999999" hidden="1" customHeight="1">
      <c r="B99" s="147"/>
      <c r="C99" s="148"/>
      <c r="D99" s="149" t="s">
        <v>112</v>
      </c>
      <c r="E99" s="150"/>
      <c r="F99" s="150"/>
      <c r="G99" s="150"/>
      <c r="H99" s="150"/>
      <c r="I99" s="150"/>
      <c r="J99" s="151">
        <f>J151</f>
        <v>0</v>
      </c>
      <c r="K99" s="148"/>
      <c r="L99" s="152"/>
    </row>
    <row r="100" spans="1:31" s="10" customFormat="1" ht="19.899999999999999" hidden="1" customHeight="1">
      <c r="B100" s="147"/>
      <c r="C100" s="148"/>
      <c r="D100" s="149" t="s">
        <v>113</v>
      </c>
      <c r="E100" s="150"/>
      <c r="F100" s="150"/>
      <c r="G100" s="150"/>
      <c r="H100" s="150"/>
      <c r="I100" s="150"/>
      <c r="J100" s="151">
        <f>J155</f>
        <v>0</v>
      </c>
      <c r="K100" s="148"/>
      <c r="L100" s="152"/>
    </row>
    <row r="101" spans="1:31" s="10" customFormat="1" ht="19.899999999999999" hidden="1" customHeight="1">
      <c r="B101" s="147"/>
      <c r="C101" s="148"/>
      <c r="D101" s="149" t="s">
        <v>114</v>
      </c>
      <c r="E101" s="150"/>
      <c r="F101" s="150"/>
      <c r="G101" s="150"/>
      <c r="H101" s="150"/>
      <c r="I101" s="150"/>
      <c r="J101" s="151">
        <f>J175</f>
        <v>0</v>
      </c>
      <c r="K101" s="148"/>
      <c r="L101" s="152"/>
    </row>
    <row r="102" spans="1:31" s="10" customFormat="1" ht="19.899999999999999" hidden="1" customHeight="1">
      <c r="B102" s="147"/>
      <c r="C102" s="148"/>
      <c r="D102" s="149" t="s">
        <v>115</v>
      </c>
      <c r="E102" s="150"/>
      <c r="F102" s="150"/>
      <c r="G102" s="150"/>
      <c r="H102" s="150"/>
      <c r="I102" s="150"/>
      <c r="J102" s="151">
        <f>J185</f>
        <v>0</v>
      </c>
      <c r="K102" s="148"/>
      <c r="L102" s="152"/>
    </row>
    <row r="103" spans="1:31" s="10" customFormat="1" ht="19.899999999999999" hidden="1" customHeight="1">
      <c r="B103" s="147"/>
      <c r="C103" s="148"/>
      <c r="D103" s="149" t="s">
        <v>116</v>
      </c>
      <c r="E103" s="150"/>
      <c r="F103" s="150"/>
      <c r="G103" s="150"/>
      <c r="H103" s="150"/>
      <c r="I103" s="150"/>
      <c r="J103" s="151">
        <f>J217</f>
        <v>0</v>
      </c>
      <c r="K103" s="148"/>
      <c r="L103" s="152"/>
    </row>
    <row r="104" spans="1:31" s="9" customFormat="1" ht="24.95" hidden="1" customHeight="1">
      <c r="B104" s="141"/>
      <c r="C104" s="142"/>
      <c r="D104" s="143" t="s">
        <v>117</v>
      </c>
      <c r="E104" s="144"/>
      <c r="F104" s="144"/>
      <c r="G104" s="144"/>
      <c r="H104" s="144"/>
      <c r="I104" s="144"/>
      <c r="J104" s="145">
        <f>J219</f>
        <v>0</v>
      </c>
      <c r="K104" s="142"/>
      <c r="L104" s="146"/>
    </row>
    <row r="105" spans="1:31" s="10" customFormat="1" ht="19.899999999999999" hidden="1" customHeight="1">
      <c r="B105" s="147"/>
      <c r="C105" s="148"/>
      <c r="D105" s="149" t="s">
        <v>118</v>
      </c>
      <c r="E105" s="150"/>
      <c r="F105" s="150"/>
      <c r="G105" s="150"/>
      <c r="H105" s="150"/>
      <c r="I105" s="150"/>
      <c r="J105" s="151">
        <f>J220</f>
        <v>0</v>
      </c>
      <c r="K105" s="148"/>
      <c r="L105" s="152"/>
    </row>
    <row r="106" spans="1:31" s="2" customFormat="1" ht="21.75" hidden="1" customHeight="1">
      <c r="A106" s="28"/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45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6.95" hidden="1" customHeight="1">
      <c r="A107" s="28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5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hidden="1"/>
    <row r="109" spans="1:31" hidden="1"/>
    <row r="110" spans="1:31" hidden="1"/>
    <row r="111" spans="1:31" s="2" customFormat="1" ht="6.95" customHeight="1">
      <c r="A111" s="28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5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24.95" customHeight="1">
      <c r="A112" s="28"/>
      <c r="B112" s="29"/>
      <c r="C112" s="20" t="s">
        <v>119</v>
      </c>
      <c r="D112" s="30"/>
      <c r="E112" s="30"/>
      <c r="F112" s="30"/>
      <c r="G112" s="30"/>
      <c r="H112" s="30"/>
      <c r="I112" s="30"/>
      <c r="J112" s="30"/>
      <c r="K112" s="30"/>
      <c r="L112" s="45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6.95" customHeight="1">
      <c r="A113" s="28"/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45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2" customHeight="1">
      <c r="A114" s="28"/>
      <c r="B114" s="29"/>
      <c r="C114" s="25" t="s">
        <v>13</v>
      </c>
      <c r="D114" s="30"/>
      <c r="E114" s="30"/>
      <c r="F114" s="30"/>
      <c r="G114" s="30"/>
      <c r="H114" s="30"/>
      <c r="I114" s="30"/>
      <c r="J114" s="30"/>
      <c r="K114" s="30"/>
      <c r="L114" s="45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26.25" customHeight="1">
      <c r="A115" s="28"/>
      <c r="B115" s="29"/>
      <c r="C115" s="30"/>
      <c r="D115" s="30"/>
      <c r="E115" s="246" t="str">
        <f>E7</f>
        <v>Veľké Kapušany - Okružná križovatka ul.Fábryho - Nám.I.Dobóa - Nám.L.N.Tolstého</v>
      </c>
      <c r="F115" s="247"/>
      <c r="G115" s="247"/>
      <c r="H115" s="247"/>
      <c r="I115" s="30"/>
      <c r="J115" s="30"/>
      <c r="K115" s="30"/>
      <c r="L115" s="45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2" customHeight="1">
      <c r="A116" s="28"/>
      <c r="B116" s="29"/>
      <c r="C116" s="25" t="s">
        <v>103</v>
      </c>
      <c r="D116" s="30"/>
      <c r="E116" s="30"/>
      <c r="F116" s="30"/>
      <c r="G116" s="30"/>
      <c r="H116" s="30"/>
      <c r="I116" s="30"/>
      <c r="J116" s="30"/>
      <c r="K116" s="30"/>
      <c r="L116" s="45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16.5" customHeight="1">
      <c r="A117" s="28"/>
      <c r="B117" s="29"/>
      <c r="C117" s="30"/>
      <c r="D117" s="30"/>
      <c r="E117" s="209" t="str">
        <f>E9</f>
        <v>101 - 101-00  Okružná križovatka</v>
      </c>
      <c r="F117" s="245"/>
      <c r="G117" s="245"/>
      <c r="H117" s="245"/>
      <c r="I117" s="30"/>
      <c r="J117" s="30"/>
      <c r="K117" s="30"/>
      <c r="L117" s="45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6.95" customHeight="1">
      <c r="A118" s="28"/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45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2" customHeight="1">
      <c r="A119" s="28"/>
      <c r="B119" s="29"/>
      <c r="C119" s="25" t="s">
        <v>17</v>
      </c>
      <c r="D119" s="30"/>
      <c r="E119" s="30"/>
      <c r="F119" s="23" t="str">
        <f>F12</f>
        <v>Veľké Kapušany</v>
      </c>
      <c r="G119" s="30"/>
      <c r="H119" s="30"/>
      <c r="I119" s="25" t="s">
        <v>19</v>
      </c>
      <c r="J119" s="60" t="str">
        <f>IF(J12="","",J12)</f>
        <v/>
      </c>
      <c r="K119" s="30"/>
      <c r="L119" s="45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6.95" customHeight="1">
      <c r="A120" s="28"/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45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2" customFormat="1" ht="15.2" customHeight="1">
      <c r="A121" s="28"/>
      <c r="B121" s="29"/>
      <c r="C121" s="25" t="s">
        <v>20</v>
      </c>
      <c r="D121" s="30"/>
      <c r="E121" s="30"/>
      <c r="F121" s="23" t="str">
        <f>E15</f>
        <v>Mesto Veľké Kapušany, mestský úrad</v>
      </c>
      <c r="G121" s="30"/>
      <c r="H121" s="30"/>
      <c r="I121" s="25" t="s">
        <v>26</v>
      </c>
      <c r="J121" s="26" t="str">
        <f>E21</f>
        <v>KApAR s.r.o. Prešov</v>
      </c>
      <c r="K121" s="30"/>
      <c r="L121" s="45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5" s="2" customFormat="1" ht="15.2" customHeight="1">
      <c r="A122" s="28"/>
      <c r="B122" s="29"/>
      <c r="C122" s="25" t="s">
        <v>24</v>
      </c>
      <c r="D122" s="30"/>
      <c r="E122" s="30"/>
      <c r="F122" s="23" t="str">
        <f>IF(E18="","",E18)</f>
        <v xml:space="preserve"> </v>
      </c>
      <c r="G122" s="30"/>
      <c r="H122" s="30"/>
      <c r="I122" s="25" t="s">
        <v>29</v>
      </c>
      <c r="J122" s="26" t="str">
        <f>E24</f>
        <v xml:space="preserve"> </v>
      </c>
      <c r="K122" s="30"/>
      <c r="L122" s="45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65" s="2" customFormat="1" ht="10.35" customHeight="1">
      <c r="A123" s="28"/>
      <c r="B123" s="29"/>
      <c r="C123" s="30"/>
      <c r="D123" s="30"/>
      <c r="E123" s="30"/>
      <c r="F123" s="30"/>
      <c r="G123" s="30"/>
      <c r="H123" s="30"/>
      <c r="I123" s="30"/>
      <c r="J123" s="30"/>
      <c r="K123" s="30"/>
      <c r="L123" s="45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65" s="11" customFormat="1" ht="29.25" customHeight="1">
      <c r="A124" s="153"/>
      <c r="B124" s="154"/>
      <c r="C124" s="155" t="s">
        <v>120</v>
      </c>
      <c r="D124" s="156" t="s">
        <v>56</v>
      </c>
      <c r="E124" s="156" t="s">
        <v>52</v>
      </c>
      <c r="F124" s="156" t="s">
        <v>53</v>
      </c>
      <c r="G124" s="156" t="s">
        <v>121</v>
      </c>
      <c r="H124" s="156" t="s">
        <v>122</v>
      </c>
      <c r="I124" s="156" t="s">
        <v>123</v>
      </c>
      <c r="J124" s="157" t="s">
        <v>107</v>
      </c>
      <c r="K124" s="158" t="s">
        <v>124</v>
      </c>
      <c r="L124" s="159"/>
      <c r="M124" s="69" t="s">
        <v>1</v>
      </c>
      <c r="N124" s="70" t="s">
        <v>35</v>
      </c>
      <c r="O124" s="70" t="s">
        <v>125</v>
      </c>
      <c r="P124" s="70" t="s">
        <v>126</v>
      </c>
      <c r="Q124" s="70" t="s">
        <v>127</v>
      </c>
      <c r="R124" s="70" t="s">
        <v>128</v>
      </c>
      <c r="S124" s="70" t="s">
        <v>129</v>
      </c>
      <c r="T124" s="71" t="s">
        <v>130</v>
      </c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</row>
    <row r="125" spans="1:65" s="2" customFormat="1" ht="22.9" customHeight="1">
      <c r="A125" s="28"/>
      <c r="B125" s="29"/>
      <c r="C125" s="76" t="s">
        <v>108</v>
      </c>
      <c r="D125" s="30"/>
      <c r="E125" s="30"/>
      <c r="F125" s="30"/>
      <c r="G125" s="30"/>
      <c r="H125" s="30"/>
      <c r="I125" s="30"/>
      <c r="J125" s="160">
        <f>BK125</f>
        <v>0</v>
      </c>
      <c r="K125" s="30"/>
      <c r="L125" s="33"/>
      <c r="M125" s="72"/>
      <c r="N125" s="161"/>
      <c r="O125" s="73"/>
      <c r="P125" s="162">
        <f>P126+P219</f>
        <v>2611.2427950000006</v>
      </c>
      <c r="Q125" s="73"/>
      <c r="R125" s="162">
        <f>R126+R219</f>
        <v>2367.2571361999999</v>
      </c>
      <c r="S125" s="73"/>
      <c r="T125" s="163">
        <f>T126+T219</f>
        <v>1130.0910000000001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T125" s="14" t="s">
        <v>70</v>
      </c>
      <c r="AU125" s="14" t="s">
        <v>109</v>
      </c>
      <c r="BK125" s="164">
        <f>BK126+BK219</f>
        <v>0</v>
      </c>
    </row>
    <row r="126" spans="1:65" s="12" customFormat="1" ht="25.9" customHeight="1">
      <c r="B126" s="165"/>
      <c r="C126" s="166"/>
      <c r="D126" s="167" t="s">
        <v>70</v>
      </c>
      <c r="E126" s="168" t="s">
        <v>131</v>
      </c>
      <c r="F126" s="168" t="s">
        <v>132</v>
      </c>
      <c r="G126" s="166"/>
      <c r="H126" s="166"/>
      <c r="I126" s="166"/>
      <c r="J126" s="169">
        <f>BK126</f>
        <v>0</v>
      </c>
      <c r="K126" s="166"/>
      <c r="L126" s="170"/>
      <c r="M126" s="171"/>
      <c r="N126" s="172"/>
      <c r="O126" s="172"/>
      <c r="P126" s="173">
        <f>P127+P151+P155+P175+P185+P217</f>
        <v>2605.4642950000007</v>
      </c>
      <c r="Q126" s="172"/>
      <c r="R126" s="173">
        <f>R127+R151+R155+R175+R185+R217</f>
        <v>2367.2049861999999</v>
      </c>
      <c r="S126" s="172"/>
      <c r="T126" s="174">
        <f>T127+T151+T155+T175+T185+T217</f>
        <v>1130.0910000000001</v>
      </c>
      <c r="AR126" s="175" t="s">
        <v>79</v>
      </c>
      <c r="AT126" s="176" t="s">
        <v>70</v>
      </c>
      <c r="AU126" s="176" t="s">
        <v>71</v>
      </c>
      <c r="AY126" s="175" t="s">
        <v>133</v>
      </c>
      <c r="BK126" s="177">
        <f>BK127+BK151+BK155+BK175+BK185+BK217</f>
        <v>0</v>
      </c>
    </row>
    <row r="127" spans="1:65" s="12" customFormat="1" ht="22.9" customHeight="1">
      <c r="B127" s="165"/>
      <c r="C127" s="166"/>
      <c r="D127" s="167" t="s">
        <v>70</v>
      </c>
      <c r="E127" s="178" t="s">
        <v>79</v>
      </c>
      <c r="F127" s="178" t="s">
        <v>134</v>
      </c>
      <c r="G127" s="166"/>
      <c r="H127" s="166"/>
      <c r="I127" s="166"/>
      <c r="J127" s="179">
        <f>BK127</f>
        <v>0</v>
      </c>
      <c r="K127" s="166"/>
      <c r="L127" s="170"/>
      <c r="M127" s="171"/>
      <c r="N127" s="172"/>
      <c r="O127" s="172"/>
      <c r="P127" s="173">
        <f>SUM(P128:P150)</f>
        <v>1274.8673100000003</v>
      </c>
      <c r="Q127" s="172"/>
      <c r="R127" s="173">
        <f>SUM(R128:R150)</f>
        <v>4.4550000000000006E-2</v>
      </c>
      <c r="S127" s="172"/>
      <c r="T127" s="174">
        <f>SUM(T128:T150)</f>
        <v>1073.4960000000001</v>
      </c>
      <c r="AR127" s="175" t="s">
        <v>79</v>
      </c>
      <c r="AT127" s="176" t="s">
        <v>70</v>
      </c>
      <c r="AU127" s="176" t="s">
        <v>79</v>
      </c>
      <c r="AY127" s="175" t="s">
        <v>133</v>
      </c>
      <c r="BK127" s="177">
        <f>SUM(BK128:BK150)</f>
        <v>0</v>
      </c>
    </row>
    <row r="128" spans="1:65" s="2" customFormat="1" ht="24.2" customHeight="1">
      <c r="A128" s="28"/>
      <c r="B128" s="29"/>
      <c r="C128" s="180" t="s">
        <v>79</v>
      </c>
      <c r="D128" s="180" t="s">
        <v>135</v>
      </c>
      <c r="E128" s="181" t="s">
        <v>136</v>
      </c>
      <c r="F128" s="182" t="s">
        <v>137</v>
      </c>
      <c r="G128" s="183" t="s">
        <v>138</v>
      </c>
      <c r="H128" s="184">
        <v>4</v>
      </c>
      <c r="I128" s="184"/>
      <c r="J128" s="185">
        <f t="shared" ref="J128:J150" si="0">ROUND(I128*H128,2)</f>
        <v>0</v>
      </c>
      <c r="K128" s="186"/>
      <c r="L128" s="33"/>
      <c r="M128" s="187" t="s">
        <v>1</v>
      </c>
      <c r="N128" s="188" t="s">
        <v>37</v>
      </c>
      <c r="O128" s="189">
        <v>0.83699999999999997</v>
      </c>
      <c r="P128" s="189">
        <f t="shared" ref="P128:P150" si="1">O128*H128</f>
        <v>3.3479999999999999</v>
      </c>
      <c r="Q128" s="189">
        <v>0</v>
      </c>
      <c r="R128" s="189">
        <f t="shared" ref="R128:R150" si="2">Q128*H128</f>
        <v>0</v>
      </c>
      <c r="S128" s="189">
        <v>0</v>
      </c>
      <c r="T128" s="190">
        <f t="shared" ref="T128:T150" si="3"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91" t="s">
        <v>139</v>
      </c>
      <c r="AT128" s="191" t="s">
        <v>135</v>
      </c>
      <c r="AU128" s="191" t="s">
        <v>140</v>
      </c>
      <c r="AY128" s="14" t="s">
        <v>133</v>
      </c>
      <c r="BE128" s="192">
        <f t="shared" ref="BE128:BE150" si="4">IF(N128="základná",J128,0)</f>
        <v>0</v>
      </c>
      <c r="BF128" s="192">
        <f t="shared" ref="BF128:BF150" si="5">IF(N128="znížená",J128,0)</f>
        <v>0</v>
      </c>
      <c r="BG128" s="192">
        <f t="shared" ref="BG128:BG150" si="6">IF(N128="zákl. prenesená",J128,0)</f>
        <v>0</v>
      </c>
      <c r="BH128" s="192">
        <f t="shared" ref="BH128:BH150" si="7">IF(N128="zníž. prenesená",J128,0)</f>
        <v>0</v>
      </c>
      <c r="BI128" s="192">
        <f t="shared" ref="BI128:BI150" si="8">IF(N128="nulová",J128,0)</f>
        <v>0</v>
      </c>
      <c r="BJ128" s="14" t="s">
        <v>140</v>
      </c>
      <c r="BK128" s="192">
        <f t="shared" ref="BK128:BK150" si="9">ROUND(I128*H128,2)</f>
        <v>0</v>
      </c>
      <c r="BL128" s="14" t="s">
        <v>139</v>
      </c>
      <c r="BM128" s="191" t="s">
        <v>141</v>
      </c>
    </row>
    <row r="129" spans="1:65" s="2" customFormat="1" ht="24.2" customHeight="1">
      <c r="A129" s="28"/>
      <c r="B129" s="29"/>
      <c r="C129" s="180" t="s">
        <v>140</v>
      </c>
      <c r="D129" s="180" t="s">
        <v>135</v>
      </c>
      <c r="E129" s="181" t="s">
        <v>142</v>
      </c>
      <c r="F129" s="182" t="s">
        <v>143</v>
      </c>
      <c r="G129" s="183" t="s">
        <v>138</v>
      </c>
      <c r="H129" s="184">
        <v>4</v>
      </c>
      <c r="I129" s="184"/>
      <c r="J129" s="185">
        <f t="shared" si="0"/>
        <v>0</v>
      </c>
      <c r="K129" s="186"/>
      <c r="L129" s="33"/>
      <c r="M129" s="187" t="s">
        <v>1</v>
      </c>
      <c r="N129" s="188" t="s">
        <v>37</v>
      </c>
      <c r="O129" s="189">
        <v>1.57</v>
      </c>
      <c r="P129" s="189">
        <f t="shared" si="1"/>
        <v>6.28</v>
      </c>
      <c r="Q129" s="189">
        <v>1.0000000000000001E-5</v>
      </c>
      <c r="R129" s="189">
        <f t="shared" si="2"/>
        <v>4.0000000000000003E-5</v>
      </c>
      <c r="S129" s="189">
        <v>0</v>
      </c>
      <c r="T129" s="190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91" t="s">
        <v>139</v>
      </c>
      <c r="AT129" s="191" t="s">
        <v>135</v>
      </c>
      <c r="AU129" s="191" t="s">
        <v>140</v>
      </c>
      <c r="AY129" s="14" t="s">
        <v>133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4" t="s">
        <v>140</v>
      </c>
      <c r="BK129" s="192">
        <f t="shared" si="9"/>
        <v>0</v>
      </c>
      <c r="BL129" s="14" t="s">
        <v>139</v>
      </c>
      <c r="BM129" s="191" t="s">
        <v>144</v>
      </c>
    </row>
    <row r="130" spans="1:65" s="2" customFormat="1" ht="24.2" customHeight="1">
      <c r="A130" s="28"/>
      <c r="B130" s="29"/>
      <c r="C130" s="180" t="s">
        <v>145</v>
      </c>
      <c r="D130" s="180" t="s">
        <v>135</v>
      </c>
      <c r="E130" s="181" t="s">
        <v>146</v>
      </c>
      <c r="F130" s="182" t="s">
        <v>147</v>
      </c>
      <c r="G130" s="183" t="s">
        <v>148</v>
      </c>
      <c r="H130" s="184">
        <v>290</v>
      </c>
      <c r="I130" s="184"/>
      <c r="J130" s="185">
        <f t="shared" si="0"/>
        <v>0</v>
      </c>
      <c r="K130" s="186"/>
      <c r="L130" s="33"/>
      <c r="M130" s="187" t="s">
        <v>1</v>
      </c>
      <c r="N130" s="188" t="s">
        <v>37</v>
      </c>
      <c r="O130" s="189">
        <v>0.151</v>
      </c>
      <c r="P130" s="189">
        <f t="shared" si="1"/>
        <v>43.79</v>
      </c>
      <c r="Q130" s="189">
        <v>0</v>
      </c>
      <c r="R130" s="189">
        <f t="shared" si="2"/>
        <v>0</v>
      </c>
      <c r="S130" s="189">
        <v>0.13800000000000001</v>
      </c>
      <c r="T130" s="190">
        <f t="shared" si="3"/>
        <v>40.020000000000003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91" t="s">
        <v>139</v>
      </c>
      <c r="AT130" s="191" t="s">
        <v>135</v>
      </c>
      <c r="AU130" s="191" t="s">
        <v>140</v>
      </c>
      <c r="AY130" s="14" t="s">
        <v>133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4" t="s">
        <v>140</v>
      </c>
      <c r="BK130" s="192">
        <f t="shared" si="9"/>
        <v>0</v>
      </c>
      <c r="BL130" s="14" t="s">
        <v>139</v>
      </c>
      <c r="BM130" s="191" t="s">
        <v>149</v>
      </c>
    </row>
    <row r="131" spans="1:65" s="2" customFormat="1" ht="24.2" customHeight="1">
      <c r="A131" s="28"/>
      <c r="B131" s="29"/>
      <c r="C131" s="180" t="s">
        <v>139</v>
      </c>
      <c r="D131" s="180" t="s">
        <v>135</v>
      </c>
      <c r="E131" s="181" t="s">
        <v>150</v>
      </c>
      <c r="F131" s="182" t="s">
        <v>151</v>
      </c>
      <c r="G131" s="183" t="s">
        <v>148</v>
      </c>
      <c r="H131" s="184">
        <v>468</v>
      </c>
      <c r="I131" s="184"/>
      <c r="J131" s="185">
        <f t="shared" si="0"/>
        <v>0</v>
      </c>
      <c r="K131" s="186"/>
      <c r="L131" s="33"/>
      <c r="M131" s="187" t="s">
        <v>1</v>
      </c>
      <c r="N131" s="188" t="s">
        <v>37</v>
      </c>
      <c r="O131" s="189">
        <v>0.23599999999999999</v>
      </c>
      <c r="P131" s="189">
        <f t="shared" si="1"/>
        <v>110.44799999999999</v>
      </c>
      <c r="Q131" s="189">
        <v>0</v>
      </c>
      <c r="R131" s="189">
        <f t="shared" si="2"/>
        <v>0</v>
      </c>
      <c r="S131" s="189">
        <v>0.26</v>
      </c>
      <c r="T131" s="190">
        <f t="shared" si="3"/>
        <v>121.68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91" t="s">
        <v>139</v>
      </c>
      <c r="AT131" s="191" t="s">
        <v>135</v>
      </c>
      <c r="AU131" s="191" t="s">
        <v>140</v>
      </c>
      <c r="AY131" s="14" t="s">
        <v>133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4" t="s">
        <v>140</v>
      </c>
      <c r="BK131" s="192">
        <f t="shared" si="9"/>
        <v>0</v>
      </c>
      <c r="BL131" s="14" t="s">
        <v>139</v>
      </c>
      <c r="BM131" s="191" t="s">
        <v>152</v>
      </c>
    </row>
    <row r="132" spans="1:65" s="2" customFormat="1" ht="24.2" customHeight="1">
      <c r="A132" s="28"/>
      <c r="B132" s="29"/>
      <c r="C132" s="180" t="s">
        <v>153</v>
      </c>
      <c r="D132" s="180" t="s">
        <v>135</v>
      </c>
      <c r="E132" s="181" t="s">
        <v>154</v>
      </c>
      <c r="F132" s="182" t="s">
        <v>155</v>
      </c>
      <c r="G132" s="183" t="s">
        <v>148</v>
      </c>
      <c r="H132" s="184">
        <v>640</v>
      </c>
      <c r="I132" s="184"/>
      <c r="J132" s="185">
        <f t="shared" si="0"/>
        <v>0</v>
      </c>
      <c r="K132" s="186"/>
      <c r="L132" s="33"/>
      <c r="M132" s="187" t="s">
        <v>1</v>
      </c>
      <c r="N132" s="188" t="s">
        <v>37</v>
      </c>
      <c r="O132" s="189">
        <v>0.82699999999999996</v>
      </c>
      <c r="P132" s="189">
        <f t="shared" si="1"/>
        <v>529.28</v>
      </c>
      <c r="Q132" s="189">
        <v>0</v>
      </c>
      <c r="R132" s="189">
        <f t="shared" si="2"/>
        <v>0</v>
      </c>
      <c r="S132" s="189">
        <v>0.45</v>
      </c>
      <c r="T132" s="190">
        <f t="shared" si="3"/>
        <v>288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91" t="s">
        <v>139</v>
      </c>
      <c r="AT132" s="191" t="s">
        <v>135</v>
      </c>
      <c r="AU132" s="191" t="s">
        <v>140</v>
      </c>
      <c r="AY132" s="14" t="s">
        <v>133</v>
      </c>
      <c r="BE132" s="192">
        <f t="shared" si="4"/>
        <v>0</v>
      </c>
      <c r="BF132" s="192">
        <f t="shared" si="5"/>
        <v>0</v>
      </c>
      <c r="BG132" s="192">
        <f t="shared" si="6"/>
        <v>0</v>
      </c>
      <c r="BH132" s="192">
        <f t="shared" si="7"/>
        <v>0</v>
      </c>
      <c r="BI132" s="192">
        <f t="shared" si="8"/>
        <v>0</v>
      </c>
      <c r="BJ132" s="14" t="s">
        <v>140</v>
      </c>
      <c r="BK132" s="192">
        <f t="shared" si="9"/>
        <v>0</v>
      </c>
      <c r="BL132" s="14" t="s">
        <v>139</v>
      </c>
      <c r="BM132" s="191" t="s">
        <v>156</v>
      </c>
    </row>
    <row r="133" spans="1:65" s="2" customFormat="1" ht="24.2" customHeight="1">
      <c r="A133" s="28"/>
      <c r="B133" s="29"/>
      <c r="C133" s="180" t="s">
        <v>157</v>
      </c>
      <c r="D133" s="180" t="s">
        <v>135</v>
      </c>
      <c r="E133" s="181" t="s">
        <v>158</v>
      </c>
      <c r="F133" s="182" t="s">
        <v>159</v>
      </c>
      <c r="G133" s="183" t="s">
        <v>148</v>
      </c>
      <c r="H133" s="184">
        <v>1398</v>
      </c>
      <c r="I133" s="184"/>
      <c r="J133" s="185">
        <f t="shared" si="0"/>
        <v>0</v>
      </c>
      <c r="K133" s="186"/>
      <c r="L133" s="33"/>
      <c r="M133" s="187" t="s">
        <v>1</v>
      </c>
      <c r="N133" s="188" t="s">
        <v>37</v>
      </c>
      <c r="O133" s="189">
        <v>6.9000000000000006E-2</v>
      </c>
      <c r="P133" s="189">
        <f t="shared" si="1"/>
        <v>96.462000000000003</v>
      </c>
      <c r="Q133" s="189">
        <v>0</v>
      </c>
      <c r="R133" s="189">
        <f t="shared" si="2"/>
        <v>0</v>
      </c>
      <c r="S133" s="189">
        <v>0.23499999999999999</v>
      </c>
      <c r="T133" s="190">
        <f t="shared" si="3"/>
        <v>328.53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91" t="s">
        <v>139</v>
      </c>
      <c r="AT133" s="191" t="s">
        <v>135</v>
      </c>
      <c r="AU133" s="191" t="s">
        <v>140</v>
      </c>
      <c r="AY133" s="14" t="s">
        <v>133</v>
      </c>
      <c r="BE133" s="192">
        <f t="shared" si="4"/>
        <v>0</v>
      </c>
      <c r="BF133" s="192">
        <f t="shared" si="5"/>
        <v>0</v>
      </c>
      <c r="BG133" s="192">
        <f t="shared" si="6"/>
        <v>0</v>
      </c>
      <c r="BH133" s="192">
        <f t="shared" si="7"/>
        <v>0</v>
      </c>
      <c r="BI133" s="192">
        <f t="shared" si="8"/>
        <v>0</v>
      </c>
      <c r="BJ133" s="14" t="s">
        <v>140</v>
      </c>
      <c r="BK133" s="192">
        <f t="shared" si="9"/>
        <v>0</v>
      </c>
      <c r="BL133" s="14" t="s">
        <v>139</v>
      </c>
      <c r="BM133" s="191" t="s">
        <v>160</v>
      </c>
    </row>
    <row r="134" spans="1:65" s="2" customFormat="1" ht="24.2" customHeight="1">
      <c r="A134" s="28"/>
      <c r="B134" s="29"/>
      <c r="C134" s="180" t="s">
        <v>161</v>
      </c>
      <c r="D134" s="180" t="s">
        <v>135</v>
      </c>
      <c r="E134" s="181" t="s">
        <v>162</v>
      </c>
      <c r="F134" s="182" t="s">
        <v>163</v>
      </c>
      <c r="G134" s="183" t="s">
        <v>148</v>
      </c>
      <c r="H134" s="184">
        <v>290</v>
      </c>
      <c r="I134" s="184"/>
      <c r="J134" s="185">
        <f t="shared" si="0"/>
        <v>0</v>
      </c>
      <c r="K134" s="186"/>
      <c r="L134" s="33"/>
      <c r="M134" s="187" t="s">
        <v>1</v>
      </c>
      <c r="N134" s="188" t="s">
        <v>37</v>
      </c>
      <c r="O134" s="189">
        <v>0</v>
      </c>
      <c r="P134" s="189">
        <f t="shared" si="1"/>
        <v>0</v>
      </c>
      <c r="Q134" s="189">
        <v>0</v>
      </c>
      <c r="R134" s="189">
        <f t="shared" si="2"/>
        <v>0</v>
      </c>
      <c r="S134" s="189">
        <v>0.22500000000000001</v>
      </c>
      <c r="T134" s="190">
        <f t="shared" si="3"/>
        <v>65.25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91" t="s">
        <v>139</v>
      </c>
      <c r="AT134" s="191" t="s">
        <v>135</v>
      </c>
      <c r="AU134" s="191" t="s">
        <v>140</v>
      </c>
      <c r="AY134" s="14" t="s">
        <v>133</v>
      </c>
      <c r="BE134" s="192">
        <f t="shared" si="4"/>
        <v>0</v>
      </c>
      <c r="BF134" s="192">
        <f t="shared" si="5"/>
        <v>0</v>
      </c>
      <c r="BG134" s="192">
        <f t="shared" si="6"/>
        <v>0</v>
      </c>
      <c r="BH134" s="192">
        <f t="shared" si="7"/>
        <v>0</v>
      </c>
      <c r="BI134" s="192">
        <f t="shared" si="8"/>
        <v>0</v>
      </c>
      <c r="BJ134" s="14" t="s">
        <v>140</v>
      </c>
      <c r="BK134" s="192">
        <f t="shared" si="9"/>
        <v>0</v>
      </c>
      <c r="BL134" s="14" t="s">
        <v>139</v>
      </c>
      <c r="BM134" s="191" t="s">
        <v>164</v>
      </c>
    </row>
    <row r="135" spans="1:65" s="2" customFormat="1" ht="37.9" customHeight="1">
      <c r="A135" s="28"/>
      <c r="B135" s="29"/>
      <c r="C135" s="180" t="s">
        <v>165</v>
      </c>
      <c r="D135" s="180" t="s">
        <v>135</v>
      </c>
      <c r="E135" s="181" t="s">
        <v>166</v>
      </c>
      <c r="F135" s="182" t="s">
        <v>167</v>
      </c>
      <c r="G135" s="183" t="s">
        <v>148</v>
      </c>
      <c r="H135" s="184">
        <v>670</v>
      </c>
      <c r="I135" s="184"/>
      <c r="J135" s="185">
        <f t="shared" si="0"/>
        <v>0</v>
      </c>
      <c r="K135" s="186"/>
      <c r="L135" s="33"/>
      <c r="M135" s="187" t="s">
        <v>1</v>
      </c>
      <c r="N135" s="188" t="s">
        <v>37</v>
      </c>
      <c r="O135" s="189">
        <v>0.22800999999999999</v>
      </c>
      <c r="P135" s="189">
        <f t="shared" si="1"/>
        <v>152.76669999999999</v>
      </c>
      <c r="Q135" s="189">
        <v>1.0000000000000001E-5</v>
      </c>
      <c r="R135" s="189">
        <f t="shared" si="2"/>
        <v>6.7000000000000002E-3</v>
      </c>
      <c r="S135" s="189">
        <v>0.127</v>
      </c>
      <c r="T135" s="190">
        <f t="shared" si="3"/>
        <v>85.09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91" t="s">
        <v>139</v>
      </c>
      <c r="AT135" s="191" t="s">
        <v>135</v>
      </c>
      <c r="AU135" s="191" t="s">
        <v>140</v>
      </c>
      <c r="AY135" s="14" t="s">
        <v>133</v>
      </c>
      <c r="BE135" s="192">
        <f t="shared" si="4"/>
        <v>0</v>
      </c>
      <c r="BF135" s="192">
        <f t="shared" si="5"/>
        <v>0</v>
      </c>
      <c r="BG135" s="192">
        <f t="shared" si="6"/>
        <v>0</v>
      </c>
      <c r="BH135" s="192">
        <f t="shared" si="7"/>
        <v>0</v>
      </c>
      <c r="BI135" s="192">
        <f t="shared" si="8"/>
        <v>0</v>
      </c>
      <c r="BJ135" s="14" t="s">
        <v>140</v>
      </c>
      <c r="BK135" s="192">
        <f t="shared" si="9"/>
        <v>0</v>
      </c>
      <c r="BL135" s="14" t="s">
        <v>139</v>
      </c>
      <c r="BM135" s="191" t="s">
        <v>168</v>
      </c>
    </row>
    <row r="136" spans="1:65" s="2" customFormat="1" ht="37.9" customHeight="1">
      <c r="A136" s="28"/>
      <c r="B136" s="29"/>
      <c r="C136" s="180" t="s">
        <v>169</v>
      </c>
      <c r="D136" s="180" t="s">
        <v>135</v>
      </c>
      <c r="E136" s="181" t="s">
        <v>170</v>
      </c>
      <c r="F136" s="182" t="s">
        <v>171</v>
      </c>
      <c r="G136" s="183" t="s">
        <v>148</v>
      </c>
      <c r="H136" s="184">
        <v>199</v>
      </c>
      <c r="I136" s="184"/>
      <c r="J136" s="185">
        <f t="shared" si="0"/>
        <v>0</v>
      </c>
      <c r="K136" s="186"/>
      <c r="L136" s="33"/>
      <c r="M136" s="187" t="s">
        <v>1</v>
      </c>
      <c r="N136" s="188" t="s">
        <v>37</v>
      </c>
      <c r="O136" s="189">
        <v>5.4190000000000002E-2</v>
      </c>
      <c r="P136" s="189">
        <f t="shared" si="1"/>
        <v>10.783810000000001</v>
      </c>
      <c r="Q136" s="189">
        <v>1.9000000000000001E-4</v>
      </c>
      <c r="R136" s="189">
        <f t="shared" si="2"/>
        <v>3.7810000000000003E-2</v>
      </c>
      <c r="S136" s="189">
        <v>0.254</v>
      </c>
      <c r="T136" s="190">
        <f t="shared" si="3"/>
        <v>50.545999999999999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91" t="s">
        <v>139</v>
      </c>
      <c r="AT136" s="191" t="s">
        <v>135</v>
      </c>
      <c r="AU136" s="191" t="s">
        <v>140</v>
      </c>
      <c r="AY136" s="14" t="s">
        <v>133</v>
      </c>
      <c r="BE136" s="192">
        <f t="shared" si="4"/>
        <v>0</v>
      </c>
      <c r="BF136" s="192">
        <f t="shared" si="5"/>
        <v>0</v>
      </c>
      <c r="BG136" s="192">
        <f t="shared" si="6"/>
        <v>0</v>
      </c>
      <c r="BH136" s="192">
        <f t="shared" si="7"/>
        <v>0</v>
      </c>
      <c r="BI136" s="192">
        <f t="shared" si="8"/>
        <v>0</v>
      </c>
      <c r="BJ136" s="14" t="s">
        <v>140</v>
      </c>
      <c r="BK136" s="192">
        <f t="shared" si="9"/>
        <v>0</v>
      </c>
      <c r="BL136" s="14" t="s">
        <v>139</v>
      </c>
      <c r="BM136" s="191" t="s">
        <v>172</v>
      </c>
    </row>
    <row r="137" spans="1:65" s="2" customFormat="1" ht="24.2" customHeight="1">
      <c r="A137" s="28"/>
      <c r="B137" s="29"/>
      <c r="C137" s="180" t="s">
        <v>173</v>
      </c>
      <c r="D137" s="180" t="s">
        <v>135</v>
      </c>
      <c r="E137" s="181" t="s">
        <v>174</v>
      </c>
      <c r="F137" s="182" t="s">
        <v>175</v>
      </c>
      <c r="G137" s="183" t="s">
        <v>176</v>
      </c>
      <c r="H137" s="184">
        <v>310</v>
      </c>
      <c r="I137" s="184"/>
      <c r="J137" s="185">
        <f t="shared" si="0"/>
        <v>0</v>
      </c>
      <c r="K137" s="186"/>
      <c r="L137" s="33"/>
      <c r="M137" s="187" t="s">
        <v>1</v>
      </c>
      <c r="N137" s="188" t="s">
        <v>37</v>
      </c>
      <c r="O137" s="189">
        <v>0.27600000000000002</v>
      </c>
      <c r="P137" s="189">
        <f t="shared" si="1"/>
        <v>85.56</v>
      </c>
      <c r="Q137" s="189">
        <v>0</v>
      </c>
      <c r="R137" s="189">
        <f t="shared" si="2"/>
        <v>0</v>
      </c>
      <c r="S137" s="189">
        <v>0.28999999999999998</v>
      </c>
      <c r="T137" s="190">
        <f t="shared" si="3"/>
        <v>89.899999999999991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91" t="s">
        <v>139</v>
      </c>
      <c r="AT137" s="191" t="s">
        <v>135</v>
      </c>
      <c r="AU137" s="191" t="s">
        <v>140</v>
      </c>
      <c r="AY137" s="14" t="s">
        <v>133</v>
      </c>
      <c r="BE137" s="192">
        <f t="shared" si="4"/>
        <v>0</v>
      </c>
      <c r="BF137" s="192">
        <f t="shared" si="5"/>
        <v>0</v>
      </c>
      <c r="BG137" s="192">
        <f t="shared" si="6"/>
        <v>0</v>
      </c>
      <c r="BH137" s="192">
        <f t="shared" si="7"/>
        <v>0</v>
      </c>
      <c r="BI137" s="192">
        <f t="shared" si="8"/>
        <v>0</v>
      </c>
      <c r="BJ137" s="14" t="s">
        <v>140</v>
      </c>
      <c r="BK137" s="192">
        <f t="shared" si="9"/>
        <v>0</v>
      </c>
      <c r="BL137" s="14" t="s">
        <v>139</v>
      </c>
      <c r="BM137" s="191" t="s">
        <v>177</v>
      </c>
    </row>
    <row r="138" spans="1:65" s="2" customFormat="1" ht="24.2" customHeight="1">
      <c r="A138" s="28"/>
      <c r="B138" s="29"/>
      <c r="C138" s="180" t="s">
        <v>178</v>
      </c>
      <c r="D138" s="180" t="s">
        <v>135</v>
      </c>
      <c r="E138" s="181" t="s">
        <v>179</v>
      </c>
      <c r="F138" s="182" t="s">
        <v>180</v>
      </c>
      <c r="G138" s="183" t="s">
        <v>176</v>
      </c>
      <c r="H138" s="184">
        <v>112</v>
      </c>
      <c r="I138" s="184"/>
      <c r="J138" s="185">
        <f t="shared" si="0"/>
        <v>0</v>
      </c>
      <c r="K138" s="186"/>
      <c r="L138" s="33"/>
      <c r="M138" s="187" t="s">
        <v>1</v>
      </c>
      <c r="N138" s="188" t="s">
        <v>37</v>
      </c>
      <c r="O138" s="189">
        <v>7.4999999999999997E-2</v>
      </c>
      <c r="P138" s="189">
        <f t="shared" si="1"/>
        <v>8.4</v>
      </c>
      <c r="Q138" s="189">
        <v>0</v>
      </c>
      <c r="R138" s="189">
        <f t="shared" si="2"/>
        <v>0</v>
      </c>
      <c r="S138" s="189">
        <v>0.04</v>
      </c>
      <c r="T138" s="190">
        <f t="shared" si="3"/>
        <v>4.4800000000000004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91" t="s">
        <v>139</v>
      </c>
      <c r="AT138" s="191" t="s">
        <v>135</v>
      </c>
      <c r="AU138" s="191" t="s">
        <v>140</v>
      </c>
      <c r="AY138" s="14" t="s">
        <v>133</v>
      </c>
      <c r="BE138" s="192">
        <f t="shared" si="4"/>
        <v>0</v>
      </c>
      <c r="BF138" s="192">
        <f t="shared" si="5"/>
        <v>0</v>
      </c>
      <c r="BG138" s="192">
        <f t="shared" si="6"/>
        <v>0</v>
      </c>
      <c r="BH138" s="192">
        <f t="shared" si="7"/>
        <v>0</v>
      </c>
      <c r="BI138" s="192">
        <f t="shared" si="8"/>
        <v>0</v>
      </c>
      <c r="BJ138" s="14" t="s">
        <v>140</v>
      </c>
      <c r="BK138" s="192">
        <f t="shared" si="9"/>
        <v>0</v>
      </c>
      <c r="BL138" s="14" t="s">
        <v>139</v>
      </c>
      <c r="BM138" s="191" t="s">
        <v>181</v>
      </c>
    </row>
    <row r="139" spans="1:65" s="2" customFormat="1" ht="24.2" customHeight="1">
      <c r="A139" s="28"/>
      <c r="B139" s="29"/>
      <c r="C139" s="180" t="s">
        <v>182</v>
      </c>
      <c r="D139" s="180" t="s">
        <v>135</v>
      </c>
      <c r="E139" s="181" t="s">
        <v>183</v>
      </c>
      <c r="F139" s="182" t="s">
        <v>184</v>
      </c>
      <c r="G139" s="183" t="s">
        <v>185</v>
      </c>
      <c r="H139" s="184">
        <v>40</v>
      </c>
      <c r="I139" s="184"/>
      <c r="J139" s="185">
        <f t="shared" si="0"/>
        <v>0</v>
      </c>
      <c r="K139" s="186"/>
      <c r="L139" s="33"/>
      <c r="M139" s="187" t="s">
        <v>1</v>
      </c>
      <c r="N139" s="188" t="s">
        <v>37</v>
      </c>
      <c r="O139" s="189">
        <v>1.2999999999999999E-2</v>
      </c>
      <c r="P139" s="189">
        <f t="shared" si="1"/>
        <v>0.52</v>
      </c>
      <c r="Q139" s="189">
        <v>0</v>
      </c>
      <c r="R139" s="189">
        <f t="shared" si="2"/>
        <v>0</v>
      </c>
      <c r="S139" s="189">
        <v>0</v>
      </c>
      <c r="T139" s="190">
        <f t="shared" si="3"/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91" t="s">
        <v>139</v>
      </c>
      <c r="AT139" s="191" t="s">
        <v>135</v>
      </c>
      <c r="AU139" s="191" t="s">
        <v>140</v>
      </c>
      <c r="AY139" s="14" t="s">
        <v>133</v>
      </c>
      <c r="BE139" s="192">
        <f t="shared" si="4"/>
        <v>0</v>
      </c>
      <c r="BF139" s="192">
        <f t="shared" si="5"/>
        <v>0</v>
      </c>
      <c r="BG139" s="192">
        <f t="shared" si="6"/>
        <v>0</v>
      </c>
      <c r="BH139" s="192">
        <f t="shared" si="7"/>
        <v>0</v>
      </c>
      <c r="BI139" s="192">
        <f t="shared" si="8"/>
        <v>0</v>
      </c>
      <c r="BJ139" s="14" t="s">
        <v>140</v>
      </c>
      <c r="BK139" s="192">
        <f t="shared" si="9"/>
        <v>0</v>
      </c>
      <c r="BL139" s="14" t="s">
        <v>139</v>
      </c>
      <c r="BM139" s="191" t="s">
        <v>186</v>
      </c>
    </row>
    <row r="140" spans="1:65" s="2" customFormat="1" ht="24.2" customHeight="1">
      <c r="A140" s="28"/>
      <c r="B140" s="29"/>
      <c r="C140" s="180" t="s">
        <v>187</v>
      </c>
      <c r="D140" s="180" t="s">
        <v>135</v>
      </c>
      <c r="E140" s="181" t="s">
        <v>188</v>
      </c>
      <c r="F140" s="182" t="s">
        <v>189</v>
      </c>
      <c r="G140" s="183" t="s">
        <v>185</v>
      </c>
      <c r="H140" s="184">
        <v>606</v>
      </c>
      <c r="I140" s="184"/>
      <c r="J140" s="185">
        <f t="shared" si="0"/>
        <v>0</v>
      </c>
      <c r="K140" s="186"/>
      <c r="L140" s="33"/>
      <c r="M140" s="187" t="s">
        <v>1</v>
      </c>
      <c r="N140" s="188" t="s">
        <v>37</v>
      </c>
      <c r="O140" s="189">
        <v>0.24299999999999999</v>
      </c>
      <c r="P140" s="189">
        <f t="shared" si="1"/>
        <v>147.25800000000001</v>
      </c>
      <c r="Q140" s="189">
        <v>0</v>
      </c>
      <c r="R140" s="189">
        <f t="shared" si="2"/>
        <v>0</v>
      </c>
      <c r="S140" s="189">
        <v>0</v>
      </c>
      <c r="T140" s="190">
        <f t="shared" si="3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91" t="s">
        <v>139</v>
      </c>
      <c r="AT140" s="191" t="s">
        <v>135</v>
      </c>
      <c r="AU140" s="191" t="s">
        <v>140</v>
      </c>
      <c r="AY140" s="14" t="s">
        <v>133</v>
      </c>
      <c r="BE140" s="192">
        <f t="shared" si="4"/>
        <v>0</v>
      </c>
      <c r="BF140" s="192">
        <f t="shared" si="5"/>
        <v>0</v>
      </c>
      <c r="BG140" s="192">
        <f t="shared" si="6"/>
        <v>0</v>
      </c>
      <c r="BH140" s="192">
        <f t="shared" si="7"/>
        <v>0</v>
      </c>
      <c r="BI140" s="192">
        <f t="shared" si="8"/>
        <v>0</v>
      </c>
      <c r="BJ140" s="14" t="s">
        <v>140</v>
      </c>
      <c r="BK140" s="192">
        <f t="shared" si="9"/>
        <v>0</v>
      </c>
      <c r="BL140" s="14" t="s">
        <v>139</v>
      </c>
      <c r="BM140" s="191" t="s">
        <v>190</v>
      </c>
    </row>
    <row r="141" spans="1:65" s="2" customFormat="1" ht="24.2" customHeight="1">
      <c r="A141" s="28"/>
      <c r="B141" s="29"/>
      <c r="C141" s="180" t="s">
        <v>191</v>
      </c>
      <c r="D141" s="180" t="s">
        <v>135</v>
      </c>
      <c r="E141" s="181" t="s">
        <v>192</v>
      </c>
      <c r="F141" s="182" t="s">
        <v>193</v>
      </c>
      <c r="G141" s="183" t="s">
        <v>138</v>
      </c>
      <c r="H141" s="184">
        <v>4</v>
      </c>
      <c r="I141" s="184"/>
      <c r="J141" s="185">
        <f t="shared" si="0"/>
        <v>0</v>
      </c>
      <c r="K141" s="186"/>
      <c r="L141" s="33"/>
      <c r="M141" s="187" t="s">
        <v>1</v>
      </c>
      <c r="N141" s="188" t="s">
        <v>37</v>
      </c>
      <c r="O141" s="189">
        <v>0.16900000000000001</v>
      </c>
      <c r="P141" s="189">
        <f t="shared" si="1"/>
        <v>0.67600000000000005</v>
      </c>
      <c r="Q141" s="189">
        <v>0</v>
      </c>
      <c r="R141" s="189">
        <f t="shared" si="2"/>
        <v>0</v>
      </c>
      <c r="S141" s="189">
        <v>0</v>
      </c>
      <c r="T141" s="190">
        <f t="shared" si="3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91" t="s">
        <v>139</v>
      </c>
      <c r="AT141" s="191" t="s">
        <v>135</v>
      </c>
      <c r="AU141" s="191" t="s">
        <v>140</v>
      </c>
      <c r="AY141" s="14" t="s">
        <v>133</v>
      </c>
      <c r="BE141" s="192">
        <f t="shared" si="4"/>
        <v>0</v>
      </c>
      <c r="BF141" s="192">
        <f t="shared" si="5"/>
        <v>0</v>
      </c>
      <c r="BG141" s="192">
        <f t="shared" si="6"/>
        <v>0</v>
      </c>
      <c r="BH141" s="192">
        <f t="shared" si="7"/>
        <v>0</v>
      </c>
      <c r="BI141" s="192">
        <f t="shared" si="8"/>
        <v>0</v>
      </c>
      <c r="BJ141" s="14" t="s">
        <v>140</v>
      </c>
      <c r="BK141" s="192">
        <f t="shared" si="9"/>
        <v>0</v>
      </c>
      <c r="BL141" s="14" t="s">
        <v>139</v>
      </c>
      <c r="BM141" s="191" t="s">
        <v>194</v>
      </c>
    </row>
    <row r="142" spans="1:65" s="2" customFormat="1" ht="37.9" customHeight="1">
      <c r="A142" s="28"/>
      <c r="B142" s="29"/>
      <c r="C142" s="180" t="s">
        <v>195</v>
      </c>
      <c r="D142" s="180" t="s">
        <v>135</v>
      </c>
      <c r="E142" s="181" t="s">
        <v>196</v>
      </c>
      <c r="F142" s="182" t="s">
        <v>197</v>
      </c>
      <c r="G142" s="183" t="s">
        <v>185</v>
      </c>
      <c r="H142" s="184">
        <v>687.8</v>
      </c>
      <c r="I142" s="184"/>
      <c r="J142" s="185">
        <f t="shared" si="0"/>
        <v>0</v>
      </c>
      <c r="K142" s="186"/>
      <c r="L142" s="33"/>
      <c r="M142" s="187" t="s">
        <v>1</v>
      </c>
      <c r="N142" s="188" t="s">
        <v>37</v>
      </c>
      <c r="O142" s="189">
        <v>5.3999999999999999E-2</v>
      </c>
      <c r="P142" s="189">
        <f t="shared" si="1"/>
        <v>37.141199999999998</v>
      </c>
      <c r="Q142" s="189">
        <v>0</v>
      </c>
      <c r="R142" s="189">
        <f t="shared" si="2"/>
        <v>0</v>
      </c>
      <c r="S142" s="189">
        <v>0</v>
      </c>
      <c r="T142" s="190">
        <f t="shared" si="3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91" t="s">
        <v>139</v>
      </c>
      <c r="AT142" s="191" t="s">
        <v>135</v>
      </c>
      <c r="AU142" s="191" t="s">
        <v>140</v>
      </c>
      <c r="AY142" s="14" t="s">
        <v>133</v>
      </c>
      <c r="BE142" s="192">
        <f t="shared" si="4"/>
        <v>0</v>
      </c>
      <c r="BF142" s="192">
        <f t="shared" si="5"/>
        <v>0</v>
      </c>
      <c r="BG142" s="192">
        <f t="shared" si="6"/>
        <v>0</v>
      </c>
      <c r="BH142" s="192">
        <f t="shared" si="7"/>
        <v>0</v>
      </c>
      <c r="BI142" s="192">
        <f t="shared" si="8"/>
        <v>0</v>
      </c>
      <c r="BJ142" s="14" t="s">
        <v>140</v>
      </c>
      <c r="BK142" s="192">
        <f t="shared" si="9"/>
        <v>0</v>
      </c>
      <c r="BL142" s="14" t="s">
        <v>139</v>
      </c>
      <c r="BM142" s="191" t="s">
        <v>198</v>
      </c>
    </row>
    <row r="143" spans="1:65" s="2" customFormat="1" ht="37.9" customHeight="1">
      <c r="A143" s="28"/>
      <c r="B143" s="29"/>
      <c r="C143" s="180" t="s">
        <v>199</v>
      </c>
      <c r="D143" s="180" t="s">
        <v>135</v>
      </c>
      <c r="E143" s="181" t="s">
        <v>200</v>
      </c>
      <c r="F143" s="182" t="s">
        <v>201</v>
      </c>
      <c r="G143" s="183" t="s">
        <v>185</v>
      </c>
      <c r="H143" s="184">
        <v>1224.4000000000001</v>
      </c>
      <c r="I143" s="184"/>
      <c r="J143" s="185">
        <f t="shared" si="0"/>
        <v>0</v>
      </c>
      <c r="K143" s="186"/>
      <c r="L143" s="33"/>
      <c r="M143" s="187" t="s">
        <v>1</v>
      </c>
      <c r="N143" s="188" t="s">
        <v>37</v>
      </c>
      <c r="O143" s="189">
        <v>5.0000000000000001E-3</v>
      </c>
      <c r="P143" s="189">
        <f t="shared" si="1"/>
        <v>6.1220000000000008</v>
      </c>
      <c r="Q143" s="189">
        <v>0</v>
      </c>
      <c r="R143" s="189">
        <f t="shared" si="2"/>
        <v>0</v>
      </c>
      <c r="S143" s="189">
        <v>0</v>
      </c>
      <c r="T143" s="190">
        <f t="shared" si="3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91" t="s">
        <v>139</v>
      </c>
      <c r="AT143" s="191" t="s">
        <v>135</v>
      </c>
      <c r="AU143" s="191" t="s">
        <v>140</v>
      </c>
      <c r="AY143" s="14" t="s">
        <v>133</v>
      </c>
      <c r="BE143" s="192">
        <f t="shared" si="4"/>
        <v>0</v>
      </c>
      <c r="BF143" s="192">
        <f t="shared" si="5"/>
        <v>0</v>
      </c>
      <c r="BG143" s="192">
        <f t="shared" si="6"/>
        <v>0</v>
      </c>
      <c r="BH143" s="192">
        <f t="shared" si="7"/>
        <v>0</v>
      </c>
      <c r="BI143" s="192">
        <f t="shared" si="8"/>
        <v>0</v>
      </c>
      <c r="BJ143" s="14" t="s">
        <v>140</v>
      </c>
      <c r="BK143" s="192">
        <f t="shared" si="9"/>
        <v>0</v>
      </c>
      <c r="BL143" s="14" t="s">
        <v>139</v>
      </c>
      <c r="BM143" s="191" t="s">
        <v>202</v>
      </c>
    </row>
    <row r="144" spans="1:65" s="2" customFormat="1" ht="24.2" customHeight="1">
      <c r="A144" s="28"/>
      <c r="B144" s="29"/>
      <c r="C144" s="180" t="s">
        <v>203</v>
      </c>
      <c r="D144" s="180" t="s">
        <v>135</v>
      </c>
      <c r="E144" s="181" t="s">
        <v>204</v>
      </c>
      <c r="F144" s="182" t="s">
        <v>205</v>
      </c>
      <c r="G144" s="183" t="s">
        <v>138</v>
      </c>
      <c r="H144" s="184">
        <v>4</v>
      </c>
      <c r="I144" s="184"/>
      <c r="J144" s="185">
        <f t="shared" si="0"/>
        <v>0</v>
      </c>
      <c r="K144" s="186"/>
      <c r="L144" s="33"/>
      <c r="M144" s="187" t="s">
        <v>1</v>
      </c>
      <c r="N144" s="188" t="s">
        <v>37</v>
      </c>
      <c r="O144" s="189">
        <v>0.48799999999999999</v>
      </c>
      <c r="P144" s="189">
        <f t="shared" si="1"/>
        <v>1.952</v>
      </c>
      <c r="Q144" s="189">
        <v>0</v>
      </c>
      <c r="R144" s="189">
        <f t="shared" si="2"/>
        <v>0</v>
      </c>
      <c r="S144" s="189">
        <v>0</v>
      </c>
      <c r="T144" s="190">
        <f t="shared" si="3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91" t="s">
        <v>139</v>
      </c>
      <c r="AT144" s="191" t="s">
        <v>135</v>
      </c>
      <c r="AU144" s="191" t="s">
        <v>140</v>
      </c>
      <c r="AY144" s="14" t="s">
        <v>133</v>
      </c>
      <c r="BE144" s="192">
        <f t="shared" si="4"/>
        <v>0</v>
      </c>
      <c r="BF144" s="192">
        <f t="shared" si="5"/>
        <v>0</v>
      </c>
      <c r="BG144" s="192">
        <f t="shared" si="6"/>
        <v>0</v>
      </c>
      <c r="BH144" s="192">
        <f t="shared" si="7"/>
        <v>0</v>
      </c>
      <c r="BI144" s="192">
        <f t="shared" si="8"/>
        <v>0</v>
      </c>
      <c r="BJ144" s="14" t="s">
        <v>140</v>
      </c>
      <c r="BK144" s="192">
        <f t="shared" si="9"/>
        <v>0</v>
      </c>
      <c r="BL144" s="14" t="s">
        <v>139</v>
      </c>
      <c r="BM144" s="191" t="s">
        <v>206</v>
      </c>
    </row>
    <row r="145" spans="1:65" s="2" customFormat="1" ht="24.2" customHeight="1">
      <c r="A145" s="28"/>
      <c r="B145" s="29"/>
      <c r="C145" s="180" t="s">
        <v>207</v>
      </c>
      <c r="D145" s="180" t="s">
        <v>135</v>
      </c>
      <c r="E145" s="181" t="s">
        <v>208</v>
      </c>
      <c r="F145" s="182" t="s">
        <v>209</v>
      </c>
      <c r="G145" s="183" t="s">
        <v>138</v>
      </c>
      <c r="H145" s="184">
        <v>4</v>
      </c>
      <c r="I145" s="184"/>
      <c r="J145" s="185">
        <f t="shared" si="0"/>
        <v>0</v>
      </c>
      <c r="K145" s="186"/>
      <c r="L145" s="33"/>
      <c r="M145" s="187" t="s">
        <v>1</v>
      </c>
      <c r="N145" s="188" t="s">
        <v>37</v>
      </c>
      <c r="O145" s="189">
        <v>0.46800000000000003</v>
      </c>
      <c r="P145" s="189">
        <f t="shared" si="1"/>
        <v>1.8720000000000001</v>
      </c>
      <c r="Q145" s="189">
        <v>0</v>
      </c>
      <c r="R145" s="189">
        <f t="shared" si="2"/>
        <v>0</v>
      </c>
      <c r="S145" s="189">
        <v>0</v>
      </c>
      <c r="T145" s="190">
        <f t="shared" si="3"/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91" t="s">
        <v>139</v>
      </c>
      <c r="AT145" s="191" t="s">
        <v>135</v>
      </c>
      <c r="AU145" s="191" t="s">
        <v>140</v>
      </c>
      <c r="AY145" s="14" t="s">
        <v>133</v>
      </c>
      <c r="BE145" s="192">
        <f t="shared" si="4"/>
        <v>0</v>
      </c>
      <c r="BF145" s="192">
        <f t="shared" si="5"/>
        <v>0</v>
      </c>
      <c r="BG145" s="192">
        <f t="shared" si="6"/>
        <v>0</v>
      </c>
      <c r="BH145" s="192">
        <f t="shared" si="7"/>
        <v>0</v>
      </c>
      <c r="BI145" s="192">
        <f t="shared" si="8"/>
        <v>0</v>
      </c>
      <c r="BJ145" s="14" t="s">
        <v>140</v>
      </c>
      <c r="BK145" s="192">
        <f t="shared" si="9"/>
        <v>0</v>
      </c>
      <c r="BL145" s="14" t="s">
        <v>139</v>
      </c>
      <c r="BM145" s="191" t="s">
        <v>210</v>
      </c>
    </row>
    <row r="146" spans="1:65" s="2" customFormat="1" ht="24.2" customHeight="1">
      <c r="A146" s="28"/>
      <c r="B146" s="29"/>
      <c r="C146" s="180" t="s">
        <v>211</v>
      </c>
      <c r="D146" s="180" t="s">
        <v>135</v>
      </c>
      <c r="E146" s="181" t="s">
        <v>212</v>
      </c>
      <c r="F146" s="182" t="s">
        <v>213</v>
      </c>
      <c r="G146" s="183" t="s">
        <v>185</v>
      </c>
      <c r="H146" s="184">
        <v>29</v>
      </c>
      <c r="I146" s="184"/>
      <c r="J146" s="185">
        <f t="shared" si="0"/>
        <v>0</v>
      </c>
      <c r="K146" s="186"/>
      <c r="L146" s="33"/>
      <c r="M146" s="187" t="s">
        <v>1</v>
      </c>
      <c r="N146" s="188" t="s">
        <v>37</v>
      </c>
      <c r="O146" s="189">
        <v>4.3999999999999997E-2</v>
      </c>
      <c r="P146" s="189">
        <f t="shared" si="1"/>
        <v>1.276</v>
      </c>
      <c r="Q146" s="189">
        <v>0</v>
      </c>
      <c r="R146" s="189">
        <f t="shared" si="2"/>
        <v>0</v>
      </c>
      <c r="S146" s="189">
        <v>0</v>
      </c>
      <c r="T146" s="190">
        <f t="shared" si="3"/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91" t="s">
        <v>139</v>
      </c>
      <c r="AT146" s="191" t="s">
        <v>135</v>
      </c>
      <c r="AU146" s="191" t="s">
        <v>140</v>
      </c>
      <c r="AY146" s="14" t="s">
        <v>133</v>
      </c>
      <c r="BE146" s="192">
        <f t="shared" si="4"/>
        <v>0</v>
      </c>
      <c r="BF146" s="192">
        <f t="shared" si="5"/>
        <v>0</v>
      </c>
      <c r="BG146" s="192">
        <f t="shared" si="6"/>
        <v>0</v>
      </c>
      <c r="BH146" s="192">
        <f t="shared" si="7"/>
        <v>0</v>
      </c>
      <c r="BI146" s="192">
        <f t="shared" si="8"/>
        <v>0</v>
      </c>
      <c r="BJ146" s="14" t="s">
        <v>140</v>
      </c>
      <c r="BK146" s="192">
        <f t="shared" si="9"/>
        <v>0</v>
      </c>
      <c r="BL146" s="14" t="s">
        <v>139</v>
      </c>
      <c r="BM146" s="191" t="s">
        <v>214</v>
      </c>
    </row>
    <row r="147" spans="1:65" s="2" customFormat="1" ht="14.45" customHeight="1">
      <c r="A147" s="28"/>
      <c r="B147" s="29"/>
      <c r="C147" s="180" t="s">
        <v>7</v>
      </c>
      <c r="D147" s="180" t="s">
        <v>135</v>
      </c>
      <c r="E147" s="181" t="s">
        <v>215</v>
      </c>
      <c r="F147" s="182" t="s">
        <v>216</v>
      </c>
      <c r="G147" s="183" t="s">
        <v>185</v>
      </c>
      <c r="H147" s="184">
        <v>612.20000000000005</v>
      </c>
      <c r="I147" s="184"/>
      <c r="J147" s="185">
        <f t="shared" si="0"/>
        <v>0</v>
      </c>
      <c r="K147" s="186"/>
      <c r="L147" s="33"/>
      <c r="M147" s="187" t="s">
        <v>1</v>
      </c>
      <c r="N147" s="188" t="s">
        <v>37</v>
      </c>
      <c r="O147" s="189">
        <v>8.0000000000000002E-3</v>
      </c>
      <c r="P147" s="189">
        <f t="shared" si="1"/>
        <v>4.8976000000000006</v>
      </c>
      <c r="Q147" s="189">
        <v>0</v>
      </c>
      <c r="R147" s="189">
        <f t="shared" si="2"/>
        <v>0</v>
      </c>
      <c r="S147" s="189">
        <v>0</v>
      </c>
      <c r="T147" s="190">
        <f t="shared" si="3"/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91" t="s">
        <v>139</v>
      </c>
      <c r="AT147" s="191" t="s">
        <v>135</v>
      </c>
      <c r="AU147" s="191" t="s">
        <v>140</v>
      </c>
      <c r="AY147" s="14" t="s">
        <v>133</v>
      </c>
      <c r="BE147" s="192">
        <f t="shared" si="4"/>
        <v>0</v>
      </c>
      <c r="BF147" s="192">
        <f t="shared" si="5"/>
        <v>0</v>
      </c>
      <c r="BG147" s="192">
        <f t="shared" si="6"/>
        <v>0</v>
      </c>
      <c r="BH147" s="192">
        <f t="shared" si="7"/>
        <v>0</v>
      </c>
      <c r="BI147" s="192">
        <f t="shared" si="8"/>
        <v>0</v>
      </c>
      <c r="BJ147" s="14" t="s">
        <v>140</v>
      </c>
      <c r="BK147" s="192">
        <f t="shared" si="9"/>
        <v>0</v>
      </c>
      <c r="BL147" s="14" t="s">
        <v>139</v>
      </c>
      <c r="BM147" s="191" t="s">
        <v>217</v>
      </c>
    </row>
    <row r="148" spans="1:65" s="2" customFormat="1" ht="24.2" customHeight="1">
      <c r="A148" s="28"/>
      <c r="B148" s="29"/>
      <c r="C148" s="180" t="s">
        <v>218</v>
      </c>
      <c r="D148" s="180" t="s">
        <v>135</v>
      </c>
      <c r="E148" s="181" t="s">
        <v>219</v>
      </c>
      <c r="F148" s="182" t="s">
        <v>220</v>
      </c>
      <c r="G148" s="183" t="s">
        <v>221</v>
      </c>
      <c r="H148" s="184">
        <v>1163.18</v>
      </c>
      <c r="I148" s="184"/>
      <c r="J148" s="185">
        <f t="shared" si="0"/>
        <v>0</v>
      </c>
      <c r="K148" s="186"/>
      <c r="L148" s="33"/>
      <c r="M148" s="187" t="s">
        <v>1</v>
      </c>
      <c r="N148" s="188" t="s">
        <v>37</v>
      </c>
      <c r="O148" s="189">
        <v>0</v>
      </c>
      <c r="P148" s="189">
        <f t="shared" si="1"/>
        <v>0</v>
      </c>
      <c r="Q148" s="189">
        <v>0</v>
      </c>
      <c r="R148" s="189">
        <f t="shared" si="2"/>
        <v>0</v>
      </c>
      <c r="S148" s="189">
        <v>0</v>
      </c>
      <c r="T148" s="190">
        <f t="shared" si="3"/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91" t="s">
        <v>139</v>
      </c>
      <c r="AT148" s="191" t="s">
        <v>135</v>
      </c>
      <c r="AU148" s="191" t="s">
        <v>140</v>
      </c>
      <c r="AY148" s="14" t="s">
        <v>133</v>
      </c>
      <c r="BE148" s="192">
        <f t="shared" si="4"/>
        <v>0</v>
      </c>
      <c r="BF148" s="192">
        <f t="shared" si="5"/>
        <v>0</v>
      </c>
      <c r="BG148" s="192">
        <f t="shared" si="6"/>
        <v>0</v>
      </c>
      <c r="BH148" s="192">
        <f t="shared" si="7"/>
        <v>0</v>
      </c>
      <c r="BI148" s="192">
        <f t="shared" si="8"/>
        <v>0</v>
      </c>
      <c r="BJ148" s="14" t="s">
        <v>140</v>
      </c>
      <c r="BK148" s="192">
        <f t="shared" si="9"/>
        <v>0</v>
      </c>
      <c r="BL148" s="14" t="s">
        <v>139</v>
      </c>
      <c r="BM148" s="191" t="s">
        <v>222</v>
      </c>
    </row>
    <row r="149" spans="1:65" s="2" customFormat="1" ht="14.45" customHeight="1">
      <c r="A149" s="28"/>
      <c r="B149" s="29"/>
      <c r="C149" s="180" t="s">
        <v>223</v>
      </c>
      <c r="D149" s="180" t="s">
        <v>135</v>
      </c>
      <c r="E149" s="181" t="s">
        <v>224</v>
      </c>
      <c r="F149" s="182" t="s">
        <v>225</v>
      </c>
      <c r="G149" s="183" t="s">
        <v>148</v>
      </c>
      <c r="H149" s="184">
        <v>1170</v>
      </c>
      <c r="I149" s="184"/>
      <c r="J149" s="185">
        <f t="shared" si="0"/>
        <v>0</v>
      </c>
      <c r="K149" s="186"/>
      <c r="L149" s="33"/>
      <c r="M149" s="187" t="s">
        <v>1</v>
      </c>
      <c r="N149" s="188" t="s">
        <v>37</v>
      </c>
      <c r="O149" s="189">
        <v>1.7000000000000001E-2</v>
      </c>
      <c r="P149" s="189">
        <f t="shared" si="1"/>
        <v>19.89</v>
      </c>
      <c r="Q149" s="189">
        <v>0</v>
      </c>
      <c r="R149" s="189">
        <f t="shared" si="2"/>
        <v>0</v>
      </c>
      <c r="S149" s="189">
        <v>0</v>
      </c>
      <c r="T149" s="190">
        <f t="shared" si="3"/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91" t="s">
        <v>139</v>
      </c>
      <c r="AT149" s="191" t="s">
        <v>135</v>
      </c>
      <c r="AU149" s="191" t="s">
        <v>140</v>
      </c>
      <c r="AY149" s="14" t="s">
        <v>133</v>
      </c>
      <c r="BE149" s="192">
        <f t="shared" si="4"/>
        <v>0</v>
      </c>
      <c r="BF149" s="192">
        <f t="shared" si="5"/>
        <v>0</v>
      </c>
      <c r="BG149" s="192">
        <f t="shared" si="6"/>
        <v>0</v>
      </c>
      <c r="BH149" s="192">
        <f t="shared" si="7"/>
        <v>0</v>
      </c>
      <c r="BI149" s="192">
        <f t="shared" si="8"/>
        <v>0</v>
      </c>
      <c r="BJ149" s="14" t="s">
        <v>140</v>
      </c>
      <c r="BK149" s="192">
        <f t="shared" si="9"/>
        <v>0</v>
      </c>
      <c r="BL149" s="14" t="s">
        <v>139</v>
      </c>
      <c r="BM149" s="191" t="s">
        <v>226</v>
      </c>
    </row>
    <row r="150" spans="1:65" s="2" customFormat="1" ht="24.2" customHeight="1">
      <c r="A150" s="28"/>
      <c r="B150" s="29"/>
      <c r="C150" s="180" t="s">
        <v>227</v>
      </c>
      <c r="D150" s="180" t="s">
        <v>135</v>
      </c>
      <c r="E150" s="181" t="s">
        <v>228</v>
      </c>
      <c r="F150" s="182" t="s">
        <v>229</v>
      </c>
      <c r="G150" s="183" t="s">
        <v>148</v>
      </c>
      <c r="H150" s="184">
        <v>48</v>
      </c>
      <c r="I150" s="184"/>
      <c r="J150" s="185">
        <f t="shared" si="0"/>
        <v>0</v>
      </c>
      <c r="K150" s="186"/>
      <c r="L150" s="33"/>
      <c r="M150" s="187" t="s">
        <v>1</v>
      </c>
      <c r="N150" s="188" t="s">
        <v>37</v>
      </c>
      <c r="O150" s="189">
        <v>0.128</v>
      </c>
      <c r="P150" s="189">
        <f t="shared" si="1"/>
        <v>6.1440000000000001</v>
      </c>
      <c r="Q150" s="189">
        <v>0</v>
      </c>
      <c r="R150" s="189">
        <f t="shared" si="2"/>
        <v>0</v>
      </c>
      <c r="S150" s="189">
        <v>0</v>
      </c>
      <c r="T150" s="190">
        <f t="shared" si="3"/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91" t="s">
        <v>139</v>
      </c>
      <c r="AT150" s="191" t="s">
        <v>135</v>
      </c>
      <c r="AU150" s="191" t="s">
        <v>140</v>
      </c>
      <c r="AY150" s="14" t="s">
        <v>133</v>
      </c>
      <c r="BE150" s="192">
        <f t="shared" si="4"/>
        <v>0</v>
      </c>
      <c r="BF150" s="192">
        <f t="shared" si="5"/>
        <v>0</v>
      </c>
      <c r="BG150" s="192">
        <f t="shared" si="6"/>
        <v>0</v>
      </c>
      <c r="BH150" s="192">
        <f t="shared" si="7"/>
        <v>0</v>
      </c>
      <c r="BI150" s="192">
        <f t="shared" si="8"/>
        <v>0</v>
      </c>
      <c r="BJ150" s="14" t="s">
        <v>140</v>
      </c>
      <c r="BK150" s="192">
        <f t="shared" si="9"/>
        <v>0</v>
      </c>
      <c r="BL150" s="14" t="s">
        <v>139</v>
      </c>
      <c r="BM150" s="191" t="s">
        <v>230</v>
      </c>
    </row>
    <row r="151" spans="1:65" s="12" customFormat="1" ht="22.9" customHeight="1">
      <c r="B151" s="165"/>
      <c r="C151" s="166"/>
      <c r="D151" s="167" t="s">
        <v>70</v>
      </c>
      <c r="E151" s="178" t="s">
        <v>140</v>
      </c>
      <c r="F151" s="178" t="s">
        <v>231</v>
      </c>
      <c r="G151" s="166"/>
      <c r="H151" s="166"/>
      <c r="I151" s="166"/>
      <c r="J151" s="179">
        <f>BK151</f>
        <v>0</v>
      </c>
      <c r="K151" s="166"/>
      <c r="L151" s="170"/>
      <c r="M151" s="171"/>
      <c r="N151" s="172"/>
      <c r="O151" s="172"/>
      <c r="P151" s="173">
        <f>SUM(P152:P154)</f>
        <v>69.625529999999998</v>
      </c>
      <c r="Q151" s="172"/>
      <c r="R151" s="173">
        <f>SUM(R152:R154)</f>
        <v>23.817149999999998</v>
      </c>
      <c r="S151" s="172"/>
      <c r="T151" s="174">
        <f>SUM(T152:T154)</f>
        <v>0</v>
      </c>
      <c r="AR151" s="175" t="s">
        <v>79</v>
      </c>
      <c r="AT151" s="176" t="s">
        <v>70</v>
      </c>
      <c r="AU151" s="176" t="s">
        <v>79</v>
      </c>
      <c r="AY151" s="175" t="s">
        <v>133</v>
      </c>
      <c r="BK151" s="177">
        <f>SUM(BK152:BK154)</f>
        <v>0</v>
      </c>
    </row>
    <row r="152" spans="1:65" s="2" customFormat="1" ht="14.45" customHeight="1">
      <c r="A152" s="28"/>
      <c r="B152" s="29"/>
      <c r="C152" s="180" t="s">
        <v>232</v>
      </c>
      <c r="D152" s="180" t="s">
        <v>135</v>
      </c>
      <c r="E152" s="181" t="s">
        <v>233</v>
      </c>
      <c r="F152" s="182" t="s">
        <v>234</v>
      </c>
      <c r="G152" s="183" t="s">
        <v>176</v>
      </c>
      <c r="H152" s="184">
        <v>93</v>
      </c>
      <c r="I152" s="184"/>
      <c r="J152" s="185">
        <f>ROUND(I152*H152,2)</f>
        <v>0</v>
      </c>
      <c r="K152" s="186"/>
      <c r="L152" s="33"/>
      <c r="M152" s="187" t="s">
        <v>1</v>
      </c>
      <c r="N152" s="188" t="s">
        <v>37</v>
      </c>
      <c r="O152" s="189">
        <v>0.23021</v>
      </c>
      <c r="P152" s="189">
        <f>O152*H152</f>
        <v>21.40953</v>
      </c>
      <c r="Q152" s="189">
        <v>0.24926999999999999</v>
      </c>
      <c r="R152" s="189">
        <f>Q152*H152</f>
        <v>23.182109999999998</v>
      </c>
      <c r="S152" s="189">
        <v>0</v>
      </c>
      <c r="T152" s="190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91" t="s">
        <v>139</v>
      </c>
      <c r="AT152" s="191" t="s">
        <v>135</v>
      </c>
      <c r="AU152" s="191" t="s">
        <v>140</v>
      </c>
      <c r="AY152" s="14" t="s">
        <v>133</v>
      </c>
      <c r="BE152" s="192">
        <f>IF(N152="základná",J152,0)</f>
        <v>0</v>
      </c>
      <c r="BF152" s="192">
        <f>IF(N152="znížená",J152,0)</f>
        <v>0</v>
      </c>
      <c r="BG152" s="192">
        <f>IF(N152="zákl. prenesená",J152,0)</f>
        <v>0</v>
      </c>
      <c r="BH152" s="192">
        <f>IF(N152="zníž. prenesená",J152,0)</f>
        <v>0</v>
      </c>
      <c r="BI152" s="192">
        <f>IF(N152="nulová",J152,0)</f>
        <v>0</v>
      </c>
      <c r="BJ152" s="14" t="s">
        <v>140</v>
      </c>
      <c r="BK152" s="192">
        <f>ROUND(I152*H152,2)</f>
        <v>0</v>
      </c>
      <c r="BL152" s="14" t="s">
        <v>139</v>
      </c>
      <c r="BM152" s="191" t="s">
        <v>235</v>
      </c>
    </row>
    <row r="153" spans="1:65" s="2" customFormat="1" ht="24.2" customHeight="1">
      <c r="A153" s="28"/>
      <c r="B153" s="29"/>
      <c r="C153" s="180" t="s">
        <v>236</v>
      </c>
      <c r="D153" s="180" t="s">
        <v>135</v>
      </c>
      <c r="E153" s="181" t="s">
        <v>237</v>
      </c>
      <c r="F153" s="182" t="s">
        <v>238</v>
      </c>
      <c r="G153" s="183" t="s">
        <v>148</v>
      </c>
      <c r="H153" s="184">
        <v>1176</v>
      </c>
      <c r="I153" s="184"/>
      <c r="J153" s="185">
        <f>ROUND(I153*H153,2)</f>
        <v>0</v>
      </c>
      <c r="K153" s="186"/>
      <c r="L153" s="33"/>
      <c r="M153" s="187" t="s">
        <v>1</v>
      </c>
      <c r="N153" s="188" t="s">
        <v>37</v>
      </c>
      <c r="O153" s="189">
        <v>4.1000000000000002E-2</v>
      </c>
      <c r="P153" s="189">
        <f>O153*H153</f>
        <v>48.216000000000001</v>
      </c>
      <c r="Q153" s="189">
        <v>3.0000000000000001E-5</v>
      </c>
      <c r="R153" s="189">
        <f>Q153*H153</f>
        <v>3.5279999999999999E-2</v>
      </c>
      <c r="S153" s="189">
        <v>0</v>
      </c>
      <c r="T153" s="190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91" t="s">
        <v>139</v>
      </c>
      <c r="AT153" s="191" t="s">
        <v>135</v>
      </c>
      <c r="AU153" s="191" t="s">
        <v>140</v>
      </c>
      <c r="AY153" s="14" t="s">
        <v>133</v>
      </c>
      <c r="BE153" s="192">
        <f>IF(N153="základná",J153,0)</f>
        <v>0</v>
      </c>
      <c r="BF153" s="192">
        <f>IF(N153="znížená",J153,0)</f>
        <v>0</v>
      </c>
      <c r="BG153" s="192">
        <f>IF(N153="zákl. prenesená",J153,0)</f>
        <v>0</v>
      </c>
      <c r="BH153" s="192">
        <f>IF(N153="zníž. prenesená",J153,0)</f>
        <v>0</v>
      </c>
      <c r="BI153" s="192">
        <f>IF(N153="nulová",J153,0)</f>
        <v>0</v>
      </c>
      <c r="BJ153" s="14" t="s">
        <v>140</v>
      </c>
      <c r="BK153" s="192">
        <f>ROUND(I153*H153,2)</f>
        <v>0</v>
      </c>
      <c r="BL153" s="14" t="s">
        <v>139</v>
      </c>
      <c r="BM153" s="191" t="s">
        <v>239</v>
      </c>
    </row>
    <row r="154" spans="1:65" s="2" customFormat="1" ht="14.45" customHeight="1">
      <c r="A154" s="28"/>
      <c r="B154" s="29"/>
      <c r="C154" s="193" t="s">
        <v>240</v>
      </c>
      <c r="D154" s="193" t="s">
        <v>241</v>
      </c>
      <c r="E154" s="194" t="s">
        <v>242</v>
      </c>
      <c r="F154" s="195" t="s">
        <v>243</v>
      </c>
      <c r="G154" s="196" t="s">
        <v>148</v>
      </c>
      <c r="H154" s="197">
        <v>1199.52</v>
      </c>
      <c r="I154" s="197"/>
      <c r="J154" s="198">
        <f>ROUND(I154*H154,2)</f>
        <v>0</v>
      </c>
      <c r="K154" s="199"/>
      <c r="L154" s="200"/>
      <c r="M154" s="201" t="s">
        <v>1</v>
      </c>
      <c r="N154" s="202" t="s">
        <v>37</v>
      </c>
      <c r="O154" s="189">
        <v>0</v>
      </c>
      <c r="P154" s="189">
        <f>O154*H154</f>
        <v>0</v>
      </c>
      <c r="Q154" s="189">
        <v>5.0000000000000001E-4</v>
      </c>
      <c r="R154" s="189">
        <f>Q154*H154</f>
        <v>0.59975999999999996</v>
      </c>
      <c r="S154" s="189">
        <v>0</v>
      </c>
      <c r="T154" s="190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91" t="s">
        <v>165</v>
      </c>
      <c r="AT154" s="191" t="s">
        <v>241</v>
      </c>
      <c r="AU154" s="191" t="s">
        <v>140</v>
      </c>
      <c r="AY154" s="14" t="s">
        <v>133</v>
      </c>
      <c r="BE154" s="192">
        <f>IF(N154="základná",J154,0)</f>
        <v>0</v>
      </c>
      <c r="BF154" s="192">
        <f>IF(N154="znížená",J154,0)</f>
        <v>0</v>
      </c>
      <c r="BG154" s="192">
        <f>IF(N154="zákl. prenesená",J154,0)</f>
        <v>0</v>
      </c>
      <c r="BH154" s="192">
        <f>IF(N154="zníž. prenesená",J154,0)</f>
        <v>0</v>
      </c>
      <c r="BI154" s="192">
        <f>IF(N154="nulová",J154,0)</f>
        <v>0</v>
      </c>
      <c r="BJ154" s="14" t="s">
        <v>140</v>
      </c>
      <c r="BK154" s="192">
        <f>ROUND(I154*H154,2)</f>
        <v>0</v>
      </c>
      <c r="BL154" s="14" t="s">
        <v>139</v>
      </c>
      <c r="BM154" s="191" t="s">
        <v>244</v>
      </c>
    </row>
    <row r="155" spans="1:65" s="12" customFormat="1" ht="22.9" customHeight="1">
      <c r="B155" s="165"/>
      <c r="C155" s="166"/>
      <c r="D155" s="167" t="s">
        <v>70</v>
      </c>
      <c r="E155" s="178" t="s">
        <v>153</v>
      </c>
      <c r="F155" s="178" t="s">
        <v>245</v>
      </c>
      <c r="G155" s="166"/>
      <c r="H155" s="166"/>
      <c r="I155" s="166"/>
      <c r="J155" s="179">
        <f>BK155</f>
        <v>0</v>
      </c>
      <c r="K155" s="166"/>
      <c r="L155" s="170"/>
      <c r="M155" s="171"/>
      <c r="N155" s="172"/>
      <c r="O155" s="172"/>
      <c r="P155" s="173">
        <f>SUM(P156:P174)</f>
        <v>614.45600000000013</v>
      </c>
      <c r="Q155" s="172"/>
      <c r="R155" s="173">
        <f>SUM(R156:R174)</f>
        <v>2199.357559</v>
      </c>
      <c r="S155" s="172"/>
      <c r="T155" s="174">
        <f>SUM(T156:T174)</f>
        <v>0</v>
      </c>
      <c r="AR155" s="175" t="s">
        <v>79</v>
      </c>
      <c r="AT155" s="176" t="s">
        <v>70</v>
      </c>
      <c r="AU155" s="176" t="s">
        <v>79</v>
      </c>
      <c r="AY155" s="175" t="s">
        <v>133</v>
      </c>
      <c r="BK155" s="177">
        <f>SUM(BK156:BK174)</f>
        <v>0</v>
      </c>
    </row>
    <row r="156" spans="1:65" s="2" customFormat="1" ht="37.9" customHeight="1">
      <c r="A156" s="28"/>
      <c r="B156" s="29"/>
      <c r="C156" s="180" t="s">
        <v>246</v>
      </c>
      <c r="D156" s="180" t="s">
        <v>135</v>
      </c>
      <c r="E156" s="181" t="s">
        <v>247</v>
      </c>
      <c r="F156" s="182" t="s">
        <v>248</v>
      </c>
      <c r="G156" s="183" t="s">
        <v>148</v>
      </c>
      <c r="H156" s="184">
        <v>2075</v>
      </c>
      <c r="I156" s="184"/>
      <c r="J156" s="185">
        <f t="shared" ref="J156:J174" si="10">ROUND(I156*H156,2)</f>
        <v>0</v>
      </c>
      <c r="K156" s="186"/>
      <c r="L156" s="33"/>
      <c r="M156" s="187" t="s">
        <v>1</v>
      </c>
      <c r="N156" s="188" t="s">
        <v>37</v>
      </c>
      <c r="O156" s="189">
        <v>3.5000000000000003E-2</v>
      </c>
      <c r="P156" s="189">
        <f t="shared" ref="P156:P174" si="11">O156*H156</f>
        <v>72.625</v>
      </c>
      <c r="Q156" s="189">
        <v>0.38625999999999999</v>
      </c>
      <c r="R156" s="189">
        <f t="shared" ref="R156:R174" si="12">Q156*H156</f>
        <v>801.48950000000002</v>
      </c>
      <c r="S156" s="189">
        <v>0</v>
      </c>
      <c r="T156" s="190">
        <f t="shared" ref="T156:T174" si="13"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91" t="s">
        <v>139</v>
      </c>
      <c r="AT156" s="191" t="s">
        <v>135</v>
      </c>
      <c r="AU156" s="191" t="s">
        <v>140</v>
      </c>
      <c r="AY156" s="14" t="s">
        <v>133</v>
      </c>
      <c r="BE156" s="192">
        <f t="shared" ref="BE156:BE174" si="14">IF(N156="základná",J156,0)</f>
        <v>0</v>
      </c>
      <c r="BF156" s="192">
        <f t="shared" ref="BF156:BF174" si="15">IF(N156="znížená",J156,0)</f>
        <v>0</v>
      </c>
      <c r="BG156" s="192">
        <f t="shared" ref="BG156:BG174" si="16">IF(N156="zákl. prenesená",J156,0)</f>
        <v>0</v>
      </c>
      <c r="BH156" s="192">
        <f t="shared" ref="BH156:BH174" si="17">IF(N156="zníž. prenesená",J156,0)</f>
        <v>0</v>
      </c>
      <c r="BI156" s="192">
        <f t="shared" ref="BI156:BI174" si="18">IF(N156="nulová",J156,0)</f>
        <v>0</v>
      </c>
      <c r="BJ156" s="14" t="s">
        <v>140</v>
      </c>
      <c r="BK156" s="192">
        <f t="shared" ref="BK156:BK174" si="19">ROUND(I156*H156,2)</f>
        <v>0</v>
      </c>
      <c r="BL156" s="14" t="s">
        <v>139</v>
      </c>
      <c r="BM156" s="191" t="s">
        <v>249</v>
      </c>
    </row>
    <row r="157" spans="1:65" s="2" customFormat="1" ht="24.2" customHeight="1">
      <c r="A157" s="28"/>
      <c r="B157" s="29"/>
      <c r="C157" s="180" t="s">
        <v>250</v>
      </c>
      <c r="D157" s="180" t="s">
        <v>135</v>
      </c>
      <c r="E157" s="181" t="s">
        <v>251</v>
      </c>
      <c r="F157" s="182" t="s">
        <v>252</v>
      </c>
      <c r="G157" s="183" t="s">
        <v>148</v>
      </c>
      <c r="H157" s="184">
        <v>37</v>
      </c>
      <c r="I157" s="184"/>
      <c r="J157" s="185">
        <f t="shared" si="10"/>
        <v>0</v>
      </c>
      <c r="K157" s="186"/>
      <c r="L157" s="33"/>
      <c r="M157" s="187" t="s">
        <v>1</v>
      </c>
      <c r="N157" s="188" t="s">
        <v>37</v>
      </c>
      <c r="O157" s="189">
        <v>2.1999999999999999E-2</v>
      </c>
      <c r="P157" s="189">
        <f t="shared" si="11"/>
        <v>0.81399999999999995</v>
      </c>
      <c r="Q157" s="189">
        <v>0.18906999999999999</v>
      </c>
      <c r="R157" s="189">
        <f t="shared" si="12"/>
        <v>6.99559</v>
      </c>
      <c r="S157" s="189">
        <v>0</v>
      </c>
      <c r="T157" s="190">
        <f t="shared" si="13"/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91" t="s">
        <v>139</v>
      </c>
      <c r="AT157" s="191" t="s">
        <v>135</v>
      </c>
      <c r="AU157" s="191" t="s">
        <v>140</v>
      </c>
      <c r="AY157" s="14" t="s">
        <v>133</v>
      </c>
      <c r="BE157" s="192">
        <f t="shared" si="14"/>
        <v>0</v>
      </c>
      <c r="BF157" s="192">
        <f t="shared" si="15"/>
        <v>0</v>
      </c>
      <c r="BG157" s="192">
        <f t="shared" si="16"/>
        <v>0</v>
      </c>
      <c r="BH157" s="192">
        <f t="shared" si="17"/>
        <v>0</v>
      </c>
      <c r="BI157" s="192">
        <f t="shared" si="18"/>
        <v>0</v>
      </c>
      <c r="BJ157" s="14" t="s">
        <v>140</v>
      </c>
      <c r="BK157" s="192">
        <f t="shared" si="19"/>
        <v>0</v>
      </c>
      <c r="BL157" s="14" t="s">
        <v>139</v>
      </c>
      <c r="BM157" s="191" t="s">
        <v>253</v>
      </c>
    </row>
    <row r="158" spans="1:65" s="2" customFormat="1" ht="24.2" customHeight="1">
      <c r="A158" s="28"/>
      <c r="B158" s="29"/>
      <c r="C158" s="180" t="s">
        <v>254</v>
      </c>
      <c r="D158" s="180" t="s">
        <v>135</v>
      </c>
      <c r="E158" s="181" t="s">
        <v>255</v>
      </c>
      <c r="F158" s="182" t="s">
        <v>256</v>
      </c>
      <c r="G158" s="183" t="s">
        <v>148</v>
      </c>
      <c r="H158" s="184">
        <v>145</v>
      </c>
      <c r="I158" s="184"/>
      <c r="J158" s="185">
        <f t="shared" si="10"/>
        <v>0</v>
      </c>
      <c r="K158" s="186"/>
      <c r="L158" s="33"/>
      <c r="M158" s="187" t="s">
        <v>1</v>
      </c>
      <c r="N158" s="188" t="s">
        <v>37</v>
      </c>
      <c r="O158" s="189">
        <v>2.7E-2</v>
      </c>
      <c r="P158" s="189">
        <f t="shared" si="11"/>
        <v>3.915</v>
      </c>
      <c r="Q158" s="189">
        <v>0.37080000000000002</v>
      </c>
      <c r="R158" s="189">
        <f t="shared" si="12"/>
        <v>53.766000000000005</v>
      </c>
      <c r="S158" s="189">
        <v>0</v>
      </c>
      <c r="T158" s="190">
        <f t="shared" si="13"/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91" t="s">
        <v>139</v>
      </c>
      <c r="AT158" s="191" t="s">
        <v>135</v>
      </c>
      <c r="AU158" s="191" t="s">
        <v>140</v>
      </c>
      <c r="AY158" s="14" t="s">
        <v>133</v>
      </c>
      <c r="BE158" s="192">
        <f t="shared" si="14"/>
        <v>0</v>
      </c>
      <c r="BF158" s="192">
        <f t="shared" si="15"/>
        <v>0</v>
      </c>
      <c r="BG158" s="192">
        <f t="shared" si="16"/>
        <v>0</v>
      </c>
      <c r="BH158" s="192">
        <f t="shared" si="17"/>
        <v>0</v>
      </c>
      <c r="BI158" s="192">
        <f t="shared" si="18"/>
        <v>0</v>
      </c>
      <c r="BJ158" s="14" t="s">
        <v>140</v>
      </c>
      <c r="BK158" s="192">
        <f t="shared" si="19"/>
        <v>0</v>
      </c>
      <c r="BL158" s="14" t="s">
        <v>139</v>
      </c>
      <c r="BM158" s="191" t="s">
        <v>257</v>
      </c>
    </row>
    <row r="159" spans="1:65" s="2" customFormat="1" ht="24.2" customHeight="1">
      <c r="A159" s="28"/>
      <c r="B159" s="29"/>
      <c r="C159" s="180" t="s">
        <v>258</v>
      </c>
      <c r="D159" s="180" t="s">
        <v>135</v>
      </c>
      <c r="E159" s="181" t="s">
        <v>259</v>
      </c>
      <c r="F159" s="182" t="s">
        <v>260</v>
      </c>
      <c r="G159" s="183" t="s">
        <v>148</v>
      </c>
      <c r="H159" s="184">
        <v>819</v>
      </c>
      <c r="I159" s="184"/>
      <c r="J159" s="185">
        <f t="shared" si="10"/>
        <v>0</v>
      </c>
      <c r="K159" s="186"/>
      <c r="L159" s="33"/>
      <c r="M159" s="187" t="s">
        <v>1</v>
      </c>
      <c r="N159" s="188" t="s">
        <v>37</v>
      </c>
      <c r="O159" s="189">
        <v>0.03</v>
      </c>
      <c r="P159" s="189">
        <f t="shared" si="11"/>
        <v>24.57</v>
      </c>
      <c r="Q159" s="189">
        <v>0.46166000000000001</v>
      </c>
      <c r="R159" s="189">
        <f t="shared" si="12"/>
        <v>378.09953999999999</v>
      </c>
      <c r="S159" s="189">
        <v>0</v>
      </c>
      <c r="T159" s="190">
        <f t="shared" si="13"/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91" t="s">
        <v>139</v>
      </c>
      <c r="AT159" s="191" t="s">
        <v>135</v>
      </c>
      <c r="AU159" s="191" t="s">
        <v>140</v>
      </c>
      <c r="AY159" s="14" t="s">
        <v>133</v>
      </c>
      <c r="BE159" s="192">
        <f t="shared" si="14"/>
        <v>0</v>
      </c>
      <c r="BF159" s="192">
        <f t="shared" si="15"/>
        <v>0</v>
      </c>
      <c r="BG159" s="192">
        <f t="shared" si="16"/>
        <v>0</v>
      </c>
      <c r="BH159" s="192">
        <f t="shared" si="17"/>
        <v>0</v>
      </c>
      <c r="BI159" s="192">
        <f t="shared" si="18"/>
        <v>0</v>
      </c>
      <c r="BJ159" s="14" t="s">
        <v>140</v>
      </c>
      <c r="BK159" s="192">
        <f t="shared" si="19"/>
        <v>0</v>
      </c>
      <c r="BL159" s="14" t="s">
        <v>139</v>
      </c>
      <c r="BM159" s="191" t="s">
        <v>261</v>
      </c>
    </row>
    <row r="160" spans="1:65" s="2" customFormat="1" ht="37.9" customHeight="1">
      <c r="A160" s="28"/>
      <c r="B160" s="29"/>
      <c r="C160" s="180" t="s">
        <v>262</v>
      </c>
      <c r="D160" s="180" t="s">
        <v>135</v>
      </c>
      <c r="E160" s="181" t="s">
        <v>263</v>
      </c>
      <c r="F160" s="182" t="s">
        <v>264</v>
      </c>
      <c r="G160" s="183" t="s">
        <v>148</v>
      </c>
      <c r="H160" s="184">
        <v>914</v>
      </c>
      <c r="I160" s="184"/>
      <c r="J160" s="185">
        <f t="shared" si="10"/>
        <v>0</v>
      </c>
      <c r="K160" s="186"/>
      <c r="L160" s="33"/>
      <c r="M160" s="187" t="s">
        <v>1</v>
      </c>
      <c r="N160" s="188" t="s">
        <v>37</v>
      </c>
      <c r="O160" s="189">
        <v>2.4E-2</v>
      </c>
      <c r="P160" s="189">
        <f t="shared" si="11"/>
        <v>21.936</v>
      </c>
      <c r="Q160" s="189">
        <v>0.35914000000000001</v>
      </c>
      <c r="R160" s="189">
        <f t="shared" si="12"/>
        <v>328.25396000000001</v>
      </c>
      <c r="S160" s="189">
        <v>0</v>
      </c>
      <c r="T160" s="190">
        <f t="shared" si="13"/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91" t="s">
        <v>139</v>
      </c>
      <c r="AT160" s="191" t="s">
        <v>135</v>
      </c>
      <c r="AU160" s="191" t="s">
        <v>140</v>
      </c>
      <c r="AY160" s="14" t="s">
        <v>133</v>
      </c>
      <c r="BE160" s="192">
        <f t="shared" si="14"/>
        <v>0</v>
      </c>
      <c r="BF160" s="192">
        <f t="shared" si="15"/>
        <v>0</v>
      </c>
      <c r="BG160" s="192">
        <f t="shared" si="16"/>
        <v>0</v>
      </c>
      <c r="BH160" s="192">
        <f t="shared" si="17"/>
        <v>0</v>
      </c>
      <c r="BI160" s="192">
        <f t="shared" si="18"/>
        <v>0</v>
      </c>
      <c r="BJ160" s="14" t="s">
        <v>140</v>
      </c>
      <c r="BK160" s="192">
        <f t="shared" si="19"/>
        <v>0</v>
      </c>
      <c r="BL160" s="14" t="s">
        <v>139</v>
      </c>
      <c r="BM160" s="191" t="s">
        <v>265</v>
      </c>
    </row>
    <row r="161" spans="1:65" s="2" customFormat="1" ht="37.9" customHeight="1">
      <c r="A161" s="28"/>
      <c r="B161" s="29"/>
      <c r="C161" s="180" t="s">
        <v>266</v>
      </c>
      <c r="D161" s="180" t="s">
        <v>135</v>
      </c>
      <c r="E161" s="181" t="s">
        <v>267</v>
      </c>
      <c r="F161" s="182" t="s">
        <v>268</v>
      </c>
      <c r="G161" s="183" t="s">
        <v>148</v>
      </c>
      <c r="H161" s="184">
        <v>37</v>
      </c>
      <c r="I161" s="184"/>
      <c r="J161" s="185">
        <f t="shared" si="10"/>
        <v>0</v>
      </c>
      <c r="K161" s="186"/>
      <c r="L161" s="33"/>
      <c r="M161" s="187" t="s">
        <v>1</v>
      </c>
      <c r="N161" s="188" t="s">
        <v>37</v>
      </c>
      <c r="O161" s="189">
        <v>2.5000000000000001E-2</v>
      </c>
      <c r="P161" s="189">
        <f t="shared" si="11"/>
        <v>0.92500000000000004</v>
      </c>
      <c r="Q161" s="189">
        <v>0.28320000000000001</v>
      </c>
      <c r="R161" s="189">
        <f t="shared" si="12"/>
        <v>10.478400000000001</v>
      </c>
      <c r="S161" s="189">
        <v>0</v>
      </c>
      <c r="T161" s="190">
        <f t="shared" si="13"/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91" t="s">
        <v>139</v>
      </c>
      <c r="AT161" s="191" t="s">
        <v>135</v>
      </c>
      <c r="AU161" s="191" t="s">
        <v>140</v>
      </c>
      <c r="AY161" s="14" t="s">
        <v>133</v>
      </c>
      <c r="BE161" s="192">
        <f t="shared" si="14"/>
        <v>0</v>
      </c>
      <c r="BF161" s="192">
        <f t="shared" si="15"/>
        <v>0</v>
      </c>
      <c r="BG161" s="192">
        <f t="shared" si="16"/>
        <v>0</v>
      </c>
      <c r="BH161" s="192">
        <f t="shared" si="17"/>
        <v>0</v>
      </c>
      <c r="BI161" s="192">
        <f t="shared" si="18"/>
        <v>0</v>
      </c>
      <c r="BJ161" s="14" t="s">
        <v>140</v>
      </c>
      <c r="BK161" s="192">
        <f t="shared" si="19"/>
        <v>0</v>
      </c>
      <c r="BL161" s="14" t="s">
        <v>139</v>
      </c>
      <c r="BM161" s="191" t="s">
        <v>269</v>
      </c>
    </row>
    <row r="162" spans="1:65" s="2" customFormat="1" ht="37.9" customHeight="1">
      <c r="A162" s="28"/>
      <c r="B162" s="29"/>
      <c r="C162" s="180" t="s">
        <v>270</v>
      </c>
      <c r="D162" s="180" t="s">
        <v>135</v>
      </c>
      <c r="E162" s="181" t="s">
        <v>271</v>
      </c>
      <c r="F162" s="182" t="s">
        <v>272</v>
      </c>
      <c r="G162" s="183" t="s">
        <v>148</v>
      </c>
      <c r="H162" s="184">
        <v>50</v>
      </c>
      <c r="I162" s="184"/>
      <c r="J162" s="185">
        <f t="shared" si="10"/>
        <v>0</v>
      </c>
      <c r="K162" s="186"/>
      <c r="L162" s="33"/>
      <c r="M162" s="187" t="s">
        <v>1</v>
      </c>
      <c r="N162" s="188" t="s">
        <v>37</v>
      </c>
      <c r="O162" s="189">
        <v>2.512E-2</v>
      </c>
      <c r="P162" s="189">
        <f t="shared" si="11"/>
        <v>1.256</v>
      </c>
      <c r="Q162" s="189">
        <v>0.47885</v>
      </c>
      <c r="R162" s="189">
        <f t="shared" si="12"/>
        <v>23.942499999999999</v>
      </c>
      <c r="S162" s="189">
        <v>0</v>
      </c>
      <c r="T162" s="190">
        <f t="shared" si="13"/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91" t="s">
        <v>139</v>
      </c>
      <c r="AT162" s="191" t="s">
        <v>135</v>
      </c>
      <c r="AU162" s="191" t="s">
        <v>140</v>
      </c>
      <c r="AY162" s="14" t="s">
        <v>133</v>
      </c>
      <c r="BE162" s="192">
        <f t="shared" si="14"/>
        <v>0</v>
      </c>
      <c r="BF162" s="192">
        <f t="shared" si="15"/>
        <v>0</v>
      </c>
      <c r="BG162" s="192">
        <f t="shared" si="16"/>
        <v>0</v>
      </c>
      <c r="BH162" s="192">
        <f t="shared" si="17"/>
        <v>0</v>
      </c>
      <c r="BI162" s="192">
        <f t="shared" si="18"/>
        <v>0</v>
      </c>
      <c r="BJ162" s="14" t="s">
        <v>140</v>
      </c>
      <c r="BK162" s="192">
        <f t="shared" si="19"/>
        <v>0</v>
      </c>
      <c r="BL162" s="14" t="s">
        <v>139</v>
      </c>
      <c r="BM162" s="191" t="s">
        <v>273</v>
      </c>
    </row>
    <row r="163" spans="1:65" s="2" customFormat="1" ht="24.2" customHeight="1">
      <c r="A163" s="28"/>
      <c r="B163" s="29"/>
      <c r="C163" s="180" t="s">
        <v>274</v>
      </c>
      <c r="D163" s="180" t="s">
        <v>135</v>
      </c>
      <c r="E163" s="181" t="s">
        <v>275</v>
      </c>
      <c r="F163" s="182" t="s">
        <v>276</v>
      </c>
      <c r="G163" s="183" t="s">
        <v>148</v>
      </c>
      <c r="H163" s="184">
        <v>805</v>
      </c>
      <c r="I163" s="184"/>
      <c r="J163" s="185">
        <f t="shared" si="10"/>
        <v>0</v>
      </c>
      <c r="K163" s="186"/>
      <c r="L163" s="33"/>
      <c r="M163" s="187" t="s">
        <v>1</v>
      </c>
      <c r="N163" s="188" t="s">
        <v>37</v>
      </c>
      <c r="O163" s="189">
        <v>4.0000000000000001E-3</v>
      </c>
      <c r="P163" s="189">
        <f t="shared" si="11"/>
        <v>3.22</v>
      </c>
      <c r="Q163" s="189">
        <v>6.0099999999999997E-3</v>
      </c>
      <c r="R163" s="189">
        <f t="shared" si="12"/>
        <v>4.83805</v>
      </c>
      <c r="S163" s="189">
        <v>0</v>
      </c>
      <c r="T163" s="190">
        <f t="shared" si="13"/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91" t="s">
        <v>139</v>
      </c>
      <c r="AT163" s="191" t="s">
        <v>135</v>
      </c>
      <c r="AU163" s="191" t="s">
        <v>140</v>
      </c>
      <c r="AY163" s="14" t="s">
        <v>133</v>
      </c>
      <c r="BE163" s="192">
        <f t="shared" si="14"/>
        <v>0</v>
      </c>
      <c r="BF163" s="192">
        <f t="shared" si="15"/>
        <v>0</v>
      </c>
      <c r="BG163" s="192">
        <f t="shared" si="16"/>
        <v>0</v>
      </c>
      <c r="BH163" s="192">
        <f t="shared" si="17"/>
        <v>0</v>
      </c>
      <c r="BI163" s="192">
        <f t="shared" si="18"/>
        <v>0</v>
      </c>
      <c r="BJ163" s="14" t="s">
        <v>140</v>
      </c>
      <c r="BK163" s="192">
        <f t="shared" si="19"/>
        <v>0</v>
      </c>
      <c r="BL163" s="14" t="s">
        <v>139</v>
      </c>
      <c r="BM163" s="191" t="s">
        <v>277</v>
      </c>
    </row>
    <row r="164" spans="1:65" s="2" customFormat="1" ht="24.2" customHeight="1">
      <c r="A164" s="28"/>
      <c r="B164" s="29"/>
      <c r="C164" s="180" t="s">
        <v>278</v>
      </c>
      <c r="D164" s="180" t="s">
        <v>135</v>
      </c>
      <c r="E164" s="181" t="s">
        <v>279</v>
      </c>
      <c r="F164" s="182" t="s">
        <v>280</v>
      </c>
      <c r="G164" s="183" t="s">
        <v>148</v>
      </c>
      <c r="H164" s="184">
        <v>2479</v>
      </c>
      <c r="I164" s="184"/>
      <c r="J164" s="185">
        <f t="shared" si="10"/>
        <v>0</v>
      </c>
      <c r="K164" s="186"/>
      <c r="L164" s="33"/>
      <c r="M164" s="187" t="s">
        <v>1</v>
      </c>
      <c r="N164" s="188" t="s">
        <v>37</v>
      </c>
      <c r="O164" s="189">
        <v>2E-3</v>
      </c>
      <c r="P164" s="189">
        <f t="shared" si="11"/>
        <v>4.9580000000000002</v>
      </c>
      <c r="Q164" s="189">
        <v>5.1000000000000004E-4</v>
      </c>
      <c r="R164" s="189">
        <f t="shared" si="12"/>
        <v>1.2642900000000001</v>
      </c>
      <c r="S164" s="189">
        <v>0</v>
      </c>
      <c r="T164" s="190">
        <f t="shared" si="13"/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91" t="s">
        <v>139</v>
      </c>
      <c r="AT164" s="191" t="s">
        <v>135</v>
      </c>
      <c r="AU164" s="191" t="s">
        <v>140</v>
      </c>
      <c r="AY164" s="14" t="s">
        <v>133</v>
      </c>
      <c r="BE164" s="192">
        <f t="shared" si="14"/>
        <v>0</v>
      </c>
      <c r="BF164" s="192">
        <f t="shared" si="15"/>
        <v>0</v>
      </c>
      <c r="BG164" s="192">
        <f t="shared" si="16"/>
        <v>0</v>
      </c>
      <c r="BH164" s="192">
        <f t="shared" si="17"/>
        <v>0</v>
      </c>
      <c r="BI164" s="192">
        <f t="shared" si="18"/>
        <v>0</v>
      </c>
      <c r="BJ164" s="14" t="s">
        <v>140</v>
      </c>
      <c r="BK164" s="192">
        <f t="shared" si="19"/>
        <v>0</v>
      </c>
      <c r="BL164" s="14" t="s">
        <v>139</v>
      </c>
      <c r="BM164" s="191" t="s">
        <v>281</v>
      </c>
    </row>
    <row r="165" spans="1:65" s="2" customFormat="1" ht="24.2" customHeight="1">
      <c r="A165" s="28"/>
      <c r="B165" s="29"/>
      <c r="C165" s="180" t="s">
        <v>282</v>
      </c>
      <c r="D165" s="180" t="s">
        <v>135</v>
      </c>
      <c r="E165" s="181" t="s">
        <v>283</v>
      </c>
      <c r="F165" s="182" t="s">
        <v>284</v>
      </c>
      <c r="G165" s="183" t="s">
        <v>148</v>
      </c>
      <c r="H165" s="184">
        <v>1674</v>
      </c>
      <c r="I165" s="184"/>
      <c r="J165" s="185">
        <f t="shared" si="10"/>
        <v>0</v>
      </c>
      <c r="K165" s="186"/>
      <c r="L165" s="33"/>
      <c r="M165" s="187" t="s">
        <v>1</v>
      </c>
      <c r="N165" s="188" t="s">
        <v>37</v>
      </c>
      <c r="O165" s="189">
        <v>7.0999999999999994E-2</v>
      </c>
      <c r="P165" s="189">
        <f t="shared" si="11"/>
        <v>118.85399999999998</v>
      </c>
      <c r="Q165" s="189">
        <v>0.12966</v>
      </c>
      <c r="R165" s="189">
        <f t="shared" si="12"/>
        <v>217.05083999999999</v>
      </c>
      <c r="S165" s="189">
        <v>0</v>
      </c>
      <c r="T165" s="190">
        <f t="shared" si="13"/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91" t="s">
        <v>139</v>
      </c>
      <c r="AT165" s="191" t="s">
        <v>135</v>
      </c>
      <c r="AU165" s="191" t="s">
        <v>140</v>
      </c>
      <c r="AY165" s="14" t="s">
        <v>133</v>
      </c>
      <c r="BE165" s="192">
        <f t="shared" si="14"/>
        <v>0</v>
      </c>
      <c r="BF165" s="192">
        <f t="shared" si="15"/>
        <v>0</v>
      </c>
      <c r="BG165" s="192">
        <f t="shared" si="16"/>
        <v>0</v>
      </c>
      <c r="BH165" s="192">
        <f t="shared" si="17"/>
        <v>0</v>
      </c>
      <c r="BI165" s="192">
        <f t="shared" si="18"/>
        <v>0</v>
      </c>
      <c r="BJ165" s="14" t="s">
        <v>140</v>
      </c>
      <c r="BK165" s="192">
        <f t="shared" si="19"/>
        <v>0</v>
      </c>
      <c r="BL165" s="14" t="s">
        <v>139</v>
      </c>
      <c r="BM165" s="191" t="s">
        <v>285</v>
      </c>
    </row>
    <row r="166" spans="1:65" s="2" customFormat="1" ht="37.9" customHeight="1">
      <c r="A166" s="28"/>
      <c r="B166" s="29"/>
      <c r="C166" s="180" t="s">
        <v>286</v>
      </c>
      <c r="D166" s="180" t="s">
        <v>135</v>
      </c>
      <c r="E166" s="181" t="s">
        <v>287</v>
      </c>
      <c r="F166" s="182" t="s">
        <v>288</v>
      </c>
      <c r="G166" s="183" t="s">
        <v>148</v>
      </c>
      <c r="H166" s="184">
        <v>1004</v>
      </c>
      <c r="I166" s="184"/>
      <c r="J166" s="185">
        <f t="shared" si="10"/>
        <v>0</v>
      </c>
      <c r="K166" s="186"/>
      <c r="L166" s="33"/>
      <c r="M166" s="187" t="s">
        <v>1</v>
      </c>
      <c r="N166" s="188" t="s">
        <v>37</v>
      </c>
      <c r="O166" s="189">
        <v>8.3000000000000004E-2</v>
      </c>
      <c r="P166" s="189">
        <f t="shared" si="11"/>
        <v>83.332000000000008</v>
      </c>
      <c r="Q166" s="189">
        <v>0.15559000000000001</v>
      </c>
      <c r="R166" s="189">
        <f t="shared" si="12"/>
        <v>156.21236000000002</v>
      </c>
      <c r="S166" s="189">
        <v>0</v>
      </c>
      <c r="T166" s="190">
        <f t="shared" si="13"/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91" t="s">
        <v>139</v>
      </c>
      <c r="AT166" s="191" t="s">
        <v>135</v>
      </c>
      <c r="AU166" s="191" t="s">
        <v>140</v>
      </c>
      <c r="AY166" s="14" t="s">
        <v>133</v>
      </c>
      <c r="BE166" s="192">
        <f t="shared" si="14"/>
        <v>0</v>
      </c>
      <c r="BF166" s="192">
        <f t="shared" si="15"/>
        <v>0</v>
      </c>
      <c r="BG166" s="192">
        <f t="shared" si="16"/>
        <v>0</v>
      </c>
      <c r="BH166" s="192">
        <f t="shared" si="17"/>
        <v>0</v>
      </c>
      <c r="BI166" s="192">
        <f t="shared" si="18"/>
        <v>0</v>
      </c>
      <c r="BJ166" s="14" t="s">
        <v>140</v>
      </c>
      <c r="BK166" s="192">
        <f t="shared" si="19"/>
        <v>0</v>
      </c>
      <c r="BL166" s="14" t="s">
        <v>139</v>
      </c>
      <c r="BM166" s="191" t="s">
        <v>289</v>
      </c>
    </row>
    <row r="167" spans="1:65" s="2" customFormat="1" ht="24.2" customHeight="1">
      <c r="A167" s="28"/>
      <c r="B167" s="29"/>
      <c r="C167" s="180" t="s">
        <v>290</v>
      </c>
      <c r="D167" s="180" t="s">
        <v>135</v>
      </c>
      <c r="E167" s="181" t="s">
        <v>291</v>
      </c>
      <c r="F167" s="182" t="s">
        <v>292</v>
      </c>
      <c r="G167" s="183" t="s">
        <v>148</v>
      </c>
      <c r="H167" s="184">
        <v>805</v>
      </c>
      <c r="I167" s="184"/>
      <c r="J167" s="185">
        <f t="shared" si="10"/>
        <v>0</v>
      </c>
      <c r="K167" s="186"/>
      <c r="L167" s="33"/>
      <c r="M167" s="187" t="s">
        <v>1</v>
      </c>
      <c r="N167" s="188" t="s">
        <v>37</v>
      </c>
      <c r="O167" s="189">
        <v>0.09</v>
      </c>
      <c r="P167" s="189">
        <f t="shared" si="11"/>
        <v>72.45</v>
      </c>
      <c r="Q167" s="189">
        <v>0.18151999999999999</v>
      </c>
      <c r="R167" s="189">
        <f t="shared" si="12"/>
        <v>146.12359999999998</v>
      </c>
      <c r="S167" s="189">
        <v>0</v>
      </c>
      <c r="T167" s="190">
        <f t="shared" si="13"/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91" t="s">
        <v>139</v>
      </c>
      <c r="AT167" s="191" t="s">
        <v>135</v>
      </c>
      <c r="AU167" s="191" t="s">
        <v>140</v>
      </c>
      <c r="AY167" s="14" t="s">
        <v>133</v>
      </c>
      <c r="BE167" s="192">
        <f t="shared" si="14"/>
        <v>0</v>
      </c>
      <c r="BF167" s="192">
        <f t="shared" si="15"/>
        <v>0</v>
      </c>
      <c r="BG167" s="192">
        <f t="shared" si="16"/>
        <v>0</v>
      </c>
      <c r="BH167" s="192">
        <f t="shared" si="17"/>
        <v>0</v>
      </c>
      <c r="BI167" s="192">
        <f t="shared" si="18"/>
        <v>0</v>
      </c>
      <c r="BJ167" s="14" t="s">
        <v>140</v>
      </c>
      <c r="BK167" s="192">
        <f t="shared" si="19"/>
        <v>0</v>
      </c>
      <c r="BL167" s="14" t="s">
        <v>139</v>
      </c>
      <c r="BM167" s="191" t="s">
        <v>293</v>
      </c>
    </row>
    <row r="168" spans="1:65" s="2" customFormat="1" ht="24.2" customHeight="1">
      <c r="A168" s="28"/>
      <c r="B168" s="29"/>
      <c r="C168" s="180" t="s">
        <v>294</v>
      </c>
      <c r="D168" s="180" t="s">
        <v>135</v>
      </c>
      <c r="E168" s="181" t="s">
        <v>295</v>
      </c>
      <c r="F168" s="182" t="s">
        <v>296</v>
      </c>
      <c r="G168" s="183" t="s">
        <v>148</v>
      </c>
      <c r="H168" s="184">
        <v>109</v>
      </c>
      <c r="I168" s="184"/>
      <c r="J168" s="185">
        <f t="shared" si="10"/>
        <v>0</v>
      </c>
      <c r="K168" s="186"/>
      <c r="L168" s="33"/>
      <c r="M168" s="187" t="s">
        <v>1</v>
      </c>
      <c r="N168" s="188" t="s">
        <v>37</v>
      </c>
      <c r="O168" s="189">
        <v>1.0960000000000001</v>
      </c>
      <c r="P168" s="189">
        <f t="shared" si="11"/>
        <v>119.46400000000001</v>
      </c>
      <c r="Q168" s="189">
        <v>0.16700000000000001</v>
      </c>
      <c r="R168" s="189">
        <f t="shared" si="12"/>
        <v>18.202999999999999</v>
      </c>
      <c r="S168" s="189">
        <v>0</v>
      </c>
      <c r="T168" s="190">
        <f t="shared" si="13"/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91" t="s">
        <v>139</v>
      </c>
      <c r="AT168" s="191" t="s">
        <v>135</v>
      </c>
      <c r="AU168" s="191" t="s">
        <v>140</v>
      </c>
      <c r="AY168" s="14" t="s">
        <v>133</v>
      </c>
      <c r="BE168" s="192">
        <f t="shared" si="14"/>
        <v>0</v>
      </c>
      <c r="BF168" s="192">
        <f t="shared" si="15"/>
        <v>0</v>
      </c>
      <c r="BG168" s="192">
        <f t="shared" si="16"/>
        <v>0</v>
      </c>
      <c r="BH168" s="192">
        <f t="shared" si="17"/>
        <v>0</v>
      </c>
      <c r="BI168" s="192">
        <f t="shared" si="18"/>
        <v>0</v>
      </c>
      <c r="BJ168" s="14" t="s">
        <v>140</v>
      </c>
      <c r="BK168" s="192">
        <f t="shared" si="19"/>
        <v>0</v>
      </c>
      <c r="BL168" s="14" t="s">
        <v>139</v>
      </c>
      <c r="BM168" s="191" t="s">
        <v>297</v>
      </c>
    </row>
    <row r="169" spans="1:65" s="2" customFormat="1" ht="14.45" customHeight="1">
      <c r="A169" s="28"/>
      <c r="B169" s="29"/>
      <c r="C169" s="193" t="s">
        <v>298</v>
      </c>
      <c r="D169" s="193" t="s">
        <v>241</v>
      </c>
      <c r="E169" s="194" t="s">
        <v>299</v>
      </c>
      <c r="F169" s="195" t="s">
        <v>300</v>
      </c>
      <c r="G169" s="196" t="s">
        <v>148</v>
      </c>
      <c r="H169" s="197">
        <v>110.09</v>
      </c>
      <c r="I169" s="197"/>
      <c r="J169" s="198">
        <f t="shared" si="10"/>
        <v>0</v>
      </c>
      <c r="K169" s="199"/>
      <c r="L169" s="200"/>
      <c r="M169" s="201" t="s">
        <v>1</v>
      </c>
      <c r="N169" s="202" t="s">
        <v>37</v>
      </c>
      <c r="O169" s="189">
        <v>0</v>
      </c>
      <c r="P169" s="189">
        <f t="shared" si="11"/>
        <v>0</v>
      </c>
      <c r="Q169" s="189">
        <v>0.22</v>
      </c>
      <c r="R169" s="189">
        <f t="shared" si="12"/>
        <v>24.219799999999999</v>
      </c>
      <c r="S169" s="189">
        <v>0</v>
      </c>
      <c r="T169" s="190">
        <f t="shared" si="13"/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91" t="s">
        <v>165</v>
      </c>
      <c r="AT169" s="191" t="s">
        <v>241</v>
      </c>
      <c r="AU169" s="191" t="s">
        <v>140</v>
      </c>
      <c r="AY169" s="14" t="s">
        <v>133</v>
      </c>
      <c r="BE169" s="192">
        <f t="shared" si="14"/>
        <v>0</v>
      </c>
      <c r="BF169" s="192">
        <f t="shared" si="15"/>
        <v>0</v>
      </c>
      <c r="BG169" s="192">
        <f t="shared" si="16"/>
        <v>0</v>
      </c>
      <c r="BH169" s="192">
        <f t="shared" si="17"/>
        <v>0</v>
      </c>
      <c r="BI169" s="192">
        <f t="shared" si="18"/>
        <v>0</v>
      </c>
      <c r="BJ169" s="14" t="s">
        <v>140</v>
      </c>
      <c r="BK169" s="192">
        <f t="shared" si="19"/>
        <v>0</v>
      </c>
      <c r="BL169" s="14" t="s">
        <v>139</v>
      </c>
      <c r="BM169" s="191" t="s">
        <v>301</v>
      </c>
    </row>
    <row r="170" spans="1:65" s="2" customFormat="1" ht="37.9" customHeight="1">
      <c r="A170" s="28"/>
      <c r="B170" s="29"/>
      <c r="C170" s="180" t="s">
        <v>302</v>
      </c>
      <c r="D170" s="180" t="s">
        <v>135</v>
      </c>
      <c r="E170" s="181" t="s">
        <v>303</v>
      </c>
      <c r="F170" s="182" t="s">
        <v>304</v>
      </c>
      <c r="G170" s="183" t="s">
        <v>148</v>
      </c>
      <c r="H170" s="184">
        <v>87</v>
      </c>
      <c r="I170" s="184"/>
      <c r="J170" s="185">
        <f t="shared" si="10"/>
        <v>0</v>
      </c>
      <c r="K170" s="186"/>
      <c r="L170" s="33"/>
      <c r="M170" s="187" t="s">
        <v>1</v>
      </c>
      <c r="N170" s="188" t="s">
        <v>37</v>
      </c>
      <c r="O170" s="189">
        <v>0.83</v>
      </c>
      <c r="P170" s="189">
        <f t="shared" si="11"/>
        <v>72.209999999999994</v>
      </c>
      <c r="Q170" s="189">
        <v>9.2499999999999999E-2</v>
      </c>
      <c r="R170" s="189">
        <f t="shared" si="12"/>
        <v>8.0474999999999994</v>
      </c>
      <c r="S170" s="189">
        <v>0</v>
      </c>
      <c r="T170" s="190">
        <f t="shared" si="13"/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91" t="s">
        <v>139</v>
      </c>
      <c r="AT170" s="191" t="s">
        <v>135</v>
      </c>
      <c r="AU170" s="191" t="s">
        <v>140</v>
      </c>
      <c r="AY170" s="14" t="s">
        <v>133</v>
      </c>
      <c r="BE170" s="192">
        <f t="shared" si="14"/>
        <v>0</v>
      </c>
      <c r="BF170" s="192">
        <f t="shared" si="15"/>
        <v>0</v>
      </c>
      <c r="BG170" s="192">
        <f t="shared" si="16"/>
        <v>0</v>
      </c>
      <c r="BH170" s="192">
        <f t="shared" si="17"/>
        <v>0</v>
      </c>
      <c r="BI170" s="192">
        <f t="shared" si="18"/>
        <v>0</v>
      </c>
      <c r="BJ170" s="14" t="s">
        <v>140</v>
      </c>
      <c r="BK170" s="192">
        <f t="shared" si="19"/>
        <v>0</v>
      </c>
      <c r="BL170" s="14" t="s">
        <v>139</v>
      </c>
      <c r="BM170" s="191" t="s">
        <v>305</v>
      </c>
    </row>
    <row r="171" spans="1:65" s="2" customFormat="1" ht="24.2" customHeight="1">
      <c r="A171" s="28"/>
      <c r="B171" s="29"/>
      <c r="C171" s="193" t="s">
        <v>306</v>
      </c>
      <c r="D171" s="193" t="s">
        <v>241</v>
      </c>
      <c r="E171" s="194" t="s">
        <v>307</v>
      </c>
      <c r="F171" s="195" t="s">
        <v>308</v>
      </c>
      <c r="G171" s="196" t="s">
        <v>148</v>
      </c>
      <c r="H171" s="197">
        <v>88.74</v>
      </c>
      <c r="I171" s="197"/>
      <c r="J171" s="198">
        <f t="shared" si="10"/>
        <v>0</v>
      </c>
      <c r="K171" s="199"/>
      <c r="L171" s="200"/>
      <c r="M171" s="201" t="s">
        <v>1</v>
      </c>
      <c r="N171" s="202" t="s">
        <v>37</v>
      </c>
      <c r="O171" s="189">
        <v>0</v>
      </c>
      <c r="P171" s="189">
        <f t="shared" si="11"/>
        <v>0</v>
      </c>
      <c r="Q171" s="189">
        <v>0.184</v>
      </c>
      <c r="R171" s="189">
        <f t="shared" si="12"/>
        <v>16.32816</v>
      </c>
      <c r="S171" s="189">
        <v>0</v>
      </c>
      <c r="T171" s="190">
        <f t="shared" si="13"/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91" t="s">
        <v>165</v>
      </c>
      <c r="AT171" s="191" t="s">
        <v>241</v>
      </c>
      <c r="AU171" s="191" t="s">
        <v>140</v>
      </c>
      <c r="AY171" s="14" t="s">
        <v>133</v>
      </c>
      <c r="BE171" s="192">
        <f t="shared" si="14"/>
        <v>0</v>
      </c>
      <c r="BF171" s="192">
        <f t="shared" si="15"/>
        <v>0</v>
      </c>
      <c r="BG171" s="192">
        <f t="shared" si="16"/>
        <v>0</v>
      </c>
      <c r="BH171" s="192">
        <f t="shared" si="17"/>
        <v>0</v>
      </c>
      <c r="BI171" s="192">
        <f t="shared" si="18"/>
        <v>0</v>
      </c>
      <c r="BJ171" s="14" t="s">
        <v>140</v>
      </c>
      <c r="BK171" s="192">
        <f t="shared" si="19"/>
        <v>0</v>
      </c>
      <c r="BL171" s="14" t="s">
        <v>139</v>
      </c>
      <c r="BM171" s="191" t="s">
        <v>309</v>
      </c>
    </row>
    <row r="172" spans="1:65" s="2" customFormat="1" ht="24.2" customHeight="1">
      <c r="A172" s="28"/>
      <c r="B172" s="29"/>
      <c r="C172" s="180" t="s">
        <v>310</v>
      </c>
      <c r="D172" s="180" t="s">
        <v>135</v>
      </c>
      <c r="E172" s="181" t="s">
        <v>311</v>
      </c>
      <c r="F172" s="182" t="s">
        <v>312</v>
      </c>
      <c r="G172" s="183" t="s">
        <v>148</v>
      </c>
      <c r="H172" s="184">
        <v>16</v>
      </c>
      <c r="I172" s="184"/>
      <c r="J172" s="185">
        <f t="shared" si="10"/>
        <v>0</v>
      </c>
      <c r="K172" s="186"/>
      <c r="L172" s="33"/>
      <c r="M172" s="187" t="s">
        <v>1</v>
      </c>
      <c r="N172" s="188" t="s">
        <v>37</v>
      </c>
      <c r="O172" s="189">
        <v>0.65800000000000003</v>
      </c>
      <c r="P172" s="189">
        <f t="shared" si="11"/>
        <v>10.528</v>
      </c>
      <c r="Q172" s="189">
        <v>0.112</v>
      </c>
      <c r="R172" s="189">
        <f t="shared" si="12"/>
        <v>1.792</v>
      </c>
      <c r="S172" s="189">
        <v>0</v>
      </c>
      <c r="T172" s="190">
        <f t="shared" si="13"/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91" t="s">
        <v>139</v>
      </c>
      <c r="AT172" s="191" t="s">
        <v>135</v>
      </c>
      <c r="AU172" s="191" t="s">
        <v>140</v>
      </c>
      <c r="AY172" s="14" t="s">
        <v>133</v>
      </c>
      <c r="BE172" s="192">
        <f t="shared" si="14"/>
        <v>0</v>
      </c>
      <c r="BF172" s="192">
        <f t="shared" si="15"/>
        <v>0</v>
      </c>
      <c r="BG172" s="192">
        <f t="shared" si="16"/>
        <v>0</v>
      </c>
      <c r="BH172" s="192">
        <f t="shared" si="17"/>
        <v>0</v>
      </c>
      <c r="BI172" s="192">
        <f t="shared" si="18"/>
        <v>0</v>
      </c>
      <c r="BJ172" s="14" t="s">
        <v>140</v>
      </c>
      <c r="BK172" s="192">
        <f t="shared" si="19"/>
        <v>0</v>
      </c>
      <c r="BL172" s="14" t="s">
        <v>139</v>
      </c>
      <c r="BM172" s="191" t="s">
        <v>313</v>
      </c>
    </row>
    <row r="173" spans="1:65" s="2" customFormat="1" ht="24.2" customHeight="1">
      <c r="A173" s="28"/>
      <c r="B173" s="29"/>
      <c r="C173" s="193" t="s">
        <v>314</v>
      </c>
      <c r="D173" s="193" t="s">
        <v>241</v>
      </c>
      <c r="E173" s="194" t="s">
        <v>315</v>
      </c>
      <c r="F173" s="195" t="s">
        <v>316</v>
      </c>
      <c r="G173" s="196" t="s">
        <v>148</v>
      </c>
      <c r="H173" s="197">
        <v>16.32</v>
      </c>
      <c r="I173" s="197"/>
      <c r="J173" s="198">
        <f t="shared" si="10"/>
        <v>0</v>
      </c>
      <c r="K173" s="199"/>
      <c r="L173" s="200"/>
      <c r="M173" s="201" t="s">
        <v>1</v>
      </c>
      <c r="N173" s="202" t="s">
        <v>37</v>
      </c>
      <c r="O173" s="189">
        <v>0</v>
      </c>
      <c r="P173" s="189">
        <f t="shared" si="11"/>
        <v>0</v>
      </c>
      <c r="Q173" s="189">
        <v>0.13800000000000001</v>
      </c>
      <c r="R173" s="189">
        <f t="shared" si="12"/>
        <v>2.2521600000000004</v>
      </c>
      <c r="S173" s="189">
        <v>0</v>
      </c>
      <c r="T173" s="190">
        <f t="shared" si="13"/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91" t="s">
        <v>165</v>
      </c>
      <c r="AT173" s="191" t="s">
        <v>241</v>
      </c>
      <c r="AU173" s="191" t="s">
        <v>140</v>
      </c>
      <c r="AY173" s="14" t="s">
        <v>133</v>
      </c>
      <c r="BE173" s="192">
        <f t="shared" si="14"/>
        <v>0</v>
      </c>
      <c r="BF173" s="192">
        <f t="shared" si="15"/>
        <v>0</v>
      </c>
      <c r="BG173" s="192">
        <f t="shared" si="16"/>
        <v>0</v>
      </c>
      <c r="BH173" s="192">
        <f t="shared" si="17"/>
        <v>0</v>
      </c>
      <c r="BI173" s="192">
        <f t="shared" si="18"/>
        <v>0</v>
      </c>
      <c r="BJ173" s="14" t="s">
        <v>140</v>
      </c>
      <c r="BK173" s="192">
        <f t="shared" si="19"/>
        <v>0</v>
      </c>
      <c r="BL173" s="14" t="s">
        <v>139</v>
      </c>
      <c r="BM173" s="191" t="s">
        <v>317</v>
      </c>
    </row>
    <row r="174" spans="1:65" s="2" customFormat="1" ht="14.45" customHeight="1">
      <c r="A174" s="28"/>
      <c r="B174" s="29"/>
      <c r="C174" s="180" t="s">
        <v>318</v>
      </c>
      <c r="D174" s="180" t="s">
        <v>135</v>
      </c>
      <c r="E174" s="181" t="s">
        <v>319</v>
      </c>
      <c r="F174" s="182" t="s">
        <v>320</v>
      </c>
      <c r="G174" s="183" t="s">
        <v>176</v>
      </c>
      <c r="H174" s="184">
        <v>30.9</v>
      </c>
      <c r="I174" s="184"/>
      <c r="J174" s="185">
        <f t="shared" si="10"/>
        <v>0</v>
      </c>
      <c r="K174" s="186"/>
      <c r="L174" s="33"/>
      <c r="M174" s="187" t="s">
        <v>1</v>
      </c>
      <c r="N174" s="188" t="s">
        <v>37</v>
      </c>
      <c r="O174" s="189">
        <v>0.11</v>
      </c>
      <c r="P174" s="189">
        <f t="shared" si="11"/>
        <v>3.399</v>
      </c>
      <c r="Q174" s="189">
        <v>1.0000000000000001E-5</v>
      </c>
      <c r="R174" s="189">
        <f t="shared" si="12"/>
        <v>3.0900000000000003E-4</v>
      </c>
      <c r="S174" s="189">
        <v>0</v>
      </c>
      <c r="T174" s="190">
        <f t="shared" si="13"/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91" t="s">
        <v>139</v>
      </c>
      <c r="AT174" s="191" t="s">
        <v>135</v>
      </c>
      <c r="AU174" s="191" t="s">
        <v>140</v>
      </c>
      <c r="AY174" s="14" t="s">
        <v>133</v>
      </c>
      <c r="BE174" s="192">
        <f t="shared" si="14"/>
        <v>0</v>
      </c>
      <c r="BF174" s="192">
        <f t="shared" si="15"/>
        <v>0</v>
      </c>
      <c r="BG174" s="192">
        <f t="shared" si="16"/>
        <v>0</v>
      </c>
      <c r="BH174" s="192">
        <f t="shared" si="17"/>
        <v>0</v>
      </c>
      <c r="BI174" s="192">
        <f t="shared" si="18"/>
        <v>0</v>
      </c>
      <c r="BJ174" s="14" t="s">
        <v>140</v>
      </c>
      <c r="BK174" s="192">
        <f t="shared" si="19"/>
        <v>0</v>
      </c>
      <c r="BL174" s="14" t="s">
        <v>139</v>
      </c>
      <c r="BM174" s="191" t="s">
        <v>321</v>
      </c>
    </row>
    <row r="175" spans="1:65" s="12" customFormat="1" ht="22.9" customHeight="1">
      <c r="B175" s="165"/>
      <c r="C175" s="166"/>
      <c r="D175" s="167" t="s">
        <v>70</v>
      </c>
      <c r="E175" s="178" t="s">
        <v>165</v>
      </c>
      <c r="F175" s="178" t="s">
        <v>322</v>
      </c>
      <c r="G175" s="166"/>
      <c r="H175" s="166"/>
      <c r="I175" s="166"/>
      <c r="J175" s="179">
        <f>BK175</f>
        <v>0</v>
      </c>
      <c r="K175" s="166"/>
      <c r="L175" s="170"/>
      <c r="M175" s="171"/>
      <c r="N175" s="172"/>
      <c r="O175" s="172"/>
      <c r="P175" s="173">
        <f>SUM(P176:P184)</f>
        <v>70.323450000000008</v>
      </c>
      <c r="Q175" s="172"/>
      <c r="R175" s="173">
        <f>SUM(R176:R184)</f>
        <v>10.345407900000001</v>
      </c>
      <c r="S175" s="172"/>
      <c r="T175" s="174">
        <f>SUM(T176:T184)</f>
        <v>0</v>
      </c>
      <c r="AR175" s="175" t="s">
        <v>79</v>
      </c>
      <c r="AT175" s="176" t="s">
        <v>70</v>
      </c>
      <c r="AU175" s="176" t="s">
        <v>79</v>
      </c>
      <c r="AY175" s="175" t="s">
        <v>133</v>
      </c>
      <c r="BK175" s="177">
        <f>SUM(BK176:BK184)</f>
        <v>0</v>
      </c>
    </row>
    <row r="176" spans="1:65" s="2" customFormat="1" ht="14.45" customHeight="1">
      <c r="A176" s="28"/>
      <c r="B176" s="29"/>
      <c r="C176" s="180" t="s">
        <v>323</v>
      </c>
      <c r="D176" s="180" t="s">
        <v>135</v>
      </c>
      <c r="E176" s="181" t="s">
        <v>324</v>
      </c>
      <c r="F176" s="182" t="s">
        <v>325</v>
      </c>
      <c r="G176" s="183" t="s">
        <v>138</v>
      </c>
      <c r="H176" s="184">
        <v>2</v>
      </c>
      <c r="I176" s="184"/>
      <c r="J176" s="185">
        <f t="shared" ref="J176:J184" si="20">ROUND(I176*H176,2)</f>
        <v>0</v>
      </c>
      <c r="K176" s="186"/>
      <c r="L176" s="33"/>
      <c r="M176" s="187" t="s">
        <v>1</v>
      </c>
      <c r="N176" s="188" t="s">
        <v>37</v>
      </c>
      <c r="O176" s="189">
        <v>1.6259999999999999</v>
      </c>
      <c r="P176" s="189">
        <f t="shared" ref="P176:P184" si="21">O176*H176</f>
        <v>3.2519999999999998</v>
      </c>
      <c r="Q176" s="189">
        <v>0</v>
      </c>
      <c r="R176" s="189">
        <f t="shared" ref="R176:R184" si="22">Q176*H176</f>
        <v>0</v>
      </c>
      <c r="S176" s="189">
        <v>0</v>
      </c>
      <c r="T176" s="190">
        <f t="shared" ref="T176:T184" si="23">S176*H176</f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91" t="s">
        <v>139</v>
      </c>
      <c r="AT176" s="191" t="s">
        <v>135</v>
      </c>
      <c r="AU176" s="191" t="s">
        <v>140</v>
      </c>
      <c r="AY176" s="14" t="s">
        <v>133</v>
      </c>
      <c r="BE176" s="192">
        <f t="shared" ref="BE176:BE184" si="24">IF(N176="základná",J176,0)</f>
        <v>0</v>
      </c>
      <c r="BF176" s="192">
        <f t="shared" ref="BF176:BF184" si="25">IF(N176="znížená",J176,0)</f>
        <v>0</v>
      </c>
      <c r="BG176" s="192">
        <f t="shared" ref="BG176:BG184" si="26">IF(N176="zákl. prenesená",J176,0)</f>
        <v>0</v>
      </c>
      <c r="BH176" s="192">
        <f t="shared" ref="BH176:BH184" si="27">IF(N176="zníž. prenesená",J176,0)</f>
        <v>0</v>
      </c>
      <c r="BI176" s="192">
        <f t="shared" ref="BI176:BI184" si="28">IF(N176="nulová",J176,0)</f>
        <v>0</v>
      </c>
      <c r="BJ176" s="14" t="s">
        <v>140</v>
      </c>
      <c r="BK176" s="192">
        <f t="shared" ref="BK176:BK184" si="29">ROUND(I176*H176,2)</f>
        <v>0</v>
      </c>
      <c r="BL176" s="14" t="s">
        <v>139</v>
      </c>
      <c r="BM176" s="191" t="s">
        <v>326</v>
      </c>
    </row>
    <row r="177" spans="1:65" s="2" customFormat="1" ht="24.2" customHeight="1">
      <c r="A177" s="28"/>
      <c r="B177" s="29"/>
      <c r="C177" s="180" t="s">
        <v>327</v>
      </c>
      <c r="D177" s="180" t="s">
        <v>135</v>
      </c>
      <c r="E177" s="181" t="s">
        <v>328</v>
      </c>
      <c r="F177" s="182" t="s">
        <v>329</v>
      </c>
      <c r="G177" s="183" t="s">
        <v>138</v>
      </c>
      <c r="H177" s="184">
        <v>9</v>
      </c>
      <c r="I177" s="184"/>
      <c r="J177" s="185">
        <f t="shared" si="20"/>
        <v>0</v>
      </c>
      <c r="K177" s="186"/>
      <c r="L177" s="33"/>
      <c r="M177" s="187" t="s">
        <v>1</v>
      </c>
      <c r="N177" s="188" t="s">
        <v>37</v>
      </c>
      <c r="O177" s="189">
        <v>4.2820499999999999</v>
      </c>
      <c r="P177" s="189">
        <f t="shared" si="21"/>
        <v>38.538449999999997</v>
      </c>
      <c r="Q177" s="189">
        <v>0.26253310000000002</v>
      </c>
      <c r="R177" s="189">
        <f t="shared" si="22"/>
        <v>2.3627979000000003</v>
      </c>
      <c r="S177" s="189">
        <v>0</v>
      </c>
      <c r="T177" s="190">
        <f t="shared" si="23"/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91" t="s">
        <v>139</v>
      </c>
      <c r="AT177" s="191" t="s">
        <v>135</v>
      </c>
      <c r="AU177" s="191" t="s">
        <v>140</v>
      </c>
      <c r="AY177" s="14" t="s">
        <v>133</v>
      </c>
      <c r="BE177" s="192">
        <f t="shared" si="24"/>
        <v>0</v>
      </c>
      <c r="BF177" s="192">
        <f t="shared" si="25"/>
        <v>0</v>
      </c>
      <c r="BG177" s="192">
        <f t="shared" si="26"/>
        <v>0</v>
      </c>
      <c r="BH177" s="192">
        <f t="shared" si="27"/>
        <v>0</v>
      </c>
      <c r="BI177" s="192">
        <f t="shared" si="28"/>
        <v>0</v>
      </c>
      <c r="BJ177" s="14" t="s">
        <v>140</v>
      </c>
      <c r="BK177" s="192">
        <f t="shared" si="29"/>
        <v>0</v>
      </c>
      <c r="BL177" s="14" t="s">
        <v>139</v>
      </c>
      <c r="BM177" s="191" t="s">
        <v>330</v>
      </c>
    </row>
    <row r="178" spans="1:65" s="2" customFormat="1" ht="24.2" customHeight="1">
      <c r="A178" s="28"/>
      <c r="B178" s="29"/>
      <c r="C178" s="193" t="s">
        <v>331</v>
      </c>
      <c r="D178" s="193" t="s">
        <v>241</v>
      </c>
      <c r="E178" s="194" t="s">
        <v>332</v>
      </c>
      <c r="F178" s="195" t="s">
        <v>333</v>
      </c>
      <c r="G178" s="196" t="s">
        <v>138</v>
      </c>
      <c r="H178" s="197">
        <v>9</v>
      </c>
      <c r="I178" s="197"/>
      <c r="J178" s="198">
        <f t="shared" si="20"/>
        <v>0</v>
      </c>
      <c r="K178" s="199"/>
      <c r="L178" s="200"/>
      <c r="M178" s="201" t="s">
        <v>1</v>
      </c>
      <c r="N178" s="202" t="s">
        <v>37</v>
      </c>
      <c r="O178" s="189">
        <v>0</v>
      </c>
      <c r="P178" s="189">
        <f t="shared" si="21"/>
        <v>0</v>
      </c>
      <c r="Q178" s="189">
        <v>0.17499999999999999</v>
      </c>
      <c r="R178" s="189">
        <f t="shared" si="22"/>
        <v>1.575</v>
      </c>
      <c r="S178" s="189">
        <v>0</v>
      </c>
      <c r="T178" s="190">
        <f t="shared" si="23"/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191" t="s">
        <v>165</v>
      </c>
      <c r="AT178" s="191" t="s">
        <v>241</v>
      </c>
      <c r="AU178" s="191" t="s">
        <v>140</v>
      </c>
      <c r="AY178" s="14" t="s">
        <v>133</v>
      </c>
      <c r="BE178" s="192">
        <f t="shared" si="24"/>
        <v>0</v>
      </c>
      <c r="BF178" s="192">
        <f t="shared" si="25"/>
        <v>0</v>
      </c>
      <c r="BG178" s="192">
        <f t="shared" si="26"/>
        <v>0</v>
      </c>
      <c r="BH178" s="192">
        <f t="shared" si="27"/>
        <v>0</v>
      </c>
      <c r="BI178" s="192">
        <f t="shared" si="28"/>
        <v>0</v>
      </c>
      <c r="BJ178" s="14" t="s">
        <v>140</v>
      </c>
      <c r="BK178" s="192">
        <f t="shared" si="29"/>
        <v>0</v>
      </c>
      <c r="BL178" s="14" t="s">
        <v>139</v>
      </c>
      <c r="BM178" s="191" t="s">
        <v>334</v>
      </c>
    </row>
    <row r="179" spans="1:65" s="2" customFormat="1" ht="24.2" customHeight="1">
      <c r="A179" s="28"/>
      <c r="B179" s="29"/>
      <c r="C179" s="193" t="s">
        <v>335</v>
      </c>
      <c r="D179" s="193" t="s">
        <v>241</v>
      </c>
      <c r="E179" s="194" t="s">
        <v>336</v>
      </c>
      <c r="F179" s="195" t="s">
        <v>337</v>
      </c>
      <c r="G179" s="196" t="s">
        <v>138</v>
      </c>
      <c r="H179" s="197">
        <v>9</v>
      </c>
      <c r="I179" s="197"/>
      <c r="J179" s="198">
        <f t="shared" si="20"/>
        <v>0</v>
      </c>
      <c r="K179" s="199"/>
      <c r="L179" s="200"/>
      <c r="M179" s="201" t="s">
        <v>1</v>
      </c>
      <c r="N179" s="202" t="s">
        <v>37</v>
      </c>
      <c r="O179" s="189">
        <v>0</v>
      </c>
      <c r="P179" s="189">
        <f t="shared" si="21"/>
        <v>0</v>
      </c>
      <c r="Q179" s="189">
        <v>0.17</v>
      </c>
      <c r="R179" s="189">
        <f t="shared" si="22"/>
        <v>1.53</v>
      </c>
      <c r="S179" s="189">
        <v>0</v>
      </c>
      <c r="T179" s="190">
        <f t="shared" si="23"/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191" t="s">
        <v>165</v>
      </c>
      <c r="AT179" s="191" t="s">
        <v>241</v>
      </c>
      <c r="AU179" s="191" t="s">
        <v>140</v>
      </c>
      <c r="AY179" s="14" t="s">
        <v>133</v>
      </c>
      <c r="BE179" s="192">
        <f t="shared" si="24"/>
        <v>0</v>
      </c>
      <c r="BF179" s="192">
        <f t="shared" si="25"/>
        <v>0</v>
      </c>
      <c r="BG179" s="192">
        <f t="shared" si="26"/>
        <v>0</v>
      </c>
      <c r="BH179" s="192">
        <f t="shared" si="27"/>
        <v>0</v>
      </c>
      <c r="BI179" s="192">
        <f t="shared" si="28"/>
        <v>0</v>
      </c>
      <c r="BJ179" s="14" t="s">
        <v>140</v>
      </c>
      <c r="BK179" s="192">
        <f t="shared" si="29"/>
        <v>0</v>
      </c>
      <c r="BL179" s="14" t="s">
        <v>139</v>
      </c>
      <c r="BM179" s="191" t="s">
        <v>338</v>
      </c>
    </row>
    <row r="180" spans="1:65" s="2" customFormat="1" ht="24.2" customHeight="1">
      <c r="A180" s="28"/>
      <c r="B180" s="29"/>
      <c r="C180" s="193" t="s">
        <v>339</v>
      </c>
      <c r="D180" s="193" t="s">
        <v>241</v>
      </c>
      <c r="E180" s="194" t="s">
        <v>340</v>
      </c>
      <c r="F180" s="195" t="s">
        <v>341</v>
      </c>
      <c r="G180" s="196" t="s">
        <v>138</v>
      </c>
      <c r="H180" s="197">
        <v>9</v>
      </c>
      <c r="I180" s="197"/>
      <c r="J180" s="198">
        <f t="shared" si="20"/>
        <v>0</v>
      </c>
      <c r="K180" s="199"/>
      <c r="L180" s="200"/>
      <c r="M180" s="201" t="s">
        <v>1</v>
      </c>
      <c r="N180" s="202" t="s">
        <v>37</v>
      </c>
      <c r="O180" s="189">
        <v>0</v>
      </c>
      <c r="P180" s="189">
        <f t="shared" si="21"/>
        <v>0</v>
      </c>
      <c r="Q180" s="189">
        <v>9.9000000000000005E-2</v>
      </c>
      <c r="R180" s="189">
        <f t="shared" si="22"/>
        <v>0.89100000000000001</v>
      </c>
      <c r="S180" s="189">
        <v>0</v>
      </c>
      <c r="T180" s="190">
        <f t="shared" si="23"/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91" t="s">
        <v>165</v>
      </c>
      <c r="AT180" s="191" t="s">
        <v>241</v>
      </c>
      <c r="AU180" s="191" t="s">
        <v>140</v>
      </c>
      <c r="AY180" s="14" t="s">
        <v>133</v>
      </c>
      <c r="BE180" s="192">
        <f t="shared" si="24"/>
        <v>0</v>
      </c>
      <c r="BF180" s="192">
        <f t="shared" si="25"/>
        <v>0</v>
      </c>
      <c r="BG180" s="192">
        <f t="shared" si="26"/>
        <v>0</v>
      </c>
      <c r="BH180" s="192">
        <f t="shared" si="27"/>
        <v>0</v>
      </c>
      <c r="BI180" s="192">
        <f t="shared" si="28"/>
        <v>0</v>
      </c>
      <c r="BJ180" s="14" t="s">
        <v>140</v>
      </c>
      <c r="BK180" s="192">
        <f t="shared" si="29"/>
        <v>0</v>
      </c>
      <c r="BL180" s="14" t="s">
        <v>139</v>
      </c>
      <c r="BM180" s="191" t="s">
        <v>342</v>
      </c>
    </row>
    <row r="181" spans="1:65" s="2" customFormat="1" ht="24.2" customHeight="1">
      <c r="A181" s="28"/>
      <c r="B181" s="29"/>
      <c r="C181" s="193" t="s">
        <v>343</v>
      </c>
      <c r="D181" s="193" t="s">
        <v>241</v>
      </c>
      <c r="E181" s="194" t="s">
        <v>344</v>
      </c>
      <c r="F181" s="195" t="s">
        <v>345</v>
      </c>
      <c r="G181" s="196" t="s">
        <v>138</v>
      </c>
      <c r="H181" s="197">
        <v>9</v>
      </c>
      <c r="I181" s="197"/>
      <c r="J181" s="198">
        <f t="shared" si="20"/>
        <v>0</v>
      </c>
      <c r="K181" s="199"/>
      <c r="L181" s="200"/>
      <c r="M181" s="201" t="s">
        <v>1</v>
      </c>
      <c r="N181" s="202" t="s">
        <v>37</v>
      </c>
      <c r="O181" s="189">
        <v>0</v>
      </c>
      <c r="P181" s="189">
        <f t="shared" si="21"/>
        <v>0</v>
      </c>
      <c r="Q181" s="189">
        <v>0.06</v>
      </c>
      <c r="R181" s="189">
        <f t="shared" si="22"/>
        <v>0.54</v>
      </c>
      <c r="S181" s="189">
        <v>0</v>
      </c>
      <c r="T181" s="190">
        <f t="shared" si="23"/>
        <v>0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191" t="s">
        <v>165</v>
      </c>
      <c r="AT181" s="191" t="s">
        <v>241</v>
      </c>
      <c r="AU181" s="191" t="s">
        <v>140</v>
      </c>
      <c r="AY181" s="14" t="s">
        <v>133</v>
      </c>
      <c r="BE181" s="192">
        <f t="shared" si="24"/>
        <v>0</v>
      </c>
      <c r="BF181" s="192">
        <f t="shared" si="25"/>
        <v>0</v>
      </c>
      <c r="BG181" s="192">
        <f t="shared" si="26"/>
        <v>0</v>
      </c>
      <c r="BH181" s="192">
        <f t="shared" si="27"/>
        <v>0</v>
      </c>
      <c r="BI181" s="192">
        <f t="shared" si="28"/>
        <v>0</v>
      </c>
      <c r="BJ181" s="14" t="s">
        <v>140</v>
      </c>
      <c r="BK181" s="192">
        <f t="shared" si="29"/>
        <v>0</v>
      </c>
      <c r="BL181" s="14" t="s">
        <v>139</v>
      </c>
      <c r="BM181" s="191" t="s">
        <v>346</v>
      </c>
    </row>
    <row r="182" spans="1:65" s="2" customFormat="1" ht="24.2" customHeight="1">
      <c r="A182" s="28"/>
      <c r="B182" s="29"/>
      <c r="C182" s="180" t="s">
        <v>347</v>
      </c>
      <c r="D182" s="180" t="s">
        <v>135</v>
      </c>
      <c r="E182" s="181" t="s">
        <v>348</v>
      </c>
      <c r="F182" s="182" t="s">
        <v>349</v>
      </c>
      <c r="G182" s="183" t="s">
        <v>138</v>
      </c>
      <c r="H182" s="184">
        <v>9</v>
      </c>
      <c r="I182" s="184"/>
      <c r="J182" s="185">
        <f t="shared" si="20"/>
        <v>0</v>
      </c>
      <c r="K182" s="186"/>
      <c r="L182" s="33"/>
      <c r="M182" s="187" t="s">
        <v>1</v>
      </c>
      <c r="N182" s="188" t="s">
        <v>37</v>
      </c>
      <c r="O182" s="189">
        <v>1.5649999999999999</v>
      </c>
      <c r="P182" s="189">
        <f t="shared" si="21"/>
        <v>14.084999999999999</v>
      </c>
      <c r="Q182" s="189">
        <v>8.4499999999999992E-3</v>
      </c>
      <c r="R182" s="189">
        <f t="shared" si="22"/>
        <v>7.6049999999999993E-2</v>
      </c>
      <c r="S182" s="189">
        <v>0</v>
      </c>
      <c r="T182" s="190">
        <f t="shared" si="23"/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91" t="s">
        <v>139</v>
      </c>
      <c r="AT182" s="191" t="s">
        <v>135</v>
      </c>
      <c r="AU182" s="191" t="s">
        <v>140</v>
      </c>
      <c r="AY182" s="14" t="s">
        <v>133</v>
      </c>
      <c r="BE182" s="192">
        <f t="shared" si="24"/>
        <v>0</v>
      </c>
      <c r="BF182" s="192">
        <f t="shared" si="25"/>
        <v>0</v>
      </c>
      <c r="BG182" s="192">
        <f t="shared" si="26"/>
        <v>0</v>
      </c>
      <c r="BH182" s="192">
        <f t="shared" si="27"/>
        <v>0</v>
      </c>
      <c r="BI182" s="192">
        <f t="shared" si="28"/>
        <v>0</v>
      </c>
      <c r="BJ182" s="14" t="s">
        <v>140</v>
      </c>
      <c r="BK182" s="192">
        <f t="shared" si="29"/>
        <v>0</v>
      </c>
      <c r="BL182" s="14" t="s">
        <v>139</v>
      </c>
      <c r="BM182" s="191" t="s">
        <v>350</v>
      </c>
    </row>
    <row r="183" spans="1:65" s="2" customFormat="1" ht="14.45" customHeight="1">
      <c r="A183" s="28"/>
      <c r="B183" s="29"/>
      <c r="C183" s="193" t="s">
        <v>351</v>
      </c>
      <c r="D183" s="193" t="s">
        <v>241</v>
      </c>
      <c r="E183" s="194" t="s">
        <v>352</v>
      </c>
      <c r="F183" s="195" t="s">
        <v>353</v>
      </c>
      <c r="G183" s="196" t="s">
        <v>138</v>
      </c>
      <c r="H183" s="197">
        <v>9</v>
      </c>
      <c r="I183" s="197"/>
      <c r="J183" s="198">
        <f t="shared" si="20"/>
        <v>0</v>
      </c>
      <c r="K183" s="199"/>
      <c r="L183" s="200"/>
      <c r="M183" s="201" t="s">
        <v>1</v>
      </c>
      <c r="N183" s="202" t="s">
        <v>37</v>
      </c>
      <c r="O183" s="189">
        <v>0</v>
      </c>
      <c r="P183" s="189">
        <f t="shared" si="21"/>
        <v>0</v>
      </c>
      <c r="Q183" s="189">
        <v>0.192</v>
      </c>
      <c r="R183" s="189">
        <f t="shared" si="22"/>
        <v>1.728</v>
      </c>
      <c r="S183" s="189">
        <v>0</v>
      </c>
      <c r="T183" s="190">
        <f t="shared" si="23"/>
        <v>0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91" t="s">
        <v>165</v>
      </c>
      <c r="AT183" s="191" t="s">
        <v>241</v>
      </c>
      <c r="AU183" s="191" t="s">
        <v>140</v>
      </c>
      <c r="AY183" s="14" t="s">
        <v>133</v>
      </c>
      <c r="BE183" s="192">
        <f t="shared" si="24"/>
        <v>0</v>
      </c>
      <c r="BF183" s="192">
        <f t="shared" si="25"/>
        <v>0</v>
      </c>
      <c r="BG183" s="192">
        <f t="shared" si="26"/>
        <v>0</v>
      </c>
      <c r="BH183" s="192">
        <f t="shared" si="27"/>
        <v>0</v>
      </c>
      <c r="BI183" s="192">
        <f t="shared" si="28"/>
        <v>0</v>
      </c>
      <c r="BJ183" s="14" t="s">
        <v>140</v>
      </c>
      <c r="BK183" s="192">
        <f t="shared" si="29"/>
        <v>0</v>
      </c>
      <c r="BL183" s="14" t="s">
        <v>139</v>
      </c>
      <c r="BM183" s="191" t="s">
        <v>354</v>
      </c>
    </row>
    <row r="184" spans="1:65" s="2" customFormat="1" ht="24.2" customHeight="1">
      <c r="A184" s="28"/>
      <c r="B184" s="29"/>
      <c r="C184" s="180" t="s">
        <v>355</v>
      </c>
      <c r="D184" s="180" t="s">
        <v>135</v>
      </c>
      <c r="E184" s="181" t="s">
        <v>356</v>
      </c>
      <c r="F184" s="182" t="s">
        <v>357</v>
      </c>
      <c r="G184" s="183" t="s">
        <v>138</v>
      </c>
      <c r="H184" s="184">
        <v>4</v>
      </c>
      <c r="I184" s="184"/>
      <c r="J184" s="185">
        <f t="shared" si="20"/>
        <v>0</v>
      </c>
      <c r="K184" s="186"/>
      <c r="L184" s="33"/>
      <c r="M184" s="187" t="s">
        <v>1</v>
      </c>
      <c r="N184" s="188" t="s">
        <v>37</v>
      </c>
      <c r="O184" s="189">
        <v>3.6120000000000001</v>
      </c>
      <c r="P184" s="189">
        <f t="shared" si="21"/>
        <v>14.448</v>
      </c>
      <c r="Q184" s="189">
        <v>0.41064000000000001</v>
      </c>
      <c r="R184" s="189">
        <f t="shared" si="22"/>
        <v>1.64256</v>
      </c>
      <c r="S184" s="189">
        <v>0</v>
      </c>
      <c r="T184" s="190">
        <f t="shared" si="23"/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91" t="s">
        <v>139</v>
      </c>
      <c r="AT184" s="191" t="s">
        <v>135</v>
      </c>
      <c r="AU184" s="191" t="s">
        <v>140</v>
      </c>
      <c r="AY184" s="14" t="s">
        <v>133</v>
      </c>
      <c r="BE184" s="192">
        <f t="shared" si="24"/>
        <v>0</v>
      </c>
      <c r="BF184" s="192">
        <f t="shared" si="25"/>
        <v>0</v>
      </c>
      <c r="BG184" s="192">
        <f t="shared" si="26"/>
        <v>0</v>
      </c>
      <c r="BH184" s="192">
        <f t="shared" si="27"/>
        <v>0</v>
      </c>
      <c r="BI184" s="192">
        <f t="shared" si="28"/>
        <v>0</v>
      </c>
      <c r="BJ184" s="14" t="s">
        <v>140</v>
      </c>
      <c r="BK184" s="192">
        <f t="shared" si="29"/>
        <v>0</v>
      </c>
      <c r="BL184" s="14" t="s">
        <v>139</v>
      </c>
      <c r="BM184" s="191" t="s">
        <v>358</v>
      </c>
    </row>
    <row r="185" spans="1:65" s="12" customFormat="1" ht="22.9" customHeight="1">
      <c r="B185" s="165"/>
      <c r="C185" s="166"/>
      <c r="D185" s="167" t="s">
        <v>70</v>
      </c>
      <c r="E185" s="178" t="s">
        <v>169</v>
      </c>
      <c r="F185" s="178" t="s">
        <v>359</v>
      </c>
      <c r="G185" s="166"/>
      <c r="H185" s="166"/>
      <c r="I185" s="166"/>
      <c r="J185" s="179">
        <f>BK185</f>
        <v>0</v>
      </c>
      <c r="K185" s="166"/>
      <c r="L185" s="170"/>
      <c r="M185" s="171"/>
      <c r="N185" s="172"/>
      <c r="O185" s="172"/>
      <c r="P185" s="173">
        <f>SUM(P186:P216)</f>
        <v>481.503805</v>
      </c>
      <c r="Q185" s="172"/>
      <c r="R185" s="173">
        <f>SUM(R186:R216)</f>
        <v>133.64031929999999</v>
      </c>
      <c r="S185" s="172"/>
      <c r="T185" s="174">
        <f>SUM(T186:T216)</f>
        <v>56.594999999999999</v>
      </c>
      <c r="AR185" s="175" t="s">
        <v>79</v>
      </c>
      <c r="AT185" s="176" t="s">
        <v>70</v>
      </c>
      <c r="AU185" s="176" t="s">
        <v>79</v>
      </c>
      <c r="AY185" s="175" t="s">
        <v>133</v>
      </c>
      <c r="BK185" s="177">
        <f>SUM(BK186:BK216)</f>
        <v>0</v>
      </c>
    </row>
    <row r="186" spans="1:65" s="2" customFormat="1" ht="24.2" customHeight="1">
      <c r="A186" s="28"/>
      <c r="B186" s="29"/>
      <c r="C186" s="180" t="s">
        <v>360</v>
      </c>
      <c r="D186" s="180" t="s">
        <v>135</v>
      </c>
      <c r="E186" s="181" t="s">
        <v>361</v>
      </c>
      <c r="F186" s="182" t="s">
        <v>362</v>
      </c>
      <c r="G186" s="183" t="s">
        <v>138</v>
      </c>
      <c r="H186" s="184">
        <v>35</v>
      </c>
      <c r="I186" s="184"/>
      <c r="J186" s="185">
        <f t="shared" ref="J186:J216" si="30">ROUND(I186*H186,2)</f>
        <v>0</v>
      </c>
      <c r="K186" s="186"/>
      <c r="L186" s="33"/>
      <c r="M186" s="187" t="s">
        <v>1</v>
      </c>
      <c r="N186" s="188" t="s">
        <v>37</v>
      </c>
      <c r="O186" s="189">
        <v>0.746</v>
      </c>
      <c r="P186" s="189">
        <f t="shared" ref="P186:P216" si="31">O186*H186</f>
        <v>26.11</v>
      </c>
      <c r="Q186" s="189">
        <v>0.22133</v>
      </c>
      <c r="R186" s="189">
        <f t="shared" ref="R186:R216" si="32">Q186*H186</f>
        <v>7.74655</v>
      </c>
      <c r="S186" s="189">
        <v>0</v>
      </c>
      <c r="T186" s="190">
        <f t="shared" ref="T186:T216" si="33">S186*H186</f>
        <v>0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191" t="s">
        <v>139</v>
      </c>
      <c r="AT186" s="191" t="s">
        <v>135</v>
      </c>
      <c r="AU186" s="191" t="s">
        <v>140</v>
      </c>
      <c r="AY186" s="14" t="s">
        <v>133</v>
      </c>
      <c r="BE186" s="192">
        <f t="shared" ref="BE186:BE216" si="34">IF(N186="základná",J186,0)</f>
        <v>0</v>
      </c>
      <c r="BF186" s="192">
        <f t="shared" ref="BF186:BF216" si="35">IF(N186="znížená",J186,0)</f>
        <v>0</v>
      </c>
      <c r="BG186" s="192">
        <f t="shared" ref="BG186:BG216" si="36">IF(N186="zákl. prenesená",J186,0)</f>
        <v>0</v>
      </c>
      <c r="BH186" s="192">
        <f t="shared" ref="BH186:BH216" si="37">IF(N186="zníž. prenesená",J186,0)</f>
        <v>0</v>
      </c>
      <c r="BI186" s="192">
        <f t="shared" ref="BI186:BI216" si="38">IF(N186="nulová",J186,0)</f>
        <v>0</v>
      </c>
      <c r="BJ186" s="14" t="s">
        <v>140</v>
      </c>
      <c r="BK186" s="192">
        <f t="shared" ref="BK186:BK216" si="39">ROUND(I186*H186,2)</f>
        <v>0</v>
      </c>
      <c r="BL186" s="14" t="s">
        <v>139</v>
      </c>
      <c r="BM186" s="191" t="s">
        <v>363</v>
      </c>
    </row>
    <row r="187" spans="1:65" s="2" customFormat="1" ht="24.2" customHeight="1">
      <c r="A187" s="28"/>
      <c r="B187" s="29"/>
      <c r="C187" s="193" t="s">
        <v>364</v>
      </c>
      <c r="D187" s="193" t="s">
        <v>241</v>
      </c>
      <c r="E187" s="194" t="s">
        <v>365</v>
      </c>
      <c r="F187" s="195" t="s">
        <v>366</v>
      </c>
      <c r="G187" s="196" t="s">
        <v>138</v>
      </c>
      <c r="H187" s="197">
        <v>35</v>
      </c>
      <c r="I187" s="197"/>
      <c r="J187" s="198">
        <f t="shared" si="30"/>
        <v>0</v>
      </c>
      <c r="K187" s="199"/>
      <c r="L187" s="200"/>
      <c r="M187" s="201" t="s">
        <v>1</v>
      </c>
      <c r="N187" s="202" t="s">
        <v>37</v>
      </c>
      <c r="O187" s="189">
        <v>0</v>
      </c>
      <c r="P187" s="189">
        <f t="shared" si="31"/>
        <v>0</v>
      </c>
      <c r="Q187" s="189">
        <v>1.2E-2</v>
      </c>
      <c r="R187" s="189">
        <f t="shared" si="32"/>
        <v>0.42</v>
      </c>
      <c r="S187" s="189">
        <v>0</v>
      </c>
      <c r="T187" s="190">
        <f t="shared" si="33"/>
        <v>0</v>
      </c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R187" s="191" t="s">
        <v>165</v>
      </c>
      <c r="AT187" s="191" t="s">
        <v>241</v>
      </c>
      <c r="AU187" s="191" t="s">
        <v>140</v>
      </c>
      <c r="AY187" s="14" t="s">
        <v>133</v>
      </c>
      <c r="BE187" s="192">
        <f t="shared" si="34"/>
        <v>0</v>
      </c>
      <c r="BF187" s="192">
        <f t="shared" si="35"/>
        <v>0</v>
      </c>
      <c r="BG187" s="192">
        <f t="shared" si="36"/>
        <v>0</v>
      </c>
      <c r="BH187" s="192">
        <f t="shared" si="37"/>
        <v>0</v>
      </c>
      <c r="BI187" s="192">
        <f t="shared" si="38"/>
        <v>0</v>
      </c>
      <c r="BJ187" s="14" t="s">
        <v>140</v>
      </c>
      <c r="BK187" s="192">
        <f t="shared" si="39"/>
        <v>0</v>
      </c>
      <c r="BL187" s="14" t="s">
        <v>139</v>
      </c>
      <c r="BM187" s="191" t="s">
        <v>367</v>
      </c>
    </row>
    <row r="188" spans="1:65" s="2" customFormat="1" ht="24.2" customHeight="1">
      <c r="A188" s="28"/>
      <c r="B188" s="29"/>
      <c r="C188" s="180" t="s">
        <v>368</v>
      </c>
      <c r="D188" s="180" t="s">
        <v>135</v>
      </c>
      <c r="E188" s="181" t="s">
        <v>369</v>
      </c>
      <c r="F188" s="182" t="s">
        <v>370</v>
      </c>
      <c r="G188" s="183" t="s">
        <v>138</v>
      </c>
      <c r="H188" s="184">
        <v>21</v>
      </c>
      <c r="I188" s="184"/>
      <c r="J188" s="185">
        <f t="shared" si="30"/>
        <v>0</v>
      </c>
      <c r="K188" s="186"/>
      <c r="L188" s="33"/>
      <c r="M188" s="187" t="s">
        <v>1</v>
      </c>
      <c r="N188" s="188" t="s">
        <v>37</v>
      </c>
      <c r="O188" s="189">
        <v>0.42</v>
      </c>
      <c r="P188" s="189">
        <f t="shared" si="31"/>
        <v>8.82</v>
      </c>
      <c r="Q188" s="189">
        <v>0.11958000000000001</v>
      </c>
      <c r="R188" s="189">
        <f t="shared" si="32"/>
        <v>2.51118</v>
      </c>
      <c r="S188" s="189">
        <v>0</v>
      </c>
      <c r="T188" s="190">
        <f t="shared" si="33"/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91" t="s">
        <v>139</v>
      </c>
      <c r="AT188" s="191" t="s">
        <v>135</v>
      </c>
      <c r="AU188" s="191" t="s">
        <v>140</v>
      </c>
      <c r="AY188" s="14" t="s">
        <v>133</v>
      </c>
      <c r="BE188" s="192">
        <f t="shared" si="34"/>
        <v>0</v>
      </c>
      <c r="BF188" s="192">
        <f t="shared" si="35"/>
        <v>0</v>
      </c>
      <c r="BG188" s="192">
        <f t="shared" si="36"/>
        <v>0</v>
      </c>
      <c r="BH188" s="192">
        <f t="shared" si="37"/>
        <v>0</v>
      </c>
      <c r="BI188" s="192">
        <f t="shared" si="38"/>
        <v>0</v>
      </c>
      <c r="BJ188" s="14" t="s">
        <v>140</v>
      </c>
      <c r="BK188" s="192">
        <f t="shared" si="39"/>
        <v>0</v>
      </c>
      <c r="BL188" s="14" t="s">
        <v>139</v>
      </c>
      <c r="BM188" s="191" t="s">
        <v>371</v>
      </c>
    </row>
    <row r="189" spans="1:65" s="2" customFormat="1" ht="24.2" customHeight="1">
      <c r="A189" s="28"/>
      <c r="B189" s="29"/>
      <c r="C189" s="193" t="s">
        <v>372</v>
      </c>
      <c r="D189" s="193" t="s">
        <v>241</v>
      </c>
      <c r="E189" s="194" t="s">
        <v>373</v>
      </c>
      <c r="F189" s="195" t="s">
        <v>374</v>
      </c>
      <c r="G189" s="196" t="s">
        <v>138</v>
      </c>
      <c r="H189" s="197">
        <v>21</v>
      </c>
      <c r="I189" s="197"/>
      <c r="J189" s="198">
        <f t="shared" si="30"/>
        <v>0</v>
      </c>
      <c r="K189" s="199"/>
      <c r="L189" s="200"/>
      <c r="M189" s="201" t="s">
        <v>1</v>
      </c>
      <c r="N189" s="202" t="s">
        <v>37</v>
      </c>
      <c r="O189" s="189">
        <v>0</v>
      </c>
      <c r="P189" s="189">
        <f t="shared" si="31"/>
        <v>0</v>
      </c>
      <c r="Q189" s="189">
        <v>1.4E-3</v>
      </c>
      <c r="R189" s="189">
        <f t="shared" si="32"/>
        <v>2.9399999999999999E-2</v>
      </c>
      <c r="S189" s="189">
        <v>0</v>
      </c>
      <c r="T189" s="190">
        <f t="shared" si="33"/>
        <v>0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191" t="s">
        <v>165</v>
      </c>
      <c r="AT189" s="191" t="s">
        <v>241</v>
      </c>
      <c r="AU189" s="191" t="s">
        <v>140</v>
      </c>
      <c r="AY189" s="14" t="s">
        <v>133</v>
      </c>
      <c r="BE189" s="192">
        <f t="shared" si="34"/>
        <v>0</v>
      </c>
      <c r="BF189" s="192">
        <f t="shared" si="35"/>
        <v>0</v>
      </c>
      <c r="BG189" s="192">
        <f t="shared" si="36"/>
        <v>0</v>
      </c>
      <c r="BH189" s="192">
        <f t="shared" si="37"/>
        <v>0</v>
      </c>
      <c r="BI189" s="192">
        <f t="shared" si="38"/>
        <v>0</v>
      </c>
      <c r="BJ189" s="14" t="s">
        <v>140</v>
      </c>
      <c r="BK189" s="192">
        <f t="shared" si="39"/>
        <v>0</v>
      </c>
      <c r="BL189" s="14" t="s">
        <v>139</v>
      </c>
      <c r="BM189" s="191" t="s">
        <v>375</v>
      </c>
    </row>
    <row r="190" spans="1:65" s="2" customFormat="1" ht="24.2" customHeight="1">
      <c r="A190" s="28"/>
      <c r="B190" s="29"/>
      <c r="C190" s="180" t="s">
        <v>376</v>
      </c>
      <c r="D190" s="180" t="s">
        <v>135</v>
      </c>
      <c r="E190" s="181" t="s">
        <v>377</v>
      </c>
      <c r="F190" s="182" t="s">
        <v>378</v>
      </c>
      <c r="G190" s="183" t="s">
        <v>138</v>
      </c>
      <c r="H190" s="184">
        <v>65</v>
      </c>
      <c r="I190" s="184"/>
      <c r="J190" s="185">
        <f t="shared" si="30"/>
        <v>0</v>
      </c>
      <c r="K190" s="186"/>
      <c r="L190" s="33"/>
      <c r="M190" s="187" t="s">
        <v>1</v>
      </c>
      <c r="N190" s="188" t="s">
        <v>37</v>
      </c>
      <c r="O190" s="189">
        <v>1.6E-2</v>
      </c>
      <c r="P190" s="189">
        <f t="shared" si="31"/>
        <v>1.04</v>
      </c>
      <c r="Q190" s="189">
        <v>0</v>
      </c>
      <c r="R190" s="189">
        <f t="shared" si="32"/>
        <v>0</v>
      </c>
      <c r="S190" s="189">
        <v>0</v>
      </c>
      <c r="T190" s="190">
        <f t="shared" si="33"/>
        <v>0</v>
      </c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R190" s="191" t="s">
        <v>139</v>
      </c>
      <c r="AT190" s="191" t="s">
        <v>135</v>
      </c>
      <c r="AU190" s="191" t="s">
        <v>140</v>
      </c>
      <c r="AY190" s="14" t="s">
        <v>133</v>
      </c>
      <c r="BE190" s="192">
        <f t="shared" si="34"/>
        <v>0</v>
      </c>
      <c r="BF190" s="192">
        <f t="shared" si="35"/>
        <v>0</v>
      </c>
      <c r="BG190" s="192">
        <f t="shared" si="36"/>
        <v>0</v>
      </c>
      <c r="BH190" s="192">
        <f t="shared" si="37"/>
        <v>0</v>
      </c>
      <c r="BI190" s="192">
        <f t="shared" si="38"/>
        <v>0</v>
      </c>
      <c r="BJ190" s="14" t="s">
        <v>140</v>
      </c>
      <c r="BK190" s="192">
        <f t="shared" si="39"/>
        <v>0</v>
      </c>
      <c r="BL190" s="14" t="s">
        <v>139</v>
      </c>
      <c r="BM190" s="191" t="s">
        <v>379</v>
      </c>
    </row>
    <row r="191" spans="1:65" s="2" customFormat="1" ht="37.9" customHeight="1">
      <c r="A191" s="28"/>
      <c r="B191" s="29"/>
      <c r="C191" s="180" t="s">
        <v>380</v>
      </c>
      <c r="D191" s="180" t="s">
        <v>135</v>
      </c>
      <c r="E191" s="181" t="s">
        <v>381</v>
      </c>
      <c r="F191" s="182" t="s">
        <v>382</v>
      </c>
      <c r="G191" s="183" t="s">
        <v>176</v>
      </c>
      <c r="H191" s="184">
        <v>675</v>
      </c>
      <c r="I191" s="184"/>
      <c r="J191" s="185">
        <f t="shared" si="30"/>
        <v>0</v>
      </c>
      <c r="K191" s="186"/>
      <c r="L191" s="33"/>
      <c r="M191" s="187" t="s">
        <v>1</v>
      </c>
      <c r="N191" s="188" t="s">
        <v>37</v>
      </c>
      <c r="O191" s="189">
        <v>3.7999999999999999E-2</v>
      </c>
      <c r="P191" s="189">
        <f t="shared" si="31"/>
        <v>25.65</v>
      </c>
      <c r="Q191" s="189">
        <v>2.2000000000000001E-4</v>
      </c>
      <c r="R191" s="189">
        <f t="shared" si="32"/>
        <v>0.14849999999999999</v>
      </c>
      <c r="S191" s="189">
        <v>0</v>
      </c>
      <c r="T191" s="190">
        <f t="shared" si="33"/>
        <v>0</v>
      </c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R191" s="191" t="s">
        <v>139</v>
      </c>
      <c r="AT191" s="191" t="s">
        <v>135</v>
      </c>
      <c r="AU191" s="191" t="s">
        <v>140</v>
      </c>
      <c r="AY191" s="14" t="s">
        <v>133</v>
      </c>
      <c r="BE191" s="192">
        <f t="shared" si="34"/>
        <v>0</v>
      </c>
      <c r="BF191" s="192">
        <f t="shared" si="35"/>
        <v>0</v>
      </c>
      <c r="BG191" s="192">
        <f t="shared" si="36"/>
        <v>0</v>
      </c>
      <c r="BH191" s="192">
        <f t="shared" si="37"/>
        <v>0</v>
      </c>
      <c r="BI191" s="192">
        <f t="shared" si="38"/>
        <v>0</v>
      </c>
      <c r="BJ191" s="14" t="s">
        <v>140</v>
      </c>
      <c r="BK191" s="192">
        <f t="shared" si="39"/>
        <v>0</v>
      </c>
      <c r="BL191" s="14" t="s">
        <v>139</v>
      </c>
      <c r="BM191" s="191" t="s">
        <v>383</v>
      </c>
    </row>
    <row r="192" spans="1:65" s="2" customFormat="1" ht="37.9" customHeight="1">
      <c r="A192" s="28"/>
      <c r="B192" s="29"/>
      <c r="C192" s="180" t="s">
        <v>384</v>
      </c>
      <c r="D192" s="180" t="s">
        <v>135</v>
      </c>
      <c r="E192" s="181" t="s">
        <v>385</v>
      </c>
      <c r="F192" s="182" t="s">
        <v>386</v>
      </c>
      <c r="G192" s="183" t="s">
        <v>176</v>
      </c>
      <c r="H192" s="184">
        <v>60</v>
      </c>
      <c r="I192" s="184"/>
      <c r="J192" s="185">
        <f t="shared" si="30"/>
        <v>0</v>
      </c>
      <c r="K192" s="186"/>
      <c r="L192" s="33"/>
      <c r="M192" s="187" t="s">
        <v>1</v>
      </c>
      <c r="N192" s="188" t="s">
        <v>37</v>
      </c>
      <c r="O192" s="189">
        <v>2.8000000000000001E-2</v>
      </c>
      <c r="P192" s="189">
        <f t="shared" si="31"/>
        <v>1.68</v>
      </c>
      <c r="Q192" s="189">
        <v>8.0000000000000007E-5</v>
      </c>
      <c r="R192" s="189">
        <f t="shared" si="32"/>
        <v>4.8000000000000004E-3</v>
      </c>
      <c r="S192" s="189">
        <v>0</v>
      </c>
      <c r="T192" s="190">
        <f t="shared" si="33"/>
        <v>0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R192" s="191" t="s">
        <v>139</v>
      </c>
      <c r="AT192" s="191" t="s">
        <v>135</v>
      </c>
      <c r="AU192" s="191" t="s">
        <v>140</v>
      </c>
      <c r="AY192" s="14" t="s">
        <v>133</v>
      </c>
      <c r="BE192" s="192">
        <f t="shared" si="34"/>
        <v>0</v>
      </c>
      <c r="BF192" s="192">
        <f t="shared" si="35"/>
        <v>0</v>
      </c>
      <c r="BG192" s="192">
        <f t="shared" si="36"/>
        <v>0</v>
      </c>
      <c r="BH192" s="192">
        <f t="shared" si="37"/>
        <v>0</v>
      </c>
      <c r="BI192" s="192">
        <f t="shared" si="38"/>
        <v>0</v>
      </c>
      <c r="BJ192" s="14" t="s">
        <v>140</v>
      </c>
      <c r="BK192" s="192">
        <f t="shared" si="39"/>
        <v>0</v>
      </c>
      <c r="BL192" s="14" t="s">
        <v>139</v>
      </c>
      <c r="BM192" s="191" t="s">
        <v>387</v>
      </c>
    </row>
    <row r="193" spans="1:65" s="2" customFormat="1" ht="37.9" customHeight="1">
      <c r="A193" s="28"/>
      <c r="B193" s="29"/>
      <c r="C193" s="180" t="s">
        <v>388</v>
      </c>
      <c r="D193" s="180" t="s">
        <v>135</v>
      </c>
      <c r="E193" s="181" t="s">
        <v>389</v>
      </c>
      <c r="F193" s="182" t="s">
        <v>390</v>
      </c>
      <c r="G193" s="183" t="s">
        <v>148</v>
      </c>
      <c r="H193" s="184">
        <v>90</v>
      </c>
      <c r="I193" s="184"/>
      <c r="J193" s="185">
        <f t="shared" si="30"/>
        <v>0</v>
      </c>
      <c r="K193" s="186"/>
      <c r="L193" s="33"/>
      <c r="M193" s="187" t="s">
        <v>1</v>
      </c>
      <c r="N193" s="188" t="s">
        <v>37</v>
      </c>
      <c r="O193" s="189">
        <v>0.48</v>
      </c>
      <c r="P193" s="189">
        <f t="shared" si="31"/>
        <v>43.199999999999996</v>
      </c>
      <c r="Q193" s="189">
        <v>8.9999999999999998E-4</v>
      </c>
      <c r="R193" s="189">
        <f t="shared" si="32"/>
        <v>8.1000000000000003E-2</v>
      </c>
      <c r="S193" s="189">
        <v>0</v>
      </c>
      <c r="T193" s="190">
        <f t="shared" si="33"/>
        <v>0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191" t="s">
        <v>139</v>
      </c>
      <c r="AT193" s="191" t="s">
        <v>135</v>
      </c>
      <c r="AU193" s="191" t="s">
        <v>140</v>
      </c>
      <c r="AY193" s="14" t="s">
        <v>133</v>
      </c>
      <c r="BE193" s="192">
        <f t="shared" si="34"/>
        <v>0</v>
      </c>
      <c r="BF193" s="192">
        <f t="shared" si="35"/>
        <v>0</v>
      </c>
      <c r="BG193" s="192">
        <f t="shared" si="36"/>
        <v>0</v>
      </c>
      <c r="BH193" s="192">
        <f t="shared" si="37"/>
        <v>0</v>
      </c>
      <c r="BI193" s="192">
        <f t="shared" si="38"/>
        <v>0</v>
      </c>
      <c r="BJ193" s="14" t="s">
        <v>140</v>
      </c>
      <c r="BK193" s="192">
        <f t="shared" si="39"/>
        <v>0</v>
      </c>
      <c r="BL193" s="14" t="s">
        <v>139</v>
      </c>
      <c r="BM193" s="191" t="s">
        <v>391</v>
      </c>
    </row>
    <row r="194" spans="1:65" s="2" customFormat="1" ht="24.2" customHeight="1">
      <c r="A194" s="28"/>
      <c r="B194" s="29"/>
      <c r="C194" s="180" t="s">
        <v>392</v>
      </c>
      <c r="D194" s="180" t="s">
        <v>135</v>
      </c>
      <c r="E194" s="181" t="s">
        <v>393</v>
      </c>
      <c r="F194" s="182" t="s">
        <v>394</v>
      </c>
      <c r="G194" s="183" t="s">
        <v>176</v>
      </c>
      <c r="H194" s="184">
        <v>735</v>
      </c>
      <c r="I194" s="184"/>
      <c r="J194" s="185">
        <f t="shared" si="30"/>
        <v>0</v>
      </c>
      <c r="K194" s="186"/>
      <c r="L194" s="33"/>
      <c r="M194" s="187" t="s">
        <v>1</v>
      </c>
      <c r="N194" s="188" t="s">
        <v>37</v>
      </c>
      <c r="O194" s="189">
        <v>1.4999999999999999E-2</v>
      </c>
      <c r="P194" s="189">
        <f t="shared" si="31"/>
        <v>11.025</v>
      </c>
      <c r="Q194" s="189">
        <v>0</v>
      </c>
      <c r="R194" s="189">
        <f t="shared" si="32"/>
        <v>0</v>
      </c>
      <c r="S194" s="189">
        <v>0</v>
      </c>
      <c r="T194" s="190">
        <f t="shared" si="33"/>
        <v>0</v>
      </c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R194" s="191" t="s">
        <v>139</v>
      </c>
      <c r="AT194" s="191" t="s">
        <v>135</v>
      </c>
      <c r="AU194" s="191" t="s">
        <v>140</v>
      </c>
      <c r="AY194" s="14" t="s">
        <v>133</v>
      </c>
      <c r="BE194" s="192">
        <f t="shared" si="34"/>
        <v>0</v>
      </c>
      <c r="BF194" s="192">
        <f t="shared" si="35"/>
        <v>0</v>
      </c>
      <c r="BG194" s="192">
        <f t="shared" si="36"/>
        <v>0</v>
      </c>
      <c r="BH194" s="192">
        <f t="shared" si="37"/>
        <v>0</v>
      </c>
      <c r="BI194" s="192">
        <f t="shared" si="38"/>
        <v>0</v>
      </c>
      <c r="BJ194" s="14" t="s">
        <v>140</v>
      </c>
      <c r="BK194" s="192">
        <f t="shared" si="39"/>
        <v>0</v>
      </c>
      <c r="BL194" s="14" t="s">
        <v>139</v>
      </c>
      <c r="BM194" s="191" t="s">
        <v>395</v>
      </c>
    </row>
    <row r="195" spans="1:65" s="2" customFormat="1" ht="24.2" customHeight="1">
      <c r="A195" s="28"/>
      <c r="B195" s="29"/>
      <c r="C195" s="180" t="s">
        <v>396</v>
      </c>
      <c r="D195" s="180" t="s">
        <v>135</v>
      </c>
      <c r="E195" s="181" t="s">
        <v>397</v>
      </c>
      <c r="F195" s="182" t="s">
        <v>398</v>
      </c>
      <c r="G195" s="183" t="s">
        <v>148</v>
      </c>
      <c r="H195" s="184">
        <v>90</v>
      </c>
      <c r="I195" s="184"/>
      <c r="J195" s="185">
        <f t="shared" si="30"/>
        <v>0</v>
      </c>
      <c r="K195" s="186"/>
      <c r="L195" s="33"/>
      <c r="M195" s="187" t="s">
        <v>1</v>
      </c>
      <c r="N195" s="188" t="s">
        <v>37</v>
      </c>
      <c r="O195" s="189">
        <v>0.11899999999999999</v>
      </c>
      <c r="P195" s="189">
        <f t="shared" si="31"/>
        <v>10.709999999999999</v>
      </c>
      <c r="Q195" s="189">
        <v>1.0000000000000001E-5</v>
      </c>
      <c r="R195" s="189">
        <f t="shared" si="32"/>
        <v>9.0000000000000008E-4</v>
      </c>
      <c r="S195" s="189">
        <v>0</v>
      </c>
      <c r="T195" s="190">
        <f t="shared" si="33"/>
        <v>0</v>
      </c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R195" s="191" t="s">
        <v>139</v>
      </c>
      <c r="AT195" s="191" t="s">
        <v>135</v>
      </c>
      <c r="AU195" s="191" t="s">
        <v>140</v>
      </c>
      <c r="AY195" s="14" t="s">
        <v>133</v>
      </c>
      <c r="BE195" s="192">
        <f t="shared" si="34"/>
        <v>0</v>
      </c>
      <c r="BF195" s="192">
        <f t="shared" si="35"/>
        <v>0</v>
      </c>
      <c r="BG195" s="192">
        <f t="shared" si="36"/>
        <v>0</v>
      </c>
      <c r="BH195" s="192">
        <f t="shared" si="37"/>
        <v>0</v>
      </c>
      <c r="BI195" s="192">
        <f t="shared" si="38"/>
        <v>0</v>
      </c>
      <c r="BJ195" s="14" t="s">
        <v>140</v>
      </c>
      <c r="BK195" s="192">
        <f t="shared" si="39"/>
        <v>0</v>
      </c>
      <c r="BL195" s="14" t="s">
        <v>139</v>
      </c>
      <c r="BM195" s="191" t="s">
        <v>399</v>
      </c>
    </row>
    <row r="196" spans="1:65" s="2" customFormat="1" ht="14.45" customHeight="1">
      <c r="A196" s="28"/>
      <c r="B196" s="29"/>
      <c r="C196" s="180" t="s">
        <v>400</v>
      </c>
      <c r="D196" s="180" t="s">
        <v>135</v>
      </c>
      <c r="E196" s="181" t="s">
        <v>401</v>
      </c>
      <c r="F196" s="182" t="s">
        <v>402</v>
      </c>
      <c r="G196" s="183" t="s">
        <v>138</v>
      </c>
      <c r="H196" s="184">
        <v>1</v>
      </c>
      <c r="I196" s="184"/>
      <c r="J196" s="185">
        <f t="shared" si="30"/>
        <v>0</v>
      </c>
      <c r="K196" s="186"/>
      <c r="L196" s="33"/>
      <c r="M196" s="187" t="s">
        <v>1</v>
      </c>
      <c r="N196" s="188" t="s">
        <v>37</v>
      </c>
      <c r="O196" s="189">
        <v>0.5</v>
      </c>
      <c r="P196" s="189">
        <f t="shared" si="31"/>
        <v>0.5</v>
      </c>
      <c r="Q196" s="189">
        <v>0</v>
      </c>
      <c r="R196" s="189">
        <f t="shared" si="32"/>
        <v>0</v>
      </c>
      <c r="S196" s="189">
        <v>0</v>
      </c>
      <c r="T196" s="190">
        <f t="shared" si="33"/>
        <v>0</v>
      </c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R196" s="191" t="s">
        <v>139</v>
      </c>
      <c r="AT196" s="191" t="s">
        <v>135</v>
      </c>
      <c r="AU196" s="191" t="s">
        <v>140</v>
      </c>
      <c r="AY196" s="14" t="s">
        <v>133</v>
      </c>
      <c r="BE196" s="192">
        <f t="shared" si="34"/>
        <v>0</v>
      </c>
      <c r="BF196" s="192">
        <f t="shared" si="35"/>
        <v>0</v>
      </c>
      <c r="BG196" s="192">
        <f t="shared" si="36"/>
        <v>0</v>
      </c>
      <c r="BH196" s="192">
        <f t="shared" si="37"/>
        <v>0</v>
      </c>
      <c r="BI196" s="192">
        <f t="shared" si="38"/>
        <v>0</v>
      </c>
      <c r="BJ196" s="14" t="s">
        <v>140</v>
      </c>
      <c r="BK196" s="192">
        <f t="shared" si="39"/>
        <v>0</v>
      </c>
      <c r="BL196" s="14" t="s">
        <v>139</v>
      </c>
      <c r="BM196" s="191" t="s">
        <v>403</v>
      </c>
    </row>
    <row r="197" spans="1:65" s="2" customFormat="1" ht="24.2" customHeight="1">
      <c r="A197" s="28"/>
      <c r="B197" s="29"/>
      <c r="C197" s="180" t="s">
        <v>404</v>
      </c>
      <c r="D197" s="180" t="s">
        <v>135</v>
      </c>
      <c r="E197" s="181" t="s">
        <v>405</v>
      </c>
      <c r="F197" s="182" t="s">
        <v>406</v>
      </c>
      <c r="G197" s="183" t="s">
        <v>176</v>
      </c>
      <c r="H197" s="184">
        <v>459</v>
      </c>
      <c r="I197" s="184"/>
      <c r="J197" s="185">
        <f t="shared" si="30"/>
        <v>0</v>
      </c>
      <c r="K197" s="186"/>
      <c r="L197" s="33"/>
      <c r="M197" s="187" t="s">
        <v>1</v>
      </c>
      <c r="N197" s="188" t="s">
        <v>37</v>
      </c>
      <c r="O197" s="189">
        <v>0.27</v>
      </c>
      <c r="P197" s="189">
        <f t="shared" si="31"/>
        <v>123.93</v>
      </c>
      <c r="Q197" s="189">
        <v>0.15112999999999999</v>
      </c>
      <c r="R197" s="189">
        <f t="shared" si="32"/>
        <v>69.368669999999995</v>
      </c>
      <c r="S197" s="189">
        <v>0</v>
      </c>
      <c r="T197" s="190">
        <f t="shared" si="33"/>
        <v>0</v>
      </c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R197" s="191" t="s">
        <v>139</v>
      </c>
      <c r="AT197" s="191" t="s">
        <v>135</v>
      </c>
      <c r="AU197" s="191" t="s">
        <v>140</v>
      </c>
      <c r="AY197" s="14" t="s">
        <v>133</v>
      </c>
      <c r="BE197" s="192">
        <f t="shared" si="34"/>
        <v>0</v>
      </c>
      <c r="BF197" s="192">
        <f t="shared" si="35"/>
        <v>0</v>
      </c>
      <c r="BG197" s="192">
        <f t="shared" si="36"/>
        <v>0</v>
      </c>
      <c r="BH197" s="192">
        <f t="shared" si="37"/>
        <v>0</v>
      </c>
      <c r="BI197" s="192">
        <f t="shared" si="38"/>
        <v>0</v>
      </c>
      <c r="BJ197" s="14" t="s">
        <v>140</v>
      </c>
      <c r="BK197" s="192">
        <f t="shared" si="39"/>
        <v>0</v>
      </c>
      <c r="BL197" s="14" t="s">
        <v>139</v>
      </c>
      <c r="BM197" s="191" t="s">
        <v>407</v>
      </c>
    </row>
    <row r="198" spans="1:65" s="2" customFormat="1" ht="14.45" customHeight="1">
      <c r="A198" s="28"/>
      <c r="B198" s="29"/>
      <c r="C198" s="193" t="s">
        <v>408</v>
      </c>
      <c r="D198" s="193" t="s">
        <v>241</v>
      </c>
      <c r="E198" s="194" t="s">
        <v>409</v>
      </c>
      <c r="F198" s="195" t="s">
        <v>410</v>
      </c>
      <c r="G198" s="196" t="s">
        <v>138</v>
      </c>
      <c r="H198" s="197">
        <v>217.15</v>
      </c>
      <c r="I198" s="197"/>
      <c r="J198" s="198">
        <f t="shared" si="30"/>
        <v>0</v>
      </c>
      <c r="K198" s="199"/>
      <c r="L198" s="200"/>
      <c r="M198" s="201" t="s">
        <v>1</v>
      </c>
      <c r="N198" s="202" t="s">
        <v>37</v>
      </c>
      <c r="O198" s="189">
        <v>0</v>
      </c>
      <c r="P198" s="189">
        <f t="shared" si="31"/>
        <v>0</v>
      </c>
      <c r="Q198" s="189">
        <v>8.5000000000000006E-2</v>
      </c>
      <c r="R198" s="189">
        <f t="shared" si="32"/>
        <v>18.457750000000001</v>
      </c>
      <c r="S198" s="189">
        <v>0</v>
      </c>
      <c r="T198" s="190">
        <f t="shared" si="33"/>
        <v>0</v>
      </c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R198" s="191" t="s">
        <v>165</v>
      </c>
      <c r="AT198" s="191" t="s">
        <v>241</v>
      </c>
      <c r="AU198" s="191" t="s">
        <v>140</v>
      </c>
      <c r="AY198" s="14" t="s">
        <v>133</v>
      </c>
      <c r="BE198" s="192">
        <f t="shared" si="34"/>
        <v>0</v>
      </c>
      <c r="BF198" s="192">
        <f t="shared" si="35"/>
        <v>0</v>
      </c>
      <c r="BG198" s="192">
        <f t="shared" si="36"/>
        <v>0</v>
      </c>
      <c r="BH198" s="192">
        <f t="shared" si="37"/>
        <v>0</v>
      </c>
      <c r="BI198" s="192">
        <f t="shared" si="38"/>
        <v>0</v>
      </c>
      <c r="BJ198" s="14" t="s">
        <v>140</v>
      </c>
      <c r="BK198" s="192">
        <f t="shared" si="39"/>
        <v>0</v>
      </c>
      <c r="BL198" s="14" t="s">
        <v>139</v>
      </c>
      <c r="BM198" s="191" t="s">
        <v>411</v>
      </c>
    </row>
    <row r="199" spans="1:65" s="2" customFormat="1" ht="14.45" customHeight="1">
      <c r="A199" s="28"/>
      <c r="B199" s="29"/>
      <c r="C199" s="193" t="s">
        <v>412</v>
      </c>
      <c r="D199" s="193" t="s">
        <v>241</v>
      </c>
      <c r="E199" s="194" t="s">
        <v>413</v>
      </c>
      <c r="F199" s="195" t="s">
        <v>414</v>
      </c>
      <c r="G199" s="196" t="s">
        <v>138</v>
      </c>
      <c r="H199" s="197">
        <v>80.8</v>
      </c>
      <c r="I199" s="197"/>
      <c r="J199" s="198">
        <f t="shared" si="30"/>
        <v>0</v>
      </c>
      <c r="K199" s="199"/>
      <c r="L199" s="200"/>
      <c r="M199" s="201" t="s">
        <v>1</v>
      </c>
      <c r="N199" s="202" t="s">
        <v>37</v>
      </c>
      <c r="O199" s="189">
        <v>0</v>
      </c>
      <c r="P199" s="189">
        <f t="shared" si="31"/>
        <v>0</v>
      </c>
      <c r="Q199" s="189">
        <v>4.4999999999999998E-2</v>
      </c>
      <c r="R199" s="189">
        <f t="shared" si="32"/>
        <v>3.6359999999999997</v>
      </c>
      <c r="S199" s="189">
        <v>0</v>
      </c>
      <c r="T199" s="190">
        <f t="shared" si="33"/>
        <v>0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91" t="s">
        <v>165</v>
      </c>
      <c r="AT199" s="191" t="s">
        <v>241</v>
      </c>
      <c r="AU199" s="191" t="s">
        <v>140</v>
      </c>
      <c r="AY199" s="14" t="s">
        <v>133</v>
      </c>
      <c r="BE199" s="192">
        <f t="shared" si="34"/>
        <v>0</v>
      </c>
      <c r="BF199" s="192">
        <f t="shared" si="35"/>
        <v>0</v>
      </c>
      <c r="BG199" s="192">
        <f t="shared" si="36"/>
        <v>0</v>
      </c>
      <c r="BH199" s="192">
        <f t="shared" si="37"/>
        <v>0</v>
      </c>
      <c r="BI199" s="192">
        <f t="shared" si="38"/>
        <v>0</v>
      </c>
      <c r="BJ199" s="14" t="s">
        <v>140</v>
      </c>
      <c r="BK199" s="192">
        <f t="shared" si="39"/>
        <v>0</v>
      </c>
      <c r="BL199" s="14" t="s">
        <v>139</v>
      </c>
      <c r="BM199" s="191" t="s">
        <v>415</v>
      </c>
    </row>
    <row r="200" spans="1:65" s="2" customFormat="1" ht="14.45" customHeight="1">
      <c r="A200" s="28"/>
      <c r="B200" s="29"/>
      <c r="C200" s="193" t="s">
        <v>416</v>
      </c>
      <c r="D200" s="193" t="s">
        <v>241</v>
      </c>
      <c r="E200" s="194" t="s">
        <v>417</v>
      </c>
      <c r="F200" s="195" t="s">
        <v>418</v>
      </c>
      <c r="G200" s="196" t="s">
        <v>138</v>
      </c>
      <c r="H200" s="197">
        <v>309.09100000000001</v>
      </c>
      <c r="I200" s="197"/>
      <c r="J200" s="198">
        <f t="shared" si="30"/>
        <v>0</v>
      </c>
      <c r="K200" s="199"/>
      <c r="L200" s="200"/>
      <c r="M200" s="201" t="s">
        <v>1</v>
      </c>
      <c r="N200" s="202" t="s">
        <v>37</v>
      </c>
      <c r="O200" s="189">
        <v>0</v>
      </c>
      <c r="P200" s="189">
        <f t="shared" si="31"/>
        <v>0</v>
      </c>
      <c r="Q200" s="189">
        <v>2.8299999999999999E-2</v>
      </c>
      <c r="R200" s="189">
        <f t="shared" si="32"/>
        <v>8.7472753000000001</v>
      </c>
      <c r="S200" s="189">
        <v>0</v>
      </c>
      <c r="T200" s="190">
        <f t="shared" si="33"/>
        <v>0</v>
      </c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R200" s="191" t="s">
        <v>165</v>
      </c>
      <c r="AT200" s="191" t="s">
        <v>241</v>
      </c>
      <c r="AU200" s="191" t="s">
        <v>140</v>
      </c>
      <c r="AY200" s="14" t="s">
        <v>133</v>
      </c>
      <c r="BE200" s="192">
        <f t="shared" si="34"/>
        <v>0</v>
      </c>
      <c r="BF200" s="192">
        <f t="shared" si="35"/>
        <v>0</v>
      </c>
      <c r="BG200" s="192">
        <f t="shared" si="36"/>
        <v>0</v>
      </c>
      <c r="BH200" s="192">
        <f t="shared" si="37"/>
        <v>0</v>
      </c>
      <c r="BI200" s="192">
        <f t="shared" si="38"/>
        <v>0</v>
      </c>
      <c r="BJ200" s="14" t="s">
        <v>140</v>
      </c>
      <c r="BK200" s="192">
        <f t="shared" si="39"/>
        <v>0</v>
      </c>
      <c r="BL200" s="14" t="s">
        <v>139</v>
      </c>
      <c r="BM200" s="191" t="s">
        <v>419</v>
      </c>
    </row>
    <row r="201" spans="1:65" s="2" customFormat="1" ht="24.2" customHeight="1">
      <c r="A201" s="28"/>
      <c r="B201" s="29"/>
      <c r="C201" s="193" t="s">
        <v>420</v>
      </c>
      <c r="D201" s="193" t="s">
        <v>241</v>
      </c>
      <c r="E201" s="194" t="s">
        <v>421</v>
      </c>
      <c r="F201" s="195" t="s">
        <v>422</v>
      </c>
      <c r="G201" s="196" t="s">
        <v>138</v>
      </c>
      <c r="H201" s="197">
        <v>14.244</v>
      </c>
      <c r="I201" s="197"/>
      <c r="J201" s="198">
        <f t="shared" si="30"/>
        <v>0</v>
      </c>
      <c r="K201" s="199"/>
      <c r="L201" s="200"/>
      <c r="M201" s="201" t="s">
        <v>1</v>
      </c>
      <c r="N201" s="202" t="s">
        <v>37</v>
      </c>
      <c r="O201" s="189">
        <v>0</v>
      </c>
      <c r="P201" s="189">
        <f t="shared" si="31"/>
        <v>0</v>
      </c>
      <c r="Q201" s="189">
        <v>6.0400000000000002E-2</v>
      </c>
      <c r="R201" s="189">
        <f t="shared" si="32"/>
        <v>0.86033760000000004</v>
      </c>
      <c r="S201" s="189">
        <v>0</v>
      </c>
      <c r="T201" s="190">
        <f t="shared" si="33"/>
        <v>0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91" t="s">
        <v>165</v>
      </c>
      <c r="AT201" s="191" t="s">
        <v>241</v>
      </c>
      <c r="AU201" s="191" t="s">
        <v>140</v>
      </c>
      <c r="AY201" s="14" t="s">
        <v>133</v>
      </c>
      <c r="BE201" s="192">
        <f t="shared" si="34"/>
        <v>0</v>
      </c>
      <c r="BF201" s="192">
        <f t="shared" si="35"/>
        <v>0</v>
      </c>
      <c r="BG201" s="192">
        <f t="shared" si="36"/>
        <v>0</v>
      </c>
      <c r="BH201" s="192">
        <f t="shared" si="37"/>
        <v>0</v>
      </c>
      <c r="BI201" s="192">
        <f t="shared" si="38"/>
        <v>0</v>
      </c>
      <c r="BJ201" s="14" t="s">
        <v>140</v>
      </c>
      <c r="BK201" s="192">
        <f t="shared" si="39"/>
        <v>0</v>
      </c>
      <c r="BL201" s="14" t="s">
        <v>139</v>
      </c>
      <c r="BM201" s="191" t="s">
        <v>423</v>
      </c>
    </row>
    <row r="202" spans="1:65" s="2" customFormat="1" ht="24.2" customHeight="1">
      <c r="A202" s="28"/>
      <c r="B202" s="29"/>
      <c r="C202" s="193" t="s">
        <v>424</v>
      </c>
      <c r="D202" s="193" t="s">
        <v>241</v>
      </c>
      <c r="E202" s="194" t="s">
        <v>425</v>
      </c>
      <c r="F202" s="195" t="s">
        <v>426</v>
      </c>
      <c r="G202" s="196" t="s">
        <v>138</v>
      </c>
      <c r="H202" s="197">
        <v>9.0640000000000001</v>
      </c>
      <c r="I202" s="197"/>
      <c r="J202" s="198">
        <f t="shared" si="30"/>
        <v>0</v>
      </c>
      <c r="K202" s="199"/>
      <c r="L202" s="200"/>
      <c r="M202" s="201" t="s">
        <v>1</v>
      </c>
      <c r="N202" s="202" t="s">
        <v>37</v>
      </c>
      <c r="O202" s="189">
        <v>0</v>
      </c>
      <c r="P202" s="189">
        <f t="shared" si="31"/>
        <v>0</v>
      </c>
      <c r="Q202" s="189">
        <v>6.0400000000000002E-2</v>
      </c>
      <c r="R202" s="189">
        <f t="shared" si="32"/>
        <v>0.5474656</v>
      </c>
      <c r="S202" s="189">
        <v>0</v>
      </c>
      <c r="T202" s="190">
        <f t="shared" si="33"/>
        <v>0</v>
      </c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R202" s="191" t="s">
        <v>165</v>
      </c>
      <c r="AT202" s="191" t="s">
        <v>241</v>
      </c>
      <c r="AU202" s="191" t="s">
        <v>140</v>
      </c>
      <c r="AY202" s="14" t="s">
        <v>133</v>
      </c>
      <c r="BE202" s="192">
        <f t="shared" si="34"/>
        <v>0</v>
      </c>
      <c r="BF202" s="192">
        <f t="shared" si="35"/>
        <v>0</v>
      </c>
      <c r="BG202" s="192">
        <f t="shared" si="36"/>
        <v>0</v>
      </c>
      <c r="BH202" s="192">
        <f t="shared" si="37"/>
        <v>0</v>
      </c>
      <c r="BI202" s="192">
        <f t="shared" si="38"/>
        <v>0</v>
      </c>
      <c r="BJ202" s="14" t="s">
        <v>140</v>
      </c>
      <c r="BK202" s="192">
        <f t="shared" si="39"/>
        <v>0</v>
      </c>
      <c r="BL202" s="14" t="s">
        <v>139</v>
      </c>
      <c r="BM202" s="191" t="s">
        <v>427</v>
      </c>
    </row>
    <row r="203" spans="1:65" s="2" customFormat="1" ht="24.2" customHeight="1">
      <c r="A203" s="28"/>
      <c r="B203" s="29"/>
      <c r="C203" s="193" t="s">
        <v>428</v>
      </c>
      <c r="D203" s="193" t="s">
        <v>241</v>
      </c>
      <c r="E203" s="194" t="s">
        <v>429</v>
      </c>
      <c r="F203" s="195" t="s">
        <v>430</v>
      </c>
      <c r="G203" s="196" t="s">
        <v>138</v>
      </c>
      <c r="H203" s="197">
        <v>3.8839999999999999</v>
      </c>
      <c r="I203" s="197"/>
      <c r="J203" s="198">
        <f t="shared" si="30"/>
        <v>0</v>
      </c>
      <c r="K203" s="199"/>
      <c r="L203" s="200"/>
      <c r="M203" s="201" t="s">
        <v>1</v>
      </c>
      <c r="N203" s="202" t="s">
        <v>37</v>
      </c>
      <c r="O203" s="189">
        <v>0</v>
      </c>
      <c r="P203" s="189">
        <f t="shared" si="31"/>
        <v>0</v>
      </c>
      <c r="Q203" s="189">
        <v>6.0400000000000002E-2</v>
      </c>
      <c r="R203" s="189">
        <f t="shared" si="32"/>
        <v>0.23459360000000001</v>
      </c>
      <c r="S203" s="189">
        <v>0</v>
      </c>
      <c r="T203" s="190">
        <f t="shared" si="33"/>
        <v>0</v>
      </c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R203" s="191" t="s">
        <v>165</v>
      </c>
      <c r="AT203" s="191" t="s">
        <v>241</v>
      </c>
      <c r="AU203" s="191" t="s">
        <v>140</v>
      </c>
      <c r="AY203" s="14" t="s">
        <v>133</v>
      </c>
      <c r="BE203" s="192">
        <f t="shared" si="34"/>
        <v>0</v>
      </c>
      <c r="BF203" s="192">
        <f t="shared" si="35"/>
        <v>0</v>
      </c>
      <c r="BG203" s="192">
        <f t="shared" si="36"/>
        <v>0</v>
      </c>
      <c r="BH203" s="192">
        <f t="shared" si="37"/>
        <v>0</v>
      </c>
      <c r="BI203" s="192">
        <f t="shared" si="38"/>
        <v>0</v>
      </c>
      <c r="BJ203" s="14" t="s">
        <v>140</v>
      </c>
      <c r="BK203" s="192">
        <f t="shared" si="39"/>
        <v>0</v>
      </c>
      <c r="BL203" s="14" t="s">
        <v>139</v>
      </c>
      <c r="BM203" s="191" t="s">
        <v>431</v>
      </c>
    </row>
    <row r="204" spans="1:65" s="2" customFormat="1" ht="24.2" customHeight="1">
      <c r="A204" s="28"/>
      <c r="B204" s="29"/>
      <c r="C204" s="193" t="s">
        <v>432</v>
      </c>
      <c r="D204" s="193" t="s">
        <v>241</v>
      </c>
      <c r="E204" s="194" t="s">
        <v>433</v>
      </c>
      <c r="F204" s="195" t="s">
        <v>434</v>
      </c>
      <c r="G204" s="196" t="s">
        <v>138</v>
      </c>
      <c r="H204" s="197">
        <v>19.422999999999998</v>
      </c>
      <c r="I204" s="197"/>
      <c r="J204" s="198">
        <f t="shared" si="30"/>
        <v>0</v>
      </c>
      <c r="K204" s="199"/>
      <c r="L204" s="200"/>
      <c r="M204" s="201" t="s">
        <v>1</v>
      </c>
      <c r="N204" s="202" t="s">
        <v>37</v>
      </c>
      <c r="O204" s="189">
        <v>0</v>
      </c>
      <c r="P204" s="189">
        <f t="shared" si="31"/>
        <v>0</v>
      </c>
      <c r="Q204" s="189">
        <v>6.0400000000000002E-2</v>
      </c>
      <c r="R204" s="189">
        <f t="shared" si="32"/>
        <v>1.1731491999999999</v>
      </c>
      <c r="S204" s="189">
        <v>0</v>
      </c>
      <c r="T204" s="190">
        <f t="shared" si="33"/>
        <v>0</v>
      </c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R204" s="191" t="s">
        <v>165</v>
      </c>
      <c r="AT204" s="191" t="s">
        <v>241</v>
      </c>
      <c r="AU204" s="191" t="s">
        <v>140</v>
      </c>
      <c r="AY204" s="14" t="s">
        <v>133</v>
      </c>
      <c r="BE204" s="192">
        <f t="shared" si="34"/>
        <v>0</v>
      </c>
      <c r="BF204" s="192">
        <f t="shared" si="35"/>
        <v>0</v>
      </c>
      <c r="BG204" s="192">
        <f t="shared" si="36"/>
        <v>0</v>
      </c>
      <c r="BH204" s="192">
        <f t="shared" si="37"/>
        <v>0</v>
      </c>
      <c r="BI204" s="192">
        <f t="shared" si="38"/>
        <v>0</v>
      </c>
      <c r="BJ204" s="14" t="s">
        <v>140</v>
      </c>
      <c r="BK204" s="192">
        <f t="shared" si="39"/>
        <v>0</v>
      </c>
      <c r="BL204" s="14" t="s">
        <v>139</v>
      </c>
      <c r="BM204" s="191" t="s">
        <v>435</v>
      </c>
    </row>
    <row r="205" spans="1:65" s="2" customFormat="1" ht="14.45" customHeight="1">
      <c r="A205" s="28"/>
      <c r="B205" s="29"/>
      <c r="C205" s="193" t="s">
        <v>436</v>
      </c>
      <c r="D205" s="193" t="s">
        <v>241</v>
      </c>
      <c r="E205" s="194" t="s">
        <v>437</v>
      </c>
      <c r="F205" s="195" t="s">
        <v>438</v>
      </c>
      <c r="G205" s="196" t="s">
        <v>138</v>
      </c>
      <c r="H205" s="197">
        <v>178.434</v>
      </c>
      <c r="I205" s="197"/>
      <c r="J205" s="198">
        <f t="shared" si="30"/>
        <v>0</v>
      </c>
      <c r="K205" s="199"/>
      <c r="L205" s="200"/>
      <c r="M205" s="201" t="s">
        <v>1</v>
      </c>
      <c r="N205" s="202" t="s">
        <v>37</v>
      </c>
      <c r="O205" s="189">
        <v>0</v>
      </c>
      <c r="P205" s="189">
        <f t="shared" si="31"/>
        <v>0</v>
      </c>
      <c r="Q205" s="189">
        <v>4.7E-2</v>
      </c>
      <c r="R205" s="189">
        <f t="shared" si="32"/>
        <v>8.3863979999999998</v>
      </c>
      <c r="S205" s="189">
        <v>0</v>
      </c>
      <c r="T205" s="190">
        <f t="shared" si="33"/>
        <v>0</v>
      </c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R205" s="191" t="s">
        <v>165</v>
      </c>
      <c r="AT205" s="191" t="s">
        <v>241</v>
      </c>
      <c r="AU205" s="191" t="s">
        <v>140</v>
      </c>
      <c r="AY205" s="14" t="s">
        <v>133</v>
      </c>
      <c r="BE205" s="192">
        <f t="shared" si="34"/>
        <v>0</v>
      </c>
      <c r="BF205" s="192">
        <f t="shared" si="35"/>
        <v>0</v>
      </c>
      <c r="BG205" s="192">
        <f t="shared" si="36"/>
        <v>0</v>
      </c>
      <c r="BH205" s="192">
        <f t="shared" si="37"/>
        <v>0</v>
      </c>
      <c r="BI205" s="192">
        <f t="shared" si="38"/>
        <v>0</v>
      </c>
      <c r="BJ205" s="14" t="s">
        <v>140</v>
      </c>
      <c r="BK205" s="192">
        <f t="shared" si="39"/>
        <v>0</v>
      </c>
      <c r="BL205" s="14" t="s">
        <v>139</v>
      </c>
      <c r="BM205" s="191" t="s">
        <v>439</v>
      </c>
    </row>
    <row r="206" spans="1:65" s="2" customFormat="1" ht="14.45" customHeight="1">
      <c r="A206" s="28"/>
      <c r="B206" s="29"/>
      <c r="C206" s="193" t="s">
        <v>440</v>
      </c>
      <c r="D206" s="193" t="s">
        <v>241</v>
      </c>
      <c r="E206" s="194" t="s">
        <v>441</v>
      </c>
      <c r="F206" s="195" t="s">
        <v>442</v>
      </c>
      <c r="G206" s="196" t="s">
        <v>138</v>
      </c>
      <c r="H206" s="197">
        <v>13.13</v>
      </c>
      <c r="I206" s="197"/>
      <c r="J206" s="198">
        <f t="shared" si="30"/>
        <v>0</v>
      </c>
      <c r="K206" s="199"/>
      <c r="L206" s="200"/>
      <c r="M206" s="201" t="s">
        <v>1</v>
      </c>
      <c r="N206" s="202" t="s">
        <v>37</v>
      </c>
      <c r="O206" s="189">
        <v>0</v>
      </c>
      <c r="P206" s="189">
        <f t="shared" si="31"/>
        <v>0</v>
      </c>
      <c r="Q206" s="189">
        <v>0.25900000000000001</v>
      </c>
      <c r="R206" s="189">
        <f t="shared" si="32"/>
        <v>3.4006700000000003</v>
      </c>
      <c r="S206" s="189">
        <v>0</v>
      </c>
      <c r="T206" s="190">
        <f t="shared" si="33"/>
        <v>0</v>
      </c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R206" s="191" t="s">
        <v>165</v>
      </c>
      <c r="AT206" s="191" t="s">
        <v>241</v>
      </c>
      <c r="AU206" s="191" t="s">
        <v>140</v>
      </c>
      <c r="AY206" s="14" t="s">
        <v>133</v>
      </c>
      <c r="BE206" s="192">
        <f t="shared" si="34"/>
        <v>0</v>
      </c>
      <c r="BF206" s="192">
        <f t="shared" si="35"/>
        <v>0</v>
      </c>
      <c r="BG206" s="192">
        <f t="shared" si="36"/>
        <v>0</v>
      </c>
      <c r="BH206" s="192">
        <f t="shared" si="37"/>
        <v>0</v>
      </c>
      <c r="BI206" s="192">
        <f t="shared" si="38"/>
        <v>0</v>
      </c>
      <c r="BJ206" s="14" t="s">
        <v>140</v>
      </c>
      <c r="BK206" s="192">
        <f t="shared" si="39"/>
        <v>0</v>
      </c>
      <c r="BL206" s="14" t="s">
        <v>139</v>
      </c>
      <c r="BM206" s="191" t="s">
        <v>443</v>
      </c>
    </row>
    <row r="207" spans="1:65" s="2" customFormat="1" ht="24.2" customHeight="1">
      <c r="A207" s="28"/>
      <c r="B207" s="29"/>
      <c r="C207" s="180" t="s">
        <v>444</v>
      </c>
      <c r="D207" s="180" t="s">
        <v>135</v>
      </c>
      <c r="E207" s="181" t="s">
        <v>445</v>
      </c>
      <c r="F207" s="182" t="s">
        <v>446</v>
      </c>
      <c r="G207" s="183" t="s">
        <v>176</v>
      </c>
      <c r="H207" s="184">
        <v>58</v>
      </c>
      <c r="I207" s="184"/>
      <c r="J207" s="185">
        <f t="shared" si="30"/>
        <v>0</v>
      </c>
      <c r="K207" s="186"/>
      <c r="L207" s="33"/>
      <c r="M207" s="187" t="s">
        <v>1</v>
      </c>
      <c r="N207" s="188" t="s">
        <v>37</v>
      </c>
      <c r="O207" s="189">
        <v>0.13200000000000001</v>
      </c>
      <c r="P207" s="189">
        <f t="shared" si="31"/>
        <v>7.6560000000000006</v>
      </c>
      <c r="Q207" s="189">
        <v>9.7960000000000005E-2</v>
      </c>
      <c r="R207" s="189">
        <f t="shared" si="32"/>
        <v>5.6816800000000001</v>
      </c>
      <c r="S207" s="189">
        <v>0</v>
      </c>
      <c r="T207" s="190">
        <f t="shared" si="33"/>
        <v>0</v>
      </c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R207" s="191" t="s">
        <v>139</v>
      </c>
      <c r="AT207" s="191" t="s">
        <v>135</v>
      </c>
      <c r="AU207" s="191" t="s">
        <v>140</v>
      </c>
      <c r="AY207" s="14" t="s">
        <v>133</v>
      </c>
      <c r="BE207" s="192">
        <f t="shared" si="34"/>
        <v>0</v>
      </c>
      <c r="BF207" s="192">
        <f t="shared" si="35"/>
        <v>0</v>
      </c>
      <c r="BG207" s="192">
        <f t="shared" si="36"/>
        <v>0</v>
      </c>
      <c r="BH207" s="192">
        <f t="shared" si="37"/>
        <v>0</v>
      </c>
      <c r="BI207" s="192">
        <f t="shared" si="38"/>
        <v>0</v>
      </c>
      <c r="BJ207" s="14" t="s">
        <v>140</v>
      </c>
      <c r="BK207" s="192">
        <f t="shared" si="39"/>
        <v>0</v>
      </c>
      <c r="BL207" s="14" t="s">
        <v>139</v>
      </c>
      <c r="BM207" s="191" t="s">
        <v>447</v>
      </c>
    </row>
    <row r="208" spans="1:65" s="2" customFormat="1" ht="14.45" customHeight="1">
      <c r="A208" s="28"/>
      <c r="B208" s="29"/>
      <c r="C208" s="193" t="s">
        <v>448</v>
      </c>
      <c r="D208" s="193" t="s">
        <v>241</v>
      </c>
      <c r="E208" s="194" t="s">
        <v>449</v>
      </c>
      <c r="F208" s="195" t="s">
        <v>450</v>
      </c>
      <c r="G208" s="196" t="s">
        <v>138</v>
      </c>
      <c r="H208" s="197">
        <v>50.5</v>
      </c>
      <c r="I208" s="197"/>
      <c r="J208" s="198">
        <f t="shared" si="30"/>
        <v>0</v>
      </c>
      <c r="K208" s="199"/>
      <c r="L208" s="200"/>
      <c r="M208" s="201" t="s">
        <v>1</v>
      </c>
      <c r="N208" s="202" t="s">
        <v>37</v>
      </c>
      <c r="O208" s="189">
        <v>0</v>
      </c>
      <c r="P208" s="189">
        <f t="shared" si="31"/>
        <v>0</v>
      </c>
      <c r="Q208" s="189">
        <v>0.04</v>
      </c>
      <c r="R208" s="189">
        <f t="shared" si="32"/>
        <v>2.02</v>
      </c>
      <c r="S208" s="189">
        <v>0</v>
      </c>
      <c r="T208" s="190">
        <f t="shared" si="33"/>
        <v>0</v>
      </c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R208" s="191" t="s">
        <v>165</v>
      </c>
      <c r="AT208" s="191" t="s">
        <v>241</v>
      </c>
      <c r="AU208" s="191" t="s">
        <v>140</v>
      </c>
      <c r="AY208" s="14" t="s">
        <v>133</v>
      </c>
      <c r="BE208" s="192">
        <f t="shared" si="34"/>
        <v>0</v>
      </c>
      <c r="BF208" s="192">
        <f t="shared" si="35"/>
        <v>0</v>
      </c>
      <c r="BG208" s="192">
        <f t="shared" si="36"/>
        <v>0</v>
      </c>
      <c r="BH208" s="192">
        <f t="shared" si="37"/>
        <v>0</v>
      </c>
      <c r="BI208" s="192">
        <f t="shared" si="38"/>
        <v>0</v>
      </c>
      <c r="BJ208" s="14" t="s">
        <v>140</v>
      </c>
      <c r="BK208" s="192">
        <f t="shared" si="39"/>
        <v>0</v>
      </c>
      <c r="BL208" s="14" t="s">
        <v>139</v>
      </c>
      <c r="BM208" s="191" t="s">
        <v>451</v>
      </c>
    </row>
    <row r="209" spans="1:65" s="2" customFormat="1" ht="14.45" customHeight="1">
      <c r="A209" s="28"/>
      <c r="B209" s="29"/>
      <c r="C209" s="193" t="s">
        <v>452</v>
      </c>
      <c r="D209" s="193" t="s">
        <v>241</v>
      </c>
      <c r="E209" s="194" t="s">
        <v>453</v>
      </c>
      <c r="F209" s="195" t="s">
        <v>454</v>
      </c>
      <c r="G209" s="196" t="s">
        <v>138</v>
      </c>
      <c r="H209" s="197">
        <v>8</v>
      </c>
      <c r="I209" s="197"/>
      <c r="J209" s="198">
        <f t="shared" si="30"/>
        <v>0</v>
      </c>
      <c r="K209" s="199"/>
      <c r="L209" s="200"/>
      <c r="M209" s="201" t="s">
        <v>1</v>
      </c>
      <c r="N209" s="202" t="s">
        <v>37</v>
      </c>
      <c r="O209" s="189">
        <v>0</v>
      </c>
      <c r="P209" s="189">
        <f t="shared" si="31"/>
        <v>0</v>
      </c>
      <c r="Q209" s="189">
        <v>2.3E-2</v>
      </c>
      <c r="R209" s="189">
        <f t="shared" si="32"/>
        <v>0.184</v>
      </c>
      <c r="S209" s="189">
        <v>0</v>
      </c>
      <c r="T209" s="190">
        <f t="shared" si="33"/>
        <v>0</v>
      </c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R209" s="191" t="s">
        <v>165</v>
      </c>
      <c r="AT209" s="191" t="s">
        <v>241</v>
      </c>
      <c r="AU209" s="191" t="s">
        <v>140</v>
      </c>
      <c r="AY209" s="14" t="s">
        <v>133</v>
      </c>
      <c r="BE209" s="192">
        <f t="shared" si="34"/>
        <v>0</v>
      </c>
      <c r="BF209" s="192">
        <f t="shared" si="35"/>
        <v>0</v>
      </c>
      <c r="BG209" s="192">
        <f t="shared" si="36"/>
        <v>0</v>
      </c>
      <c r="BH209" s="192">
        <f t="shared" si="37"/>
        <v>0</v>
      </c>
      <c r="BI209" s="192">
        <f t="shared" si="38"/>
        <v>0</v>
      </c>
      <c r="BJ209" s="14" t="s">
        <v>140</v>
      </c>
      <c r="BK209" s="192">
        <f t="shared" si="39"/>
        <v>0</v>
      </c>
      <c r="BL209" s="14" t="s">
        <v>139</v>
      </c>
      <c r="BM209" s="191" t="s">
        <v>455</v>
      </c>
    </row>
    <row r="210" spans="1:65" s="2" customFormat="1" ht="24.2" customHeight="1">
      <c r="A210" s="28"/>
      <c r="B210" s="29"/>
      <c r="C210" s="180" t="s">
        <v>456</v>
      </c>
      <c r="D210" s="180" t="s">
        <v>135</v>
      </c>
      <c r="E210" s="181" t="s">
        <v>457</v>
      </c>
      <c r="F210" s="182" t="s">
        <v>458</v>
      </c>
      <c r="G210" s="183" t="s">
        <v>176</v>
      </c>
      <c r="H210" s="184">
        <v>88</v>
      </c>
      <c r="I210" s="184"/>
      <c r="J210" s="185">
        <f t="shared" si="30"/>
        <v>0</v>
      </c>
      <c r="K210" s="186"/>
      <c r="L210" s="33"/>
      <c r="M210" s="187" t="s">
        <v>1</v>
      </c>
      <c r="N210" s="188" t="s">
        <v>37</v>
      </c>
      <c r="O210" s="189">
        <v>0.185</v>
      </c>
      <c r="P210" s="189">
        <f t="shared" si="31"/>
        <v>16.28</v>
      </c>
      <c r="Q210" s="189">
        <v>0</v>
      </c>
      <c r="R210" s="189">
        <f t="shared" si="32"/>
        <v>0</v>
      </c>
      <c r="S210" s="189">
        <v>0</v>
      </c>
      <c r="T210" s="190">
        <f t="shared" si="33"/>
        <v>0</v>
      </c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R210" s="191" t="s">
        <v>139</v>
      </c>
      <c r="AT210" s="191" t="s">
        <v>135</v>
      </c>
      <c r="AU210" s="191" t="s">
        <v>140</v>
      </c>
      <c r="AY210" s="14" t="s">
        <v>133</v>
      </c>
      <c r="BE210" s="192">
        <f t="shared" si="34"/>
        <v>0</v>
      </c>
      <c r="BF210" s="192">
        <f t="shared" si="35"/>
        <v>0</v>
      </c>
      <c r="BG210" s="192">
        <f t="shared" si="36"/>
        <v>0</v>
      </c>
      <c r="BH210" s="192">
        <f t="shared" si="37"/>
        <v>0</v>
      </c>
      <c r="BI210" s="192">
        <f t="shared" si="38"/>
        <v>0</v>
      </c>
      <c r="BJ210" s="14" t="s">
        <v>140</v>
      </c>
      <c r="BK210" s="192">
        <f t="shared" si="39"/>
        <v>0</v>
      </c>
      <c r="BL210" s="14" t="s">
        <v>139</v>
      </c>
      <c r="BM210" s="191" t="s">
        <v>459</v>
      </c>
    </row>
    <row r="211" spans="1:65" s="2" customFormat="1" ht="37.9" customHeight="1">
      <c r="A211" s="28"/>
      <c r="B211" s="29"/>
      <c r="C211" s="180" t="s">
        <v>460</v>
      </c>
      <c r="D211" s="180" t="s">
        <v>135</v>
      </c>
      <c r="E211" s="181" t="s">
        <v>461</v>
      </c>
      <c r="F211" s="182" t="s">
        <v>462</v>
      </c>
      <c r="G211" s="183" t="s">
        <v>185</v>
      </c>
      <c r="H211" s="184">
        <v>24.9</v>
      </c>
      <c r="I211" s="184"/>
      <c r="J211" s="185">
        <f t="shared" si="30"/>
        <v>0</v>
      </c>
      <c r="K211" s="186"/>
      <c r="L211" s="33"/>
      <c r="M211" s="187" t="s">
        <v>1</v>
      </c>
      <c r="N211" s="188" t="s">
        <v>37</v>
      </c>
      <c r="O211" s="189">
        <v>5.1219999999999999</v>
      </c>
      <c r="P211" s="189">
        <f t="shared" si="31"/>
        <v>127.53779999999999</v>
      </c>
      <c r="Q211" s="189">
        <v>0</v>
      </c>
      <c r="R211" s="189">
        <f t="shared" si="32"/>
        <v>0</v>
      </c>
      <c r="S211" s="189">
        <v>2.2000000000000002</v>
      </c>
      <c r="T211" s="190">
        <f t="shared" si="33"/>
        <v>54.78</v>
      </c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R211" s="191" t="s">
        <v>139</v>
      </c>
      <c r="AT211" s="191" t="s">
        <v>135</v>
      </c>
      <c r="AU211" s="191" t="s">
        <v>140</v>
      </c>
      <c r="AY211" s="14" t="s">
        <v>133</v>
      </c>
      <c r="BE211" s="192">
        <f t="shared" si="34"/>
        <v>0</v>
      </c>
      <c r="BF211" s="192">
        <f t="shared" si="35"/>
        <v>0</v>
      </c>
      <c r="BG211" s="192">
        <f t="shared" si="36"/>
        <v>0</v>
      </c>
      <c r="BH211" s="192">
        <f t="shared" si="37"/>
        <v>0</v>
      </c>
      <c r="BI211" s="192">
        <f t="shared" si="38"/>
        <v>0</v>
      </c>
      <c r="BJ211" s="14" t="s">
        <v>140</v>
      </c>
      <c r="BK211" s="192">
        <f t="shared" si="39"/>
        <v>0</v>
      </c>
      <c r="BL211" s="14" t="s">
        <v>139</v>
      </c>
      <c r="BM211" s="191" t="s">
        <v>463</v>
      </c>
    </row>
    <row r="212" spans="1:65" s="2" customFormat="1" ht="24.2" customHeight="1">
      <c r="A212" s="28"/>
      <c r="B212" s="29"/>
      <c r="C212" s="180" t="s">
        <v>464</v>
      </c>
      <c r="D212" s="180" t="s">
        <v>135</v>
      </c>
      <c r="E212" s="181" t="s">
        <v>465</v>
      </c>
      <c r="F212" s="182" t="s">
        <v>466</v>
      </c>
      <c r="G212" s="183" t="s">
        <v>176</v>
      </c>
      <c r="H212" s="184">
        <v>5</v>
      </c>
      <c r="I212" s="184"/>
      <c r="J212" s="185">
        <f t="shared" si="30"/>
        <v>0</v>
      </c>
      <c r="K212" s="186"/>
      <c r="L212" s="33"/>
      <c r="M212" s="187" t="s">
        <v>1</v>
      </c>
      <c r="N212" s="188" t="s">
        <v>37</v>
      </c>
      <c r="O212" s="189">
        <v>0.91800000000000004</v>
      </c>
      <c r="P212" s="189">
        <f t="shared" si="31"/>
        <v>4.59</v>
      </c>
      <c r="Q212" s="189">
        <v>0</v>
      </c>
      <c r="R212" s="189">
        <f t="shared" si="32"/>
        <v>0</v>
      </c>
      <c r="S212" s="189">
        <v>3.5000000000000003E-2</v>
      </c>
      <c r="T212" s="190">
        <f t="shared" si="33"/>
        <v>0.17500000000000002</v>
      </c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R212" s="191" t="s">
        <v>139</v>
      </c>
      <c r="AT212" s="191" t="s">
        <v>135</v>
      </c>
      <c r="AU212" s="191" t="s">
        <v>140</v>
      </c>
      <c r="AY212" s="14" t="s">
        <v>133</v>
      </c>
      <c r="BE212" s="192">
        <f t="shared" si="34"/>
        <v>0</v>
      </c>
      <c r="BF212" s="192">
        <f t="shared" si="35"/>
        <v>0</v>
      </c>
      <c r="BG212" s="192">
        <f t="shared" si="36"/>
        <v>0</v>
      </c>
      <c r="BH212" s="192">
        <f t="shared" si="37"/>
        <v>0</v>
      </c>
      <c r="BI212" s="192">
        <f t="shared" si="38"/>
        <v>0</v>
      </c>
      <c r="BJ212" s="14" t="s">
        <v>140</v>
      </c>
      <c r="BK212" s="192">
        <f t="shared" si="39"/>
        <v>0</v>
      </c>
      <c r="BL212" s="14" t="s">
        <v>139</v>
      </c>
      <c r="BM212" s="191" t="s">
        <v>467</v>
      </c>
    </row>
    <row r="213" spans="1:65" s="2" customFormat="1" ht="24.2" customHeight="1">
      <c r="A213" s="28"/>
      <c r="B213" s="29"/>
      <c r="C213" s="180" t="s">
        <v>468</v>
      </c>
      <c r="D213" s="180" t="s">
        <v>135</v>
      </c>
      <c r="E213" s="181" t="s">
        <v>469</v>
      </c>
      <c r="F213" s="182" t="s">
        <v>470</v>
      </c>
      <c r="G213" s="183" t="s">
        <v>138</v>
      </c>
      <c r="H213" s="184">
        <v>20</v>
      </c>
      <c r="I213" s="184"/>
      <c r="J213" s="185">
        <f t="shared" si="30"/>
        <v>0</v>
      </c>
      <c r="K213" s="186"/>
      <c r="L213" s="33"/>
      <c r="M213" s="187" t="s">
        <v>1</v>
      </c>
      <c r="N213" s="188" t="s">
        <v>37</v>
      </c>
      <c r="O213" s="189">
        <v>0.53100000000000003</v>
      </c>
      <c r="P213" s="189">
        <f t="shared" si="31"/>
        <v>10.620000000000001</v>
      </c>
      <c r="Q213" s="189">
        <v>0</v>
      </c>
      <c r="R213" s="189">
        <f t="shared" si="32"/>
        <v>0</v>
      </c>
      <c r="S213" s="189">
        <v>8.2000000000000003E-2</v>
      </c>
      <c r="T213" s="190">
        <f t="shared" si="33"/>
        <v>1.6400000000000001</v>
      </c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R213" s="191" t="s">
        <v>139</v>
      </c>
      <c r="AT213" s="191" t="s">
        <v>135</v>
      </c>
      <c r="AU213" s="191" t="s">
        <v>140</v>
      </c>
      <c r="AY213" s="14" t="s">
        <v>133</v>
      </c>
      <c r="BE213" s="192">
        <f t="shared" si="34"/>
        <v>0</v>
      </c>
      <c r="BF213" s="192">
        <f t="shared" si="35"/>
        <v>0</v>
      </c>
      <c r="BG213" s="192">
        <f t="shared" si="36"/>
        <v>0</v>
      </c>
      <c r="BH213" s="192">
        <f t="shared" si="37"/>
        <v>0</v>
      </c>
      <c r="BI213" s="192">
        <f t="shared" si="38"/>
        <v>0</v>
      </c>
      <c r="BJ213" s="14" t="s">
        <v>140</v>
      </c>
      <c r="BK213" s="192">
        <f t="shared" si="39"/>
        <v>0</v>
      </c>
      <c r="BL213" s="14" t="s">
        <v>139</v>
      </c>
      <c r="BM213" s="191" t="s">
        <v>471</v>
      </c>
    </row>
    <row r="214" spans="1:65" s="2" customFormat="1" ht="24.2" customHeight="1">
      <c r="A214" s="28"/>
      <c r="B214" s="29"/>
      <c r="C214" s="180" t="s">
        <v>472</v>
      </c>
      <c r="D214" s="180" t="s">
        <v>135</v>
      </c>
      <c r="E214" s="181" t="s">
        <v>473</v>
      </c>
      <c r="F214" s="182" t="s">
        <v>474</v>
      </c>
      <c r="G214" s="183" t="s">
        <v>221</v>
      </c>
      <c r="H214" s="184">
        <v>1130.0909999999999</v>
      </c>
      <c r="I214" s="184"/>
      <c r="J214" s="185">
        <f t="shared" si="30"/>
        <v>0</v>
      </c>
      <c r="K214" s="186"/>
      <c r="L214" s="33"/>
      <c r="M214" s="187" t="s">
        <v>1</v>
      </c>
      <c r="N214" s="188" t="s">
        <v>37</v>
      </c>
      <c r="O214" s="189">
        <v>3.1E-2</v>
      </c>
      <c r="P214" s="189">
        <f t="shared" si="31"/>
        <v>35.032820999999998</v>
      </c>
      <c r="Q214" s="189">
        <v>0</v>
      </c>
      <c r="R214" s="189">
        <f t="shared" si="32"/>
        <v>0</v>
      </c>
      <c r="S214" s="189">
        <v>0</v>
      </c>
      <c r="T214" s="190">
        <f t="shared" si="33"/>
        <v>0</v>
      </c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R214" s="191" t="s">
        <v>139</v>
      </c>
      <c r="AT214" s="191" t="s">
        <v>135</v>
      </c>
      <c r="AU214" s="191" t="s">
        <v>140</v>
      </c>
      <c r="AY214" s="14" t="s">
        <v>133</v>
      </c>
      <c r="BE214" s="192">
        <f t="shared" si="34"/>
        <v>0</v>
      </c>
      <c r="BF214" s="192">
        <f t="shared" si="35"/>
        <v>0</v>
      </c>
      <c r="BG214" s="192">
        <f t="shared" si="36"/>
        <v>0</v>
      </c>
      <c r="BH214" s="192">
        <f t="shared" si="37"/>
        <v>0</v>
      </c>
      <c r="BI214" s="192">
        <f t="shared" si="38"/>
        <v>0</v>
      </c>
      <c r="BJ214" s="14" t="s">
        <v>140</v>
      </c>
      <c r="BK214" s="192">
        <f t="shared" si="39"/>
        <v>0</v>
      </c>
      <c r="BL214" s="14" t="s">
        <v>139</v>
      </c>
      <c r="BM214" s="191" t="s">
        <v>475</v>
      </c>
    </row>
    <row r="215" spans="1:65" s="2" customFormat="1" ht="24.2" customHeight="1">
      <c r="A215" s="28"/>
      <c r="B215" s="29"/>
      <c r="C215" s="180" t="s">
        <v>476</v>
      </c>
      <c r="D215" s="180" t="s">
        <v>135</v>
      </c>
      <c r="E215" s="181" t="s">
        <v>477</v>
      </c>
      <c r="F215" s="182" t="s">
        <v>478</v>
      </c>
      <c r="G215" s="183" t="s">
        <v>221</v>
      </c>
      <c r="H215" s="184">
        <v>4520.3639999999996</v>
      </c>
      <c r="I215" s="184"/>
      <c r="J215" s="185">
        <f t="shared" si="30"/>
        <v>0</v>
      </c>
      <c r="K215" s="186"/>
      <c r="L215" s="33"/>
      <c r="M215" s="187" t="s">
        <v>1</v>
      </c>
      <c r="N215" s="188" t="s">
        <v>37</v>
      </c>
      <c r="O215" s="189">
        <v>6.0000000000000001E-3</v>
      </c>
      <c r="P215" s="189">
        <f t="shared" si="31"/>
        <v>27.122183999999997</v>
      </c>
      <c r="Q215" s="189">
        <v>0</v>
      </c>
      <c r="R215" s="189">
        <f t="shared" si="32"/>
        <v>0</v>
      </c>
      <c r="S215" s="189">
        <v>0</v>
      </c>
      <c r="T215" s="190">
        <f t="shared" si="33"/>
        <v>0</v>
      </c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R215" s="191" t="s">
        <v>139</v>
      </c>
      <c r="AT215" s="191" t="s">
        <v>135</v>
      </c>
      <c r="AU215" s="191" t="s">
        <v>140</v>
      </c>
      <c r="AY215" s="14" t="s">
        <v>133</v>
      </c>
      <c r="BE215" s="192">
        <f t="shared" si="34"/>
        <v>0</v>
      </c>
      <c r="BF215" s="192">
        <f t="shared" si="35"/>
        <v>0</v>
      </c>
      <c r="BG215" s="192">
        <f t="shared" si="36"/>
        <v>0</v>
      </c>
      <c r="BH215" s="192">
        <f t="shared" si="37"/>
        <v>0</v>
      </c>
      <c r="BI215" s="192">
        <f t="shared" si="38"/>
        <v>0</v>
      </c>
      <c r="BJ215" s="14" t="s">
        <v>140</v>
      </c>
      <c r="BK215" s="192">
        <f t="shared" si="39"/>
        <v>0</v>
      </c>
      <c r="BL215" s="14" t="s">
        <v>139</v>
      </c>
      <c r="BM215" s="191" t="s">
        <v>479</v>
      </c>
    </row>
    <row r="216" spans="1:65" s="2" customFormat="1" ht="24.2" customHeight="1">
      <c r="A216" s="28"/>
      <c r="B216" s="29"/>
      <c r="C216" s="180" t="s">
        <v>480</v>
      </c>
      <c r="D216" s="180" t="s">
        <v>135</v>
      </c>
      <c r="E216" s="181" t="s">
        <v>481</v>
      </c>
      <c r="F216" s="182" t="s">
        <v>482</v>
      </c>
      <c r="G216" s="183" t="s">
        <v>221</v>
      </c>
      <c r="H216" s="184">
        <v>1130.0909999999999</v>
      </c>
      <c r="I216" s="184"/>
      <c r="J216" s="185">
        <f t="shared" si="30"/>
        <v>0</v>
      </c>
      <c r="K216" s="186"/>
      <c r="L216" s="33"/>
      <c r="M216" s="187" t="s">
        <v>1</v>
      </c>
      <c r="N216" s="188" t="s">
        <v>37</v>
      </c>
      <c r="O216" s="189">
        <v>0</v>
      </c>
      <c r="P216" s="189">
        <f t="shared" si="31"/>
        <v>0</v>
      </c>
      <c r="Q216" s="189">
        <v>0</v>
      </c>
      <c r="R216" s="189">
        <f t="shared" si="32"/>
        <v>0</v>
      </c>
      <c r="S216" s="189">
        <v>0</v>
      </c>
      <c r="T216" s="190">
        <f t="shared" si="33"/>
        <v>0</v>
      </c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R216" s="191" t="s">
        <v>139</v>
      </c>
      <c r="AT216" s="191" t="s">
        <v>135</v>
      </c>
      <c r="AU216" s="191" t="s">
        <v>140</v>
      </c>
      <c r="AY216" s="14" t="s">
        <v>133</v>
      </c>
      <c r="BE216" s="192">
        <f t="shared" si="34"/>
        <v>0</v>
      </c>
      <c r="BF216" s="192">
        <f t="shared" si="35"/>
        <v>0</v>
      </c>
      <c r="BG216" s="192">
        <f t="shared" si="36"/>
        <v>0</v>
      </c>
      <c r="BH216" s="192">
        <f t="shared" si="37"/>
        <v>0</v>
      </c>
      <c r="BI216" s="192">
        <f t="shared" si="38"/>
        <v>0</v>
      </c>
      <c r="BJ216" s="14" t="s">
        <v>140</v>
      </c>
      <c r="BK216" s="192">
        <f t="shared" si="39"/>
        <v>0</v>
      </c>
      <c r="BL216" s="14" t="s">
        <v>139</v>
      </c>
      <c r="BM216" s="191" t="s">
        <v>483</v>
      </c>
    </row>
    <row r="217" spans="1:65" s="12" customFormat="1" ht="22.9" customHeight="1">
      <c r="B217" s="165"/>
      <c r="C217" s="166"/>
      <c r="D217" s="167" t="s">
        <v>70</v>
      </c>
      <c r="E217" s="178" t="s">
        <v>484</v>
      </c>
      <c r="F217" s="178" t="s">
        <v>485</v>
      </c>
      <c r="G217" s="166"/>
      <c r="H217" s="166"/>
      <c r="I217" s="166"/>
      <c r="J217" s="179">
        <f>BK217</f>
        <v>0</v>
      </c>
      <c r="K217" s="166"/>
      <c r="L217" s="170"/>
      <c r="M217" s="171"/>
      <c r="N217" s="172"/>
      <c r="O217" s="172"/>
      <c r="P217" s="173">
        <f>P218</f>
        <v>94.688199999999995</v>
      </c>
      <c r="Q217" s="172"/>
      <c r="R217" s="173">
        <f>R218</f>
        <v>0</v>
      </c>
      <c r="S217" s="172"/>
      <c r="T217" s="174">
        <f>T218</f>
        <v>0</v>
      </c>
      <c r="AR217" s="175" t="s">
        <v>79</v>
      </c>
      <c r="AT217" s="176" t="s">
        <v>70</v>
      </c>
      <c r="AU217" s="176" t="s">
        <v>79</v>
      </c>
      <c r="AY217" s="175" t="s">
        <v>133</v>
      </c>
      <c r="BK217" s="177">
        <f>BK218</f>
        <v>0</v>
      </c>
    </row>
    <row r="218" spans="1:65" s="2" customFormat="1" ht="24.2" customHeight="1">
      <c r="A218" s="28"/>
      <c r="B218" s="29"/>
      <c r="C218" s="180" t="s">
        <v>486</v>
      </c>
      <c r="D218" s="180" t="s">
        <v>135</v>
      </c>
      <c r="E218" s="181" t="s">
        <v>487</v>
      </c>
      <c r="F218" s="182" t="s">
        <v>488</v>
      </c>
      <c r="G218" s="183" t="s">
        <v>221</v>
      </c>
      <c r="H218" s="184">
        <v>2367.2049999999999</v>
      </c>
      <c r="I218" s="184"/>
      <c r="J218" s="185">
        <f>ROUND(I218*H218,2)</f>
        <v>0</v>
      </c>
      <c r="K218" s="186"/>
      <c r="L218" s="33"/>
      <c r="M218" s="187" t="s">
        <v>1</v>
      </c>
      <c r="N218" s="188" t="s">
        <v>37</v>
      </c>
      <c r="O218" s="189">
        <v>0.04</v>
      </c>
      <c r="P218" s="189">
        <f>O218*H218</f>
        <v>94.688199999999995</v>
      </c>
      <c r="Q218" s="189">
        <v>0</v>
      </c>
      <c r="R218" s="189">
        <f>Q218*H218</f>
        <v>0</v>
      </c>
      <c r="S218" s="189">
        <v>0</v>
      </c>
      <c r="T218" s="190">
        <f>S218*H218</f>
        <v>0</v>
      </c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R218" s="191" t="s">
        <v>139</v>
      </c>
      <c r="AT218" s="191" t="s">
        <v>135</v>
      </c>
      <c r="AU218" s="191" t="s">
        <v>140</v>
      </c>
      <c r="AY218" s="14" t="s">
        <v>133</v>
      </c>
      <c r="BE218" s="192">
        <f>IF(N218="základná",J218,0)</f>
        <v>0</v>
      </c>
      <c r="BF218" s="192">
        <f>IF(N218="znížená",J218,0)</f>
        <v>0</v>
      </c>
      <c r="BG218" s="192">
        <f>IF(N218="zákl. prenesená",J218,0)</f>
        <v>0</v>
      </c>
      <c r="BH218" s="192">
        <f>IF(N218="zníž. prenesená",J218,0)</f>
        <v>0</v>
      </c>
      <c r="BI218" s="192">
        <f>IF(N218="nulová",J218,0)</f>
        <v>0</v>
      </c>
      <c r="BJ218" s="14" t="s">
        <v>140</v>
      </c>
      <c r="BK218" s="192">
        <f>ROUND(I218*H218,2)</f>
        <v>0</v>
      </c>
      <c r="BL218" s="14" t="s">
        <v>139</v>
      </c>
      <c r="BM218" s="191" t="s">
        <v>489</v>
      </c>
    </row>
    <row r="219" spans="1:65" s="12" customFormat="1" ht="25.9" customHeight="1">
      <c r="B219" s="165"/>
      <c r="C219" s="166"/>
      <c r="D219" s="167" t="s">
        <v>70</v>
      </c>
      <c r="E219" s="168" t="s">
        <v>241</v>
      </c>
      <c r="F219" s="168" t="s">
        <v>490</v>
      </c>
      <c r="G219" s="166"/>
      <c r="H219" s="166"/>
      <c r="I219" s="166"/>
      <c r="J219" s="169">
        <f>BK219</f>
        <v>0</v>
      </c>
      <c r="K219" s="166"/>
      <c r="L219" s="170"/>
      <c r="M219" s="171"/>
      <c r="N219" s="172"/>
      <c r="O219" s="172"/>
      <c r="P219" s="173">
        <f>P220</f>
        <v>5.7785000000000002</v>
      </c>
      <c r="Q219" s="172"/>
      <c r="R219" s="173">
        <f>R220</f>
        <v>5.2150000000000002E-2</v>
      </c>
      <c r="S219" s="172"/>
      <c r="T219" s="174">
        <f>T220</f>
        <v>0</v>
      </c>
      <c r="AR219" s="175" t="s">
        <v>145</v>
      </c>
      <c r="AT219" s="176" t="s">
        <v>70</v>
      </c>
      <c r="AU219" s="176" t="s">
        <v>71</v>
      </c>
      <c r="AY219" s="175" t="s">
        <v>133</v>
      </c>
      <c r="BK219" s="177">
        <f>BK220</f>
        <v>0</v>
      </c>
    </row>
    <row r="220" spans="1:65" s="12" customFormat="1" ht="22.9" customHeight="1">
      <c r="B220" s="165"/>
      <c r="C220" s="166"/>
      <c r="D220" s="167" t="s">
        <v>70</v>
      </c>
      <c r="E220" s="178" t="s">
        <v>491</v>
      </c>
      <c r="F220" s="178" t="s">
        <v>492</v>
      </c>
      <c r="G220" s="166"/>
      <c r="H220" s="166"/>
      <c r="I220" s="166"/>
      <c r="J220" s="179">
        <f>BK220</f>
        <v>0</v>
      </c>
      <c r="K220" s="166"/>
      <c r="L220" s="170"/>
      <c r="M220" s="171"/>
      <c r="N220" s="172"/>
      <c r="O220" s="172"/>
      <c r="P220" s="173">
        <f>SUM(P221:P222)</f>
        <v>5.7785000000000002</v>
      </c>
      <c r="Q220" s="172"/>
      <c r="R220" s="173">
        <f>SUM(R221:R222)</f>
        <v>5.2150000000000002E-2</v>
      </c>
      <c r="S220" s="172"/>
      <c r="T220" s="174">
        <f>SUM(T221:T222)</f>
        <v>0</v>
      </c>
      <c r="AR220" s="175" t="s">
        <v>145</v>
      </c>
      <c r="AT220" s="176" t="s">
        <v>70</v>
      </c>
      <c r="AU220" s="176" t="s">
        <v>79</v>
      </c>
      <c r="AY220" s="175" t="s">
        <v>133</v>
      </c>
      <c r="BK220" s="177">
        <f>SUM(BK221:BK222)</f>
        <v>0</v>
      </c>
    </row>
    <row r="221" spans="1:65" s="2" customFormat="1" ht="24.2" customHeight="1">
      <c r="A221" s="28"/>
      <c r="B221" s="29"/>
      <c r="C221" s="180" t="s">
        <v>493</v>
      </c>
      <c r="D221" s="180" t="s">
        <v>135</v>
      </c>
      <c r="E221" s="181" t="s">
        <v>494</v>
      </c>
      <c r="F221" s="182" t="s">
        <v>495</v>
      </c>
      <c r="G221" s="183" t="s">
        <v>176</v>
      </c>
      <c r="H221" s="184">
        <v>35</v>
      </c>
      <c r="I221" s="184"/>
      <c r="J221" s="185">
        <f>ROUND(I221*H221,2)</f>
        <v>0</v>
      </c>
      <c r="K221" s="186"/>
      <c r="L221" s="33"/>
      <c r="M221" s="187" t="s">
        <v>1</v>
      </c>
      <c r="N221" s="188" t="s">
        <v>37</v>
      </c>
      <c r="O221" s="189">
        <v>0.1651</v>
      </c>
      <c r="P221" s="189">
        <f>O221*H221</f>
        <v>5.7785000000000002</v>
      </c>
      <c r="Q221" s="189">
        <v>0</v>
      </c>
      <c r="R221" s="189">
        <f>Q221*H221</f>
        <v>0</v>
      </c>
      <c r="S221" s="189">
        <v>0</v>
      </c>
      <c r="T221" s="190">
        <f>S221*H221</f>
        <v>0</v>
      </c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R221" s="191" t="s">
        <v>396</v>
      </c>
      <c r="AT221" s="191" t="s">
        <v>135</v>
      </c>
      <c r="AU221" s="191" t="s">
        <v>140</v>
      </c>
      <c r="AY221" s="14" t="s">
        <v>133</v>
      </c>
      <c r="BE221" s="192">
        <f>IF(N221="základná",J221,0)</f>
        <v>0</v>
      </c>
      <c r="BF221" s="192">
        <f>IF(N221="znížená",J221,0)</f>
        <v>0</v>
      </c>
      <c r="BG221" s="192">
        <f>IF(N221="zákl. prenesená",J221,0)</f>
        <v>0</v>
      </c>
      <c r="BH221" s="192">
        <f>IF(N221="zníž. prenesená",J221,0)</f>
        <v>0</v>
      </c>
      <c r="BI221" s="192">
        <f>IF(N221="nulová",J221,0)</f>
        <v>0</v>
      </c>
      <c r="BJ221" s="14" t="s">
        <v>140</v>
      </c>
      <c r="BK221" s="192">
        <f>ROUND(I221*H221,2)</f>
        <v>0</v>
      </c>
      <c r="BL221" s="14" t="s">
        <v>396</v>
      </c>
      <c r="BM221" s="191" t="s">
        <v>496</v>
      </c>
    </row>
    <row r="222" spans="1:65" s="2" customFormat="1" ht="14.45" customHeight="1">
      <c r="A222" s="28"/>
      <c r="B222" s="29"/>
      <c r="C222" s="193" t="s">
        <v>497</v>
      </c>
      <c r="D222" s="193" t="s">
        <v>241</v>
      </c>
      <c r="E222" s="194" t="s">
        <v>498</v>
      </c>
      <c r="F222" s="195" t="s">
        <v>499</v>
      </c>
      <c r="G222" s="196" t="s">
        <v>176</v>
      </c>
      <c r="H222" s="197">
        <v>35</v>
      </c>
      <c r="I222" s="197"/>
      <c r="J222" s="198">
        <f>ROUND(I222*H222,2)</f>
        <v>0</v>
      </c>
      <c r="K222" s="199"/>
      <c r="L222" s="200"/>
      <c r="M222" s="203" t="s">
        <v>1</v>
      </c>
      <c r="N222" s="204" t="s">
        <v>37</v>
      </c>
      <c r="O222" s="205">
        <v>0</v>
      </c>
      <c r="P222" s="205">
        <f>O222*H222</f>
        <v>0</v>
      </c>
      <c r="Q222" s="205">
        <v>1.49E-3</v>
      </c>
      <c r="R222" s="205">
        <f>Q222*H222</f>
        <v>5.2150000000000002E-2</v>
      </c>
      <c r="S222" s="205">
        <v>0</v>
      </c>
      <c r="T222" s="206">
        <f>S222*H222</f>
        <v>0</v>
      </c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R222" s="191" t="s">
        <v>500</v>
      </c>
      <c r="AT222" s="191" t="s">
        <v>241</v>
      </c>
      <c r="AU222" s="191" t="s">
        <v>140</v>
      </c>
      <c r="AY222" s="14" t="s">
        <v>133</v>
      </c>
      <c r="BE222" s="192">
        <f>IF(N222="základná",J222,0)</f>
        <v>0</v>
      </c>
      <c r="BF222" s="192">
        <f>IF(N222="znížená",J222,0)</f>
        <v>0</v>
      </c>
      <c r="BG222" s="192">
        <f>IF(N222="zákl. prenesená",J222,0)</f>
        <v>0</v>
      </c>
      <c r="BH222" s="192">
        <f>IF(N222="zníž. prenesená",J222,0)</f>
        <v>0</v>
      </c>
      <c r="BI222" s="192">
        <f>IF(N222="nulová",J222,0)</f>
        <v>0</v>
      </c>
      <c r="BJ222" s="14" t="s">
        <v>140</v>
      </c>
      <c r="BK222" s="192">
        <f>ROUND(I222*H222,2)</f>
        <v>0</v>
      </c>
      <c r="BL222" s="14" t="s">
        <v>500</v>
      </c>
      <c r="BM222" s="191" t="s">
        <v>501</v>
      </c>
    </row>
    <row r="223" spans="1:65" s="2" customFormat="1" ht="6.95" customHeight="1">
      <c r="A223" s="28"/>
      <c r="B223" s="48"/>
      <c r="C223" s="49"/>
      <c r="D223" s="49"/>
      <c r="E223" s="49"/>
      <c r="F223" s="49"/>
      <c r="G223" s="49"/>
      <c r="H223" s="49"/>
      <c r="I223" s="49"/>
      <c r="J223" s="49"/>
      <c r="K223" s="49"/>
      <c r="L223" s="33"/>
      <c r="M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</row>
  </sheetData>
  <sheetProtection formatColumns="0" formatRows="0" autoFilter="0"/>
  <autoFilter ref="C124:K222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8"/>
  <sheetViews>
    <sheetView showGridLines="0" workbookViewId="0">
      <selection activeCell="J12" sqref="J1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19"/>
    </row>
    <row r="2" spans="1:46" s="1" customFormat="1" ht="36.950000000000003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4" t="s">
        <v>83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7"/>
      <c r="AT3" s="14" t="s">
        <v>71</v>
      </c>
    </row>
    <row r="4" spans="1:46" s="1" customFormat="1" ht="24.95" customHeight="1">
      <c r="B4" s="17"/>
      <c r="D4" s="104" t="s">
        <v>102</v>
      </c>
      <c r="L4" s="17"/>
      <c r="M4" s="105" t="s">
        <v>10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06" t="s">
        <v>13</v>
      </c>
      <c r="L6" s="17"/>
    </row>
    <row r="7" spans="1:46" s="1" customFormat="1" ht="26.25" customHeight="1">
      <c r="B7" s="17"/>
      <c r="E7" s="248" t="str">
        <f>'Rekapitulácia stavby'!K6</f>
        <v>Veľké Kapušany - Okružná križovatka ul.Fábryho - Nám.I.Dobóa - Nám.L.N.Tolstého</v>
      </c>
      <c r="F7" s="249"/>
      <c r="G7" s="249"/>
      <c r="H7" s="249"/>
      <c r="L7" s="17"/>
    </row>
    <row r="8" spans="1:46" s="2" customFormat="1" ht="12" customHeight="1">
      <c r="A8" s="28"/>
      <c r="B8" s="33"/>
      <c r="C8" s="28"/>
      <c r="D8" s="106" t="s">
        <v>103</v>
      </c>
      <c r="E8" s="28"/>
      <c r="F8" s="28"/>
      <c r="G8" s="28"/>
      <c r="H8" s="28"/>
      <c r="I8" s="28"/>
      <c r="J8" s="28"/>
      <c r="K8" s="28"/>
      <c r="L8" s="45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33"/>
      <c r="C9" s="28"/>
      <c r="D9" s="28"/>
      <c r="E9" s="250" t="s">
        <v>502</v>
      </c>
      <c r="F9" s="251"/>
      <c r="G9" s="251"/>
      <c r="H9" s="251"/>
      <c r="I9" s="28"/>
      <c r="J9" s="28"/>
      <c r="K9" s="28"/>
      <c r="L9" s="45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45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33"/>
      <c r="C11" s="28"/>
      <c r="D11" s="106" t="s">
        <v>15</v>
      </c>
      <c r="E11" s="28"/>
      <c r="F11" s="107" t="s">
        <v>1</v>
      </c>
      <c r="G11" s="28"/>
      <c r="H11" s="28"/>
      <c r="I11" s="106" t="s">
        <v>16</v>
      </c>
      <c r="J11" s="107" t="s">
        <v>1</v>
      </c>
      <c r="K11" s="28"/>
      <c r="L11" s="45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33"/>
      <c r="C12" s="28"/>
      <c r="D12" s="106" t="s">
        <v>17</v>
      </c>
      <c r="E12" s="28"/>
      <c r="F12" s="107" t="s">
        <v>18</v>
      </c>
      <c r="G12" s="28"/>
      <c r="H12" s="28"/>
      <c r="I12" s="106" t="s">
        <v>19</v>
      </c>
      <c r="J12" s="108"/>
      <c r="K12" s="28"/>
      <c r="L12" s="45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45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33"/>
      <c r="C14" s="28"/>
      <c r="D14" s="106" t="s">
        <v>20</v>
      </c>
      <c r="E14" s="28"/>
      <c r="F14" s="28"/>
      <c r="G14" s="28"/>
      <c r="H14" s="28"/>
      <c r="I14" s="106" t="s">
        <v>21</v>
      </c>
      <c r="J14" s="107" t="s">
        <v>1</v>
      </c>
      <c r="K14" s="28"/>
      <c r="L14" s="45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33"/>
      <c r="C15" s="28"/>
      <c r="D15" s="28"/>
      <c r="E15" s="107" t="s">
        <v>22</v>
      </c>
      <c r="F15" s="28"/>
      <c r="G15" s="28"/>
      <c r="H15" s="28"/>
      <c r="I15" s="106" t="s">
        <v>23</v>
      </c>
      <c r="J15" s="107" t="s">
        <v>1</v>
      </c>
      <c r="K15" s="28"/>
      <c r="L15" s="45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33"/>
      <c r="C16" s="28"/>
      <c r="D16" s="28"/>
      <c r="E16" s="28"/>
      <c r="F16" s="28"/>
      <c r="G16" s="28"/>
      <c r="H16" s="28"/>
      <c r="I16" s="28"/>
      <c r="J16" s="28"/>
      <c r="K16" s="28"/>
      <c r="L16" s="45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33"/>
      <c r="C17" s="28"/>
      <c r="D17" s="106" t="s">
        <v>24</v>
      </c>
      <c r="E17" s="28"/>
      <c r="F17" s="28"/>
      <c r="G17" s="28"/>
      <c r="H17" s="28"/>
      <c r="I17" s="106" t="s">
        <v>21</v>
      </c>
      <c r="J17" s="107" t="str">
        <f>'Rekapitulácia stavby'!AN13</f>
        <v/>
      </c>
      <c r="K17" s="28"/>
      <c r="L17" s="45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33"/>
      <c r="C18" s="28"/>
      <c r="D18" s="28"/>
      <c r="E18" s="252" t="str">
        <f>'Rekapitulácia stavby'!E14</f>
        <v xml:space="preserve"> </v>
      </c>
      <c r="F18" s="252"/>
      <c r="G18" s="252"/>
      <c r="H18" s="252"/>
      <c r="I18" s="106" t="s">
        <v>23</v>
      </c>
      <c r="J18" s="107" t="str">
        <f>'Rekapitulácia stavby'!AN14</f>
        <v/>
      </c>
      <c r="K18" s="28"/>
      <c r="L18" s="45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45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33"/>
      <c r="C20" s="28"/>
      <c r="D20" s="106" t="s">
        <v>26</v>
      </c>
      <c r="E20" s="28"/>
      <c r="F20" s="28"/>
      <c r="G20" s="28"/>
      <c r="H20" s="28"/>
      <c r="I20" s="106" t="s">
        <v>21</v>
      </c>
      <c r="J20" s="107" t="s">
        <v>1</v>
      </c>
      <c r="K20" s="28"/>
      <c r="L20" s="45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33"/>
      <c r="C21" s="28"/>
      <c r="D21" s="28"/>
      <c r="E21" s="107" t="s">
        <v>27</v>
      </c>
      <c r="F21" s="28"/>
      <c r="G21" s="28"/>
      <c r="H21" s="28"/>
      <c r="I21" s="106" t="s">
        <v>23</v>
      </c>
      <c r="J21" s="107" t="s">
        <v>1</v>
      </c>
      <c r="K21" s="28"/>
      <c r="L21" s="45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33"/>
      <c r="C22" s="28"/>
      <c r="D22" s="28"/>
      <c r="E22" s="28"/>
      <c r="F22" s="28"/>
      <c r="G22" s="28"/>
      <c r="H22" s="28"/>
      <c r="I22" s="28"/>
      <c r="J22" s="28"/>
      <c r="K22" s="28"/>
      <c r="L22" s="45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33"/>
      <c r="C23" s="28"/>
      <c r="D23" s="106" t="s">
        <v>29</v>
      </c>
      <c r="E23" s="28"/>
      <c r="F23" s="28"/>
      <c r="G23" s="28"/>
      <c r="H23" s="28"/>
      <c r="I23" s="106" t="s">
        <v>21</v>
      </c>
      <c r="J23" s="107" t="str">
        <f>IF('Rekapitulácia stavby'!AN19="","",'Rekapitulácia stavby'!AN19)</f>
        <v/>
      </c>
      <c r="K23" s="28"/>
      <c r="L23" s="45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33"/>
      <c r="C24" s="28"/>
      <c r="D24" s="28"/>
      <c r="E24" s="107" t="str">
        <f>IF('Rekapitulácia stavby'!E20="","",'Rekapitulácia stavby'!E20)</f>
        <v xml:space="preserve"> </v>
      </c>
      <c r="F24" s="28"/>
      <c r="G24" s="28"/>
      <c r="H24" s="28"/>
      <c r="I24" s="106" t="s">
        <v>23</v>
      </c>
      <c r="J24" s="107" t="str">
        <f>IF('Rekapitulácia stavby'!AN20="","",'Rekapitulácia stavby'!AN20)</f>
        <v/>
      </c>
      <c r="K24" s="28"/>
      <c r="L24" s="45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33"/>
      <c r="C25" s="28"/>
      <c r="D25" s="28"/>
      <c r="E25" s="28"/>
      <c r="F25" s="28"/>
      <c r="G25" s="28"/>
      <c r="H25" s="28"/>
      <c r="I25" s="28"/>
      <c r="J25" s="28"/>
      <c r="K25" s="28"/>
      <c r="L25" s="45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33"/>
      <c r="C26" s="28"/>
      <c r="D26" s="106" t="s">
        <v>30</v>
      </c>
      <c r="E26" s="28"/>
      <c r="F26" s="28"/>
      <c r="G26" s="28"/>
      <c r="H26" s="28"/>
      <c r="I26" s="28"/>
      <c r="J26" s="28"/>
      <c r="K26" s="28"/>
      <c r="L26" s="45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109"/>
      <c r="B27" s="110"/>
      <c r="C27" s="109"/>
      <c r="D27" s="109"/>
      <c r="E27" s="253" t="s">
        <v>1</v>
      </c>
      <c r="F27" s="253"/>
      <c r="G27" s="253"/>
      <c r="H27" s="253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28"/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45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33"/>
      <c r="C29" s="28"/>
      <c r="D29" s="112"/>
      <c r="E29" s="112"/>
      <c r="F29" s="112"/>
      <c r="G29" s="112"/>
      <c r="H29" s="112"/>
      <c r="I29" s="112"/>
      <c r="J29" s="112"/>
      <c r="K29" s="112"/>
      <c r="L29" s="45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33"/>
      <c r="C30" s="28"/>
      <c r="D30" s="113" t="s">
        <v>31</v>
      </c>
      <c r="E30" s="28"/>
      <c r="F30" s="28"/>
      <c r="G30" s="28"/>
      <c r="H30" s="28"/>
      <c r="I30" s="28"/>
      <c r="J30" s="114">
        <f>ROUND(J120, 2)</f>
        <v>0</v>
      </c>
      <c r="K30" s="28"/>
      <c r="L30" s="45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33"/>
      <c r="C31" s="28"/>
      <c r="D31" s="112"/>
      <c r="E31" s="112"/>
      <c r="F31" s="112"/>
      <c r="G31" s="112"/>
      <c r="H31" s="112"/>
      <c r="I31" s="112"/>
      <c r="J31" s="112"/>
      <c r="K31" s="112"/>
      <c r="L31" s="45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33"/>
      <c r="C32" s="28"/>
      <c r="D32" s="28"/>
      <c r="E32" s="28"/>
      <c r="F32" s="115" t="s">
        <v>33</v>
      </c>
      <c r="G32" s="28"/>
      <c r="H32" s="28"/>
      <c r="I32" s="115" t="s">
        <v>32</v>
      </c>
      <c r="J32" s="115" t="s">
        <v>34</v>
      </c>
      <c r="K32" s="28"/>
      <c r="L32" s="45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33"/>
      <c r="C33" s="28"/>
      <c r="D33" s="116" t="s">
        <v>35</v>
      </c>
      <c r="E33" s="106" t="s">
        <v>36</v>
      </c>
      <c r="F33" s="117">
        <f>ROUND((SUM(BE120:BE137)),  2)</f>
        <v>0</v>
      </c>
      <c r="G33" s="28"/>
      <c r="H33" s="28"/>
      <c r="I33" s="118">
        <v>0.2</v>
      </c>
      <c r="J33" s="117">
        <f>ROUND(((SUM(BE120:BE137))*I33),  2)</f>
        <v>0</v>
      </c>
      <c r="K33" s="28"/>
      <c r="L33" s="45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33"/>
      <c r="C34" s="28"/>
      <c r="D34" s="28"/>
      <c r="E34" s="106" t="s">
        <v>37</v>
      </c>
      <c r="F34" s="117">
        <f>ROUND((SUM(BF120:BF137)),  2)</f>
        <v>0</v>
      </c>
      <c r="G34" s="28"/>
      <c r="H34" s="28"/>
      <c r="I34" s="118">
        <v>0.2</v>
      </c>
      <c r="J34" s="117">
        <f>ROUND(((SUM(BF120:BF137))*I34),  2)</f>
        <v>0</v>
      </c>
      <c r="K34" s="28"/>
      <c r="L34" s="45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33"/>
      <c r="C35" s="28"/>
      <c r="D35" s="28"/>
      <c r="E35" s="106" t="s">
        <v>38</v>
      </c>
      <c r="F35" s="117">
        <f>ROUND((SUM(BG120:BG137)),  2)</f>
        <v>0</v>
      </c>
      <c r="G35" s="28"/>
      <c r="H35" s="28"/>
      <c r="I35" s="118">
        <v>0.2</v>
      </c>
      <c r="J35" s="117">
        <f>0</f>
        <v>0</v>
      </c>
      <c r="K35" s="28"/>
      <c r="L35" s="45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33"/>
      <c r="C36" s="28"/>
      <c r="D36" s="28"/>
      <c r="E36" s="106" t="s">
        <v>39</v>
      </c>
      <c r="F36" s="117">
        <f>ROUND((SUM(BH120:BH137)),  2)</f>
        <v>0</v>
      </c>
      <c r="G36" s="28"/>
      <c r="H36" s="28"/>
      <c r="I36" s="118">
        <v>0.2</v>
      </c>
      <c r="J36" s="117">
        <f>0</f>
        <v>0</v>
      </c>
      <c r="K36" s="28"/>
      <c r="L36" s="45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33"/>
      <c r="C37" s="28"/>
      <c r="D37" s="28"/>
      <c r="E37" s="106" t="s">
        <v>40</v>
      </c>
      <c r="F37" s="117">
        <f>ROUND((SUM(BI120:BI137)),  2)</f>
        <v>0</v>
      </c>
      <c r="G37" s="28"/>
      <c r="H37" s="28"/>
      <c r="I37" s="118">
        <v>0</v>
      </c>
      <c r="J37" s="117">
        <f>0</f>
        <v>0</v>
      </c>
      <c r="K37" s="28"/>
      <c r="L37" s="45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45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33"/>
      <c r="C39" s="119"/>
      <c r="D39" s="120" t="s">
        <v>41</v>
      </c>
      <c r="E39" s="121"/>
      <c r="F39" s="121"/>
      <c r="G39" s="122" t="s">
        <v>42</v>
      </c>
      <c r="H39" s="123" t="s">
        <v>43</v>
      </c>
      <c r="I39" s="121"/>
      <c r="J39" s="124">
        <f>SUM(J30:J37)</f>
        <v>0</v>
      </c>
      <c r="K39" s="125"/>
      <c r="L39" s="45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45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5"/>
      <c r="D50" s="126" t="s">
        <v>44</v>
      </c>
      <c r="E50" s="127"/>
      <c r="F50" s="127"/>
      <c r="G50" s="126" t="s">
        <v>45</v>
      </c>
      <c r="H50" s="127"/>
      <c r="I50" s="127"/>
      <c r="J50" s="127"/>
      <c r="K50" s="127"/>
      <c r="L50" s="45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8"/>
      <c r="B61" s="33"/>
      <c r="C61" s="28"/>
      <c r="D61" s="128" t="s">
        <v>46</v>
      </c>
      <c r="E61" s="129"/>
      <c r="F61" s="130" t="s">
        <v>47</v>
      </c>
      <c r="G61" s="128" t="s">
        <v>46</v>
      </c>
      <c r="H61" s="129"/>
      <c r="I61" s="129"/>
      <c r="J61" s="131" t="s">
        <v>47</v>
      </c>
      <c r="K61" s="129"/>
      <c r="L61" s="4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8"/>
      <c r="B65" s="33"/>
      <c r="C65" s="28"/>
      <c r="D65" s="126" t="s">
        <v>48</v>
      </c>
      <c r="E65" s="132"/>
      <c r="F65" s="132"/>
      <c r="G65" s="126" t="s">
        <v>49</v>
      </c>
      <c r="H65" s="132"/>
      <c r="I65" s="132"/>
      <c r="J65" s="132"/>
      <c r="K65" s="132"/>
      <c r="L65" s="45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8"/>
      <c r="B76" s="33"/>
      <c r="C76" s="28"/>
      <c r="D76" s="128" t="s">
        <v>46</v>
      </c>
      <c r="E76" s="129"/>
      <c r="F76" s="130" t="s">
        <v>47</v>
      </c>
      <c r="G76" s="128" t="s">
        <v>46</v>
      </c>
      <c r="H76" s="129"/>
      <c r="I76" s="129"/>
      <c r="J76" s="131" t="s">
        <v>47</v>
      </c>
      <c r="K76" s="129"/>
      <c r="L76" s="45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45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hidden="1" customHeight="1">
      <c r="A81" s="28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45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hidden="1" customHeight="1">
      <c r="A82" s="28"/>
      <c r="B82" s="29"/>
      <c r="C82" s="20" t="s">
        <v>105</v>
      </c>
      <c r="D82" s="30"/>
      <c r="E82" s="30"/>
      <c r="F82" s="30"/>
      <c r="G82" s="30"/>
      <c r="H82" s="30"/>
      <c r="I82" s="30"/>
      <c r="J82" s="30"/>
      <c r="K82" s="30"/>
      <c r="L82" s="45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hidden="1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45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hidden="1" customHeight="1">
      <c r="A84" s="28"/>
      <c r="B84" s="29"/>
      <c r="C84" s="25" t="s">
        <v>13</v>
      </c>
      <c r="D84" s="30"/>
      <c r="E84" s="30"/>
      <c r="F84" s="30"/>
      <c r="G84" s="30"/>
      <c r="H84" s="30"/>
      <c r="I84" s="30"/>
      <c r="J84" s="30"/>
      <c r="K84" s="30"/>
      <c r="L84" s="45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hidden="1" customHeight="1">
      <c r="A85" s="28"/>
      <c r="B85" s="29"/>
      <c r="C85" s="30"/>
      <c r="D85" s="30"/>
      <c r="E85" s="246" t="str">
        <f>E7</f>
        <v>Veľké Kapušany - Okružná križovatka ul.Fábryho - Nám.I.Dobóa - Nám.L.N.Tolstého</v>
      </c>
      <c r="F85" s="247"/>
      <c r="G85" s="247"/>
      <c r="H85" s="247"/>
      <c r="I85" s="30"/>
      <c r="J85" s="30"/>
      <c r="K85" s="30"/>
      <c r="L85" s="45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hidden="1" customHeight="1">
      <c r="A86" s="28"/>
      <c r="B86" s="29"/>
      <c r="C86" s="25" t="s">
        <v>103</v>
      </c>
      <c r="D86" s="30"/>
      <c r="E86" s="30"/>
      <c r="F86" s="30"/>
      <c r="G86" s="30"/>
      <c r="H86" s="30"/>
      <c r="I86" s="30"/>
      <c r="J86" s="30"/>
      <c r="K86" s="30"/>
      <c r="L86" s="45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hidden="1" customHeight="1">
      <c r="A87" s="28"/>
      <c r="B87" s="29"/>
      <c r="C87" s="30"/>
      <c r="D87" s="30"/>
      <c r="E87" s="209" t="str">
        <f>E9</f>
        <v>101-00.1 - 101-00.1  Preložka vedení UPC</v>
      </c>
      <c r="F87" s="245"/>
      <c r="G87" s="245"/>
      <c r="H87" s="245"/>
      <c r="I87" s="30"/>
      <c r="J87" s="30"/>
      <c r="K87" s="30"/>
      <c r="L87" s="45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hidden="1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45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hidden="1" customHeight="1">
      <c r="A89" s="28"/>
      <c r="B89" s="29"/>
      <c r="C89" s="25" t="s">
        <v>17</v>
      </c>
      <c r="D89" s="30"/>
      <c r="E89" s="30"/>
      <c r="F89" s="23" t="str">
        <f>F12</f>
        <v>Veľké Kapušany</v>
      </c>
      <c r="G89" s="30"/>
      <c r="H89" s="30"/>
      <c r="I89" s="25" t="s">
        <v>19</v>
      </c>
      <c r="J89" s="60" t="str">
        <f>IF(J12="","",J12)</f>
        <v/>
      </c>
      <c r="K89" s="30"/>
      <c r="L89" s="45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hidden="1" customHeight="1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45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hidden="1" customHeight="1">
      <c r="A91" s="28"/>
      <c r="B91" s="29"/>
      <c r="C91" s="25" t="s">
        <v>20</v>
      </c>
      <c r="D91" s="30"/>
      <c r="E91" s="30"/>
      <c r="F91" s="23" t="str">
        <f>E15</f>
        <v>Mesto Veľké Kapušany, mestský úrad</v>
      </c>
      <c r="G91" s="30"/>
      <c r="H91" s="30"/>
      <c r="I91" s="25" t="s">
        <v>26</v>
      </c>
      <c r="J91" s="26" t="str">
        <f>E21</f>
        <v>KApAR s.r.o. Prešov</v>
      </c>
      <c r="K91" s="30"/>
      <c r="L91" s="45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hidden="1" customHeight="1">
      <c r="A92" s="28"/>
      <c r="B92" s="29"/>
      <c r="C92" s="25" t="s">
        <v>24</v>
      </c>
      <c r="D92" s="30"/>
      <c r="E92" s="30"/>
      <c r="F92" s="23" t="str">
        <f>IF(E18="","",E18)</f>
        <v xml:space="preserve"> </v>
      </c>
      <c r="G92" s="30"/>
      <c r="H92" s="30"/>
      <c r="I92" s="25" t="s">
        <v>29</v>
      </c>
      <c r="J92" s="26" t="str">
        <f>E24</f>
        <v xml:space="preserve"> </v>
      </c>
      <c r="K92" s="30"/>
      <c r="L92" s="45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hidden="1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45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hidden="1" customHeight="1">
      <c r="A94" s="28"/>
      <c r="B94" s="29"/>
      <c r="C94" s="137" t="s">
        <v>106</v>
      </c>
      <c r="D94" s="138"/>
      <c r="E94" s="138"/>
      <c r="F94" s="138"/>
      <c r="G94" s="138"/>
      <c r="H94" s="138"/>
      <c r="I94" s="138"/>
      <c r="J94" s="139" t="s">
        <v>107</v>
      </c>
      <c r="K94" s="138"/>
      <c r="L94" s="45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hidden="1" customHeight="1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45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hidden="1" customHeight="1">
      <c r="A96" s="28"/>
      <c r="B96" s="29"/>
      <c r="C96" s="140" t="s">
        <v>108</v>
      </c>
      <c r="D96" s="30"/>
      <c r="E96" s="30"/>
      <c r="F96" s="30"/>
      <c r="G96" s="30"/>
      <c r="H96" s="30"/>
      <c r="I96" s="30"/>
      <c r="J96" s="78">
        <f>J120</f>
        <v>0</v>
      </c>
      <c r="K96" s="30"/>
      <c r="L96" s="45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109</v>
      </c>
    </row>
    <row r="97" spans="1:31" s="9" customFormat="1" ht="24.95" hidden="1" customHeight="1">
      <c r="B97" s="141"/>
      <c r="C97" s="142"/>
      <c r="D97" s="143" t="s">
        <v>117</v>
      </c>
      <c r="E97" s="144"/>
      <c r="F97" s="144"/>
      <c r="G97" s="144"/>
      <c r="H97" s="144"/>
      <c r="I97" s="144"/>
      <c r="J97" s="145">
        <f>J121</f>
        <v>0</v>
      </c>
      <c r="K97" s="142"/>
      <c r="L97" s="146"/>
    </row>
    <row r="98" spans="1:31" s="10" customFormat="1" ht="19.899999999999999" hidden="1" customHeight="1">
      <c r="B98" s="147"/>
      <c r="C98" s="148"/>
      <c r="D98" s="149" t="s">
        <v>503</v>
      </c>
      <c r="E98" s="150"/>
      <c r="F98" s="150"/>
      <c r="G98" s="150"/>
      <c r="H98" s="150"/>
      <c r="I98" s="150"/>
      <c r="J98" s="151">
        <f>J122</f>
        <v>0</v>
      </c>
      <c r="K98" s="148"/>
      <c r="L98" s="152"/>
    </row>
    <row r="99" spans="1:31" s="10" customFormat="1" ht="19.899999999999999" hidden="1" customHeight="1">
      <c r="B99" s="147"/>
      <c r="C99" s="148"/>
      <c r="D99" s="149" t="s">
        <v>118</v>
      </c>
      <c r="E99" s="150"/>
      <c r="F99" s="150"/>
      <c r="G99" s="150"/>
      <c r="H99" s="150"/>
      <c r="I99" s="150"/>
      <c r="J99" s="151">
        <f>J126</f>
        <v>0</v>
      </c>
      <c r="K99" s="148"/>
      <c r="L99" s="152"/>
    </row>
    <row r="100" spans="1:31" s="9" customFormat="1" ht="24.95" hidden="1" customHeight="1">
      <c r="B100" s="141"/>
      <c r="C100" s="142"/>
      <c r="D100" s="143" t="s">
        <v>504</v>
      </c>
      <c r="E100" s="144"/>
      <c r="F100" s="144"/>
      <c r="G100" s="144"/>
      <c r="H100" s="144"/>
      <c r="I100" s="144"/>
      <c r="J100" s="145">
        <f>J133</f>
        <v>0</v>
      </c>
      <c r="K100" s="142"/>
      <c r="L100" s="146"/>
    </row>
    <row r="101" spans="1:31" s="2" customFormat="1" ht="21.75" hidden="1" customHeight="1">
      <c r="A101" s="28"/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45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s="2" customFormat="1" ht="6.95" hidden="1" customHeight="1">
      <c r="A102" s="28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5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hidden="1"/>
    <row r="104" spans="1:31" hidden="1"/>
    <row r="105" spans="1:31" hidden="1"/>
    <row r="106" spans="1:31" s="2" customFormat="1" ht="6.95" customHeight="1">
      <c r="A106" s="28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5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24.95" customHeight="1">
      <c r="A107" s="28"/>
      <c r="B107" s="29"/>
      <c r="C107" s="20" t="s">
        <v>119</v>
      </c>
      <c r="D107" s="30"/>
      <c r="E107" s="30"/>
      <c r="F107" s="30"/>
      <c r="G107" s="30"/>
      <c r="H107" s="30"/>
      <c r="I107" s="30"/>
      <c r="J107" s="30"/>
      <c r="K107" s="30"/>
      <c r="L107" s="45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6.95" customHeight="1">
      <c r="A108" s="28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45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2" customHeight="1">
      <c r="A109" s="28"/>
      <c r="B109" s="29"/>
      <c r="C109" s="25" t="s">
        <v>13</v>
      </c>
      <c r="D109" s="30"/>
      <c r="E109" s="30"/>
      <c r="F109" s="30"/>
      <c r="G109" s="30"/>
      <c r="H109" s="30"/>
      <c r="I109" s="30"/>
      <c r="J109" s="30"/>
      <c r="K109" s="30"/>
      <c r="L109" s="45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26.25" customHeight="1">
      <c r="A110" s="28"/>
      <c r="B110" s="29"/>
      <c r="C110" s="30"/>
      <c r="D110" s="30"/>
      <c r="E110" s="246" t="str">
        <f>E7</f>
        <v>Veľké Kapušany - Okružná križovatka ul.Fábryho - Nám.I.Dobóa - Nám.L.N.Tolstého</v>
      </c>
      <c r="F110" s="247"/>
      <c r="G110" s="247"/>
      <c r="H110" s="247"/>
      <c r="I110" s="30"/>
      <c r="J110" s="30"/>
      <c r="K110" s="30"/>
      <c r="L110" s="45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2" customHeight="1">
      <c r="A111" s="28"/>
      <c r="B111" s="29"/>
      <c r="C111" s="25" t="s">
        <v>103</v>
      </c>
      <c r="D111" s="30"/>
      <c r="E111" s="30"/>
      <c r="F111" s="30"/>
      <c r="G111" s="30"/>
      <c r="H111" s="30"/>
      <c r="I111" s="30"/>
      <c r="J111" s="30"/>
      <c r="K111" s="30"/>
      <c r="L111" s="45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6.5" customHeight="1">
      <c r="A112" s="28"/>
      <c r="B112" s="29"/>
      <c r="C112" s="30"/>
      <c r="D112" s="30"/>
      <c r="E112" s="209" t="str">
        <f>E9</f>
        <v>101-00.1 - 101-00.1  Preložka vedení UPC</v>
      </c>
      <c r="F112" s="245"/>
      <c r="G112" s="245"/>
      <c r="H112" s="245"/>
      <c r="I112" s="30"/>
      <c r="J112" s="30"/>
      <c r="K112" s="30"/>
      <c r="L112" s="45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6.95" customHeight="1">
      <c r="A113" s="28"/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45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2" customHeight="1">
      <c r="A114" s="28"/>
      <c r="B114" s="29"/>
      <c r="C114" s="25" t="s">
        <v>17</v>
      </c>
      <c r="D114" s="30"/>
      <c r="E114" s="30"/>
      <c r="F114" s="23" t="str">
        <f>F12</f>
        <v>Veľké Kapušany</v>
      </c>
      <c r="G114" s="30"/>
      <c r="H114" s="30"/>
      <c r="I114" s="25" t="s">
        <v>19</v>
      </c>
      <c r="J114" s="60" t="str">
        <f>IF(J12="","",J12)</f>
        <v/>
      </c>
      <c r="K114" s="30"/>
      <c r="L114" s="45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6.95" customHeight="1">
      <c r="A115" s="28"/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45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5.2" customHeight="1">
      <c r="A116" s="28"/>
      <c r="B116" s="29"/>
      <c r="C116" s="25" t="s">
        <v>20</v>
      </c>
      <c r="D116" s="30"/>
      <c r="E116" s="30"/>
      <c r="F116" s="23" t="str">
        <f>E15</f>
        <v>Mesto Veľké Kapušany, mestský úrad</v>
      </c>
      <c r="G116" s="30"/>
      <c r="H116" s="30"/>
      <c r="I116" s="25" t="s">
        <v>26</v>
      </c>
      <c r="J116" s="26" t="str">
        <f>E21</f>
        <v>KApAR s.r.o. Prešov</v>
      </c>
      <c r="K116" s="30"/>
      <c r="L116" s="45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15.2" customHeight="1">
      <c r="A117" s="28"/>
      <c r="B117" s="29"/>
      <c r="C117" s="25" t="s">
        <v>24</v>
      </c>
      <c r="D117" s="30"/>
      <c r="E117" s="30"/>
      <c r="F117" s="23" t="str">
        <f>IF(E18="","",E18)</f>
        <v xml:space="preserve"> </v>
      </c>
      <c r="G117" s="30"/>
      <c r="H117" s="30"/>
      <c r="I117" s="25" t="s">
        <v>29</v>
      </c>
      <c r="J117" s="26" t="str">
        <f>E24</f>
        <v xml:space="preserve"> </v>
      </c>
      <c r="K117" s="30"/>
      <c r="L117" s="45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10.35" customHeight="1">
      <c r="A118" s="28"/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45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11" customFormat="1" ht="29.25" customHeight="1">
      <c r="A119" s="153"/>
      <c r="B119" s="154"/>
      <c r="C119" s="155" t="s">
        <v>120</v>
      </c>
      <c r="D119" s="156" t="s">
        <v>56</v>
      </c>
      <c r="E119" s="156" t="s">
        <v>52</v>
      </c>
      <c r="F119" s="156" t="s">
        <v>53</v>
      </c>
      <c r="G119" s="156" t="s">
        <v>121</v>
      </c>
      <c r="H119" s="156" t="s">
        <v>122</v>
      </c>
      <c r="I119" s="156" t="s">
        <v>123</v>
      </c>
      <c r="J119" s="157" t="s">
        <v>107</v>
      </c>
      <c r="K119" s="158" t="s">
        <v>124</v>
      </c>
      <c r="L119" s="159"/>
      <c r="M119" s="69" t="s">
        <v>1</v>
      </c>
      <c r="N119" s="70" t="s">
        <v>35</v>
      </c>
      <c r="O119" s="70" t="s">
        <v>125</v>
      </c>
      <c r="P119" s="70" t="s">
        <v>126</v>
      </c>
      <c r="Q119" s="70" t="s">
        <v>127</v>
      </c>
      <c r="R119" s="70" t="s">
        <v>128</v>
      </c>
      <c r="S119" s="70" t="s">
        <v>129</v>
      </c>
      <c r="T119" s="71" t="s">
        <v>130</v>
      </c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</row>
    <row r="120" spans="1:65" s="2" customFormat="1" ht="22.9" customHeight="1">
      <c r="A120" s="28"/>
      <c r="B120" s="29"/>
      <c r="C120" s="76" t="s">
        <v>108</v>
      </c>
      <c r="D120" s="30"/>
      <c r="E120" s="30"/>
      <c r="F120" s="30"/>
      <c r="G120" s="30"/>
      <c r="H120" s="30"/>
      <c r="I120" s="30"/>
      <c r="J120" s="160">
        <f>BK120</f>
        <v>0</v>
      </c>
      <c r="K120" s="30"/>
      <c r="L120" s="33"/>
      <c r="M120" s="72"/>
      <c r="N120" s="161"/>
      <c r="O120" s="73"/>
      <c r="P120" s="162">
        <f>P121+P133</f>
        <v>0</v>
      </c>
      <c r="Q120" s="73"/>
      <c r="R120" s="162">
        <f>R121+R133</f>
        <v>0</v>
      </c>
      <c r="S120" s="73"/>
      <c r="T120" s="163">
        <f>T121+T133</f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T120" s="14" t="s">
        <v>70</v>
      </c>
      <c r="AU120" s="14" t="s">
        <v>109</v>
      </c>
      <c r="BK120" s="164">
        <f>BK121+BK133</f>
        <v>0</v>
      </c>
    </row>
    <row r="121" spans="1:65" s="12" customFormat="1" ht="25.9" customHeight="1">
      <c r="B121" s="165"/>
      <c r="C121" s="166"/>
      <c r="D121" s="167" t="s">
        <v>70</v>
      </c>
      <c r="E121" s="168" t="s">
        <v>241</v>
      </c>
      <c r="F121" s="168" t="s">
        <v>490</v>
      </c>
      <c r="G121" s="166"/>
      <c r="H121" s="166"/>
      <c r="I121" s="166"/>
      <c r="J121" s="169">
        <f>BK121</f>
        <v>0</v>
      </c>
      <c r="K121" s="166"/>
      <c r="L121" s="170"/>
      <c r="M121" s="171"/>
      <c r="N121" s="172"/>
      <c r="O121" s="172"/>
      <c r="P121" s="173">
        <f>P122+P126</f>
        <v>0</v>
      </c>
      <c r="Q121" s="172"/>
      <c r="R121" s="173">
        <f>R122+R126</f>
        <v>0</v>
      </c>
      <c r="S121" s="172"/>
      <c r="T121" s="174">
        <f>T122+T126</f>
        <v>0</v>
      </c>
      <c r="AR121" s="175" t="s">
        <v>145</v>
      </c>
      <c r="AT121" s="176" t="s">
        <v>70</v>
      </c>
      <c r="AU121" s="176" t="s">
        <v>71</v>
      </c>
      <c r="AY121" s="175" t="s">
        <v>133</v>
      </c>
      <c r="BK121" s="177">
        <f>BK122+BK126</f>
        <v>0</v>
      </c>
    </row>
    <row r="122" spans="1:65" s="12" customFormat="1" ht="22.9" customHeight="1">
      <c r="B122" s="165"/>
      <c r="C122" s="166"/>
      <c r="D122" s="167" t="s">
        <v>70</v>
      </c>
      <c r="E122" s="178" t="s">
        <v>505</v>
      </c>
      <c r="F122" s="178" t="s">
        <v>506</v>
      </c>
      <c r="G122" s="166"/>
      <c r="H122" s="166"/>
      <c r="I122" s="166"/>
      <c r="J122" s="179">
        <f>BK122</f>
        <v>0</v>
      </c>
      <c r="K122" s="166"/>
      <c r="L122" s="170"/>
      <c r="M122" s="171"/>
      <c r="N122" s="172"/>
      <c r="O122" s="172"/>
      <c r="P122" s="173">
        <f>SUM(P123:P125)</f>
        <v>0</v>
      </c>
      <c r="Q122" s="172"/>
      <c r="R122" s="173">
        <f>SUM(R123:R125)</f>
        <v>0</v>
      </c>
      <c r="S122" s="172"/>
      <c r="T122" s="174">
        <f>SUM(T123:T125)</f>
        <v>0</v>
      </c>
      <c r="AR122" s="175" t="s">
        <v>145</v>
      </c>
      <c r="AT122" s="176" t="s">
        <v>70</v>
      </c>
      <c r="AU122" s="176" t="s">
        <v>79</v>
      </c>
      <c r="AY122" s="175" t="s">
        <v>133</v>
      </c>
      <c r="BK122" s="177">
        <f>SUM(BK123:BK125)</f>
        <v>0</v>
      </c>
    </row>
    <row r="123" spans="1:65" s="2" customFormat="1" ht="14.45" customHeight="1">
      <c r="A123" s="28"/>
      <c r="B123" s="29"/>
      <c r="C123" s="180" t="s">
        <v>79</v>
      </c>
      <c r="D123" s="180" t="s">
        <v>135</v>
      </c>
      <c r="E123" s="181" t="s">
        <v>507</v>
      </c>
      <c r="F123" s="182" t="s">
        <v>508</v>
      </c>
      <c r="G123" s="183" t="s">
        <v>176</v>
      </c>
      <c r="H123" s="184">
        <v>120</v>
      </c>
      <c r="I123" s="184"/>
      <c r="J123" s="185">
        <f>ROUND(I123*H123,2)</f>
        <v>0</v>
      </c>
      <c r="K123" s="186"/>
      <c r="L123" s="33"/>
      <c r="M123" s="187" t="s">
        <v>1</v>
      </c>
      <c r="N123" s="188" t="s">
        <v>37</v>
      </c>
      <c r="O123" s="189">
        <v>0</v>
      </c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91" t="s">
        <v>396</v>
      </c>
      <c r="AT123" s="191" t="s">
        <v>135</v>
      </c>
      <c r="AU123" s="191" t="s">
        <v>140</v>
      </c>
      <c r="AY123" s="14" t="s">
        <v>133</v>
      </c>
      <c r="BE123" s="192">
        <f>IF(N123="základná",J123,0)</f>
        <v>0</v>
      </c>
      <c r="BF123" s="192">
        <f>IF(N123="znížená",J123,0)</f>
        <v>0</v>
      </c>
      <c r="BG123" s="192">
        <f>IF(N123="zákl. prenesená",J123,0)</f>
        <v>0</v>
      </c>
      <c r="BH123" s="192">
        <f>IF(N123="zníž. prenesená",J123,0)</f>
        <v>0</v>
      </c>
      <c r="BI123" s="192">
        <f>IF(N123="nulová",J123,0)</f>
        <v>0</v>
      </c>
      <c r="BJ123" s="14" t="s">
        <v>140</v>
      </c>
      <c r="BK123" s="192">
        <f>ROUND(I123*H123,2)</f>
        <v>0</v>
      </c>
      <c r="BL123" s="14" t="s">
        <v>396</v>
      </c>
      <c r="BM123" s="191" t="s">
        <v>139</v>
      </c>
    </row>
    <row r="124" spans="1:65" s="2" customFormat="1" ht="14.45" customHeight="1">
      <c r="A124" s="28"/>
      <c r="B124" s="29"/>
      <c r="C124" s="180" t="s">
        <v>140</v>
      </c>
      <c r="D124" s="180" t="s">
        <v>135</v>
      </c>
      <c r="E124" s="181" t="s">
        <v>509</v>
      </c>
      <c r="F124" s="182" t="s">
        <v>510</v>
      </c>
      <c r="G124" s="183" t="s">
        <v>176</v>
      </c>
      <c r="H124" s="184">
        <v>240</v>
      </c>
      <c r="I124" s="184"/>
      <c r="J124" s="185">
        <f>ROUND(I124*H124,2)</f>
        <v>0</v>
      </c>
      <c r="K124" s="186"/>
      <c r="L124" s="33"/>
      <c r="M124" s="187" t="s">
        <v>1</v>
      </c>
      <c r="N124" s="188" t="s">
        <v>37</v>
      </c>
      <c r="O124" s="189">
        <v>0</v>
      </c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91" t="s">
        <v>396</v>
      </c>
      <c r="AT124" s="191" t="s">
        <v>135</v>
      </c>
      <c r="AU124" s="191" t="s">
        <v>140</v>
      </c>
      <c r="AY124" s="14" t="s">
        <v>133</v>
      </c>
      <c r="BE124" s="192">
        <f>IF(N124="základná",J124,0)</f>
        <v>0</v>
      </c>
      <c r="BF124" s="192">
        <f>IF(N124="znížená",J124,0)</f>
        <v>0</v>
      </c>
      <c r="BG124" s="192">
        <f>IF(N124="zákl. prenesená",J124,0)</f>
        <v>0</v>
      </c>
      <c r="BH124" s="192">
        <f>IF(N124="zníž. prenesená",J124,0)</f>
        <v>0</v>
      </c>
      <c r="BI124" s="192">
        <f>IF(N124="nulová",J124,0)</f>
        <v>0</v>
      </c>
      <c r="BJ124" s="14" t="s">
        <v>140</v>
      </c>
      <c r="BK124" s="192">
        <f>ROUND(I124*H124,2)</f>
        <v>0</v>
      </c>
      <c r="BL124" s="14" t="s">
        <v>396</v>
      </c>
      <c r="BM124" s="191" t="s">
        <v>157</v>
      </c>
    </row>
    <row r="125" spans="1:65" s="2" customFormat="1" ht="14.45" customHeight="1">
      <c r="A125" s="28"/>
      <c r="B125" s="29"/>
      <c r="C125" s="180" t="s">
        <v>145</v>
      </c>
      <c r="D125" s="180" t="s">
        <v>135</v>
      </c>
      <c r="E125" s="181" t="s">
        <v>511</v>
      </c>
      <c r="F125" s="182" t="s">
        <v>512</v>
      </c>
      <c r="G125" s="183" t="s">
        <v>513</v>
      </c>
      <c r="H125" s="184">
        <v>4</v>
      </c>
      <c r="I125" s="184"/>
      <c r="J125" s="185">
        <f>ROUND(I125*H125,2)</f>
        <v>0</v>
      </c>
      <c r="K125" s="186"/>
      <c r="L125" s="33"/>
      <c r="M125" s="187" t="s">
        <v>1</v>
      </c>
      <c r="N125" s="188" t="s">
        <v>37</v>
      </c>
      <c r="O125" s="189">
        <v>0</v>
      </c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91" t="s">
        <v>396</v>
      </c>
      <c r="AT125" s="191" t="s">
        <v>135</v>
      </c>
      <c r="AU125" s="191" t="s">
        <v>140</v>
      </c>
      <c r="AY125" s="14" t="s">
        <v>133</v>
      </c>
      <c r="BE125" s="192">
        <f>IF(N125="základná",J125,0)</f>
        <v>0</v>
      </c>
      <c r="BF125" s="192">
        <f>IF(N125="znížená",J125,0)</f>
        <v>0</v>
      </c>
      <c r="BG125" s="192">
        <f>IF(N125="zákl. prenesená",J125,0)</f>
        <v>0</v>
      </c>
      <c r="BH125" s="192">
        <f>IF(N125="zníž. prenesená",J125,0)</f>
        <v>0</v>
      </c>
      <c r="BI125" s="192">
        <f>IF(N125="nulová",J125,0)</f>
        <v>0</v>
      </c>
      <c r="BJ125" s="14" t="s">
        <v>140</v>
      </c>
      <c r="BK125" s="192">
        <f>ROUND(I125*H125,2)</f>
        <v>0</v>
      </c>
      <c r="BL125" s="14" t="s">
        <v>396</v>
      </c>
      <c r="BM125" s="191" t="s">
        <v>165</v>
      </c>
    </row>
    <row r="126" spans="1:65" s="12" customFormat="1" ht="22.9" customHeight="1">
      <c r="B126" s="165"/>
      <c r="C126" s="166"/>
      <c r="D126" s="167" t="s">
        <v>70</v>
      </c>
      <c r="E126" s="178" t="s">
        <v>491</v>
      </c>
      <c r="F126" s="178" t="s">
        <v>492</v>
      </c>
      <c r="G126" s="166"/>
      <c r="H126" s="166"/>
      <c r="I126" s="166"/>
      <c r="J126" s="179">
        <f>BK126</f>
        <v>0</v>
      </c>
      <c r="K126" s="166"/>
      <c r="L126" s="170"/>
      <c r="M126" s="171"/>
      <c r="N126" s="172"/>
      <c r="O126" s="172"/>
      <c r="P126" s="173">
        <f>SUM(P127:P132)</f>
        <v>0</v>
      </c>
      <c r="Q126" s="172"/>
      <c r="R126" s="173">
        <f>SUM(R127:R132)</f>
        <v>0</v>
      </c>
      <c r="S126" s="172"/>
      <c r="T126" s="174">
        <f>SUM(T127:T132)</f>
        <v>0</v>
      </c>
      <c r="AR126" s="175" t="s">
        <v>145</v>
      </c>
      <c r="AT126" s="176" t="s">
        <v>70</v>
      </c>
      <c r="AU126" s="176" t="s">
        <v>79</v>
      </c>
      <c r="AY126" s="175" t="s">
        <v>133</v>
      </c>
      <c r="BK126" s="177">
        <f>SUM(BK127:BK132)</f>
        <v>0</v>
      </c>
    </row>
    <row r="127" spans="1:65" s="2" customFormat="1" ht="14.45" customHeight="1">
      <c r="A127" s="28"/>
      <c r="B127" s="29"/>
      <c r="C127" s="180" t="s">
        <v>139</v>
      </c>
      <c r="D127" s="180" t="s">
        <v>135</v>
      </c>
      <c r="E127" s="181" t="s">
        <v>514</v>
      </c>
      <c r="F127" s="182" t="s">
        <v>515</v>
      </c>
      <c r="G127" s="183" t="s">
        <v>176</v>
      </c>
      <c r="H127" s="184">
        <v>70</v>
      </c>
      <c r="I127" s="184"/>
      <c r="J127" s="185">
        <f t="shared" ref="J127:J132" si="0">ROUND(I127*H127,2)</f>
        <v>0</v>
      </c>
      <c r="K127" s="186"/>
      <c r="L127" s="33"/>
      <c r="M127" s="187" t="s">
        <v>1</v>
      </c>
      <c r="N127" s="188" t="s">
        <v>37</v>
      </c>
      <c r="O127" s="189">
        <v>0</v>
      </c>
      <c r="P127" s="189">
        <f t="shared" ref="P127:P132" si="1">O127*H127</f>
        <v>0</v>
      </c>
      <c r="Q127" s="189">
        <v>0</v>
      </c>
      <c r="R127" s="189">
        <f t="shared" ref="R127:R132" si="2">Q127*H127</f>
        <v>0</v>
      </c>
      <c r="S127" s="189">
        <v>0</v>
      </c>
      <c r="T127" s="190">
        <f t="shared" ref="T127:T132" si="3"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91" t="s">
        <v>396</v>
      </c>
      <c r="AT127" s="191" t="s">
        <v>135</v>
      </c>
      <c r="AU127" s="191" t="s">
        <v>140</v>
      </c>
      <c r="AY127" s="14" t="s">
        <v>133</v>
      </c>
      <c r="BE127" s="192">
        <f t="shared" ref="BE127:BE132" si="4">IF(N127="základná",J127,0)</f>
        <v>0</v>
      </c>
      <c r="BF127" s="192">
        <f t="shared" ref="BF127:BF132" si="5">IF(N127="znížená",J127,0)</f>
        <v>0</v>
      </c>
      <c r="BG127" s="192">
        <f t="shared" ref="BG127:BG132" si="6">IF(N127="zákl. prenesená",J127,0)</f>
        <v>0</v>
      </c>
      <c r="BH127" s="192">
        <f t="shared" ref="BH127:BH132" si="7">IF(N127="zníž. prenesená",J127,0)</f>
        <v>0</v>
      </c>
      <c r="BI127" s="192">
        <f t="shared" ref="BI127:BI132" si="8">IF(N127="nulová",J127,0)</f>
        <v>0</v>
      </c>
      <c r="BJ127" s="14" t="s">
        <v>140</v>
      </c>
      <c r="BK127" s="192">
        <f t="shared" ref="BK127:BK132" si="9">ROUND(I127*H127,2)</f>
        <v>0</v>
      </c>
      <c r="BL127" s="14" t="s">
        <v>396</v>
      </c>
      <c r="BM127" s="191" t="s">
        <v>207</v>
      </c>
    </row>
    <row r="128" spans="1:65" s="2" customFormat="1" ht="14.45" customHeight="1">
      <c r="A128" s="28"/>
      <c r="B128" s="29"/>
      <c r="C128" s="180" t="s">
        <v>153</v>
      </c>
      <c r="D128" s="180" t="s">
        <v>135</v>
      </c>
      <c r="E128" s="181" t="s">
        <v>516</v>
      </c>
      <c r="F128" s="182" t="s">
        <v>517</v>
      </c>
      <c r="G128" s="183" t="s">
        <v>176</v>
      </c>
      <c r="H128" s="184">
        <v>70</v>
      </c>
      <c r="I128" s="184"/>
      <c r="J128" s="185">
        <f t="shared" si="0"/>
        <v>0</v>
      </c>
      <c r="K128" s="186"/>
      <c r="L128" s="33"/>
      <c r="M128" s="187" t="s">
        <v>1</v>
      </c>
      <c r="N128" s="188" t="s">
        <v>37</v>
      </c>
      <c r="O128" s="189">
        <v>0</v>
      </c>
      <c r="P128" s="189">
        <f t="shared" si="1"/>
        <v>0</v>
      </c>
      <c r="Q128" s="189">
        <v>0</v>
      </c>
      <c r="R128" s="189">
        <f t="shared" si="2"/>
        <v>0</v>
      </c>
      <c r="S128" s="189">
        <v>0</v>
      </c>
      <c r="T128" s="190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91" t="s">
        <v>396</v>
      </c>
      <c r="AT128" s="191" t="s">
        <v>135</v>
      </c>
      <c r="AU128" s="191" t="s">
        <v>140</v>
      </c>
      <c r="AY128" s="14" t="s">
        <v>133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4" t="s">
        <v>140</v>
      </c>
      <c r="BK128" s="192">
        <f t="shared" si="9"/>
        <v>0</v>
      </c>
      <c r="BL128" s="14" t="s">
        <v>396</v>
      </c>
      <c r="BM128" s="191" t="s">
        <v>7</v>
      </c>
    </row>
    <row r="129" spans="1:65" s="2" customFormat="1" ht="14.45" customHeight="1">
      <c r="A129" s="28"/>
      <c r="B129" s="29"/>
      <c r="C129" s="180" t="s">
        <v>157</v>
      </c>
      <c r="D129" s="180" t="s">
        <v>135</v>
      </c>
      <c r="E129" s="181" t="s">
        <v>518</v>
      </c>
      <c r="F129" s="182" t="s">
        <v>519</v>
      </c>
      <c r="G129" s="183" t="s">
        <v>176</v>
      </c>
      <c r="H129" s="184">
        <v>70</v>
      </c>
      <c r="I129" s="184"/>
      <c r="J129" s="185">
        <f t="shared" si="0"/>
        <v>0</v>
      </c>
      <c r="K129" s="186"/>
      <c r="L129" s="33"/>
      <c r="M129" s="187" t="s">
        <v>1</v>
      </c>
      <c r="N129" s="188" t="s">
        <v>37</v>
      </c>
      <c r="O129" s="189">
        <v>0</v>
      </c>
      <c r="P129" s="189">
        <f t="shared" si="1"/>
        <v>0</v>
      </c>
      <c r="Q129" s="189">
        <v>0</v>
      </c>
      <c r="R129" s="189">
        <f t="shared" si="2"/>
        <v>0</v>
      </c>
      <c r="S129" s="189">
        <v>0</v>
      </c>
      <c r="T129" s="190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91" t="s">
        <v>396</v>
      </c>
      <c r="AT129" s="191" t="s">
        <v>135</v>
      </c>
      <c r="AU129" s="191" t="s">
        <v>140</v>
      </c>
      <c r="AY129" s="14" t="s">
        <v>133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4" t="s">
        <v>140</v>
      </c>
      <c r="BK129" s="192">
        <f t="shared" si="9"/>
        <v>0</v>
      </c>
      <c r="BL129" s="14" t="s">
        <v>396</v>
      </c>
      <c r="BM129" s="191" t="s">
        <v>223</v>
      </c>
    </row>
    <row r="130" spans="1:65" s="2" customFormat="1" ht="14.45" customHeight="1">
      <c r="A130" s="28"/>
      <c r="B130" s="29"/>
      <c r="C130" s="180" t="s">
        <v>161</v>
      </c>
      <c r="D130" s="180" t="s">
        <v>135</v>
      </c>
      <c r="E130" s="181" t="s">
        <v>520</v>
      </c>
      <c r="F130" s="182" t="s">
        <v>521</v>
      </c>
      <c r="G130" s="183" t="s">
        <v>176</v>
      </c>
      <c r="H130" s="184">
        <v>128</v>
      </c>
      <c r="I130" s="184"/>
      <c r="J130" s="185">
        <f t="shared" si="0"/>
        <v>0</v>
      </c>
      <c r="K130" s="186"/>
      <c r="L130" s="33"/>
      <c r="M130" s="187" t="s">
        <v>1</v>
      </c>
      <c r="N130" s="188" t="s">
        <v>37</v>
      </c>
      <c r="O130" s="189">
        <v>0</v>
      </c>
      <c r="P130" s="189">
        <f t="shared" si="1"/>
        <v>0</v>
      </c>
      <c r="Q130" s="189">
        <v>0</v>
      </c>
      <c r="R130" s="189">
        <f t="shared" si="2"/>
        <v>0</v>
      </c>
      <c r="S130" s="189">
        <v>0</v>
      </c>
      <c r="T130" s="190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91" t="s">
        <v>396</v>
      </c>
      <c r="AT130" s="191" t="s">
        <v>135</v>
      </c>
      <c r="AU130" s="191" t="s">
        <v>140</v>
      </c>
      <c r="AY130" s="14" t="s">
        <v>133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4" t="s">
        <v>140</v>
      </c>
      <c r="BK130" s="192">
        <f t="shared" si="9"/>
        <v>0</v>
      </c>
      <c r="BL130" s="14" t="s">
        <v>396</v>
      </c>
      <c r="BM130" s="191" t="s">
        <v>232</v>
      </c>
    </row>
    <row r="131" spans="1:65" s="2" customFormat="1" ht="14.45" customHeight="1">
      <c r="A131" s="28"/>
      <c r="B131" s="29"/>
      <c r="C131" s="193" t="s">
        <v>165</v>
      </c>
      <c r="D131" s="193" t="s">
        <v>241</v>
      </c>
      <c r="E131" s="194" t="s">
        <v>522</v>
      </c>
      <c r="F131" s="195" t="s">
        <v>523</v>
      </c>
      <c r="G131" s="196" t="s">
        <v>524</v>
      </c>
      <c r="H131" s="197">
        <v>5</v>
      </c>
      <c r="I131" s="197"/>
      <c r="J131" s="198">
        <f t="shared" si="0"/>
        <v>0</v>
      </c>
      <c r="K131" s="199"/>
      <c r="L131" s="200"/>
      <c r="M131" s="201" t="s">
        <v>1</v>
      </c>
      <c r="N131" s="202" t="s">
        <v>37</v>
      </c>
      <c r="O131" s="189">
        <v>0</v>
      </c>
      <c r="P131" s="189">
        <f t="shared" si="1"/>
        <v>0</v>
      </c>
      <c r="Q131" s="189">
        <v>0</v>
      </c>
      <c r="R131" s="189">
        <f t="shared" si="2"/>
        <v>0</v>
      </c>
      <c r="S131" s="189">
        <v>0</v>
      </c>
      <c r="T131" s="190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91" t="s">
        <v>525</v>
      </c>
      <c r="AT131" s="191" t="s">
        <v>241</v>
      </c>
      <c r="AU131" s="191" t="s">
        <v>140</v>
      </c>
      <c r="AY131" s="14" t="s">
        <v>133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4" t="s">
        <v>140</v>
      </c>
      <c r="BK131" s="192">
        <f t="shared" si="9"/>
        <v>0</v>
      </c>
      <c r="BL131" s="14" t="s">
        <v>396</v>
      </c>
      <c r="BM131" s="191" t="s">
        <v>240</v>
      </c>
    </row>
    <row r="132" spans="1:65" s="2" customFormat="1" ht="14.45" customHeight="1">
      <c r="A132" s="28"/>
      <c r="B132" s="29"/>
      <c r="C132" s="180" t="s">
        <v>169</v>
      </c>
      <c r="D132" s="180" t="s">
        <v>135</v>
      </c>
      <c r="E132" s="181" t="s">
        <v>526</v>
      </c>
      <c r="F132" s="182" t="s">
        <v>527</v>
      </c>
      <c r="G132" s="183" t="s">
        <v>524</v>
      </c>
      <c r="H132" s="184">
        <v>7</v>
      </c>
      <c r="I132" s="184"/>
      <c r="J132" s="185">
        <f t="shared" si="0"/>
        <v>0</v>
      </c>
      <c r="K132" s="186"/>
      <c r="L132" s="33"/>
      <c r="M132" s="187" t="s">
        <v>1</v>
      </c>
      <c r="N132" s="188" t="s">
        <v>37</v>
      </c>
      <c r="O132" s="189">
        <v>0</v>
      </c>
      <c r="P132" s="189">
        <f t="shared" si="1"/>
        <v>0</v>
      </c>
      <c r="Q132" s="189">
        <v>0</v>
      </c>
      <c r="R132" s="189">
        <f t="shared" si="2"/>
        <v>0</v>
      </c>
      <c r="S132" s="189">
        <v>0</v>
      </c>
      <c r="T132" s="190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91" t="s">
        <v>396</v>
      </c>
      <c r="AT132" s="191" t="s">
        <v>135</v>
      </c>
      <c r="AU132" s="191" t="s">
        <v>140</v>
      </c>
      <c r="AY132" s="14" t="s">
        <v>133</v>
      </c>
      <c r="BE132" s="192">
        <f t="shared" si="4"/>
        <v>0</v>
      </c>
      <c r="BF132" s="192">
        <f t="shared" si="5"/>
        <v>0</v>
      </c>
      <c r="BG132" s="192">
        <f t="shared" si="6"/>
        <v>0</v>
      </c>
      <c r="BH132" s="192">
        <f t="shared" si="7"/>
        <v>0</v>
      </c>
      <c r="BI132" s="192">
        <f t="shared" si="8"/>
        <v>0</v>
      </c>
      <c r="BJ132" s="14" t="s">
        <v>140</v>
      </c>
      <c r="BK132" s="192">
        <f t="shared" si="9"/>
        <v>0</v>
      </c>
      <c r="BL132" s="14" t="s">
        <v>396</v>
      </c>
      <c r="BM132" s="191" t="s">
        <v>250</v>
      </c>
    </row>
    <row r="133" spans="1:65" s="12" customFormat="1" ht="25.9" customHeight="1">
      <c r="B133" s="165"/>
      <c r="C133" s="166"/>
      <c r="D133" s="167" t="s">
        <v>70</v>
      </c>
      <c r="E133" s="168" t="s">
        <v>528</v>
      </c>
      <c r="F133" s="168" t="s">
        <v>529</v>
      </c>
      <c r="G133" s="166"/>
      <c r="H133" s="166"/>
      <c r="I133" s="166"/>
      <c r="J133" s="169">
        <f>BK133</f>
        <v>0</v>
      </c>
      <c r="K133" s="166"/>
      <c r="L133" s="170"/>
      <c r="M133" s="171"/>
      <c r="N133" s="172"/>
      <c r="O133" s="172"/>
      <c r="P133" s="173">
        <f>SUM(P134:P137)</f>
        <v>0</v>
      </c>
      <c r="Q133" s="172"/>
      <c r="R133" s="173">
        <f>SUM(R134:R137)</f>
        <v>0</v>
      </c>
      <c r="S133" s="172"/>
      <c r="T133" s="174">
        <f>SUM(T134:T137)</f>
        <v>0</v>
      </c>
      <c r="AR133" s="175" t="s">
        <v>139</v>
      </c>
      <c r="AT133" s="176" t="s">
        <v>70</v>
      </c>
      <c r="AU133" s="176" t="s">
        <v>71</v>
      </c>
      <c r="AY133" s="175" t="s">
        <v>133</v>
      </c>
      <c r="BK133" s="177">
        <f>SUM(BK134:BK137)</f>
        <v>0</v>
      </c>
    </row>
    <row r="134" spans="1:65" s="2" customFormat="1" ht="14.45" customHeight="1">
      <c r="A134" s="28"/>
      <c r="B134" s="29"/>
      <c r="C134" s="180" t="s">
        <v>173</v>
      </c>
      <c r="D134" s="180" t="s">
        <v>135</v>
      </c>
      <c r="E134" s="181" t="s">
        <v>530</v>
      </c>
      <c r="F134" s="182" t="s">
        <v>531</v>
      </c>
      <c r="G134" s="183" t="s">
        <v>532</v>
      </c>
      <c r="H134" s="184">
        <v>16</v>
      </c>
      <c r="I134" s="184"/>
      <c r="J134" s="185">
        <f>ROUND(I134*H134,2)</f>
        <v>0</v>
      </c>
      <c r="K134" s="186"/>
      <c r="L134" s="33"/>
      <c r="M134" s="187" t="s">
        <v>1</v>
      </c>
      <c r="N134" s="188" t="s">
        <v>37</v>
      </c>
      <c r="O134" s="189">
        <v>0</v>
      </c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91" t="s">
        <v>533</v>
      </c>
      <c r="AT134" s="191" t="s">
        <v>135</v>
      </c>
      <c r="AU134" s="191" t="s">
        <v>79</v>
      </c>
      <c r="AY134" s="14" t="s">
        <v>133</v>
      </c>
      <c r="BE134" s="192">
        <f>IF(N134="základná",J134,0)</f>
        <v>0</v>
      </c>
      <c r="BF134" s="192">
        <f>IF(N134="znížená",J134,0)</f>
        <v>0</v>
      </c>
      <c r="BG134" s="192">
        <f>IF(N134="zákl. prenesená",J134,0)</f>
        <v>0</v>
      </c>
      <c r="BH134" s="192">
        <f>IF(N134="zníž. prenesená",J134,0)</f>
        <v>0</v>
      </c>
      <c r="BI134" s="192">
        <f>IF(N134="nulová",J134,0)</f>
        <v>0</v>
      </c>
      <c r="BJ134" s="14" t="s">
        <v>140</v>
      </c>
      <c r="BK134" s="192">
        <f>ROUND(I134*H134,2)</f>
        <v>0</v>
      </c>
      <c r="BL134" s="14" t="s">
        <v>533</v>
      </c>
      <c r="BM134" s="191" t="s">
        <v>173</v>
      </c>
    </row>
    <row r="135" spans="1:65" s="2" customFormat="1" ht="14.45" customHeight="1">
      <c r="A135" s="28"/>
      <c r="B135" s="29"/>
      <c r="C135" s="180" t="s">
        <v>178</v>
      </c>
      <c r="D135" s="180" t="s">
        <v>135</v>
      </c>
      <c r="E135" s="181" t="s">
        <v>534</v>
      </c>
      <c r="F135" s="182" t="s">
        <v>535</v>
      </c>
      <c r="G135" s="183" t="s">
        <v>532</v>
      </c>
      <c r="H135" s="184">
        <v>16</v>
      </c>
      <c r="I135" s="184"/>
      <c r="J135" s="185">
        <f>ROUND(I135*H135,2)</f>
        <v>0</v>
      </c>
      <c r="K135" s="186"/>
      <c r="L135" s="33"/>
      <c r="M135" s="187" t="s">
        <v>1</v>
      </c>
      <c r="N135" s="188" t="s">
        <v>37</v>
      </c>
      <c r="O135" s="189">
        <v>0</v>
      </c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91" t="s">
        <v>533</v>
      </c>
      <c r="AT135" s="191" t="s">
        <v>135</v>
      </c>
      <c r="AU135" s="191" t="s">
        <v>79</v>
      </c>
      <c r="AY135" s="14" t="s">
        <v>133</v>
      </c>
      <c r="BE135" s="192">
        <f>IF(N135="základná",J135,0)</f>
        <v>0</v>
      </c>
      <c r="BF135" s="192">
        <f>IF(N135="znížená",J135,0)</f>
        <v>0</v>
      </c>
      <c r="BG135" s="192">
        <f>IF(N135="zákl. prenesená",J135,0)</f>
        <v>0</v>
      </c>
      <c r="BH135" s="192">
        <f>IF(N135="zníž. prenesená",J135,0)</f>
        <v>0</v>
      </c>
      <c r="BI135" s="192">
        <f>IF(N135="nulová",J135,0)</f>
        <v>0</v>
      </c>
      <c r="BJ135" s="14" t="s">
        <v>140</v>
      </c>
      <c r="BK135" s="192">
        <f>ROUND(I135*H135,2)</f>
        <v>0</v>
      </c>
      <c r="BL135" s="14" t="s">
        <v>533</v>
      </c>
      <c r="BM135" s="191" t="s">
        <v>182</v>
      </c>
    </row>
    <row r="136" spans="1:65" s="2" customFormat="1" ht="14.45" customHeight="1">
      <c r="A136" s="28"/>
      <c r="B136" s="29"/>
      <c r="C136" s="180" t="s">
        <v>182</v>
      </c>
      <c r="D136" s="180" t="s">
        <v>135</v>
      </c>
      <c r="E136" s="181" t="s">
        <v>536</v>
      </c>
      <c r="F136" s="182" t="s">
        <v>537</v>
      </c>
      <c r="G136" s="183" t="s">
        <v>532</v>
      </c>
      <c r="H136" s="184">
        <v>16</v>
      </c>
      <c r="I136" s="184"/>
      <c r="J136" s="185">
        <f>ROUND(I136*H136,2)</f>
        <v>0</v>
      </c>
      <c r="K136" s="186"/>
      <c r="L136" s="33"/>
      <c r="M136" s="187" t="s">
        <v>1</v>
      </c>
      <c r="N136" s="188" t="s">
        <v>37</v>
      </c>
      <c r="O136" s="189">
        <v>0</v>
      </c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91" t="s">
        <v>533</v>
      </c>
      <c r="AT136" s="191" t="s">
        <v>135</v>
      </c>
      <c r="AU136" s="191" t="s">
        <v>79</v>
      </c>
      <c r="AY136" s="14" t="s">
        <v>133</v>
      </c>
      <c r="BE136" s="192">
        <f>IF(N136="základná",J136,0)</f>
        <v>0</v>
      </c>
      <c r="BF136" s="192">
        <f>IF(N136="znížená",J136,0)</f>
        <v>0</v>
      </c>
      <c r="BG136" s="192">
        <f>IF(N136="zákl. prenesená",J136,0)</f>
        <v>0</v>
      </c>
      <c r="BH136" s="192">
        <f>IF(N136="zníž. prenesená",J136,0)</f>
        <v>0</v>
      </c>
      <c r="BI136" s="192">
        <f>IF(N136="nulová",J136,0)</f>
        <v>0</v>
      </c>
      <c r="BJ136" s="14" t="s">
        <v>140</v>
      </c>
      <c r="BK136" s="192">
        <f>ROUND(I136*H136,2)</f>
        <v>0</v>
      </c>
      <c r="BL136" s="14" t="s">
        <v>533</v>
      </c>
      <c r="BM136" s="191" t="s">
        <v>191</v>
      </c>
    </row>
    <row r="137" spans="1:65" s="2" customFormat="1" ht="14.45" customHeight="1">
      <c r="A137" s="28"/>
      <c r="B137" s="29"/>
      <c r="C137" s="180" t="s">
        <v>187</v>
      </c>
      <c r="D137" s="180" t="s">
        <v>135</v>
      </c>
      <c r="E137" s="181" t="s">
        <v>538</v>
      </c>
      <c r="F137" s="182" t="s">
        <v>539</v>
      </c>
      <c r="G137" s="183" t="s">
        <v>532</v>
      </c>
      <c r="H137" s="184">
        <v>32</v>
      </c>
      <c r="I137" s="184"/>
      <c r="J137" s="185">
        <f>ROUND(I137*H137,2)</f>
        <v>0</v>
      </c>
      <c r="K137" s="186"/>
      <c r="L137" s="33"/>
      <c r="M137" s="207" t="s">
        <v>1</v>
      </c>
      <c r="N137" s="208" t="s">
        <v>37</v>
      </c>
      <c r="O137" s="205">
        <v>0</v>
      </c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91" t="s">
        <v>533</v>
      </c>
      <c r="AT137" s="191" t="s">
        <v>135</v>
      </c>
      <c r="AU137" s="191" t="s">
        <v>79</v>
      </c>
      <c r="AY137" s="14" t="s">
        <v>133</v>
      </c>
      <c r="BE137" s="192">
        <f>IF(N137="základná",J137,0)</f>
        <v>0</v>
      </c>
      <c r="BF137" s="192">
        <f>IF(N137="znížená",J137,0)</f>
        <v>0</v>
      </c>
      <c r="BG137" s="192">
        <f>IF(N137="zákl. prenesená",J137,0)</f>
        <v>0</v>
      </c>
      <c r="BH137" s="192">
        <f>IF(N137="zníž. prenesená",J137,0)</f>
        <v>0</v>
      </c>
      <c r="BI137" s="192">
        <f>IF(N137="nulová",J137,0)</f>
        <v>0</v>
      </c>
      <c r="BJ137" s="14" t="s">
        <v>140</v>
      </c>
      <c r="BK137" s="192">
        <f>ROUND(I137*H137,2)</f>
        <v>0</v>
      </c>
      <c r="BL137" s="14" t="s">
        <v>533</v>
      </c>
      <c r="BM137" s="191" t="s">
        <v>199</v>
      </c>
    </row>
    <row r="138" spans="1:65" s="2" customFormat="1" ht="6.95" customHeight="1">
      <c r="A138" s="28"/>
      <c r="B138" s="48"/>
      <c r="C138" s="49"/>
      <c r="D138" s="49"/>
      <c r="E138" s="49"/>
      <c r="F138" s="49"/>
      <c r="G138" s="49"/>
      <c r="H138" s="49"/>
      <c r="I138" s="49"/>
      <c r="J138" s="49"/>
      <c r="K138" s="49"/>
      <c r="L138" s="33"/>
      <c r="M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</row>
  </sheetData>
  <sheetProtection formatColumns="0" formatRows="0" autoFilter="0"/>
  <autoFilter ref="C119:K137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4"/>
  <sheetViews>
    <sheetView showGridLines="0" workbookViewId="0">
      <selection activeCell="J12" sqref="J1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19"/>
    </row>
    <row r="2" spans="1:46" s="1" customFormat="1" ht="36.950000000000003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4" t="s">
        <v>86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7"/>
      <c r="AT3" s="14" t="s">
        <v>71</v>
      </c>
    </row>
    <row r="4" spans="1:46" s="1" customFormat="1" ht="24.95" customHeight="1">
      <c r="B4" s="17"/>
      <c r="D4" s="104" t="s">
        <v>102</v>
      </c>
      <c r="L4" s="17"/>
      <c r="M4" s="105" t="s">
        <v>10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06" t="s">
        <v>13</v>
      </c>
      <c r="L6" s="17"/>
    </row>
    <row r="7" spans="1:46" s="1" customFormat="1" ht="26.25" customHeight="1">
      <c r="B7" s="17"/>
      <c r="E7" s="248" t="str">
        <f>'Rekapitulácia stavby'!K6</f>
        <v>Veľké Kapušany - Okružná križovatka ul.Fábryho - Nám.I.Dobóa - Nám.L.N.Tolstého</v>
      </c>
      <c r="F7" s="249"/>
      <c r="G7" s="249"/>
      <c r="H7" s="249"/>
      <c r="L7" s="17"/>
    </row>
    <row r="8" spans="1:46" s="2" customFormat="1" ht="12" customHeight="1">
      <c r="A8" s="28"/>
      <c r="B8" s="33"/>
      <c r="C8" s="28"/>
      <c r="D8" s="106" t="s">
        <v>103</v>
      </c>
      <c r="E8" s="28"/>
      <c r="F8" s="28"/>
      <c r="G8" s="28"/>
      <c r="H8" s="28"/>
      <c r="I8" s="28"/>
      <c r="J8" s="28"/>
      <c r="K8" s="28"/>
      <c r="L8" s="45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33"/>
      <c r="C9" s="28"/>
      <c r="D9" s="28"/>
      <c r="E9" s="250" t="s">
        <v>540</v>
      </c>
      <c r="F9" s="251"/>
      <c r="G9" s="251"/>
      <c r="H9" s="251"/>
      <c r="I9" s="28"/>
      <c r="J9" s="28"/>
      <c r="K9" s="28"/>
      <c r="L9" s="45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45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33"/>
      <c r="C11" s="28"/>
      <c r="D11" s="106" t="s">
        <v>15</v>
      </c>
      <c r="E11" s="28"/>
      <c r="F11" s="107" t="s">
        <v>1</v>
      </c>
      <c r="G11" s="28"/>
      <c r="H11" s="28"/>
      <c r="I11" s="106" t="s">
        <v>16</v>
      </c>
      <c r="J11" s="107" t="s">
        <v>1</v>
      </c>
      <c r="K11" s="28"/>
      <c r="L11" s="45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33"/>
      <c r="C12" s="28"/>
      <c r="D12" s="106" t="s">
        <v>17</v>
      </c>
      <c r="E12" s="28"/>
      <c r="F12" s="107" t="s">
        <v>18</v>
      </c>
      <c r="G12" s="28"/>
      <c r="H12" s="28"/>
      <c r="I12" s="106" t="s">
        <v>19</v>
      </c>
      <c r="J12" s="108"/>
      <c r="K12" s="28"/>
      <c r="L12" s="45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45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33"/>
      <c r="C14" s="28"/>
      <c r="D14" s="106" t="s">
        <v>20</v>
      </c>
      <c r="E14" s="28"/>
      <c r="F14" s="28"/>
      <c r="G14" s="28"/>
      <c r="H14" s="28"/>
      <c r="I14" s="106" t="s">
        <v>21</v>
      </c>
      <c r="J14" s="107" t="s">
        <v>1</v>
      </c>
      <c r="K14" s="28"/>
      <c r="L14" s="45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33"/>
      <c r="C15" s="28"/>
      <c r="D15" s="28"/>
      <c r="E15" s="107" t="s">
        <v>22</v>
      </c>
      <c r="F15" s="28"/>
      <c r="G15" s="28"/>
      <c r="H15" s="28"/>
      <c r="I15" s="106" t="s">
        <v>23</v>
      </c>
      <c r="J15" s="107" t="s">
        <v>1</v>
      </c>
      <c r="K15" s="28"/>
      <c r="L15" s="45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33"/>
      <c r="C16" s="28"/>
      <c r="D16" s="28"/>
      <c r="E16" s="28"/>
      <c r="F16" s="28"/>
      <c r="G16" s="28"/>
      <c r="H16" s="28"/>
      <c r="I16" s="28"/>
      <c r="J16" s="28"/>
      <c r="K16" s="28"/>
      <c r="L16" s="45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33"/>
      <c r="C17" s="28"/>
      <c r="D17" s="106" t="s">
        <v>24</v>
      </c>
      <c r="E17" s="28"/>
      <c r="F17" s="28"/>
      <c r="G17" s="28"/>
      <c r="H17" s="28"/>
      <c r="I17" s="106" t="s">
        <v>21</v>
      </c>
      <c r="J17" s="107" t="str">
        <f>'Rekapitulácia stavby'!AN13</f>
        <v/>
      </c>
      <c r="K17" s="28"/>
      <c r="L17" s="45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33"/>
      <c r="C18" s="28"/>
      <c r="D18" s="28"/>
      <c r="E18" s="252" t="str">
        <f>'Rekapitulácia stavby'!E14</f>
        <v xml:space="preserve"> </v>
      </c>
      <c r="F18" s="252"/>
      <c r="G18" s="252"/>
      <c r="H18" s="252"/>
      <c r="I18" s="106" t="s">
        <v>23</v>
      </c>
      <c r="J18" s="107" t="str">
        <f>'Rekapitulácia stavby'!AN14</f>
        <v/>
      </c>
      <c r="K18" s="28"/>
      <c r="L18" s="45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45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33"/>
      <c r="C20" s="28"/>
      <c r="D20" s="106" t="s">
        <v>26</v>
      </c>
      <c r="E20" s="28"/>
      <c r="F20" s="28"/>
      <c r="G20" s="28"/>
      <c r="H20" s="28"/>
      <c r="I20" s="106" t="s">
        <v>21</v>
      </c>
      <c r="J20" s="107" t="s">
        <v>1</v>
      </c>
      <c r="K20" s="28"/>
      <c r="L20" s="45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33"/>
      <c r="C21" s="28"/>
      <c r="D21" s="28"/>
      <c r="E21" s="107" t="s">
        <v>27</v>
      </c>
      <c r="F21" s="28"/>
      <c r="G21" s="28"/>
      <c r="H21" s="28"/>
      <c r="I21" s="106" t="s">
        <v>23</v>
      </c>
      <c r="J21" s="107" t="s">
        <v>1</v>
      </c>
      <c r="K21" s="28"/>
      <c r="L21" s="45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33"/>
      <c r="C22" s="28"/>
      <c r="D22" s="28"/>
      <c r="E22" s="28"/>
      <c r="F22" s="28"/>
      <c r="G22" s="28"/>
      <c r="H22" s="28"/>
      <c r="I22" s="28"/>
      <c r="J22" s="28"/>
      <c r="K22" s="28"/>
      <c r="L22" s="45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33"/>
      <c r="C23" s="28"/>
      <c r="D23" s="106" t="s">
        <v>29</v>
      </c>
      <c r="E23" s="28"/>
      <c r="F23" s="28"/>
      <c r="G23" s="28"/>
      <c r="H23" s="28"/>
      <c r="I23" s="106" t="s">
        <v>21</v>
      </c>
      <c r="J23" s="107" t="str">
        <f>IF('Rekapitulácia stavby'!AN19="","",'Rekapitulácia stavby'!AN19)</f>
        <v/>
      </c>
      <c r="K23" s="28"/>
      <c r="L23" s="45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33"/>
      <c r="C24" s="28"/>
      <c r="D24" s="28"/>
      <c r="E24" s="107" t="str">
        <f>IF('Rekapitulácia stavby'!E20="","",'Rekapitulácia stavby'!E20)</f>
        <v xml:space="preserve"> </v>
      </c>
      <c r="F24" s="28"/>
      <c r="G24" s="28"/>
      <c r="H24" s="28"/>
      <c r="I24" s="106" t="s">
        <v>23</v>
      </c>
      <c r="J24" s="107" t="str">
        <f>IF('Rekapitulácia stavby'!AN20="","",'Rekapitulácia stavby'!AN20)</f>
        <v/>
      </c>
      <c r="K24" s="28"/>
      <c r="L24" s="45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33"/>
      <c r="C25" s="28"/>
      <c r="D25" s="28"/>
      <c r="E25" s="28"/>
      <c r="F25" s="28"/>
      <c r="G25" s="28"/>
      <c r="H25" s="28"/>
      <c r="I25" s="28"/>
      <c r="J25" s="28"/>
      <c r="K25" s="28"/>
      <c r="L25" s="45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33"/>
      <c r="C26" s="28"/>
      <c r="D26" s="106" t="s">
        <v>30</v>
      </c>
      <c r="E26" s="28"/>
      <c r="F26" s="28"/>
      <c r="G26" s="28"/>
      <c r="H26" s="28"/>
      <c r="I26" s="28"/>
      <c r="J26" s="28"/>
      <c r="K26" s="28"/>
      <c r="L26" s="45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109"/>
      <c r="B27" s="110"/>
      <c r="C27" s="109"/>
      <c r="D27" s="109"/>
      <c r="E27" s="253" t="s">
        <v>1</v>
      </c>
      <c r="F27" s="253"/>
      <c r="G27" s="253"/>
      <c r="H27" s="253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28"/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45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33"/>
      <c r="C29" s="28"/>
      <c r="D29" s="112"/>
      <c r="E29" s="112"/>
      <c r="F29" s="112"/>
      <c r="G29" s="112"/>
      <c r="H29" s="112"/>
      <c r="I29" s="112"/>
      <c r="J29" s="112"/>
      <c r="K29" s="112"/>
      <c r="L29" s="45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33"/>
      <c r="C30" s="28"/>
      <c r="D30" s="113" t="s">
        <v>31</v>
      </c>
      <c r="E30" s="28"/>
      <c r="F30" s="28"/>
      <c r="G30" s="28"/>
      <c r="H30" s="28"/>
      <c r="I30" s="28"/>
      <c r="J30" s="114">
        <f>ROUND(J121, 2)</f>
        <v>0</v>
      </c>
      <c r="K30" s="28"/>
      <c r="L30" s="45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33"/>
      <c r="C31" s="28"/>
      <c r="D31" s="112"/>
      <c r="E31" s="112"/>
      <c r="F31" s="112"/>
      <c r="G31" s="112"/>
      <c r="H31" s="112"/>
      <c r="I31" s="112"/>
      <c r="J31" s="112"/>
      <c r="K31" s="112"/>
      <c r="L31" s="45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33"/>
      <c r="C32" s="28"/>
      <c r="D32" s="28"/>
      <c r="E32" s="28"/>
      <c r="F32" s="115" t="s">
        <v>33</v>
      </c>
      <c r="G32" s="28"/>
      <c r="H32" s="28"/>
      <c r="I32" s="115" t="s">
        <v>32</v>
      </c>
      <c r="J32" s="115" t="s">
        <v>34</v>
      </c>
      <c r="K32" s="28"/>
      <c r="L32" s="45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33"/>
      <c r="C33" s="28"/>
      <c r="D33" s="116" t="s">
        <v>35</v>
      </c>
      <c r="E33" s="106" t="s">
        <v>36</v>
      </c>
      <c r="F33" s="117">
        <f>ROUND((SUM(BE121:BE153)),  2)</f>
        <v>0</v>
      </c>
      <c r="G33" s="28"/>
      <c r="H33" s="28"/>
      <c r="I33" s="118">
        <v>0.2</v>
      </c>
      <c r="J33" s="117">
        <f>ROUND(((SUM(BE121:BE153))*I33),  2)</f>
        <v>0</v>
      </c>
      <c r="K33" s="28"/>
      <c r="L33" s="45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33"/>
      <c r="C34" s="28"/>
      <c r="D34" s="28"/>
      <c r="E34" s="106" t="s">
        <v>37</v>
      </c>
      <c r="F34" s="117">
        <f>ROUND((SUM(BF121:BF153)),  2)</f>
        <v>0</v>
      </c>
      <c r="G34" s="28"/>
      <c r="H34" s="28"/>
      <c r="I34" s="118">
        <v>0.2</v>
      </c>
      <c r="J34" s="117">
        <f>ROUND(((SUM(BF121:BF153))*I34),  2)</f>
        <v>0</v>
      </c>
      <c r="K34" s="28"/>
      <c r="L34" s="45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33"/>
      <c r="C35" s="28"/>
      <c r="D35" s="28"/>
      <c r="E35" s="106" t="s">
        <v>38</v>
      </c>
      <c r="F35" s="117">
        <f>ROUND((SUM(BG121:BG153)),  2)</f>
        <v>0</v>
      </c>
      <c r="G35" s="28"/>
      <c r="H35" s="28"/>
      <c r="I35" s="118">
        <v>0.2</v>
      </c>
      <c r="J35" s="117">
        <f>0</f>
        <v>0</v>
      </c>
      <c r="K35" s="28"/>
      <c r="L35" s="45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33"/>
      <c r="C36" s="28"/>
      <c r="D36" s="28"/>
      <c r="E36" s="106" t="s">
        <v>39</v>
      </c>
      <c r="F36" s="117">
        <f>ROUND((SUM(BH121:BH153)),  2)</f>
        <v>0</v>
      </c>
      <c r="G36" s="28"/>
      <c r="H36" s="28"/>
      <c r="I36" s="118">
        <v>0.2</v>
      </c>
      <c r="J36" s="117">
        <f>0</f>
        <v>0</v>
      </c>
      <c r="K36" s="28"/>
      <c r="L36" s="45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33"/>
      <c r="C37" s="28"/>
      <c r="D37" s="28"/>
      <c r="E37" s="106" t="s">
        <v>40</v>
      </c>
      <c r="F37" s="117">
        <f>ROUND((SUM(BI121:BI153)),  2)</f>
        <v>0</v>
      </c>
      <c r="G37" s="28"/>
      <c r="H37" s="28"/>
      <c r="I37" s="118">
        <v>0</v>
      </c>
      <c r="J37" s="117">
        <f>0</f>
        <v>0</v>
      </c>
      <c r="K37" s="28"/>
      <c r="L37" s="45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45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33"/>
      <c r="C39" s="119"/>
      <c r="D39" s="120" t="s">
        <v>41</v>
      </c>
      <c r="E39" s="121"/>
      <c r="F39" s="121"/>
      <c r="G39" s="122" t="s">
        <v>42</v>
      </c>
      <c r="H39" s="123" t="s">
        <v>43</v>
      </c>
      <c r="I39" s="121"/>
      <c r="J39" s="124">
        <f>SUM(J30:J37)</f>
        <v>0</v>
      </c>
      <c r="K39" s="125"/>
      <c r="L39" s="45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45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5"/>
      <c r="D50" s="126" t="s">
        <v>44</v>
      </c>
      <c r="E50" s="127"/>
      <c r="F50" s="127"/>
      <c r="G50" s="126" t="s">
        <v>45</v>
      </c>
      <c r="H50" s="127"/>
      <c r="I50" s="127"/>
      <c r="J50" s="127"/>
      <c r="K50" s="127"/>
      <c r="L50" s="45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8"/>
      <c r="B61" s="33"/>
      <c r="C61" s="28"/>
      <c r="D61" s="128" t="s">
        <v>46</v>
      </c>
      <c r="E61" s="129"/>
      <c r="F61" s="130" t="s">
        <v>47</v>
      </c>
      <c r="G61" s="128" t="s">
        <v>46</v>
      </c>
      <c r="H61" s="129"/>
      <c r="I61" s="129"/>
      <c r="J61" s="131" t="s">
        <v>47</v>
      </c>
      <c r="K61" s="129"/>
      <c r="L61" s="4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8"/>
      <c r="B65" s="33"/>
      <c r="C65" s="28"/>
      <c r="D65" s="126" t="s">
        <v>48</v>
      </c>
      <c r="E65" s="132"/>
      <c r="F65" s="132"/>
      <c r="G65" s="126" t="s">
        <v>49</v>
      </c>
      <c r="H65" s="132"/>
      <c r="I65" s="132"/>
      <c r="J65" s="132"/>
      <c r="K65" s="132"/>
      <c r="L65" s="45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8"/>
      <c r="B76" s="33"/>
      <c r="C76" s="28"/>
      <c r="D76" s="128" t="s">
        <v>46</v>
      </c>
      <c r="E76" s="129"/>
      <c r="F76" s="130" t="s">
        <v>47</v>
      </c>
      <c r="G76" s="128" t="s">
        <v>46</v>
      </c>
      <c r="H76" s="129"/>
      <c r="I76" s="129"/>
      <c r="J76" s="131" t="s">
        <v>47</v>
      </c>
      <c r="K76" s="129"/>
      <c r="L76" s="45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45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hidden="1" customHeight="1">
      <c r="A81" s="28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45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hidden="1" customHeight="1">
      <c r="A82" s="28"/>
      <c r="B82" s="29"/>
      <c r="C82" s="20" t="s">
        <v>105</v>
      </c>
      <c r="D82" s="30"/>
      <c r="E82" s="30"/>
      <c r="F82" s="30"/>
      <c r="G82" s="30"/>
      <c r="H82" s="30"/>
      <c r="I82" s="30"/>
      <c r="J82" s="30"/>
      <c r="K82" s="30"/>
      <c r="L82" s="45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hidden="1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45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hidden="1" customHeight="1">
      <c r="A84" s="28"/>
      <c r="B84" s="29"/>
      <c r="C84" s="25" t="s">
        <v>13</v>
      </c>
      <c r="D84" s="30"/>
      <c r="E84" s="30"/>
      <c r="F84" s="30"/>
      <c r="G84" s="30"/>
      <c r="H84" s="30"/>
      <c r="I84" s="30"/>
      <c r="J84" s="30"/>
      <c r="K84" s="30"/>
      <c r="L84" s="45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hidden="1" customHeight="1">
      <c r="A85" s="28"/>
      <c r="B85" s="29"/>
      <c r="C85" s="30"/>
      <c r="D85" s="30"/>
      <c r="E85" s="246" t="str">
        <f>E7</f>
        <v>Veľké Kapušany - Okružná križovatka ul.Fábryho - Nám.I.Dobóa - Nám.L.N.Tolstého</v>
      </c>
      <c r="F85" s="247"/>
      <c r="G85" s="247"/>
      <c r="H85" s="247"/>
      <c r="I85" s="30"/>
      <c r="J85" s="30"/>
      <c r="K85" s="30"/>
      <c r="L85" s="45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hidden="1" customHeight="1">
      <c r="A86" s="28"/>
      <c r="B86" s="29"/>
      <c r="C86" s="25" t="s">
        <v>103</v>
      </c>
      <c r="D86" s="30"/>
      <c r="E86" s="30"/>
      <c r="F86" s="30"/>
      <c r="G86" s="30"/>
      <c r="H86" s="30"/>
      <c r="I86" s="30"/>
      <c r="J86" s="30"/>
      <c r="K86" s="30"/>
      <c r="L86" s="45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hidden="1" customHeight="1">
      <c r="A87" s="28"/>
      <c r="B87" s="29"/>
      <c r="C87" s="30"/>
      <c r="D87" s="30"/>
      <c r="E87" s="209" t="str">
        <f>E9</f>
        <v>102 - 102-00  Chodníky pre peších</v>
      </c>
      <c r="F87" s="245"/>
      <c r="G87" s="245"/>
      <c r="H87" s="245"/>
      <c r="I87" s="30"/>
      <c r="J87" s="30"/>
      <c r="K87" s="30"/>
      <c r="L87" s="45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hidden="1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45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hidden="1" customHeight="1">
      <c r="A89" s="28"/>
      <c r="B89" s="29"/>
      <c r="C89" s="25" t="s">
        <v>17</v>
      </c>
      <c r="D89" s="30"/>
      <c r="E89" s="30"/>
      <c r="F89" s="23" t="str">
        <f>F12</f>
        <v>Veľké Kapušany</v>
      </c>
      <c r="G89" s="30"/>
      <c r="H89" s="30"/>
      <c r="I89" s="25" t="s">
        <v>19</v>
      </c>
      <c r="J89" s="60" t="str">
        <f>IF(J12="","",J12)</f>
        <v/>
      </c>
      <c r="K89" s="30"/>
      <c r="L89" s="45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hidden="1" customHeight="1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45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hidden="1" customHeight="1">
      <c r="A91" s="28"/>
      <c r="B91" s="29"/>
      <c r="C91" s="25" t="s">
        <v>20</v>
      </c>
      <c r="D91" s="30"/>
      <c r="E91" s="30"/>
      <c r="F91" s="23" t="str">
        <f>E15</f>
        <v>Mesto Veľké Kapušany, mestský úrad</v>
      </c>
      <c r="G91" s="30"/>
      <c r="H91" s="30"/>
      <c r="I91" s="25" t="s">
        <v>26</v>
      </c>
      <c r="J91" s="26" t="str">
        <f>E21</f>
        <v>KApAR s.r.o. Prešov</v>
      </c>
      <c r="K91" s="30"/>
      <c r="L91" s="45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hidden="1" customHeight="1">
      <c r="A92" s="28"/>
      <c r="B92" s="29"/>
      <c r="C92" s="25" t="s">
        <v>24</v>
      </c>
      <c r="D92" s="30"/>
      <c r="E92" s="30"/>
      <c r="F92" s="23" t="str">
        <f>IF(E18="","",E18)</f>
        <v xml:space="preserve"> </v>
      </c>
      <c r="G92" s="30"/>
      <c r="H92" s="30"/>
      <c r="I92" s="25" t="s">
        <v>29</v>
      </c>
      <c r="J92" s="26" t="str">
        <f>E24</f>
        <v xml:space="preserve"> </v>
      </c>
      <c r="K92" s="30"/>
      <c r="L92" s="45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hidden="1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45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hidden="1" customHeight="1">
      <c r="A94" s="28"/>
      <c r="B94" s="29"/>
      <c r="C94" s="137" t="s">
        <v>106</v>
      </c>
      <c r="D94" s="138"/>
      <c r="E94" s="138"/>
      <c r="F94" s="138"/>
      <c r="G94" s="138"/>
      <c r="H94" s="138"/>
      <c r="I94" s="138"/>
      <c r="J94" s="139" t="s">
        <v>107</v>
      </c>
      <c r="K94" s="138"/>
      <c r="L94" s="45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hidden="1" customHeight="1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45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hidden="1" customHeight="1">
      <c r="A96" s="28"/>
      <c r="B96" s="29"/>
      <c r="C96" s="140" t="s">
        <v>108</v>
      </c>
      <c r="D96" s="30"/>
      <c r="E96" s="30"/>
      <c r="F96" s="30"/>
      <c r="G96" s="30"/>
      <c r="H96" s="30"/>
      <c r="I96" s="30"/>
      <c r="J96" s="78">
        <f>J121</f>
        <v>0</v>
      </c>
      <c r="K96" s="30"/>
      <c r="L96" s="45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109</v>
      </c>
    </row>
    <row r="97" spans="1:31" s="9" customFormat="1" ht="24.95" hidden="1" customHeight="1">
      <c r="B97" s="141"/>
      <c r="C97" s="142"/>
      <c r="D97" s="143" t="s">
        <v>110</v>
      </c>
      <c r="E97" s="144"/>
      <c r="F97" s="144"/>
      <c r="G97" s="144"/>
      <c r="H97" s="144"/>
      <c r="I97" s="144"/>
      <c r="J97" s="145">
        <f>J122</f>
        <v>0</v>
      </c>
      <c r="K97" s="142"/>
      <c r="L97" s="146"/>
    </row>
    <row r="98" spans="1:31" s="10" customFormat="1" ht="19.899999999999999" hidden="1" customHeight="1">
      <c r="B98" s="147"/>
      <c r="C98" s="148"/>
      <c r="D98" s="149" t="s">
        <v>111</v>
      </c>
      <c r="E98" s="150"/>
      <c r="F98" s="150"/>
      <c r="G98" s="150"/>
      <c r="H98" s="150"/>
      <c r="I98" s="150"/>
      <c r="J98" s="151">
        <f>J123</f>
        <v>0</v>
      </c>
      <c r="K98" s="148"/>
      <c r="L98" s="152"/>
    </row>
    <row r="99" spans="1:31" s="10" customFormat="1" ht="19.899999999999999" hidden="1" customHeight="1">
      <c r="B99" s="147"/>
      <c r="C99" s="148"/>
      <c r="D99" s="149" t="s">
        <v>113</v>
      </c>
      <c r="E99" s="150"/>
      <c r="F99" s="150"/>
      <c r="G99" s="150"/>
      <c r="H99" s="150"/>
      <c r="I99" s="150"/>
      <c r="J99" s="151">
        <f>J129</f>
        <v>0</v>
      </c>
      <c r="K99" s="148"/>
      <c r="L99" s="152"/>
    </row>
    <row r="100" spans="1:31" s="10" customFormat="1" ht="19.899999999999999" hidden="1" customHeight="1">
      <c r="B100" s="147"/>
      <c r="C100" s="148"/>
      <c r="D100" s="149" t="s">
        <v>115</v>
      </c>
      <c r="E100" s="150"/>
      <c r="F100" s="150"/>
      <c r="G100" s="150"/>
      <c r="H100" s="150"/>
      <c r="I100" s="150"/>
      <c r="J100" s="151">
        <f>J139</f>
        <v>0</v>
      </c>
      <c r="K100" s="148"/>
      <c r="L100" s="152"/>
    </row>
    <row r="101" spans="1:31" s="10" customFormat="1" ht="19.899999999999999" hidden="1" customHeight="1">
      <c r="B101" s="147"/>
      <c r="C101" s="148"/>
      <c r="D101" s="149" t="s">
        <v>116</v>
      </c>
      <c r="E101" s="150"/>
      <c r="F101" s="150"/>
      <c r="G101" s="150"/>
      <c r="H101" s="150"/>
      <c r="I101" s="150"/>
      <c r="J101" s="151">
        <f>J152</f>
        <v>0</v>
      </c>
      <c r="K101" s="148"/>
      <c r="L101" s="152"/>
    </row>
    <row r="102" spans="1:31" s="2" customFormat="1" ht="21.75" hidden="1" customHeight="1">
      <c r="A102" s="28"/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45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6.95" hidden="1" customHeight="1">
      <c r="A103" s="28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5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hidden="1"/>
    <row r="105" spans="1:31" hidden="1"/>
    <row r="106" spans="1:31" hidden="1"/>
    <row r="107" spans="1:31" s="2" customFormat="1" ht="6.95" customHeight="1">
      <c r="A107" s="28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5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24.95" customHeight="1">
      <c r="A108" s="28"/>
      <c r="B108" s="29"/>
      <c r="C108" s="20" t="s">
        <v>119</v>
      </c>
      <c r="D108" s="30"/>
      <c r="E108" s="30"/>
      <c r="F108" s="30"/>
      <c r="G108" s="30"/>
      <c r="H108" s="30"/>
      <c r="I108" s="30"/>
      <c r="J108" s="30"/>
      <c r="K108" s="30"/>
      <c r="L108" s="45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6.95" customHeight="1">
      <c r="A109" s="28"/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45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2" customHeight="1">
      <c r="A110" s="28"/>
      <c r="B110" s="29"/>
      <c r="C110" s="25" t="s">
        <v>13</v>
      </c>
      <c r="D110" s="30"/>
      <c r="E110" s="30"/>
      <c r="F110" s="30"/>
      <c r="G110" s="30"/>
      <c r="H110" s="30"/>
      <c r="I110" s="30"/>
      <c r="J110" s="30"/>
      <c r="K110" s="30"/>
      <c r="L110" s="45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26.25" customHeight="1">
      <c r="A111" s="28"/>
      <c r="B111" s="29"/>
      <c r="C111" s="30"/>
      <c r="D111" s="30"/>
      <c r="E111" s="246" t="str">
        <f>E7</f>
        <v>Veľké Kapušany - Okružná križovatka ul.Fábryho - Nám.I.Dobóa - Nám.L.N.Tolstého</v>
      </c>
      <c r="F111" s="247"/>
      <c r="G111" s="247"/>
      <c r="H111" s="247"/>
      <c r="I111" s="30"/>
      <c r="J111" s="30"/>
      <c r="K111" s="30"/>
      <c r="L111" s="45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103</v>
      </c>
      <c r="D112" s="30"/>
      <c r="E112" s="30"/>
      <c r="F112" s="30"/>
      <c r="G112" s="30"/>
      <c r="H112" s="30"/>
      <c r="I112" s="30"/>
      <c r="J112" s="30"/>
      <c r="K112" s="30"/>
      <c r="L112" s="45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6.5" customHeight="1">
      <c r="A113" s="28"/>
      <c r="B113" s="29"/>
      <c r="C113" s="30"/>
      <c r="D113" s="30"/>
      <c r="E113" s="209" t="str">
        <f>E9</f>
        <v>102 - 102-00  Chodníky pre peších</v>
      </c>
      <c r="F113" s="245"/>
      <c r="G113" s="245"/>
      <c r="H113" s="245"/>
      <c r="I113" s="30"/>
      <c r="J113" s="30"/>
      <c r="K113" s="30"/>
      <c r="L113" s="45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6.95" customHeight="1">
      <c r="A114" s="28"/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45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2" customHeight="1">
      <c r="A115" s="28"/>
      <c r="B115" s="29"/>
      <c r="C115" s="25" t="s">
        <v>17</v>
      </c>
      <c r="D115" s="30"/>
      <c r="E115" s="30"/>
      <c r="F115" s="23" t="str">
        <f>F12</f>
        <v>Veľké Kapušany</v>
      </c>
      <c r="G115" s="30"/>
      <c r="H115" s="30"/>
      <c r="I115" s="25" t="s">
        <v>19</v>
      </c>
      <c r="J115" s="60" t="str">
        <f>IF(J12="","",J12)</f>
        <v/>
      </c>
      <c r="K115" s="30"/>
      <c r="L115" s="45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6.95" customHeight="1">
      <c r="A116" s="28"/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45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15.2" customHeight="1">
      <c r="A117" s="28"/>
      <c r="B117" s="29"/>
      <c r="C117" s="25" t="s">
        <v>20</v>
      </c>
      <c r="D117" s="30"/>
      <c r="E117" s="30"/>
      <c r="F117" s="23" t="str">
        <f>E15</f>
        <v>Mesto Veľké Kapušany, mestský úrad</v>
      </c>
      <c r="G117" s="30"/>
      <c r="H117" s="30"/>
      <c r="I117" s="25" t="s">
        <v>26</v>
      </c>
      <c r="J117" s="26" t="str">
        <f>E21</f>
        <v>KApAR s.r.o. Prešov</v>
      </c>
      <c r="K117" s="30"/>
      <c r="L117" s="45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15.2" customHeight="1">
      <c r="A118" s="28"/>
      <c r="B118" s="29"/>
      <c r="C118" s="25" t="s">
        <v>24</v>
      </c>
      <c r="D118" s="30"/>
      <c r="E118" s="30"/>
      <c r="F118" s="23" t="str">
        <f>IF(E18="","",E18)</f>
        <v xml:space="preserve"> </v>
      </c>
      <c r="G118" s="30"/>
      <c r="H118" s="30"/>
      <c r="I118" s="25" t="s">
        <v>29</v>
      </c>
      <c r="J118" s="26" t="str">
        <f>E24</f>
        <v xml:space="preserve"> </v>
      </c>
      <c r="K118" s="30"/>
      <c r="L118" s="45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0.35" customHeight="1">
      <c r="A119" s="28"/>
      <c r="B119" s="29"/>
      <c r="C119" s="30"/>
      <c r="D119" s="30"/>
      <c r="E119" s="30"/>
      <c r="F119" s="30"/>
      <c r="G119" s="30"/>
      <c r="H119" s="30"/>
      <c r="I119" s="30"/>
      <c r="J119" s="30"/>
      <c r="K119" s="30"/>
      <c r="L119" s="45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11" customFormat="1" ht="29.25" customHeight="1">
      <c r="A120" s="153"/>
      <c r="B120" s="154"/>
      <c r="C120" s="155" t="s">
        <v>120</v>
      </c>
      <c r="D120" s="156" t="s">
        <v>56</v>
      </c>
      <c r="E120" s="156" t="s">
        <v>52</v>
      </c>
      <c r="F120" s="156" t="s">
        <v>53</v>
      </c>
      <c r="G120" s="156" t="s">
        <v>121</v>
      </c>
      <c r="H120" s="156" t="s">
        <v>122</v>
      </c>
      <c r="I120" s="156" t="s">
        <v>123</v>
      </c>
      <c r="J120" s="157" t="s">
        <v>107</v>
      </c>
      <c r="K120" s="158" t="s">
        <v>124</v>
      </c>
      <c r="L120" s="159"/>
      <c r="M120" s="69" t="s">
        <v>1</v>
      </c>
      <c r="N120" s="70" t="s">
        <v>35</v>
      </c>
      <c r="O120" s="70" t="s">
        <v>125</v>
      </c>
      <c r="P120" s="70" t="s">
        <v>126</v>
      </c>
      <c r="Q120" s="70" t="s">
        <v>127</v>
      </c>
      <c r="R120" s="70" t="s">
        <v>128</v>
      </c>
      <c r="S120" s="70" t="s">
        <v>129</v>
      </c>
      <c r="T120" s="71" t="s">
        <v>130</v>
      </c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</row>
    <row r="121" spans="1:65" s="2" customFormat="1" ht="22.9" customHeight="1">
      <c r="A121" s="28"/>
      <c r="B121" s="29"/>
      <c r="C121" s="76" t="s">
        <v>108</v>
      </c>
      <c r="D121" s="30"/>
      <c r="E121" s="30"/>
      <c r="F121" s="30"/>
      <c r="G121" s="30"/>
      <c r="H121" s="30"/>
      <c r="I121" s="30"/>
      <c r="J121" s="160">
        <f>BK121</f>
        <v>0</v>
      </c>
      <c r="K121" s="30"/>
      <c r="L121" s="33"/>
      <c r="M121" s="72"/>
      <c r="N121" s="161"/>
      <c r="O121" s="73"/>
      <c r="P121" s="162">
        <f>P122</f>
        <v>556.36700100000007</v>
      </c>
      <c r="Q121" s="73"/>
      <c r="R121" s="162">
        <f>R122</f>
        <v>314.75649999999996</v>
      </c>
      <c r="S121" s="73"/>
      <c r="T121" s="163">
        <f>T122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T121" s="14" t="s">
        <v>70</v>
      </c>
      <c r="AU121" s="14" t="s">
        <v>109</v>
      </c>
      <c r="BK121" s="164">
        <f>BK122</f>
        <v>0</v>
      </c>
    </row>
    <row r="122" spans="1:65" s="12" customFormat="1" ht="25.9" customHeight="1">
      <c r="B122" s="165"/>
      <c r="C122" s="166"/>
      <c r="D122" s="167" t="s">
        <v>70</v>
      </c>
      <c r="E122" s="168" t="s">
        <v>131</v>
      </c>
      <c r="F122" s="168" t="s">
        <v>132</v>
      </c>
      <c r="G122" s="166"/>
      <c r="H122" s="166"/>
      <c r="I122" s="166"/>
      <c r="J122" s="169">
        <f>BK122</f>
        <v>0</v>
      </c>
      <c r="K122" s="166"/>
      <c r="L122" s="170"/>
      <c r="M122" s="171"/>
      <c r="N122" s="172"/>
      <c r="O122" s="172"/>
      <c r="P122" s="173">
        <f>P123+P129+P139+P152</f>
        <v>556.36700100000007</v>
      </c>
      <c r="Q122" s="172"/>
      <c r="R122" s="173">
        <f>R123+R129+R139+R152</f>
        <v>314.75649999999996</v>
      </c>
      <c r="S122" s="172"/>
      <c r="T122" s="174">
        <f>T123+T129+T139+T152</f>
        <v>0</v>
      </c>
      <c r="AR122" s="175" t="s">
        <v>79</v>
      </c>
      <c r="AT122" s="176" t="s">
        <v>70</v>
      </c>
      <c r="AU122" s="176" t="s">
        <v>71</v>
      </c>
      <c r="AY122" s="175" t="s">
        <v>133</v>
      </c>
      <c r="BK122" s="177">
        <f>BK123+BK129+BK139+BK152</f>
        <v>0</v>
      </c>
    </row>
    <row r="123" spans="1:65" s="12" customFormat="1" ht="22.9" customHeight="1">
      <c r="B123" s="165"/>
      <c r="C123" s="166"/>
      <c r="D123" s="167" t="s">
        <v>70</v>
      </c>
      <c r="E123" s="178" t="s">
        <v>79</v>
      </c>
      <c r="F123" s="178" t="s">
        <v>134</v>
      </c>
      <c r="G123" s="166"/>
      <c r="H123" s="166"/>
      <c r="I123" s="166"/>
      <c r="J123" s="179">
        <f>BK123</f>
        <v>0</v>
      </c>
      <c r="K123" s="166"/>
      <c r="L123" s="170"/>
      <c r="M123" s="171"/>
      <c r="N123" s="172"/>
      <c r="O123" s="172"/>
      <c r="P123" s="173">
        <f>SUM(P124:P128)</f>
        <v>87.478499999999997</v>
      </c>
      <c r="Q123" s="172"/>
      <c r="R123" s="173">
        <f>SUM(R124:R128)</f>
        <v>0</v>
      </c>
      <c r="S123" s="172"/>
      <c r="T123" s="174">
        <f>SUM(T124:T128)</f>
        <v>0</v>
      </c>
      <c r="AR123" s="175" t="s">
        <v>79</v>
      </c>
      <c r="AT123" s="176" t="s">
        <v>70</v>
      </c>
      <c r="AU123" s="176" t="s">
        <v>79</v>
      </c>
      <c r="AY123" s="175" t="s">
        <v>133</v>
      </c>
      <c r="BK123" s="177">
        <f>SUM(BK124:BK128)</f>
        <v>0</v>
      </c>
    </row>
    <row r="124" spans="1:65" s="2" customFormat="1" ht="24.2" customHeight="1">
      <c r="A124" s="28"/>
      <c r="B124" s="29"/>
      <c r="C124" s="180" t="s">
        <v>79</v>
      </c>
      <c r="D124" s="180" t="s">
        <v>135</v>
      </c>
      <c r="E124" s="181" t="s">
        <v>541</v>
      </c>
      <c r="F124" s="182" t="s">
        <v>542</v>
      </c>
      <c r="G124" s="183" t="s">
        <v>185</v>
      </c>
      <c r="H124" s="184">
        <v>51.5</v>
      </c>
      <c r="I124" s="184"/>
      <c r="J124" s="185">
        <f>ROUND(I124*H124,2)</f>
        <v>0</v>
      </c>
      <c r="K124" s="186"/>
      <c r="L124" s="33"/>
      <c r="M124" s="187" t="s">
        <v>1</v>
      </c>
      <c r="N124" s="188" t="s">
        <v>37</v>
      </c>
      <c r="O124" s="189">
        <v>0.21299999999999999</v>
      </c>
      <c r="P124" s="189">
        <f>O124*H124</f>
        <v>10.9695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91" t="s">
        <v>139</v>
      </c>
      <c r="AT124" s="191" t="s">
        <v>135</v>
      </c>
      <c r="AU124" s="191" t="s">
        <v>140</v>
      </c>
      <c r="AY124" s="14" t="s">
        <v>133</v>
      </c>
      <c r="BE124" s="192">
        <f>IF(N124="základná",J124,0)</f>
        <v>0</v>
      </c>
      <c r="BF124" s="192">
        <f>IF(N124="znížená",J124,0)</f>
        <v>0</v>
      </c>
      <c r="BG124" s="192">
        <f>IF(N124="zákl. prenesená",J124,0)</f>
        <v>0</v>
      </c>
      <c r="BH124" s="192">
        <f>IF(N124="zníž. prenesená",J124,0)</f>
        <v>0</v>
      </c>
      <c r="BI124" s="192">
        <f>IF(N124="nulová",J124,0)</f>
        <v>0</v>
      </c>
      <c r="BJ124" s="14" t="s">
        <v>140</v>
      </c>
      <c r="BK124" s="192">
        <f>ROUND(I124*H124,2)</f>
        <v>0</v>
      </c>
      <c r="BL124" s="14" t="s">
        <v>139</v>
      </c>
      <c r="BM124" s="191" t="s">
        <v>543</v>
      </c>
    </row>
    <row r="125" spans="1:65" s="2" customFormat="1" ht="37.9" customHeight="1">
      <c r="A125" s="28"/>
      <c r="B125" s="29"/>
      <c r="C125" s="180" t="s">
        <v>140</v>
      </c>
      <c r="D125" s="180" t="s">
        <v>135</v>
      </c>
      <c r="E125" s="181" t="s">
        <v>196</v>
      </c>
      <c r="F125" s="182" t="s">
        <v>197</v>
      </c>
      <c r="G125" s="183" t="s">
        <v>185</v>
      </c>
      <c r="H125" s="184">
        <v>51.5</v>
      </c>
      <c r="I125" s="184"/>
      <c r="J125" s="185">
        <f>ROUND(I125*H125,2)</f>
        <v>0</v>
      </c>
      <c r="K125" s="186"/>
      <c r="L125" s="33"/>
      <c r="M125" s="187" t="s">
        <v>1</v>
      </c>
      <c r="N125" s="188" t="s">
        <v>37</v>
      </c>
      <c r="O125" s="189">
        <v>5.3999999999999999E-2</v>
      </c>
      <c r="P125" s="189">
        <f>O125*H125</f>
        <v>2.7810000000000001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91" t="s">
        <v>139</v>
      </c>
      <c r="AT125" s="191" t="s">
        <v>135</v>
      </c>
      <c r="AU125" s="191" t="s">
        <v>140</v>
      </c>
      <c r="AY125" s="14" t="s">
        <v>133</v>
      </c>
      <c r="BE125" s="192">
        <f>IF(N125="základná",J125,0)</f>
        <v>0</v>
      </c>
      <c r="BF125" s="192">
        <f>IF(N125="znížená",J125,0)</f>
        <v>0</v>
      </c>
      <c r="BG125" s="192">
        <f>IF(N125="zákl. prenesená",J125,0)</f>
        <v>0</v>
      </c>
      <c r="BH125" s="192">
        <f>IF(N125="zníž. prenesená",J125,0)</f>
        <v>0</v>
      </c>
      <c r="BI125" s="192">
        <f>IF(N125="nulová",J125,0)</f>
        <v>0</v>
      </c>
      <c r="BJ125" s="14" t="s">
        <v>140</v>
      </c>
      <c r="BK125" s="192">
        <f>ROUND(I125*H125,2)</f>
        <v>0</v>
      </c>
      <c r="BL125" s="14" t="s">
        <v>139</v>
      </c>
      <c r="BM125" s="191" t="s">
        <v>544</v>
      </c>
    </row>
    <row r="126" spans="1:65" s="2" customFormat="1" ht="37.9" customHeight="1">
      <c r="A126" s="28"/>
      <c r="B126" s="29"/>
      <c r="C126" s="180" t="s">
        <v>145</v>
      </c>
      <c r="D126" s="180" t="s">
        <v>135</v>
      </c>
      <c r="E126" s="181" t="s">
        <v>200</v>
      </c>
      <c r="F126" s="182" t="s">
        <v>201</v>
      </c>
      <c r="G126" s="183" t="s">
        <v>185</v>
      </c>
      <c r="H126" s="184">
        <v>103</v>
      </c>
      <c r="I126" s="184"/>
      <c r="J126" s="185">
        <f>ROUND(I126*H126,2)</f>
        <v>0</v>
      </c>
      <c r="K126" s="186"/>
      <c r="L126" s="33"/>
      <c r="M126" s="187" t="s">
        <v>1</v>
      </c>
      <c r="N126" s="188" t="s">
        <v>37</v>
      </c>
      <c r="O126" s="189">
        <v>5.0000000000000001E-3</v>
      </c>
      <c r="P126" s="189">
        <f>O126*H126</f>
        <v>0.51500000000000001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91" t="s">
        <v>139</v>
      </c>
      <c r="AT126" s="191" t="s">
        <v>135</v>
      </c>
      <c r="AU126" s="191" t="s">
        <v>140</v>
      </c>
      <c r="AY126" s="14" t="s">
        <v>133</v>
      </c>
      <c r="BE126" s="192">
        <f>IF(N126="základná",J126,0)</f>
        <v>0</v>
      </c>
      <c r="BF126" s="192">
        <f>IF(N126="znížená",J126,0)</f>
        <v>0</v>
      </c>
      <c r="BG126" s="192">
        <f>IF(N126="zákl. prenesená",J126,0)</f>
        <v>0</v>
      </c>
      <c r="BH126" s="192">
        <f>IF(N126="zníž. prenesená",J126,0)</f>
        <v>0</v>
      </c>
      <c r="BI126" s="192">
        <f>IF(N126="nulová",J126,0)</f>
        <v>0</v>
      </c>
      <c r="BJ126" s="14" t="s">
        <v>140</v>
      </c>
      <c r="BK126" s="192">
        <f>ROUND(I126*H126,2)</f>
        <v>0</v>
      </c>
      <c r="BL126" s="14" t="s">
        <v>139</v>
      </c>
      <c r="BM126" s="191" t="s">
        <v>545</v>
      </c>
    </row>
    <row r="127" spans="1:65" s="2" customFormat="1" ht="14.45" customHeight="1">
      <c r="A127" s="28"/>
      <c r="B127" s="29"/>
      <c r="C127" s="180" t="s">
        <v>139</v>
      </c>
      <c r="D127" s="180" t="s">
        <v>135</v>
      </c>
      <c r="E127" s="181" t="s">
        <v>224</v>
      </c>
      <c r="F127" s="182" t="s">
        <v>225</v>
      </c>
      <c r="G127" s="183" t="s">
        <v>148</v>
      </c>
      <c r="H127" s="184">
        <v>429</v>
      </c>
      <c r="I127" s="184"/>
      <c r="J127" s="185">
        <f>ROUND(I127*H127,2)</f>
        <v>0</v>
      </c>
      <c r="K127" s="186"/>
      <c r="L127" s="33"/>
      <c r="M127" s="187" t="s">
        <v>1</v>
      </c>
      <c r="N127" s="188" t="s">
        <v>37</v>
      </c>
      <c r="O127" s="189">
        <v>1.7000000000000001E-2</v>
      </c>
      <c r="P127" s="189">
        <f>O127*H127</f>
        <v>7.2930000000000001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91" t="s">
        <v>139</v>
      </c>
      <c r="AT127" s="191" t="s">
        <v>135</v>
      </c>
      <c r="AU127" s="191" t="s">
        <v>140</v>
      </c>
      <c r="AY127" s="14" t="s">
        <v>133</v>
      </c>
      <c r="BE127" s="192">
        <f>IF(N127="základná",J127,0)</f>
        <v>0</v>
      </c>
      <c r="BF127" s="192">
        <f>IF(N127="znížená",J127,0)</f>
        <v>0</v>
      </c>
      <c r="BG127" s="192">
        <f>IF(N127="zákl. prenesená",J127,0)</f>
        <v>0</v>
      </c>
      <c r="BH127" s="192">
        <f>IF(N127="zníž. prenesená",J127,0)</f>
        <v>0</v>
      </c>
      <c r="BI127" s="192">
        <f>IF(N127="nulová",J127,0)</f>
        <v>0</v>
      </c>
      <c r="BJ127" s="14" t="s">
        <v>140</v>
      </c>
      <c r="BK127" s="192">
        <f>ROUND(I127*H127,2)</f>
        <v>0</v>
      </c>
      <c r="BL127" s="14" t="s">
        <v>139</v>
      </c>
      <c r="BM127" s="191" t="s">
        <v>546</v>
      </c>
    </row>
    <row r="128" spans="1:65" s="2" customFormat="1" ht="24.2" customHeight="1">
      <c r="A128" s="28"/>
      <c r="B128" s="29"/>
      <c r="C128" s="180" t="s">
        <v>153</v>
      </c>
      <c r="D128" s="180" t="s">
        <v>135</v>
      </c>
      <c r="E128" s="181" t="s">
        <v>228</v>
      </c>
      <c r="F128" s="182" t="s">
        <v>229</v>
      </c>
      <c r="G128" s="183" t="s">
        <v>148</v>
      </c>
      <c r="H128" s="184">
        <v>515</v>
      </c>
      <c r="I128" s="184"/>
      <c r="J128" s="185">
        <f>ROUND(I128*H128,2)</f>
        <v>0</v>
      </c>
      <c r="K128" s="186"/>
      <c r="L128" s="33"/>
      <c r="M128" s="187" t="s">
        <v>1</v>
      </c>
      <c r="N128" s="188" t="s">
        <v>37</v>
      </c>
      <c r="O128" s="189">
        <v>0.128</v>
      </c>
      <c r="P128" s="189">
        <f>O128*H128</f>
        <v>65.92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91" t="s">
        <v>139</v>
      </c>
      <c r="AT128" s="191" t="s">
        <v>135</v>
      </c>
      <c r="AU128" s="191" t="s">
        <v>140</v>
      </c>
      <c r="AY128" s="14" t="s">
        <v>133</v>
      </c>
      <c r="BE128" s="192">
        <f>IF(N128="základná",J128,0)</f>
        <v>0</v>
      </c>
      <c r="BF128" s="192">
        <f>IF(N128="znížená",J128,0)</f>
        <v>0</v>
      </c>
      <c r="BG128" s="192">
        <f>IF(N128="zákl. prenesená",J128,0)</f>
        <v>0</v>
      </c>
      <c r="BH128" s="192">
        <f>IF(N128="zníž. prenesená",J128,0)</f>
        <v>0</v>
      </c>
      <c r="BI128" s="192">
        <f>IF(N128="nulová",J128,0)</f>
        <v>0</v>
      </c>
      <c r="BJ128" s="14" t="s">
        <v>140</v>
      </c>
      <c r="BK128" s="192">
        <f>ROUND(I128*H128,2)</f>
        <v>0</v>
      </c>
      <c r="BL128" s="14" t="s">
        <v>139</v>
      </c>
      <c r="BM128" s="191" t="s">
        <v>547</v>
      </c>
    </row>
    <row r="129" spans="1:65" s="12" customFormat="1" ht="22.9" customHeight="1">
      <c r="B129" s="165"/>
      <c r="C129" s="166"/>
      <c r="D129" s="167" t="s">
        <v>70</v>
      </c>
      <c r="E129" s="178" t="s">
        <v>153</v>
      </c>
      <c r="F129" s="178" t="s">
        <v>245</v>
      </c>
      <c r="G129" s="166"/>
      <c r="H129" s="166"/>
      <c r="I129" s="166"/>
      <c r="J129" s="179">
        <f>BK129</f>
        <v>0</v>
      </c>
      <c r="K129" s="166"/>
      <c r="L129" s="170"/>
      <c r="M129" s="171"/>
      <c r="N129" s="172"/>
      <c r="O129" s="172"/>
      <c r="P129" s="173">
        <f>SUM(P130:P138)</f>
        <v>267.40600000000001</v>
      </c>
      <c r="Q129" s="172"/>
      <c r="R129" s="173">
        <f>SUM(R130:R138)</f>
        <v>275.23121999999995</v>
      </c>
      <c r="S129" s="172"/>
      <c r="T129" s="174">
        <f>SUM(T130:T138)</f>
        <v>0</v>
      </c>
      <c r="AR129" s="175" t="s">
        <v>79</v>
      </c>
      <c r="AT129" s="176" t="s">
        <v>70</v>
      </c>
      <c r="AU129" s="176" t="s">
        <v>79</v>
      </c>
      <c r="AY129" s="175" t="s">
        <v>133</v>
      </c>
      <c r="BK129" s="177">
        <f>SUM(BK130:BK138)</f>
        <v>0</v>
      </c>
    </row>
    <row r="130" spans="1:65" s="2" customFormat="1" ht="24.2" customHeight="1">
      <c r="A130" s="28"/>
      <c r="B130" s="29"/>
      <c r="C130" s="180" t="s">
        <v>157</v>
      </c>
      <c r="D130" s="180" t="s">
        <v>135</v>
      </c>
      <c r="E130" s="181" t="s">
        <v>251</v>
      </c>
      <c r="F130" s="182" t="s">
        <v>252</v>
      </c>
      <c r="G130" s="183" t="s">
        <v>148</v>
      </c>
      <c r="H130" s="184">
        <v>390</v>
      </c>
      <c r="I130" s="184"/>
      <c r="J130" s="185">
        <f t="shared" ref="J130:J138" si="0">ROUND(I130*H130,2)</f>
        <v>0</v>
      </c>
      <c r="K130" s="186"/>
      <c r="L130" s="33"/>
      <c r="M130" s="187" t="s">
        <v>1</v>
      </c>
      <c r="N130" s="188" t="s">
        <v>37</v>
      </c>
      <c r="O130" s="189">
        <v>2.1999999999999999E-2</v>
      </c>
      <c r="P130" s="189">
        <f t="shared" ref="P130:P138" si="1">O130*H130</f>
        <v>8.58</v>
      </c>
      <c r="Q130" s="189">
        <v>0.18906999999999999</v>
      </c>
      <c r="R130" s="189">
        <f t="shared" ref="R130:R138" si="2">Q130*H130</f>
        <v>73.737299999999991</v>
      </c>
      <c r="S130" s="189">
        <v>0</v>
      </c>
      <c r="T130" s="190">
        <f t="shared" ref="T130:T138" si="3"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91" t="s">
        <v>139</v>
      </c>
      <c r="AT130" s="191" t="s">
        <v>135</v>
      </c>
      <c r="AU130" s="191" t="s">
        <v>140</v>
      </c>
      <c r="AY130" s="14" t="s">
        <v>133</v>
      </c>
      <c r="BE130" s="192">
        <f t="shared" ref="BE130:BE138" si="4">IF(N130="základná",J130,0)</f>
        <v>0</v>
      </c>
      <c r="BF130" s="192">
        <f t="shared" ref="BF130:BF138" si="5">IF(N130="znížená",J130,0)</f>
        <v>0</v>
      </c>
      <c r="BG130" s="192">
        <f t="shared" ref="BG130:BG138" si="6">IF(N130="zákl. prenesená",J130,0)</f>
        <v>0</v>
      </c>
      <c r="BH130" s="192">
        <f t="shared" ref="BH130:BH138" si="7">IF(N130="zníž. prenesená",J130,0)</f>
        <v>0</v>
      </c>
      <c r="BI130" s="192">
        <f t="shared" ref="BI130:BI138" si="8">IF(N130="nulová",J130,0)</f>
        <v>0</v>
      </c>
      <c r="BJ130" s="14" t="s">
        <v>140</v>
      </c>
      <c r="BK130" s="192">
        <f t="shared" ref="BK130:BK138" si="9">ROUND(I130*H130,2)</f>
        <v>0</v>
      </c>
      <c r="BL130" s="14" t="s">
        <v>139</v>
      </c>
      <c r="BM130" s="191" t="s">
        <v>548</v>
      </c>
    </row>
    <row r="131" spans="1:65" s="2" customFormat="1" ht="37.9" customHeight="1">
      <c r="A131" s="28"/>
      <c r="B131" s="29"/>
      <c r="C131" s="180" t="s">
        <v>161</v>
      </c>
      <c r="D131" s="180" t="s">
        <v>135</v>
      </c>
      <c r="E131" s="181" t="s">
        <v>549</v>
      </c>
      <c r="F131" s="182" t="s">
        <v>550</v>
      </c>
      <c r="G131" s="183" t="s">
        <v>148</v>
      </c>
      <c r="H131" s="184">
        <v>376</v>
      </c>
      <c r="I131" s="184"/>
      <c r="J131" s="185">
        <f t="shared" si="0"/>
        <v>0</v>
      </c>
      <c r="K131" s="186"/>
      <c r="L131" s="33"/>
      <c r="M131" s="187" t="s">
        <v>1</v>
      </c>
      <c r="N131" s="188" t="s">
        <v>37</v>
      </c>
      <c r="O131" s="189">
        <v>2.4E-2</v>
      </c>
      <c r="P131" s="189">
        <f t="shared" si="1"/>
        <v>9.0240000000000009</v>
      </c>
      <c r="Q131" s="189">
        <v>0.28731000000000001</v>
      </c>
      <c r="R131" s="189">
        <f t="shared" si="2"/>
        <v>108.02856</v>
      </c>
      <c r="S131" s="189">
        <v>0</v>
      </c>
      <c r="T131" s="190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91" t="s">
        <v>139</v>
      </c>
      <c r="AT131" s="191" t="s">
        <v>135</v>
      </c>
      <c r="AU131" s="191" t="s">
        <v>140</v>
      </c>
      <c r="AY131" s="14" t="s">
        <v>133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4" t="s">
        <v>140</v>
      </c>
      <c r="BK131" s="192">
        <f t="shared" si="9"/>
        <v>0</v>
      </c>
      <c r="BL131" s="14" t="s">
        <v>139</v>
      </c>
      <c r="BM131" s="191" t="s">
        <v>551</v>
      </c>
    </row>
    <row r="132" spans="1:65" s="2" customFormat="1" ht="37.9" customHeight="1">
      <c r="A132" s="28"/>
      <c r="B132" s="29"/>
      <c r="C132" s="180" t="s">
        <v>165</v>
      </c>
      <c r="D132" s="180" t="s">
        <v>135</v>
      </c>
      <c r="E132" s="181" t="s">
        <v>267</v>
      </c>
      <c r="F132" s="182" t="s">
        <v>268</v>
      </c>
      <c r="G132" s="183" t="s">
        <v>148</v>
      </c>
      <c r="H132" s="184">
        <v>14</v>
      </c>
      <c r="I132" s="184"/>
      <c r="J132" s="185">
        <f t="shared" si="0"/>
        <v>0</v>
      </c>
      <c r="K132" s="186"/>
      <c r="L132" s="33"/>
      <c r="M132" s="187" t="s">
        <v>1</v>
      </c>
      <c r="N132" s="188" t="s">
        <v>37</v>
      </c>
      <c r="O132" s="189">
        <v>2.5000000000000001E-2</v>
      </c>
      <c r="P132" s="189">
        <f t="shared" si="1"/>
        <v>0.35000000000000003</v>
      </c>
      <c r="Q132" s="189">
        <v>0.28320000000000001</v>
      </c>
      <c r="R132" s="189">
        <f t="shared" si="2"/>
        <v>3.9648000000000003</v>
      </c>
      <c r="S132" s="189">
        <v>0</v>
      </c>
      <c r="T132" s="190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91" t="s">
        <v>139</v>
      </c>
      <c r="AT132" s="191" t="s">
        <v>135</v>
      </c>
      <c r="AU132" s="191" t="s">
        <v>140</v>
      </c>
      <c r="AY132" s="14" t="s">
        <v>133</v>
      </c>
      <c r="BE132" s="192">
        <f t="shared" si="4"/>
        <v>0</v>
      </c>
      <c r="BF132" s="192">
        <f t="shared" si="5"/>
        <v>0</v>
      </c>
      <c r="BG132" s="192">
        <f t="shared" si="6"/>
        <v>0</v>
      </c>
      <c r="BH132" s="192">
        <f t="shared" si="7"/>
        <v>0</v>
      </c>
      <c r="BI132" s="192">
        <f t="shared" si="8"/>
        <v>0</v>
      </c>
      <c r="BJ132" s="14" t="s">
        <v>140</v>
      </c>
      <c r="BK132" s="192">
        <f t="shared" si="9"/>
        <v>0</v>
      </c>
      <c r="BL132" s="14" t="s">
        <v>139</v>
      </c>
      <c r="BM132" s="191" t="s">
        <v>552</v>
      </c>
    </row>
    <row r="133" spans="1:65" s="2" customFormat="1" ht="37.9" customHeight="1">
      <c r="A133" s="28"/>
      <c r="B133" s="29"/>
      <c r="C133" s="180" t="s">
        <v>169</v>
      </c>
      <c r="D133" s="180" t="s">
        <v>135</v>
      </c>
      <c r="E133" s="181" t="s">
        <v>553</v>
      </c>
      <c r="F133" s="182" t="s">
        <v>554</v>
      </c>
      <c r="G133" s="183" t="s">
        <v>148</v>
      </c>
      <c r="H133" s="184">
        <v>342</v>
      </c>
      <c r="I133" s="184"/>
      <c r="J133" s="185">
        <f t="shared" si="0"/>
        <v>0</v>
      </c>
      <c r="K133" s="186"/>
      <c r="L133" s="33"/>
      <c r="M133" s="187" t="s">
        <v>1</v>
      </c>
      <c r="N133" s="188" t="s">
        <v>37</v>
      </c>
      <c r="O133" s="189">
        <v>0.63</v>
      </c>
      <c r="P133" s="189">
        <f t="shared" si="1"/>
        <v>215.46</v>
      </c>
      <c r="Q133" s="189">
        <v>9.2499999999999999E-2</v>
      </c>
      <c r="R133" s="189">
        <f t="shared" si="2"/>
        <v>31.634999999999998</v>
      </c>
      <c r="S133" s="189">
        <v>0</v>
      </c>
      <c r="T133" s="190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91" t="s">
        <v>139</v>
      </c>
      <c r="AT133" s="191" t="s">
        <v>135</v>
      </c>
      <c r="AU133" s="191" t="s">
        <v>140</v>
      </c>
      <c r="AY133" s="14" t="s">
        <v>133</v>
      </c>
      <c r="BE133" s="192">
        <f t="shared" si="4"/>
        <v>0</v>
      </c>
      <c r="BF133" s="192">
        <f t="shared" si="5"/>
        <v>0</v>
      </c>
      <c r="BG133" s="192">
        <f t="shared" si="6"/>
        <v>0</v>
      </c>
      <c r="BH133" s="192">
        <f t="shared" si="7"/>
        <v>0</v>
      </c>
      <c r="BI133" s="192">
        <f t="shared" si="8"/>
        <v>0</v>
      </c>
      <c r="BJ133" s="14" t="s">
        <v>140</v>
      </c>
      <c r="BK133" s="192">
        <f t="shared" si="9"/>
        <v>0</v>
      </c>
      <c r="BL133" s="14" t="s">
        <v>139</v>
      </c>
      <c r="BM133" s="191" t="s">
        <v>555</v>
      </c>
    </row>
    <row r="134" spans="1:65" s="2" customFormat="1" ht="14.45" customHeight="1">
      <c r="A134" s="28"/>
      <c r="B134" s="29"/>
      <c r="C134" s="193" t="s">
        <v>173</v>
      </c>
      <c r="D134" s="193" t="s">
        <v>241</v>
      </c>
      <c r="E134" s="194" t="s">
        <v>556</v>
      </c>
      <c r="F134" s="195" t="s">
        <v>557</v>
      </c>
      <c r="G134" s="196" t="s">
        <v>148</v>
      </c>
      <c r="H134" s="197">
        <v>348.84</v>
      </c>
      <c r="I134" s="197"/>
      <c r="J134" s="198">
        <f t="shared" si="0"/>
        <v>0</v>
      </c>
      <c r="K134" s="199"/>
      <c r="L134" s="200"/>
      <c r="M134" s="201" t="s">
        <v>1</v>
      </c>
      <c r="N134" s="202" t="s">
        <v>37</v>
      </c>
      <c r="O134" s="189">
        <v>0</v>
      </c>
      <c r="P134" s="189">
        <f t="shared" si="1"/>
        <v>0</v>
      </c>
      <c r="Q134" s="189">
        <v>0.13</v>
      </c>
      <c r="R134" s="189">
        <f t="shared" si="2"/>
        <v>45.349199999999996</v>
      </c>
      <c r="S134" s="189">
        <v>0</v>
      </c>
      <c r="T134" s="190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91" t="s">
        <v>165</v>
      </c>
      <c r="AT134" s="191" t="s">
        <v>241</v>
      </c>
      <c r="AU134" s="191" t="s">
        <v>140</v>
      </c>
      <c r="AY134" s="14" t="s">
        <v>133</v>
      </c>
      <c r="BE134" s="192">
        <f t="shared" si="4"/>
        <v>0</v>
      </c>
      <c r="BF134" s="192">
        <f t="shared" si="5"/>
        <v>0</v>
      </c>
      <c r="BG134" s="192">
        <f t="shared" si="6"/>
        <v>0</v>
      </c>
      <c r="BH134" s="192">
        <f t="shared" si="7"/>
        <v>0</v>
      </c>
      <c r="BI134" s="192">
        <f t="shared" si="8"/>
        <v>0</v>
      </c>
      <c r="BJ134" s="14" t="s">
        <v>140</v>
      </c>
      <c r="BK134" s="192">
        <f t="shared" si="9"/>
        <v>0</v>
      </c>
      <c r="BL134" s="14" t="s">
        <v>139</v>
      </c>
      <c r="BM134" s="191" t="s">
        <v>558</v>
      </c>
    </row>
    <row r="135" spans="1:65" s="2" customFormat="1" ht="37.9" customHeight="1">
      <c r="A135" s="28"/>
      <c r="B135" s="29"/>
      <c r="C135" s="180" t="s">
        <v>178</v>
      </c>
      <c r="D135" s="180" t="s">
        <v>135</v>
      </c>
      <c r="E135" s="181" t="s">
        <v>303</v>
      </c>
      <c r="F135" s="182" t="s">
        <v>304</v>
      </c>
      <c r="G135" s="183" t="s">
        <v>148</v>
      </c>
      <c r="H135" s="184">
        <v>14</v>
      </c>
      <c r="I135" s="184"/>
      <c r="J135" s="185">
        <f t="shared" si="0"/>
        <v>0</v>
      </c>
      <c r="K135" s="186"/>
      <c r="L135" s="33"/>
      <c r="M135" s="187" t="s">
        <v>1</v>
      </c>
      <c r="N135" s="188" t="s">
        <v>37</v>
      </c>
      <c r="O135" s="189">
        <v>0.83</v>
      </c>
      <c r="P135" s="189">
        <f t="shared" si="1"/>
        <v>11.62</v>
      </c>
      <c r="Q135" s="189">
        <v>9.2499999999999999E-2</v>
      </c>
      <c r="R135" s="189">
        <f t="shared" si="2"/>
        <v>1.2949999999999999</v>
      </c>
      <c r="S135" s="189">
        <v>0</v>
      </c>
      <c r="T135" s="190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91" t="s">
        <v>139</v>
      </c>
      <c r="AT135" s="191" t="s">
        <v>135</v>
      </c>
      <c r="AU135" s="191" t="s">
        <v>140</v>
      </c>
      <c r="AY135" s="14" t="s">
        <v>133</v>
      </c>
      <c r="BE135" s="192">
        <f t="shared" si="4"/>
        <v>0</v>
      </c>
      <c r="BF135" s="192">
        <f t="shared" si="5"/>
        <v>0</v>
      </c>
      <c r="BG135" s="192">
        <f t="shared" si="6"/>
        <v>0</v>
      </c>
      <c r="BH135" s="192">
        <f t="shared" si="7"/>
        <v>0</v>
      </c>
      <c r="BI135" s="192">
        <f t="shared" si="8"/>
        <v>0</v>
      </c>
      <c r="BJ135" s="14" t="s">
        <v>140</v>
      </c>
      <c r="BK135" s="192">
        <f t="shared" si="9"/>
        <v>0</v>
      </c>
      <c r="BL135" s="14" t="s">
        <v>139</v>
      </c>
      <c r="BM135" s="191" t="s">
        <v>559</v>
      </c>
    </row>
    <row r="136" spans="1:65" s="2" customFormat="1" ht="24.2" customHeight="1">
      <c r="A136" s="28"/>
      <c r="B136" s="29"/>
      <c r="C136" s="193" t="s">
        <v>182</v>
      </c>
      <c r="D136" s="193" t="s">
        <v>241</v>
      </c>
      <c r="E136" s="194" t="s">
        <v>307</v>
      </c>
      <c r="F136" s="195" t="s">
        <v>308</v>
      </c>
      <c r="G136" s="196" t="s">
        <v>148</v>
      </c>
      <c r="H136" s="197">
        <v>14.28</v>
      </c>
      <c r="I136" s="197"/>
      <c r="J136" s="198">
        <f t="shared" si="0"/>
        <v>0</v>
      </c>
      <c r="K136" s="199"/>
      <c r="L136" s="200"/>
      <c r="M136" s="201" t="s">
        <v>1</v>
      </c>
      <c r="N136" s="202" t="s">
        <v>37</v>
      </c>
      <c r="O136" s="189">
        <v>0</v>
      </c>
      <c r="P136" s="189">
        <f t="shared" si="1"/>
        <v>0</v>
      </c>
      <c r="Q136" s="189">
        <v>0.184</v>
      </c>
      <c r="R136" s="189">
        <f t="shared" si="2"/>
        <v>2.6275199999999996</v>
      </c>
      <c r="S136" s="189">
        <v>0</v>
      </c>
      <c r="T136" s="190">
        <f t="shared" si="3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91" t="s">
        <v>165</v>
      </c>
      <c r="AT136" s="191" t="s">
        <v>241</v>
      </c>
      <c r="AU136" s="191" t="s">
        <v>140</v>
      </c>
      <c r="AY136" s="14" t="s">
        <v>133</v>
      </c>
      <c r="BE136" s="192">
        <f t="shared" si="4"/>
        <v>0</v>
      </c>
      <c r="BF136" s="192">
        <f t="shared" si="5"/>
        <v>0</v>
      </c>
      <c r="BG136" s="192">
        <f t="shared" si="6"/>
        <v>0</v>
      </c>
      <c r="BH136" s="192">
        <f t="shared" si="7"/>
        <v>0</v>
      </c>
      <c r="BI136" s="192">
        <f t="shared" si="8"/>
        <v>0</v>
      </c>
      <c r="BJ136" s="14" t="s">
        <v>140</v>
      </c>
      <c r="BK136" s="192">
        <f t="shared" si="9"/>
        <v>0</v>
      </c>
      <c r="BL136" s="14" t="s">
        <v>139</v>
      </c>
      <c r="BM136" s="191" t="s">
        <v>560</v>
      </c>
    </row>
    <row r="137" spans="1:65" s="2" customFormat="1" ht="24.2" customHeight="1">
      <c r="A137" s="28"/>
      <c r="B137" s="29"/>
      <c r="C137" s="180" t="s">
        <v>187</v>
      </c>
      <c r="D137" s="180" t="s">
        <v>135</v>
      </c>
      <c r="E137" s="181" t="s">
        <v>311</v>
      </c>
      <c r="F137" s="182" t="s">
        <v>312</v>
      </c>
      <c r="G137" s="183" t="s">
        <v>148</v>
      </c>
      <c r="H137" s="184">
        <v>34</v>
      </c>
      <c r="I137" s="184"/>
      <c r="J137" s="185">
        <f t="shared" si="0"/>
        <v>0</v>
      </c>
      <c r="K137" s="186"/>
      <c r="L137" s="33"/>
      <c r="M137" s="187" t="s">
        <v>1</v>
      </c>
      <c r="N137" s="188" t="s">
        <v>37</v>
      </c>
      <c r="O137" s="189">
        <v>0.65800000000000003</v>
      </c>
      <c r="P137" s="189">
        <f t="shared" si="1"/>
        <v>22.372</v>
      </c>
      <c r="Q137" s="189">
        <v>0.112</v>
      </c>
      <c r="R137" s="189">
        <f t="shared" si="2"/>
        <v>3.8080000000000003</v>
      </c>
      <c r="S137" s="189">
        <v>0</v>
      </c>
      <c r="T137" s="190">
        <f t="shared" si="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91" t="s">
        <v>139</v>
      </c>
      <c r="AT137" s="191" t="s">
        <v>135</v>
      </c>
      <c r="AU137" s="191" t="s">
        <v>140</v>
      </c>
      <c r="AY137" s="14" t="s">
        <v>133</v>
      </c>
      <c r="BE137" s="192">
        <f t="shared" si="4"/>
        <v>0</v>
      </c>
      <c r="BF137" s="192">
        <f t="shared" si="5"/>
        <v>0</v>
      </c>
      <c r="BG137" s="192">
        <f t="shared" si="6"/>
        <v>0</v>
      </c>
      <c r="BH137" s="192">
        <f t="shared" si="7"/>
        <v>0</v>
      </c>
      <c r="BI137" s="192">
        <f t="shared" si="8"/>
        <v>0</v>
      </c>
      <c r="BJ137" s="14" t="s">
        <v>140</v>
      </c>
      <c r="BK137" s="192">
        <f t="shared" si="9"/>
        <v>0</v>
      </c>
      <c r="BL137" s="14" t="s">
        <v>139</v>
      </c>
      <c r="BM137" s="191" t="s">
        <v>561</v>
      </c>
    </row>
    <row r="138" spans="1:65" s="2" customFormat="1" ht="24.2" customHeight="1">
      <c r="A138" s="28"/>
      <c r="B138" s="29"/>
      <c r="C138" s="193" t="s">
        <v>191</v>
      </c>
      <c r="D138" s="193" t="s">
        <v>241</v>
      </c>
      <c r="E138" s="194" t="s">
        <v>315</v>
      </c>
      <c r="F138" s="195" t="s">
        <v>316</v>
      </c>
      <c r="G138" s="196" t="s">
        <v>148</v>
      </c>
      <c r="H138" s="197">
        <v>34.68</v>
      </c>
      <c r="I138" s="197"/>
      <c r="J138" s="198">
        <f t="shared" si="0"/>
        <v>0</v>
      </c>
      <c r="K138" s="199"/>
      <c r="L138" s="200"/>
      <c r="M138" s="201" t="s">
        <v>1</v>
      </c>
      <c r="N138" s="202" t="s">
        <v>37</v>
      </c>
      <c r="O138" s="189">
        <v>0</v>
      </c>
      <c r="P138" s="189">
        <f t="shared" si="1"/>
        <v>0</v>
      </c>
      <c r="Q138" s="189">
        <v>0.13800000000000001</v>
      </c>
      <c r="R138" s="189">
        <f t="shared" si="2"/>
        <v>4.7858400000000003</v>
      </c>
      <c r="S138" s="189">
        <v>0</v>
      </c>
      <c r="T138" s="190">
        <f t="shared" si="3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91" t="s">
        <v>165</v>
      </c>
      <c r="AT138" s="191" t="s">
        <v>241</v>
      </c>
      <c r="AU138" s="191" t="s">
        <v>140</v>
      </c>
      <c r="AY138" s="14" t="s">
        <v>133</v>
      </c>
      <c r="BE138" s="192">
        <f t="shared" si="4"/>
        <v>0</v>
      </c>
      <c r="BF138" s="192">
        <f t="shared" si="5"/>
        <v>0</v>
      </c>
      <c r="BG138" s="192">
        <f t="shared" si="6"/>
        <v>0</v>
      </c>
      <c r="BH138" s="192">
        <f t="shared" si="7"/>
        <v>0</v>
      </c>
      <c r="BI138" s="192">
        <f t="shared" si="8"/>
        <v>0</v>
      </c>
      <c r="BJ138" s="14" t="s">
        <v>140</v>
      </c>
      <c r="BK138" s="192">
        <f t="shared" si="9"/>
        <v>0</v>
      </c>
      <c r="BL138" s="14" t="s">
        <v>139</v>
      </c>
      <c r="BM138" s="191" t="s">
        <v>562</v>
      </c>
    </row>
    <row r="139" spans="1:65" s="12" customFormat="1" ht="22.9" customHeight="1">
      <c r="B139" s="165"/>
      <c r="C139" s="166"/>
      <c r="D139" s="167" t="s">
        <v>70</v>
      </c>
      <c r="E139" s="178" t="s">
        <v>169</v>
      </c>
      <c r="F139" s="178" t="s">
        <v>359</v>
      </c>
      <c r="G139" s="166"/>
      <c r="H139" s="166"/>
      <c r="I139" s="166"/>
      <c r="J139" s="179">
        <f>BK139</f>
        <v>0</v>
      </c>
      <c r="K139" s="166"/>
      <c r="L139" s="170"/>
      <c r="M139" s="171"/>
      <c r="N139" s="172"/>
      <c r="O139" s="172"/>
      <c r="P139" s="173">
        <f>SUM(P140:P151)</f>
        <v>77.783000000000001</v>
      </c>
      <c r="Q139" s="172"/>
      <c r="R139" s="173">
        <f>SUM(R140:R151)</f>
        <v>39.525280000000002</v>
      </c>
      <c r="S139" s="172"/>
      <c r="T139" s="174">
        <f>SUM(T140:T151)</f>
        <v>0</v>
      </c>
      <c r="AR139" s="175" t="s">
        <v>79</v>
      </c>
      <c r="AT139" s="176" t="s">
        <v>70</v>
      </c>
      <c r="AU139" s="176" t="s">
        <v>79</v>
      </c>
      <c r="AY139" s="175" t="s">
        <v>133</v>
      </c>
      <c r="BK139" s="177">
        <f>SUM(BK140:BK151)</f>
        <v>0</v>
      </c>
    </row>
    <row r="140" spans="1:65" s="2" customFormat="1" ht="24.2" customHeight="1">
      <c r="A140" s="28"/>
      <c r="B140" s="29"/>
      <c r="C140" s="180" t="s">
        <v>195</v>
      </c>
      <c r="D140" s="180" t="s">
        <v>135</v>
      </c>
      <c r="E140" s="181" t="s">
        <v>563</v>
      </c>
      <c r="F140" s="182" t="s">
        <v>564</v>
      </c>
      <c r="G140" s="183" t="s">
        <v>176</v>
      </c>
      <c r="H140" s="184">
        <v>28.5</v>
      </c>
      <c r="I140" s="184"/>
      <c r="J140" s="185">
        <f t="shared" ref="J140:J151" si="10">ROUND(I140*H140,2)</f>
        <v>0</v>
      </c>
      <c r="K140" s="186"/>
      <c r="L140" s="33"/>
      <c r="M140" s="187" t="s">
        <v>1</v>
      </c>
      <c r="N140" s="188" t="s">
        <v>37</v>
      </c>
      <c r="O140" s="189">
        <v>0.82799999999999996</v>
      </c>
      <c r="P140" s="189">
        <f t="shared" ref="P140:P151" si="11">O140*H140</f>
        <v>23.597999999999999</v>
      </c>
      <c r="Q140" s="189">
        <v>0.11254</v>
      </c>
      <c r="R140" s="189">
        <f t="shared" ref="R140:R151" si="12">Q140*H140</f>
        <v>3.2073900000000002</v>
      </c>
      <c r="S140" s="189">
        <v>0</v>
      </c>
      <c r="T140" s="190">
        <f t="shared" ref="T140:T151" si="13"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91" t="s">
        <v>139</v>
      </c>
      <c r="AT140" s="191" t="s">
        <v>135</v>
      </c>
      <c r="AU140" s="191" t="s">
        <v>140</v>
      </c>
      <c r="AY140" s="14" t="s">
        <v>133</v>
      </c>
      <c r="BE140" s="192">
        <f t="shared" ref="BE140:BE151" si="14">IF(N140="základná",J140,0)</f>
        <v>0</v>
      </c>
      <c r="BF140" s="192">
        <f t="shared" ref="BF140:BF151" si="15">IF(N140="znížená",J140,0)</f>
        <v>0</v>
      </c>
      <c r="BG140" s="192">
        <f t="shared" ref="BG140:BG151" si="16">IF(N140="zákl. prenesená",J140,0)</f>
        <v>0</v>
      </c>
      <c r="BH140" s="192">
        <f t="shared" ref="BH140:BH151" si="17">IF(N140="zníž. prenesená",J140,0)</f>
        <v>0</v>
      </c>
      <c r="BI140" s="192">
        <f t="shared" ref="BI140:BI151" si="18">IF(N140="nulová",J140,0)</f>
        <v>0</v>
      </c>
      <c r="BJ140" s="14" t="s">
        <v>140</v>
      </c>
      <c r="BK140" s="192">
        <f t="shared" ref="BK140:BK151" si="19">ROUND(I140*H140,2)</f>
        <v>0</v>
      </c>
      <c r="BL140" s="14" t="s">
        <v>139</v>
      </c>
      <c r="BM140" s="191" t="s">
        <v>565</v>
      </c>
    </row>
    <row r="141" spans="1:65" s="2" customFormat="1" ht="24.2" customHeight="1">
      <c r="A141" s="28"/>
      <c r="B141" s="29"/>
      <c r="C141" s="193" t="s">
        <v>199</v>
      </c>
      <c r="D141" s="193" t="s">
        <v>241</v>
      </c>
      <c r="E141" s="194" t="s">
        <v>566</v>
      </c>
      <c r="F141" s="195" t="s">
        <v>567</v>
      </c>
      <c r="G141" s="196" t="s">
        <v>176</v>
      </c>
      <c r="H141" s="197">
        <v>28.5</v>
      </c>
      <c r="I141" s="197"/>
      <c r="J141" s="198">
        <f t="shared" si="10"/>
        <v>0</v>
      </c>
      <c r="K141" s="199"/>
      <c r="L141" s="200"/>
      <c r="M141" s="201" t="s">
        <v>1</v>
      </c>
      <c r="N141" s="202" t="s">
        <v>37</v>
      </c>
      <c r="O141" s="189">
        <v>0</v>
      </c>
      <c r="P141" s="189">
        <f t="shared" si="11"/>
        <v>0</v>
      </c>
      <c r="Q141" s="189">
        <v>1.6400000000000001E-2</v>
      </c>
      <c r="R141" s="189">
        <f t="shared" si="12"/>
        <v>0.46740000000000004</v>
      </c>
      <c r="S141" s="189">
        <v>0</v>
      </c>
      <c r="T141" s="190">
        <f t="shared" si="13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91" t="s">
        <v>165</v>
      </c>
      <c r="AT141" s="191" t="s">
        <v>241</v>
      </c>
      <c r="AU141" s="191" t="s">
        <v>140</v>
      </c>
      <c r="AY141" s="14" t="s">
        <v>133</v>
      </c>
      <c r="BE141" s="192">
        <f t="shared" si="14"/>
        <v>0</v>
      </c>
      <c r="BF141" s="192">
        <f t="shared" si="15"/>
        <v>0</v>
      </c>
      <c r="BG141" s="192">
        <f t="shared" si="16"/>
        <v>0</v>
      </c>
      <c r="BH141" s="192">
        <f t="shared" si="17"/>
        <v>0</v>
      </c>
      <c r="BI141" s="192">
        <f t="shared" si="18"/>
        <v>0</v>
      </c>
      <c r="BJ141" s="14" t="s">
        <v>140</v>
      </c>
      <c r="BK141" s="192">
        <f t="shared" si="19"/>
        <v>0</v>
      </c>
      <c r="BL141" s="14" t="s">
        <v>139</v>
      </c>
      <c r="BM141" s="191" t="s">
        <v>568</v>
      </c>
    </row>
    <row r="142" spans="1:65" s="2" customFormat="1" ht="24.2" customHeight="1">
      <c r="A142" s="28"/>
      <c r="B142" s="29"/>
      <c r="C142" s="180" t="s">
        <v>203</v>
      </c>
      <c r="D142" s="180" t="s">
        <v>135</v>
      </c>
      <c r="E142" s="181" t="s">
        <v>445</v>
      </c>
      <c r="F142" s="182" t="s">
        <v>446</v>
      </c>
      <c r="G142" s="183" t="s">
        <v>176</v>
      </c>
      <c r="H142" s="184">
        <v>180</v>
      </c>
      <c r="I142" s="184"/>
      <c r="J142" s="185">
        <f t="shared" si="10"/>
        <v>0</v>
      </c>
      <c r="K142" s="186"/>
      <c r="L142" s="33"/>
      <c r="M142" s="187" t="s">
        <v>1</v>
      </c>
      <c r="N142" s="188" t="s">
        <v>37</v>
      </c>
      <c r="O142" s="189">
        <v>0.13200000000000001</v>
      </c>
      <c r="P142" s="189">
        <f t="shared" si="11"/>
        <v>23.76</v>
      </c>
      <c r="Q142" s="189">
        <v>9.7960000000000005E-2</v>
      </c>
      <c r="R142" s="189">
        <f t="shared" si="12"/>
        <v>17.6328</v>
      </c>
      <c r="S142" s="189">
        <v>0</v>
      </c>
      <c r="T142" s="190">
        <f t="shared" si="13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91" t="s">
        <v>139</v>
      </c>
      <c r="AT142" s="191" t="s">
        <v>135</v>
      </c>
      <c r="AU142" s="191" t="s">
        <v>140</v>
      </c>
      <c r="AY142" s="14" t="s">
        <v>133</v>
      </c>
      <c r="BE142" s="192">
        <f t="shared" si="14"/>
        <v>0</v>
      </c>
      <c r="BF142" s="192">
        <f t="shared" si="15"/>
        <v>0</v>
      </c>
      <c r="BG142" s="192">
        <f t="shared" si="16"/>
        <v>0</v>
      </c>
      <c r="BH142" s="192">
        <f t="shared" si="17"/>
        <v>0</v>
      </c>
      <c r="BI142" s="192">
        <f t="shared" si="18"/>
        <v>0</v>
      </c>
      <c r="BJ142" s="14" t="s">
        <v>140</v>
      </c>
      <c r="BK142" s="192">
        <f t="shared" si="19"/>
        <v>0</v>
      </c>
      <c r="BL142" s="14" t="s">
        <v>139</v>
      </c>
      <c r="BM142" s="191" t="s">
        <v>569</v>
      </c>
    </row>
    <row r="143" spans="1:65" s="2" customFormat="1" ht="14.45" customHeight="1">
      <c r="A143" s="28"/>
      <c r="B143" s="29"/>
      <c r="C143" s="193" t="s">
        <v>207</v>
      </c>
      <c r="D143" s="193" t="s">
        <v>241</v>
      </c>
      <c r="E143" s="194" t="s">
        <v>453</v>
      </c>
      <c r="F143" s="195" t="s">
        <v>454</v>
      </c>
      <c r="G143" s="196" t="s">
        <v>138</v>
      </c>
      <c r="H143" s="197">
        <v>181.8</v>
      </c>
      <c r="I143" s="197"/>
      <c r="J143" s="198">
        <f t="shared" si="10"/>
        <v>0</v>
      </c>
      <c r="K143" s="199"/>
      <c r="L143" s="200"/>
      <c r="M143" s="201" t="s">
        <v>1</v>
      </c>
      <c r="N143" s="202" t="s">
        <v>37</v>
      </c>
      <c r="O143" s="189">
        <v>0</v>
      </c>
      <c r="P143" s="189">
        <f t="shared" si="11"/>
        <v>0</v>
      </c>
      <c r="Q143" s="189">
        <v>2.3E-2</v>
      </c>
      <c r="R143" s="189">
        <f t="shared" si="12"/>
        <v>4.1814</v>
      </c>
      <c r="S143" s="189">
        <v>0</v>
      </c>
      <c r="T143" s="190">
        <f t="shared" si="13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91" t="s">
        <v>165</v>
      </c>
      <c r="AT143" s="191" t="s">
        <v>241</v>
      </c>
      <c r="AU143" s="191" t="s">
        <v>140</v>
      </c>
      <c r="AY143" s="14" t="s">
        <v>133</v>
      </c>
      <c r="BE143" s="192">
        <f t="shared" si="14"/>
        <v>0</v>
      </c>
      <c r="BF143" s="192">
        <f t="shared" si="15"/>
        <v>0</v>
      </c>
      <c r="BG143" s="192">
        <f t="shared" si="16"/>
        <v>0</v>
      </c>
      <c r="BH143" s="192">
        <f t="shared" si="17"/>
        <v>0</v>
      </c>
      <c r="BI143" s="192">
        <f t="shared" si="18"/>
        <v>0</v>
      </c>
      <c r="BJ143" s="14" t="s">
        <v>140</v>
      </c>
      <c r="BK143" s="192">
        <f t="shared" si="19"/>
        <v>0</v>
      </c>
      <c r="BL143" s="14" t="s">
        <v>139</v>
      </c>
      <c r="BM143" s="191" t="s">
        <v>570</v>
      </c>
    </row>
    <row r="144" spans="1:65" s="2" customFormat="1" ht="24.2" customHeight="1">
      <c r="A144" s="28"/>
      <c r="B144" s="29"/>
      <c r="C144" s="180" t="s">
        <v>211</v>
      </c>
      <c r="D144" s="180" t="s">
        <v>135</v>
      </c>
      <c r="E144" s="181" t="s">
        <v>571</v>
      </c>
      <c r="F144" s="182" t="s">
        <v>572</v>
      </c>
      <c r="G144" s="183" t="s">
        <v>138</v>
      </c>
      <c r="H144" s="184">
        <v>160</v>
      </c>
      <c r="I144" s="184"/>
      <c r="J144" s="185">
        <f t="shared" si="10"/>
        <v>0</v>
      </c>
      <c r="K144" s="186"/>
      <c r="L144" s="33"/>
      <c r="M144" s="187" t="s">
        <v>1</v>
      </c>
      <c r="N144" s="188" t="s">
        <v>37</v>
      </c>
      <c r="O144" s="189">
        <v>0.129</v>
      </c>
      <c r="P144" s="189">
        <f t="shared" si="11"/>
        <v>20.64</v>
      </c>
      <c r="Q144" s="189">
        <v>3.4029999999999998E-2</v>
      </c>
      <c r="R144" s="189">
        <f t="shared" si="12"/>
        <v>5.4447999999999999</v>
      </c>
      <c r="S144" s="189">
        <v>0</v>
      </c>
      <c r="T144" s="190">
        <f t="shared" si="13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91" t="s">
        <v>139</v>
      </c>
      <c r="AT144" s="191" t="s">
        <v>135</v>
      </c>
      <c r="AU144" s="191" t="s">
        <v>140</v>
      </c>
      <c r="AY144" s="14" t="s">
        <v>133</v>
      </c>
      <c r="BE144" s="192">
        <f t="shared" si="14"/>
        <v>0</v>
      </c>
      <c r="BF144" s="192">
        <f t="shared" si="15"/>
        <v>0</v>
      </c>
      <c r="BG144" s="192">
        <f t="shared" si="16"/>
        <v>0</v>
      </c>
      <c r="BH144" s="192">
        <f t="shared" si="17"/>
        <v>0</v>
      </c>
      <c r="BI144" s="192">
        <f t="shared" si="18"/>
        <v>0</v>
      </c>
      <c r="BJ144" s="14" t="s">
        <v>140</v>
      </c>
      <c r="BK144" s="192">
        <f t="shared" si="19"/>
        <v>0</v>
      </c>
      <c r="BL144" s="14" t="s">
        <v>139</v>
      </c>
      <c r="BM144" s="191" t="s">
        <v>573</v>
      </c>
    </row>
    <row r="145" spans="1:65" s="2" customFormat="1" ht="14.45" customHeight="1">
      <c r="A145" s="28"/>
      <c r="B145" s="29"/>
      <c r="C145" s="193" t="s">
        <v>7</v>
      </c>
      <c r="D145" s="193" t="s">
        <v>241</v>
      </c>
      <c r="E145" s="194" t="s">
        <v>574</v>
      </c>
      <c r="F145" s="195" t="s">
        <v>575</v>
      </c>
      <c r="G145" s="196" t="s">
        <v>138</v>
      </c>
      <c r="H145" s="197">
        <v>161.6</v>
      </c>
      <c r="I145" s="197"/>
      <c r="J145" s="198">
        <f t="shared" si="10"/>
        <v>0</v>
      </c>
      <c r="K145" s="199"/>
      <c r="L145" s="200"/>
      <c r="M145" s="201" t="s">
        <v>1</v>
      </c>
      <c r="N145" s="202" t="s">
        <v>37</v>
      </c>
      <c r="O145" s="189">
        <v>0</v>
      </c>
      <c r="P145" s="189">
        <f t="shared" si="11"/>
        <v>0</v>
      </c>
      <c r="Q145" s="189">
        <v>1.9E-2</v>
      </c>
      <c r="R145" s="189">
        <f t="shared" si="12"/>
        <v>3.0703999999999998</v>
      </c>
      <c r="S145" s="189">
        <v>0</v>
      </c>
      <c r="T145" s="190">
        <f t="shared" si="13"/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91" t="s">
        <v>165</v>
      </c>
      <c r="AT145" s="191" t="s">
        <v>241</v>
      </c>
      <c r="AU145" s="191" t="s">
        <v>140</v>
      </c>
      <c r="AY145" s="14" t="s">
        <v>133</v>
      </c>
      <c r="BE145" s="192">
        <f t="shared" si="14"/>
        <v>0</v>
      </c>
      <c r="BF145" s="192">
        <f t="shared" si="15"/>
        <v>0</v>
      </c>
      <c r="BG145" s="192">
        <f t="shared" si="16"/>
        <v>0</v>
      </c>
      <c r="BH145" s="192">
        <f t="shared" si="17"/>
        <v>0</v>
      </c>
      <c r="BI145" s="192">
        <f t="shared" si="18"/>
        <v>0</v>
      </c>
      <c r="BJ145" s="14" t="s">
        <v>140</v>
      </c>
      <c r="BK145" s="192">
        <f t="shared" si="19"/>
        <v>0</v>
      </c>
      <c r="BL145" s="14" t="s">
        <v>139</v>
      </c>
      <c r="BM145" s="191" t="s">
        <v>576</v>
      </c>
    </row>
    <row r="146" spans="1:65" s="2" customFormat="1" ht="24.2" customHeight="1">
      <c r="A146" s="28"/>
      <c r="B146" s="29"/>
      <c r="C146" s="180" t="s">
        <v>218</v>
      </c>
      <c r="D146" s="180" t="s">
        <v>135</v>
      </c>
      <c r="E146" s="181" t="s">
        <v>577</v>
      </c>
      <c r="F146" s="182" t="s">
        <v>578</v>
      </c>
      <c r="G146" s="183" t="s">
        <v>138</v>
      </c>
      <c r="H146" s="184">
        <v>45</v>
      </c>
      <c r="I146" s="184"/>
      <c r="J146" s="185">
        <f t="shared" si="10"/>
        <v>0</v>
      </c>
      <c r="K146" s="186"/>
      <c r="L146" s="33"/>
      <c r="M146" s="187" t="s">
        <v>1</v>
      </c>
      <c r="N146" s="188" t="s">
        <v>37</v>
      </c>
      <c r="O146" s="189">
        <v>0.13400000000000001</v>
      </c>
      <c r="P146" s="189">
        <f t="shared" si="11"/>
        <v>6.03</v>
      </c>
      <c r="Q146" s="189">
        <v>4.5370000000000001E-2</v>
      </c>
      <c r="R146" s="189">
        <f t="shared" si="12"/>
        <v>2.0416500000000002</v>
      </c>
      <c r="S146" s="189">
        <v>0</v>
      </c>
      <c r="T146" s="190">
        <f t="shared" si="13"/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91" t="s">
        <v>139</v>
      </c>
      <c r="AT146" s="191" t="s">
        <v>135</v>
      </c>
      <c r="AU146" s="191" t="s">
        <v>140</v>
      </c>
      <c r="AY146" s="14" t="s">
        <v>133</v>
      </c>
      <c r="BE146" s="192">
        <f t="shared" si="14"/>
        <v>0</v>
      </c>
      <c r="BF146" s="192">
        <f t="shared" si="15"/>
        <v>0</v>
      </c>
      <c r="BG146" s="192">
        <f t="shared" si="16"/>
        <v>0</v>
      </c>
      <c r="BH146" s="192">
        <f t="shared" si="17"/>
        <v>0</v>
      </c>
      <c r="BI146" s="192">
        <f t="shared" si="18"/>
        <v>0</v>
      </c>
      <c r="BJ146" s="14" t="s">
        <v>140</v>
      </c>
      <c r="BK146" s="192">
        <f t="shared" si="19"/>
        <v>0</v>
      </c>
      <c r="BL146" s="14" t="s">
        <v>139</v>
      </c>
      <c r="BM146" s="191" t="s">
        <v>579</v>
      </c>
    </row>
    <row r="147" spans="1:65" s="2" customFormat="1" ht="14.45" customHeight="1">
      <c r="A147" s="28"/>
      <c r="B147" s="29"/>
      <c r="C147" s="193" t="s">
        <v>223</v>
      </c>
      <c r="D147" s="193" t="s">
        <v>241</v>
      </c>
      <c r="E147" s="194" t="s">
        <v>580</v>
      </c>
      <c r="F147" s="195" t="s">
        <v>581</v>
      </c>
      <c r="G147" s="196" t="s">
        <v>138</v>
      </c>
      <c r="H147" s="197">
        <v>45.45</v>
      </c>
      <c r="I147" s="197"/>
      <c r="J147" s="198">
        <f t="shared" si="10"/>
        <v>0</v>
      </c>
      <c r="K147" s="199"/>
      <c r="L147" s="200"/>
      <c r="M147" s="201" t="s">
        <v>1</v>
      </c>
      <c r="N147" s="202" t="s">
        <v>37</v>
      </c>
      <c r="O147" s="189">
        <v>0</v>
      </c>
      <c r="P147" s="189">
        <f t="shared" si="11"/>
        <v>0</v>
      </c>
      <c r="Q147" s="189">
        <v>2.1299999999999999E-2</v>
      </c>
      <c r="R147" s="189">
        <f t="shared" si="12"/>
        <v>0.96808500000000008</v>
      </c>
      <c r="S147" s="189">
        <v>0</v>
      </c>
      <c r="T147" s="190">
        <f t="shared" si="13"/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91" t="s">
        <v>165</v>
      </c>
      <c r="AT147" s="191" t="s">
        <v>241</v>
      </c>
      <c r="AU147" s="191" t="s">
        <v>140</v>
      </c>
      <c r="AY147" s="14" t="s">
        <v>133</v>
      </c>
      <c r="BE147" s="192">
        <f t="shared" si="14"/>
        <v>0</v>
      </c>
      <c r="BF147" s="192">
        <f t="shared" si="15"/>
        <v>0</v>
      </c>
      <c r="BG147" s="192">
        <f t="shared" si="16"/>
        <v>0</v>
      </c>
      <c r="BH147" s="192">
        <f t="shared" si="17"/>
        <v>0</v>
      </c>
      <c r="BI147" s="192">
        <f t="shared" si="18"/>
        <v>0</v>
      </c>
      <c r="BJ147" s="14" t="s">
        <v>140</v>
      </c>
      <c r="BK147" s="192">
        <f t="shared" si="19"/>
        <v>0</v>
      </c>
      <c r="BL147" s="14" t="s">
        <v>139</v>
      </c>
      <c r="BM147" s="191" t="s">
        <v>582</v>
      </c>
    </row>
    <row r="148" spans="1:65" s="2" customFormat="1" ht="24.2" customHeight="1">
      <c r="A148" s="28"/>
      <c r="B148" s="29"/>
      <c r="C148" s="180" t="s">
        <v>227</v>
      </c>
      <c r="D148" s="180" t="s">
        <v>135</v>
      </c>
      <c r="E148" s="181" t="s">
        <v>583</v>
      </c>
      <c r="F148" s="182" t="s">
        <v>584</v>
      </c>
      <c r="G148" s="183" t="s">
        <v>138</v>
      </c>
      <c r="H148" s="184">
        <v>15</v>
      </c>
      <c r="I148" s="184"/>
      <c r="J148" s="185">
        <f t="shared" si="10"/>
        <v>0</v>
      </c>
      <c r="K148" s="186"/>
      <c r="L148" s="33"/>
      <c r="M148" s="187" t="s">
        <v>1</v>
      </c>
      <c r="N148" s="188" t="s">
        <v>37</v>
      </c>
      <c r="O148" s="189">
        <v>0.14699999999999999</v>
      </c>
      <c r="P148" s="189">
        <f t="shared" si="11"/>
        <v>2.2050000000000001</v>
      </c>
      <c r="Q148" s="189">
        <v>5.6710000000000003E-2</v>
      </c>
      <c r="R148" s="189">
        <f t="shared" si="12"/>
        <v>0.85065000000000002</v>
      </c>
      <c r="S148" s="189">
        <v>0</v>
      </c>
      <c r="T148" s="190">
        <f t="shared" si="13"/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91" t="s">
        <v>139</v>
      </c>
      <c r="AT148" s="191" t="s">
        <v>135</v>
      </c>
      <c r="AU148" s="191" t="s">
        <v>140</v>
      </c>
      <c r="AY148" s="14" t="s">
        <v>133</v>
      </c>
      <c r="BE148" s="192">
        <f t="shared" si="14"/>
        <v>0</v>
      </c>
      <c r="BF148" s="192">
        <f t="shared" si="15"/>
        <v>0</v>
      </c>
      <c r="BG148" s="192">
        <f t="shared" si="16"/>
        <v>0</v>
      </c>
      <c r="BH148" s="192">
        <f t="shared" si="17"/>
        <v>0</v>
      </c>
      <c r="BI148" s="192">
        <f t="shared" si="18"/>
        <v>0</v>
      </c>
      <c r="BJ148" s="14" t="s">
        <v>140</v>
      </c>
      <c r="BK148" s="192">
        <f t="shared" si="19"/>
        <v>0</v>
      </c>
      <c r="BL148" s="14" t="s">
        <v>139</v>
      </c>
      <c r="BM148" s="191" t="s">
        <v>585</v>
      </c>
    </row>
    <row r="149" spans="1:65" s="2" customFormat="1" ht="14.45" customHeight="1">
      <c r="A149" s="28"/>
      <c r="B149" s="29"/>
      <c r="C149" s="193" t="s">
        <v>232</v>
      </c>
      <c r="D149" s="193" t="s">
        <v>241</v>
      </c>
      <c r="E149" s="194" t="s">
        <v>586</v>
      </c>
      <c r="F149" s="195" t="s">
        <v>587</v>
      </c>
      <c r="G149" s="196" t="s">
        <v>138</v>
      </c>
      <c r="H149" s="197">
        <v>15.15</v>
      </c>
      <c r="I149" s="197"/>
      <c r="J149" s="198">
        <f t="shared" si="10"/>
        <v>0</v>
      </c>
      <c r="K149" s="199"/>
      <c r="L149" s="200"/>
      <c r="M149" s="201" t="s">
        <v>1</v>
      </c>
      <c r="N149" s="202" t="s">
        <v>37</v>
      </c>
      <c r="O149" s="189">
        <v>0</v>
      </c>
      <c r="P149" s="189">
        <f t="shared" si="11"/>
        <v>0</v>
      </c>
      <c r="Q149" s="189">
        <v>3.27E-2</v>
      </c>
      <c r="R149" s="189">
        <f t="shared" si="12"/>
        <v>0.49540499999999998</v>
      </c>
      <c r="S149" s="189">
        <v>0</v>
      </c>
      <c r="T149" s="190">
        <f t="shared" si="13"/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91" t="s">
        <v>165</v>
      </c>
      <c r="AT149" s="191" t="s">
        <v>241</v>
      </c>
      <c r="AU149" s="191" t="s">
        <v>140</v>
      </c>
      <c r="AY149" s="14" t="s">
        <v>133</v>
      </c>
      <c r="BE149" s="192">
        <f t="shared" si="14"/>
        <v>0</v>
      </c>
      <c r="BF149" s="192">
        <f t="shared" si="15"/>
        <v>0</v>
      </c>
      <c r="BG149" s="192">
        <f t="shared" si="16"/>
        <v>0</v>
      </c>
      <c r="BH149" s="192">
        <f t="shared" si="17"/>
        <v>0</v>
      </c>
      <c r="BI149" s="192">
        <f t="shared" si="18"/>
        <v>0</v>
      </c>
      <c r="BJ149" s="14" t="s">
        <v>140</v>
      </c>
      <c r="BK149" s="192">
        <f t="shared" si="19"/>
        <v>0</v>
      </c>
      <c r="BL149" s="14" t="s">
        <v>139</v>
      </c>
      <c r="BM149" s="191" t="s">
        <v>588</v>
      </c>
    </row>
    <row r="150" spans="1:65" s="2" customFormat="1" ht="24.2" customHeight="1">
      <c r="A150" s="28"/>
      <c r="B150" s="29"/>
      <c r="C150" s="180" t="s">
        <v>236</v>
      </c>
      <c r="D150" s="180" t="s">
        <v>135</v>
      </c>
      <c r="E150" s="181" t="s">
        <v>589</v>
      </c>
      <c r="F150" s="182" t="s">
        <v>590</v>
      </c>
      <c r="G150" s="183" t="s">
        <v>138</v>
      </c>
      <c r="H150" s="184">
        <v>10</v>
      </c>
      <c r="I150" s="184"/>
      <c r="J150" s="185">
        <f t="shared" si="10"/>
        <v>0</v>
      </c>
      <c r="K150" s="186"/>
      <c r="L150" s="33"/>
      <c r="M150" s="187" t="s">
        <v>1</v>
      </c>
      <c r="N150" s="188" t="s">
        <v>37</v>
      </c>
      <c r="O150" s="189">
        <v>0.155</v>
      </c>
      <c r="P150" s="189">
        <f t="shared" si="11"/>
        <v>1.55</v>
      </c>
      <c r="Q150" s="189">
        <v>6.8049999999999999E-2</v>
      </c>
      <c r="R150" s="189">
        <f t="shared" si="12"/>
        <v>0.68049999999999999</v>
      </c>
      <c r="S150" s="189">
        <v>0</v>
      </c>
      <c r="T150" s="190">
        <f t="shared" si="13"/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91" t="s">
        <v>139</v>
      </c>
      <c r="AT150" s="191" t="s">
        <v>135</v>
      </c>
      <c r="AU150" s="191" t="s">
        <v>140</v>
      </c>
      <c r="AY150" s="14" t="s">
        <v>133</v>
      </c>
      <c r="BE150" s="192">
        <f t="shared" si="14"/>
        <v>0</v>
      </c>
      <c r="BF150" s="192">
        <f t="shared" si="15"/>
        <v>0</v>
      </c>
      <c r="BG150" s="192">
        <f t="shared" si="16"/>
        <v>0</v>
      </c>
      <c r="BH150" s="192">
        <f t="shared" si="17"/>
        <v>0</v>
      </c>
      <c r="BI150" s="192">
        <f t="shared" si="18"/>
        <v>0</v>
      </c>
      <c r="BJ150" s="14" t="s">
        <v>140</v>
      </c>
      <c r="BK150" s="192">
        <f t="shared" si="19"/>
        <v>0</v>
      </c>
      <c r="BL150" s="14" t="s">
        <v>139</v>
      </c>
      <c r="BM150" s="191" t="s">
        <v>591</v>
      </c>
    </row>
    <row r="151" spans="1:65" s="2" customFormat="1" ht="24.2" customHeight="1">
      <c r="A151" s="28"/>
      <c r="B151" s="29"/>
      <c r="C151" s="193" t="s">
        <v>240</v>
      </c>
      <c r="D151" s="193" t="s">
        <v>241</v>
      </c>
      <c r="E151" s="194" t="s">
        <v>592</v>
      </c>
      <c r="F151" s="195" t="s">
        <v>593</v>
      </c>
      <c r="G151" s="196" t="s">
        <v>138</v>
      </c>
      <c r="H151" s="197">
        <v>10.1</v>
      </c>
      <c r="I151" s="197"/>
      <c r="J151" s="198">
        <f t="shared" si="10"/>
        <v>0</v>
      </c>
      <c r="K151" s="199"/>
      <c r="L151" s="200"/>
      <c r="M151" s="201" t="s">
        <v>1</v>
      </c>
      <c r="N151" s="202" t="s">
        <v>37</v>
      </c>
      <c r="O151" s="189">
        <v>0</v>
      </c>
      <c r="P151" s="189">
        <f t="shared" si="11"/>
        <v>0</v>
      </c>
      <c r="Q151" s="189">
        <v>4.8000000000000001E-2</v>
      </c>
      <c r="R151" s="189">
        <f t="shared" si="12"/>
        <v>0.48480000000000001</v>
      </c>
      <c r="S151" s="189">
        <v>0</v>
      </c>
      <c r="T151" s="190">
        <f t="shared" si="13"/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91" t="s">
        <v>165</v>
      </c>
      <c r="AT151" s="191" t="s">
        <v>241</v>
      </c>
      <c r="AU151" s="191" t="s">
        <v>140</v>
      </c>
      <c r="AY151" s="14" t="s">
        <v>133</v>
      </c>
      <c r="BE151" s="192">
        <f t="shared" si="14"/>
        <v>0</v>
      </c>
      <c r="BF151" s="192">
        <f t="shared" si="15"/>
        <v>0</v>
      </c>
      <c r="BG151" s="192">
        <f t="shared" si="16"/>
        <v>0</v>
      </c>
      <c r="BH151" s="192">
        <f t="shared" si="17"/>
        <v>0</v>
      </c>
      <c r="BI151" s="192">
        <f t="shared" si="18"/>
        <v>0</v>
      </c>
      <c r="BJ151" s="14" t="s">
        <v>140</v>
      </c>
      <c r="BK151" s="192">
        <f t="shared" si="19"/>
        <v>0</v>
      </c>
      <c r="BL151" s="14" t="s">
        <v>139</v>
      </c>
      <c r="BM151" s="191" t="s">
        <v>594</v>
      </c>
    </row>
    <row r="152" spans="1:65" s="12" customFormat="1" ht="22.9" customHeight="1">
      <c r="B152" s="165"/>
      <c r="C152" s="166"/>
      <c r="D152" s="167" t="s">
        <v>70</v>
      </c>
      <c r="E152" s="178" t="s">
        <v>484</v>
      </c>
      <c r="F152" s="178" t="s">
        <v>485</v>
      </c>
      <c r="G152" s="166"/>
      <c r="H152" s="166"/>
      <c r="I152" s="166"/>
      <c r="J152" s="179">
        <f>BK152</f>
        <v>0</v>
      </c>
      <c r="K152" s="166"/>
      <c r="L152" s="170"/>
      <c r="M152" s="171"/>
      <c r="N152" s="172"/>
      <c r="O152" s="172"/>
      <c r="P152" s="173">
        <f>P153</f>
        <v>123.69950100000001</v>
      </c>
      <c r="Q152" s="172"/>
      <c r="R152" s="173">
        <f>R153</f>
        <v>0</v>
      </c>
      <c r="S152" s="172"/>
      <c r="T152" s="174">
        <f>T153</f>
        <v>0</v>
      </c>
      <c r="AR152" s="175" t="s">
        <v>79</v>
      </c>
      <c r="AT152" s="176" t="s">
        <v>70</v>
      </c>
      <c r="AU152" s="176" t="s">
        <v>79</v>
      </c>
      <c r="AY152" s="175" t="s">
        <v>133</v>
      </c>
      <c r="BK152" s="177">
        <f>BK153</f>
        <v>0</v>
      </c>
    </row>
    <row r="153" spans="1:65" s="2" customFormat="1" ht="24.2" customHeight="1">
      <c r="A153" s="28"/>
      <c r="B153" s="29"/>
      <c r="C153" s="180" t="s">
        <v>246</v>
      </c>
      <c r="D153" s="180" t="s">
        <v>135</v>
      </c>
      <c r="E153" s="181" t="s">
        <v>595</v>
      </c>
      <c r="F153" s="182" t="s">
        <v>596</v>
      </c>
      <c r="G153" s="183" t="s">
        <v>221</v>
      </c>
      <c r="H153" s="184">
        <v>314.75700000000001</v>
      </c>
      <c r="I153" s="184"/>
      <c r="J153" s="185">
        <f>ROUND(I153*H153,2)</f>
        <v>0</v>
      </c>
      <c r="K153" s="186"/>
      <c r="L153" s="33"/>
      <c r="M153" s="207" t="s">
        <v>1</v>
      </c>
      <c r="N153" s="208" t="s">
        <v>37</v>
      </c>
      <c r="O153" s="205">
        <v>0.39300000000000002</v>
      </c>
      <c r="P153" s="205">
        <f>O153*H153</f>
        <v>123.69950100000001</v>
      </c>
      <c r="Q153" s="205">
        <v>0</v>
      </c>
      <c r="R153" s="205">
        <f>Q153*H153</f>
        <v>0</v>
      </c>
      <c r="S153" s="205">
        <v>0</v>
      </c>
      <c r="T153" s="206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91" t="s">
        <v>139</v>
      </c>
      <c r="AT153" s="191" t="s">
        <v>135</v>
      </c>
      <c r="AU153" s="191" t="s">
        <v>140</v>
      </c>
      <c r="AY153" s="14" t="s">
        <v>133</v>
      </c>
      <c r="BE153" s="192">
        <f>IF(N153="základná",J153,0)</f>
        <v>0</v>
      </c>
      <c r="BF153" s="192">
        <f>IF(N153="znížená",J153,0)</f>
        <v>0</v>
      </c>
      <c r="BG153" s="192">
        <f>IF(N153="zákl. prenesená",J153,0)</f>
        <v>0</v>
      </c>
      <c r="BH153" s="192">
        <f>IF(N153="zníž. prenesená",J153,0)</f>
        <v>0</v>
      </c>
      <c r="BI153" s="192">
        <f>IF(N153="nulová",J153,0)</f>
        <v>0</v>
      </c>
      <c r="BJ153" s="14" t="s">
        <v>140</v>
      </c>
      <c r="BK153" s="192">
        <f>ROUND(I153*H153,2)</f>
        <v>0</v>
      </c>
      <c r="BL153" s="14" t="s">
        <v>139</v>
      </c>
      <c r="BM153" s="191" t="s">
        <v>597</v>
      </c>
    </row>
    <row r="154" spans="1:65" s="2" customFormat="1" ht="6.95" customHeight="1">
      <c r="A154" s="28"/>
      <c r="B154" s="48"/>
      <c r="C154" s="49"/>
      <c r="D154" s="49"/>
      <c r="E154" s="49"/>
      <c r="F154" s="49"/>
      <c r="G154" s="49"/>
      <c r="H154" s="49"/>
      <c r="I154" s="49"/>
      <c r="J154" s="49"/>
      <c r="K154" s="49"/>
      <c r="L154" s="33"/>
      <c r="M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</row>
  </sheetData>
  <sheetProtection formatColumns="0" formatRows="0" autoFilter="0"/>
  <autoFilter ref="C120:K15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1"/>
  <sheetViews>
    <sheetView showGridLines="0" workbookViewId="0">
      <selection activeCell="J12" sqref="J1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19"/>
    </row>
    <row r="2" spans="1:46" s="1" customFormat="1" ht="36.950000000000003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4" t="s">
        <v>89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7"/>
      <c r="AT3" s="14" t="s">
        <v>71</v>
      </c>
    </row>
    <row r="4" spans="1:46" s="1" customFormat="1" ht="24.95" customHeight="1">
      <c r="B4" s="17"/>
      <c r="D4" s="104" t="s">
        <v>102</v>
      </c>
      <c r="L4" s="17"/>
      <c r="M4" s="105" t="s">
        <v>10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06" t="s">
        <v>13</v>
      </c>
      <c r="L6" s="17"/>
    </row>
    <row r="7" spans="1:46" s="1" customFormat="1" ht="26.25" customHeight="1">
      <c r="B7" s="17"/>
      <c r="E7" s="248" t="str">
        <f>'Rekapitulácia stavby'!K6</f>
        <v>Veľké Kapušany - Okružná križovatka ul.Fábryho - Nám.I.Dobóa - Nám.L.N.Tolstého</v>
      </c>
      <c r="F7" s="249"/>
      <c r="G7" s="249"/>
      <c r="H7" s="249"/>
      <c r="L7" s="17"/>
    </row>
    <row r="8" spans="1:46" s="2" customFormat="1" ht="12" customHeight="1">
      <c r="A8" s="28"/>
      <c r="B8" s="33"/>
      <c r="C8" s="28"/>
      <c r="D8" s="106" t="s">
        <v>103</v>
      </c>
      <c r="E8" s="28"/>
      <c r="F8" s="28"/>
      <c r="G8" s="28"/>
      <c r="H8" s="28"/>
      <c r="I8" s="28"/>
      <c r="J8" s="28"/>
      <c r="K8" s="28"/>
      <c r="L8" s="45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33"/>
      <c r="C9" s="28"/>
      <c r="D9" s="28"/>
      <c r="E9" s="250" t="s">
        <v>598</v>
      </c>
      <c r="F9" s="251"/>
      <c r="G9" s="251"/>
      <c r="H9" s="251"/>
      <c r="I9" s="28"/>
      <c r="J9" s="28"/>
      <c r="K9" s="28"/>
      <c r="L9" s="45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45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33"/>
      <c r="C11" s="28"/>
      <c r="D11" s="106" t="s">
        <v>15</v>
      </c>
      <c r="E11" s="28"/>
      <c r="F11" s="107" t="s">
        <v>1</v>
      </c>
      <c r="G11" s="28"/>
      <c r="H11" s="28"/>
      <c r="I11" s="106" t="s">
        <v>16</v>
      </c>
      <c r="J11" s="107" t="s">
        <v>1</v>
      </c>
      <c r="K11" s="28"/>
      <c r="L11" s="45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33"/>
      <c r="C12" s="28"/>
      <c r="D12" s="106" t="s">
        <v>17</v>
      </c>
      <c r="E12" s="28"/>
      <c r="F12" s="107" t="s">
        <v>18</v>
      </c>
      <c r="G12" s="28"/>
      <c r="H12" s="28"/>
      <c r="I12" s="106" t="s">
        <v>19</v>
      </c>
      <c r="J12" s="108"/>
      <c r="K12" s="28"/>
      <c r="L12" s="45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45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33"/>
      <c r="C14" s="28"/>
      <c r="D14" s="106" t="s">
        <v>20</v>
      </c>
      <c r="E14" s="28"/>
      <c r="F14" s="28"/>
      <c r="G14" s="28"/>
      <c r="H14" s="28"/>
      <c r="I14" s="106" t="s">
        <v>21</v>
      </c>
      <c r="J14" s="107" t="s">
        <v>1</v>
      </c>
      <c r="K14" s="28"/>
      <c r="L14" s="45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33"/>
      <c r="C15" s="28"/>
      <c r="D15" s="28"/>
      <c r="E15" s="107" t="s">
        <v>22</v>
      </c>
      <c r="F15" s="28"/>
      <c r="G15" s="28"/>
      <c r="H15" s="28"/>
      <c r="I15" s="106" t="s">
        <v>23</v>
      </c>
      <c r="J15" s="107" t="s">
        <v>1</v>
      </c>
      <c r="K15" s="28"/>
      <c r="L15" s="45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33"/>
      <c r="C16" s="28"/>
      <c r="D16" s="28"/>
      <c r="E16" s="28"/>
      <c r="F16" s="28"/>
      <c r="G16" s="28"/>
      <c r="H16" s="28"/>
      <c r="I16" s="28"/>
      <c r="J16" s="28"/>
      <c r="K16" s="28"/>
      <c r="L16" s="45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33"/>
      <c r="C17" s="28"/>
      <c r="D17" s="106" t="s">
        <v>24</v>
      </c>
      <c r="E17" s="28"/>
      <c r="F17" s="28"/>
      <c r="G17" s="28"/>
      <c r="H17" s="28"/>
      <c r="I17" s="106" t="s">
        <v>21</v>
      </c>
      <c r="J17" s="107" t="str">
        <f>'Rekapitulácia stavby'!AN13</f>
        <v/>
      </c>
      <c r="K17" s="28"/>
      <c r="L17" s="45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33"/>
      <c r="C18" s="28"/>
      <c r="D18" s="28"/>
      <c r="E18" s="252" t="str">
        <f>'Rekapitulácia stavby'!E14</f>
        <v xml:space="preserve"> </v>
      </c>
      <c r="F18" s="252"/>
      <c r="G18" s="252"/>
      <c r="H18" s="252"/>
      <c r="I18" s="106" t="s">
        <v>23</v>
      </c>
      <c r="J18" s="107" t="str">
        <f>'Rekapitulácia stavby'!AN14</f>
        <v/>
      </c>
      <c r="K18" s="28"/>
      <c r="L18" s="45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45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33"/>
      <c r="C20" s="28"/>
      <c r="D20" s="106" t="s">
        <v>26</v>
      </c>
      <c r="E20" s="28"/>
      <c r="F20" s="28"/>
      <c r="G20" s="28"/>
      <c r="H20" s="28"/>
      <c r="I20" s="106" t="s">
        <v>21</v>
      </c>
      <c r="J20" s="107" t="s">
        <v>1</v>
      </c>
      <c r="K20" s="28"/>
      <c r="L20" s="45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33"/>
      <c r="C21" s="28"/>
      <c r="D21" s="28"/>
      <c r="E21" s="107" t="s">
        <v>27</v>
      </c>
      <c r="F21" s="28"/>
      <c r="G21" s="28"/>
      <c r="H21" s="28"/>
      <c r="I21" s="106" t="s">
        <v>23</v>
      </c>
      <c r="J21" s="107" t="s">
        <v>1</v>
      </c>
      <c r="K21" s="28"/>
      <c r="L21" s="45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33"/>
      <c r="C22" s="28"/>
      <c r="D22" s="28"/>
      <c r="E22" s="28"/>
      <c r="F22" s="28"/>
      <c r="G22" s="28"/>
      <c r="H22" s="28"/>
      <c r="I22" s="28"/>
      <c r="J22" s="28"/>
      <c r="K22" s="28"/>
      <c r="L22" s="45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33"/>
      <c r="C23" s="28"/>
      <c r="D23" s="106" t="s">
        <v>29</v>
      </c>
      <c r="E23" s="28"/>
      <c r="F23" s="28"/>
      <c r="G23" s="28"/>
      <c r="H23" s="28"/>
      <c r="I23" s="106" t="s">
        <v>21</v>
      </c>
      <c r="J23" s="107" t="str">
        <f>IF('Rekapitulácia stavby'!AN19="","",'Rekapitulácia stavby'!AN19)</f>
        <v/>
      </c>
      <c r="K23" s="28"/>
      <c r="L23" s="45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33"/>
      <c r="C24" s="28"/>
      <c r="D24" s="28"/>
      <c r="E24" s="107" t="str">
        <f>IF('Rekapitulácia stavby'!E20="","",'Rekapitulácia stavby'!E20)</f>
        <v xml:space="preserve"> </v>
      </c>
      <c r="F24" s="28"/>
      <c r="G24" s="28"/>
      <c r="H24" s="28"/>
      <c r="I24" s="106" t="s">
        <v>23</v>
      </c>
      <c r="J24" s="107" t="str">
        <f>IF('Rekapitulácia stavby'!AN20="","",'Rekapitulácia stavby'!AN20)</f>
        <v/>
      </c>
      <c r="K24" s="28"/>
      <c r="L24" s="45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33"/>
      <c r="C25" s="28"/>
      <c r="D25" s="28"/>
      <c r="E25" s="28"/>
      <c r="F25" s="28"/>
      <c r="G25" s="28"/>
      <c r="H25" s="28"/>
      <c r="I25" s="28"/>
      <c r="J25" s="28"/>
      <c r="K25" s="28"/>
      <c r="L25" s="45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33"/>
      <c r="C26" s="28"/>
      <c r="D26" s="106" t="s">
        <v>30</v>
      </c>
      <c r="E26" s="28"/>
      <c r="F26" s="28"/>
      <c r="G26" s="28"/>
      <c r="H26" s="28"/>
      <c r="I26" s="28"/>
      <c r="J26" s="28"/>
      <c r="K26" s="28"/>
      <c r="L26" s="45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109"/>
      <c r="B27" s="110"/>
      <c r="C27" s="109"/>
      <c r="D27" s="109"/>
      <c r="E27" s="253" t="s">
        <v>1</v>
      </c>
      <c r="F27" s="253"/>
      <c r="G27" s="253"/>
      <c r="H27" s="253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28"/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45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33"/>
      <c r="C29" s="28"/>
      <c r="D29" s="112"/>
      <c r="E29" s="112"/>
      <c r="F29" s="112"/>
      <c r="G29" s="112"/>
      <c r="H29" s="112"/>
      <c r="I29" s="112"/>
      <c r="J29" s="112"/>
      <c r="K29" s="112"/>
      <c r="L29" s="45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33"/>
      <c r="C30" s="28"/>
      <c r="D30" s="113" t="s">
        <v>31</v>
      </c>
      <c r="E30" s="28"/>
      <c r="F30" s="28"/>
      <c r="G30" s="28"/>
      <c r="H30" s="28"/>
      <c r="I30" s="28"/>
      <c r="J30" s="114">
        <f>ROUND(J123, 2)</f>
        <v>0</v>
      </c>
      <c r="K30" s="28"/>
      <c r="L30" s="45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33"/>
      <c r="C31" s="28"/>
      <c r="D31" s="112"/>
      <c r="E31" s="112"/>
      <c r="F31" s="112"/>
      <c r="G31" s="112"/>
      <c r="H31" s="112"/>
      <c r="I31" s="112"/>
      <c r="J31" s="112"/>
      <c r="K31" s="112"/>
      <c r="L31" s="45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33"/>
      <c r="C32" s="28"/>
      <c r="D32" s="28"/>
      <c r="E32" s="28"/>
      <c r="F32" s="115" t="s">
        <v>33</v>
      </c>
      <c r="G32" s="28"/>
      <c r="H32" s="28"/>
      <c r="I32" s="115" t="s">
        <v>32</v>
      </c>
      <c r="J32" s="115" t="s">
        <v>34</v>
      </c>
      <c r="K32" s="28"/>
      <c r="L32" s="45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33"/>
      <c r="C33" s="28"/>
      <c r="D33" s="116" t="s">
        <v>35</v>
      </c>
      <c r="E33" s="106" t="s">
        <v>36</v>
      </c>
      <c r="F33" s="117">
        <f>ROUND((SUM(BE123:BE160)),  2)</f>
        <v>0</v>
      </c>
      <c r="G33" s="28"/>
      <c r="H33" s="28"/>
      <c r="I33" s="118">
        <v>0.2</v>
      </c>
      <c r="J33" s="117">
        <f>ROUND(((SUM(BE123:BE160))*I33),  2)</f>
        <v>0</v>
      </c>
      <c r="K33" s="28"/>
      <c r="L33" s="45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33"/>
      <c r="C34" s="28"/>
      <c r="D34" s="28"/>
      <c r="E34" s="106" t="s">
        <v>37</v>
      </c>
      <c r="F34" s="117">
        <f>ROUND((SUM(BF123:BF160)),  2)</f>
        <v>0</v>
      </c>
      <c r="G34" s="28"/>
      <c r="H34" s="28"/>
      <c r="I34" s="118">
        <v>0.2</v>
      </c>
      <c r="J34" s="117">
        <f>ROUND(((SUM(BF123:BF160))*I34),  2)</f>
        <v>0</v>
      </c>
      <c r="K34" s="28"/>
      <c r="L34" s="45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33"/>
      <c r="C35" s="28"/>
      <c r="D35" s="28"/>
      <c r="E35" s="106" t="s">
        <v>38</v>
      </c>
      <c r="F35" s="117">
        <f>ROUND((SUM(BG123:BG160)),  2)</f>
        <v>0</v>
      </c>
      <c r="G35" s="28"/>
      <c r="H35" s="28"/>
      <c r="I35" s="118">
        <v>0.2</v>
      </c>
      <c r="J35" s="117">
        <f>0</f>
        <v>0</v>
      </c>
      <c r="K35" s="28"/>
      <c r="L35" s="45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33"/>
      <c r="C36" s="28"/>
      <c r="D36" s="28"/>
      <c r="E36" s="106" t="s">
        <v>39</v>
      </c>
      <c r="F36" s="117">
        <f>ROUND((SUM(BH123:BH160)),  2)</f>
        <v>0</v>
      </c>
      <c r="G36" s="28"/>
      <c r="H36" s="28"/>
      <c r="I36" s="118">
        <v>0.2</v>
      </c>
      <c r="J36" s="117">
        <f>0</f>
        <v>0</v>
      </c>
      <c r="K36" s="28"/>
      <c r="L36" s="45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33"/>
      <c r="C37" s="28"/>
      <c r="D37" s="28"/>
      <c r="E37" s="106" t="s">
        <v>40</v>
      </c>
      <c r="F37" s="117">
        <f>ROUND((SUM(BI123:BI160)),  2)</f>
        <v>0</v>
      </c>
      <c r="G37" s="28"/>
      <c r="H37" s="28"/>
      <c r="I37" s="118">
        <v>0</v>
      </c>
      <c r="J37" s="117">
        <f>0</f>
        <v>0</v>
      </c>
      <c r="K37" s="28"/>
      <c r="L37" s="45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45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33"/>
      <c r="C39" s="119"/>
      <c r="D39" s="120" t="s">
        <v>41</v>
      </c>
      <c r="E39" s="121"/>
      <c r="F39" s="121"/>
      <c r="G39" s="122" t="s">
        <v>42</v>
      </c>
      <c r="H39" s="123" t="s">
        <v>43</v>
      </c>
      <c r="I39" s="121"/>
      <c r="J39" s="124">
        <f>SUM(J30:J37)</f>
        <v>0</v>
      </c>
      <c r="K39" s="125"/>
      <c r="L39" s="45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45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5"/>
      <c r="D50" s="126" t="s">
        <v>44</v>
      </c>
      <c r="E50" s="127"/>
      <c r="F50" s="127"/>
      <c r="G50" s="126" t="s">
        <v>45</v>
      </c>
      <c r="H50" s="127"/>
      <c r="I50" s="127"/>
      <c r="J50" s="127"/>
      <c r="K50" s="127"/>
      <c r="L50" s="45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8"/>
      <c r="B61" s="33"/>
      <c r="C61" s="28"/>
      <c r="D61" s="128" t="s">
        <v>46</v>
      </c>
      <c r="E61" s="129"/>
      <c r="F61" s="130" t="s">
        <v>47</v>
      </c>
      <c r="G61" s="128" t="s">
        <v>46</v>
      </c>
      <c r="H61" s="129"/>
      <c r="I61" s="129"/>
      <c r="J61" s="131" t="s">
        <v>47</v>
      </c>
      <c r="K61" s="129"/>
      <c r="L61" s="4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8"/>
      <c r="B65" s="33"/>
      <c r="C65" s="28"/>
      <c r="D65" s="126" t="s">
        <v>48</v>
      </c>
      <c r="E65" s="132"/>
      <c r="F65" s="132"/>
      <c r="G65" s="126" t="s">
        <v>49</v>
      </c>
      <c r="H65" s="132"/>
      <c r="I65" s="132"/>
      <c r="J65" s="132"/>
      <c r="K65" s="132"/>
      <c r="L65" s="45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8"/>
      <c r="B76" s="33"/>
      <c r="C76" s="28"/>
      <c r="D76" s="128" t="s">
        <v>46</v>
      </c>
      <c r="E76" s="129"/>
      <c r="F76" s="130" t="s">
        <v>47</v>
      </c>
      <c r="G76" s="128" t="s">
        <v>46</v>
      </c>
      <c r="H76" s="129"/>
      <c r="I76" s="129"/>
      <c r="J76" s="131" t="s">
        <v>47</v>
      </c>
      <c r="K76" s="129"/>
      <c r="L76" s="45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45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hidden="1" customHeight="1">
      <c r="A81" s="28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45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hidden="1" customHeight="1">
      <c r="A82" s="28"/>
      <c r="B82" s="29"/>
      <c r="C82" s="20" t="s">
        <v>105</v>
      </c>
      <c r="D82" s="30"/>
      <c r="E82" s="30"/>
      <c r="F82" s="30"/>
      <c r="G82" s="30"/>
      <c r="H82" s="30"/>
      <c r="I82" s="30"/>
      <c r="J82" s="30"/>
      <c r="K82" s="30"/>
      <c r="L82" s="45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hidden="1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45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hidden="1" customHeight="1">
      <c r="A84" s="28"/>
      <c r="B84" s="29"/>
      <c r="C84" s="25" t="s">
        <v>13</v>
      </c>
      <c r="D84" s="30"/>
      <c r="E84" s="30"/>
      <c r="F84" s="30"/>
      <c r="G84" s="30"/>
      <c r="H84" s="30"/>
      <c r="I84" s="30"/>
      <c r="J84" s="30"/>
      <c r="K84" s="30"/>
      <c r="L84" s="45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hidden="1" customHeight="1">
      <c r="A85" s="28"/>
      <c r="B85" s="29"/>
      <c r="C85" s="30"/>
      <c r="D85" s="30"/>
      <c r="E85" s="246" t="str">
        <f>E7</f>
        <v>Veľké Kapušany - Okružná križovatka ul.Fábryho - Nám.I.Dobóa - Nám.L.N.Tolstého</v>
      </c>
      <c r="F85" s="247"/>
      <c r="G85" s="247"/>
      <c r="H85" s="247"/>
      <c r="I85" s="30"/>
      <c r="J85" s="30"/>
      <c r="K85" s="30"/>
      <c r="L85" s="45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hidden="1" customHeight="1">
      <c r="A86" s="28"/>
      <c r="B86" s="29"/>
      <c r="C86" s="25" t="s">
        <v>103</v>
      </c>
      <c r="D86" s="30"/>
      <c r="E86" s="30"/>
      <c r="F86" s="30"/>
      <c r="G86" s="30"/>
      <c r="H86" s="30"/>
      <c r="I86" s="30"/>
      <c r="J86" s="30"/>
      <c r="K86" s="30"/>
      <c r="L86" s="45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hidden="1" customHeight="1">
      <c r="A87" s="28"/>
      <c r="B87" s="29"/>
      <c r="C87" s="30"/>
      <c r="D87" s="30"/>
      <c r="E87" s="209" t="str">
        <f>E9</f>
        <v>501 - 501-00  Dažďová kanalizácia</v>
      </c>
      <c r="F87" s="245"/>
      <c r="G87" s="245"/>
      <c r="H87" s="245"/>
      <c r="I87" s="30"/>
      <c r="J87" s="30"/>
      <c r="K87" s="30"/>
      <c r="L87" s="45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hidden="1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45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hidden="1" customHeight="1">
      <c r="A89" s="28"/>
      <c r="B89" s="29"/>
      <c r="C89" s="25" t="s">
        <v>17</v>
      </c>
      <c r="D89" s="30"/>
      <c r="E89" s="30"/>
      <c r="F89" s="23" t="str">
        <f>F12</f>
        <v>Veľké Kapušany</v>
      </c>
      <c r="G89" s="30"/>
      <c r="H89" s="30"/>
      <c r="I89" s="25" t="s">
        <v>19</v>
      </c>
      <c r="J89" s="60" t="str">
        <f>IF(J12="","",J12)</f>
        <v/>
      </c>
      <c r="K89" s="30"/>
      <c r="L89" s="45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hidden="1" customHeight="1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45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hidden="1" customHeight="1">
      <c r="A91" s="28"/>
      <c r="B91" s="29"/>
      <c r="C91" s="25" t="s">
        <v>20</v>
      </c>
      <c r="D91" s="30"/>
      <c r="E91" s="30"/>
      <c r="F91" s="23" t="str">
        <f>E15</f>
        <v>Mesto Veľké Kapušany, mestský úrad</v>
      </c>
      <c r="G91" s="30"/>
      <c r="H91" s="30"/>
      <c r="I91" s="25" t="s">
        <v>26</v>
      </c>
      <c r="J91" s="26" t="str">
        <f>E21</f>
        <v>KApAR s.r.o. Prešov</v>
      </c>
      <c r="K91" s="30"/>
      <c r="L91" s="45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hidden="1" customHeight="1">
      <c r="A92" s="28"/>
      <c r="B92" s="29"/>
      <c r="C92" s="25" t="s">
        <v>24</v>
      </c>
      <c r="D92" s="30"/>
      <c r="E92" s="30"/>
      <c r="F92" s="23" t="str">
        <f>IF(E18="","",E18)</f>
        <v xml:space="preserve"> </v>
      </c>
      <c r="G92" s="30"/>
      <c r="H92" s="30"/>
      <c r="I92" s="25" t="s">
        <v>29</v>
      </c>
      <c r="J92" s="26" t="str">
        <f>E24</f>
        <v xml:space="preserve"> </v>
      </c>
      <c r="K92" s="30"/>
      <c r="L92" s="45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hidden="1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45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hidden="1" customHeight="1">
      <c r="A94" s="28"/>
      <c r="B94" s="29"/>
      <c r="C94" s="137" t="s">
        <v>106</v>
      </c>
      <c r="D94" s="138"/>
      <c r="E94" s="138"/>
      <c r="F94" s="138"/>
      <c r="G94" s="138"/>
      <c r="H94" s="138"/>
      <c r="I94" s="138"/>
      <c r="J94" s="139" t="s">
        <v>107</v>
      </c>
      <c r="K94" s="138"/>
      <c r="L94" s="45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hidden="1" customHeight="1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45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hidden="1" customHeight="1">
      <c r="A96" s="28"/>
      <c r="B96" s="29"/>
      <c r="C96" s="140" t="s">
        <v>108</v>
      </c>
      <c r="D96" s="30"/>
      <c r="E96" s="30"/>
      <c r="F96" s="30"/>
      <c r="G96" s="30"/>
      <c r="H96" s="30"/>
      <c r="I96" s="30"/>
      <c r="J96" s="78">
        <f>J123</f>
        <v>0</v>
      </c>
      <c r="K96" s="30"/>
      <c r="L96" s="45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109</v>
      </c>
    </row>
    <row r="97" spans="1:31" s="9" customFormat="1" ht="24.95" hidden="1" customHeight="1">
      <c r="B97" s="141"/>
      <c r="C97" s="142"/>
      <c r="D97" s="143" t="s">
        <v>110</v>
      </c>
      <c r="E97" s="144"/>
      <c r="F97" s="144"/>
      <c r="G97" s="144"/>
      <c r="H97" s="144"/>
      <c r="I97" s="144"/>
      <c r="J97" s="145">
        <f>J124</f>
        <v>0</v>
      </c>
      <c r="K97" s="142"/>
      <c r="L97" s="146"/>
    </row>
    <row r="98" spans="1:31" s="10" customFormat="1" ht="19.899999999999999" hidden="1" customHeight="1">
      <c r="B98" s="147"/>
      <c r="C98" s="148"/>
      <c r="D98" s="149" t="s">
        <v>599</v>
      </c>
      <c r="E98" s="150"/>
      <c r="F98" s="150"/>
      <c r="G98" s="150"/>
      <c r="H98" s="150"/>
      <c r="I98" s="150"/>
      <c r="J98" s="151">
        <f>J125</f>
        <v>0</v>
      </c>
      <c r="K98" s="148"/>
      <c r="L98" s="152"/>
    </row>
    <row r="99" spans="1:31" s="10" customFormat="1" ht="19.899999999999999" hidden="1" customHeight="1">
      <c r="B99" s="147"/>
      <c r="C99" s="148"/>
      <c r="D99" s="149" t="s">
        <v>600</v>
      </c>
      <c r="E99" s="150"/>
      <c r="F99" s="150"/>
      <c r="G99" s="150"/>
      <c r="H99" s="150"/>
      <c r="I99" s="150"/>
      <c r="J99" s="151">
        <f>J139</f>
        <v>0</v>
      </c>
      <c r="K99" s="148"/>
      <c r="L99" s="152"/>
    </row>
    <row r="100" spans="1:31" s="10" customFormat="1" ht="19.899999999999999" hidden="1" customHeight="1">
      <c r="B100" s="147"/>
      <c r="C100" s="148"/>
      <c r="D100" s="149" t="s">
        <v>601</v>
      </c>
      <c r="E100" s="150"/>
      <c r="F100" s="150"/>
      <c r="G100" s="150"/>
      <c r="H100" s="150"/>
      <c r="I100" s="150"/>
      <c r="J100" s="151">
        <f>J141</f>
        <v>0</v>
      </c>
      <c r="K100" s="148"/>
      <c r="L100" s="152"/>
    </row>
    <row r="101" spans="1:31" s="10" customFormat="1" ht="19.899999999999999" hidden="1" customHeight="1">
      <c r="B101" s="147"/>
      <c r="C101" s="148"/>
      <c r="D101" s="149" t="s">
        <v>602</v>
      </c>
      <c r="E101" s="150"/>
      <c r="F101" s="150"/>
      <c r="G101" s="150"/>
      <c r="H101" s="150"/>
      <c r="I101" s="150"/>
      <c r="J101" s="151">
        <f>J153</f>
        <v>0</v>
      </c>
      <c r="K101" s="148"/>
      <c r="L101" s="152"/>
    </row>
    <row r="102" spans="1:31" s="10" customFormat="1" ht="19.899999999999999" hidden="1" customHeight="1">
      <c r="B102" s="147"/>
      <c r="C102" s="148"/>
      <c r="D102" s="149" t="s">
        <v>603</v>
      </c>
      <c r="E102" s="150"/>
      <c r="F102" s="150"/>
      <c r="G102" s="150"/>
      <c r="H102" s="150"/>
      <c r="I102" s="150"/>
      <c r="J102" s="151">
        <f>J155</f>
        <v>0</v>
      </c>
      <c r="K102" s="148"/>
      <c r="L102" s="152"/>
    </row>
    <row r="103" spans="1:31" s="10" customFormat="1" ht="19.899999999999999" hidden="1" customHeight="1">
      <c r="B103" s="147"/>
      <c r="C103" s="148"/>
      <c r="D103" s="149" t="s">
        <v>604</v>
      </c>
      <c r="E103" s="150"/>
      <c r="F103" s="150"/>
      <c r="G103" s="150"/>
      <c r="H103" s="150"/>
      <c r="I103" s="150"/>
      <c r="J103" s="151">
        <f>J159</f>
        <v>0</v>
      </c>
      <c r="K103" s="148"/>
      <c r="L103" s="152"/>
    </row>
    <row r="104" spans="1:31" s="2" customFormat="1" ht="21.75" hidden="1" customHeight="1">
      <c r="A104" s="28"/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45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6.95" hidden="1" customHeight="1">
      <c r="A105" s="28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5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hidden="1"/>
    <row r="107" spans="1:31" hidden="1"/>
    <row r="108" spans="1:31" hidden="1"/>
    <row r="109" spans="1:31" s="2" customFormat="1" ht="6.95" customHeight="1">
      <c r="A109" s="28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5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24.95" customHeight="1">
      <c r="A110" s="28"/>
      <c r="B110" s="29"/>
      <c r="C110" s="20" t="s">
        <v>119</v>
      </c>
      <c r="D110" s="30"/>
      <c r="E110" s="30"/>
      <c r="F110" s="30"/>
      <c r="G110" s="30"/>
      <c r="H110" s="30"/>
      <c r="I110" s="30"/>
      <c r="J110" s="30"/>
      <c r="K110" s="30"/>
      <c r="L110" s="45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5" customHeight="1">
      <c r="A111" s="28"/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45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13</v>
      </c>
      <c r="D112" s="30"/>
      <c r="E112" s="30"/>
      <c r="F112" s="30"/>
      <c r="G112" s="30"/>
      <c r="H112" s="30"/>
      <c r="I112" s="30"/>
      <c r="J112" s="30"/>
      <c r="K112" s="30"/>
      <c r="L112" s="45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26.25" customHeight="1">
      <c r="A113" s="28"/>
      <c r="B113" s="29"/>
      <c r="C113" s="30"/>
      <c r="D113" s="30"/>
      <c r="E113" s="246" t="str">
        <f>E7</f>
        <v>Veľké Kapušany - Okružná križovatka ul.Fábryho - Nám.I.Dobóa - Nám.L.N.Tolstého</v>
      </c>
      <c r="F113" s="247"/>
      <c r="G113" s="247"/>
      <c r="H113" s="247"/>
      <c r="I113" s="30"/>
      <c r="J113" s="30"/>
      <c r="K113" s="30"/>
      <c r="L113" s="45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2" customHeight="1">
      <c r="A114" s="28"/>
      <c r="B114" s="29"/>
      <c r="C114" s="25" t="s">
        <v>103</v>
      </c>
      <c r="D114" s="30"/>
      <c r="E114" s="30"/>
      <c r="F114" s="30"/>
      <c r="G114" s="30"/>
      <c r="H114" s="30"/>
      <c r="I114" s="30"/>
      <c r="J114" s="30"/>
      <c r="K114" s="30"/>
      <c r="L114" s="45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6.5" customHeight="1">
      <c r="A115" s="28"/>
      <c r="B115" s="29"/>
      <c r="C115" s="30"/>
      <c r="D115" s="30"/>
      <c r="E115" s="209" t="str">
        <f>E9</f>
        <v>501 - 501-00  Dažďová kanalizácia</v>
      </c>
      <c r="F115" s="245"/>
      <c r="G115" s="245"/>
      <c r="H115" s="245"/>
      <c r="I115" s="30"/>
      <c r="J115" s="30"/>
      <c r="K115" s="30"/>
      <c r="L115" s="45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6.95" customHeight="1">
      <c r="A116" s="28"/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45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12" customHeight="1">
      <c r="A117" s="28"/>
      <c r="B117" s="29"/>
      <c r="C117" s="25" t="s">
        <v>17</v>
      </c>
      <c r="D117" s="30"/>
      <c r="E117" s="30"/>
      <c r="F117" s="23" t="str">
        <f>F12</f>
        <v>Veľké Kapušany</v>
      </c>
      <c r="G117" s="30"/>
      <c r="H117" s="30"/>
      <c r="I117" s="25" t="s">
        <v>19</v>
      </c>
      <c r="J117" s="60" t="str">
        <f>IF(J12="","",J12)</f>
        <v/>
      </c>
      <c r="K117" s="30"/>
      <c r="L117" s="45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6.95" customHeight="1">
      <c r="A118" s="28"/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45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5.2" customHeight="1">
      <c r="A119" s="28"/>
      <c r="B119" s="29"/>
      <c r="C119" s="25" t="s">
        <v>20</v>
      </c>
      <c r="D119" s="30"/>
      <c r="E119" s="30"/>
      <c r="F119" s="23" t="str">
        <f>E15</f>
        <v>Mesto Veľké Kapušany, mestský úrad</v>
      </c>
      <c r="G119" s="30"/>
      <c r="H119" s="30"/>
      <c r="I119" s="25" t="s">
        <v>26</v>
      </c>
      <c r="J119" s="26" t="str">
        <f>E21</f>
        <v>KApAR s.r.o. Prešov</v>
      </c>
      <c r="K119" s="30"/>
      <c r="L119" s="45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15.2" customHeight="1">
      <c r="A120" s="28"/>
      <c r="B120" s="29"/>
      <c r="C120" s="25" t="s">
        <v>24</v>
      </c>
      <c r="D120" s="30"/>
      <c r="E120" s="30"/>
      <c r="F120" s="23" t="str">
        <f>IF(E18="","",E18)</f>
        <v xml:space="preserve"> </v>
      </c>
      <c r="G120" s="30"/>
      <c r="H120" s="30"/>
      <c r="I120" s="25" t="s">
        <v>29</v>
      </c>
      <c r="J120" s="26" t="str">
        <f>E24</f>
        <v xml:space="preserve"> </v>
      </c>
      <c r="K120" s="30"/>
      <c r="L120" s="45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2" customFormat="1" ht="10.35" customHeight="1">
      <c r="A121" s="28"/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45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5" s="11" customFormat="1" ht="29.25" customHeight="1">
      <c r="A122" s="153"/>
      <c r="B122" s="154"/>
      <c r="C122" s="155" t="s">
        <v>120</v>
      </c>
      <c r="D122" s="156" t="s">
        <v>56</v>
      </c>
      <c r="E122" s="156" t="s">
        <v>52</v>
      </c>
      <c r="F122" s="156" t="s">
        <v>53</v>
      </c>
      <c r="G122" s="156" t="s">
        <v>121</v>
      </c>
      <c r="H122" s="156" t="s">
        <v>122</v>
      </c>
      <c r="I122" s="156" t="s">
        <v>123</v>
      </c>
      <c r="J122" s="157" t="s">
        <v>107</v>
      </c>
      <c r="K122" s="158" t="s">
        <v>124</v>
      </c>
      <c r="L122" s="159"/>
      <c r="M122" s="69" t="s">
        <v>1</v>
      </c>
      <c r="N122" s="70" t="s">
        <v>35</v>
      </c>
      <c r="O122" s="70" t="s">
        <v>125</v>
      </c>
      <c r="P122" s="70" t="s">
        <v>126</v>
      </c>
      <c r="Q122" s="70" t="s">
        <v>127</v>
      </c>
      <c r="R122" s="70" t="s">
        <v>128</v>
      </c>
      <c r="S122" s="70" t="s">
        <v>129</v>
      </c>
      <c r="T122" s="71" t="s">
        <v>130</v>
      </c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</row>
    <row r="123" spans="1:65" s="2" customFormat="1" ht="22.9" customHeight="1">
      <c r="A123" s="28"/>
      <c r="B123" s="29"/>
      <c r="C123" s="76" t="s">
        <v>108</v>
      </c>
      <c r="D123" s="30"/>
      <c r="E123" s="30"/>
      <c r="F123" s="30"/>
      <c r="G123" s="30"/>
      <c r="H123" s="30"/>
      <c r="I123" s="30"/>
      <c r="J123" s="160">
        <f>BK123</f>
        <v>0</v>
      </c>
      <c r="K123" s="30"/>
      <c r="L123" s="33"/>
      <c r="M123" s="72"/>
      <c r="N123" s="161"/>
      <c r="O123" s="73"/>
      <c r="P123" s="162">
        <f>P124</f>
        <v>0</v>
      </c>
      <c r="Q123" s="73"/>
      <c r="R123" s="162">
        <f>R124</f>
        <v>0</v>
      </c>
      <c r="S123" s="73"/>
      <c r="T123" s="163">
        <f>T124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T123" s="14" t="s">
        <v>70</v>
      </c>
      <c r="AU123" s="14" t="s">
        <v>109</v>
      </c>
      <c r="BK123" s="164">
        <f>BK124</f>
        <v>0</v>
      </c>
    </row>
    <row r="124" spans="1:65" s="12" customFormat="1" ht="25.9" customHeight="1">
      <c r="B124" s="165"/>
      <c r="C124" s="166"/>
      <c r="D124" s="167" t="s">
        <v>70</v>
      </c>
      <c r="E124" s="168" t="s">
        <v>131</v>
      </c>
      <c r="F124" s="168" t="s">
        <v>132</v>
      </c>
      <c r="G124" s="166"/>
      <c r="H124" s="166"/>
      <c r="I124" s="166"/>
      <c r="J124" s="169">
        <f>BK124</f>
        <v>0</v>
      </c>
      <c r="K124" s="166"/>
      <c r="L124" s="170"/>
      <c r="M124" s="171"/>
      <c r="N124" s="172"/>
      <c r="O124" s="172"/>
      <c r="P124" s="173">
        <f>P125+P139+P141+P153+P155+P159</f>
        <v>0</v>
      </c>
      <c r="Q124" s="172"/>
      <c r="R124" s="173">
        <f>R125+R139+R141+R153+R155+R159</f>
        <v>0</v>
      </c>
      <c r="S124" s="172"/>
      <c r="T124" s="174">
        <f>T125+T139+T141+T153+T155+T159</f>
        <v>0</v>
      </c>
      <c r="AR124" s="175" t="s">
        <v>79</v>
      </c>
      <c r="AT124" s="176" t="s">
        <v>70</v>
      </c>
      <c r="AU124" s="176" t="s">
        <v>71</v>
      </c>
      <c r="AY124" s="175" t="s">
        <v>133</v>
      </c>
      <c r="BK124" s="177">
        <f>BK125+BK139+BK141+BK153+BK155+BK159</f>
        <v>0</v>
      </c>
    </row>
    <row r="125" spans="1:65" s="12" customFormat="1" ht="22.9" customHeight="1">
      <c r="B125" s="165"/>
      <c r="C125" s="166"/>
      <c r="D125" s="167" t="s">
        <v>70</v>
      </c>
      <c r="E125" s="178" t="s">
        <v>605</v>
      </c>
      <c r="F125" s="178" t="s">
        <v>606</v>
      </c>
      <c r="G125" s="166"/>
      <c r="H125" s="166"/>
      <c r="I125" s="166"/>
      <c r="J125" s="179">
        <f>BK125</f>
        <v>0</v>
      </c>
      <c r="K125" s="166"/>
      <c r="L125" s="170"/>
      <c r="M125" s="171"/>
      <c r="N125" s="172"/>
      <c r="O125" s="172"/>
      <c r="P125" s="173">
        <f>SUM(P126:P138)</f>
        <v>0</v>
      </c>
      <c r="Q125" s="172"/>
      <c r="R125" s="173">
        <f>SUM(R126:R138)</f>
        <v>0</v>
      </c>
      <c r="S125" s="172"/>
      <c r="T125" s="174">
        <f>SUM(T126:T138)</f>
        <v>0</v>
      </c>
      <c r="AR125" s="175" t="s">
        <v>79</v>
      </c>
      <c r="AT125" s="176" t="s">
        <v>70</v>
      </c>
      <c r="AU125" s="176" t="s">
        <v>79</v>
      </c>
      <c r="AY125" s="175" t="s">
        <v>133</v>
      </c>
      <c r="BK125" s="177">
        <f>SUM(BK126:BK138)</f>
        <v>0</v>
      </c>
    </row>
    <row r="126" spans="1:65" s="2" customFormat="1" ht="14.45" customHeight="1">
      <c r="A126" s="28"/>
      <c r="B126" s="29"/>
      <c r="C126" s="180" t="s">
        <v>79</v>
      </c>
      <c r="D126" s="180" t="s">
        <v>135</v>
      </c>
      <c r="E126" s="181" t="s">
        <v>607</v>
      </c>
      <c r="F126" s="182" t="s">
        <v>608</v>
      </c>
      <c r="G126" s="183" t="s">
        <v>176</v>
      </c>
      <c r="H126" s="184">
        <v>1</v>
      </c>
      <c r="I126" s="184"/>
      <c r="J126" s="185">
        <f t="shared" ref="J126:J138" si="0">ROUND(I126*H126,2)</f>
        <v>0</v>
      </c>
      <c r="K126" s="186"/>
      <c r="L126" s="33"/>
      <c r="M126" s="187" t="s">
        <v>1</v>
      </c>
      <c r="N126" s="188" t="s">
        <v>37</v>
      </c>
      <c r="O126" s="189">
        <v>0</v>
      </c>
      <c r="P126" s="189">
        <f t="shared" ref="P126:P138" si="1">O126*H126</f>
        <v>0</v>
      </c>
      <c r="Q126" s="189">
        <v>0</v>
      </c>
      <c r="R126" s="189">
        <f t="shared" ref="R126:R138" si="2">Q126*H126</f>
        <v>0</v>
      </c>
      <c r="S126" s="189">
        <v>0</v>
      </c>
      <c r="T126" s="190">
        <f t="shared" ref="T126:T138" si="3"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91" t="s">
        <v>139</v>
      </c>
      <c r="AT126" s="191" t="s">
        <v>135</v>
      </c>
      <c r="AU126" s="191" t="s">
        <v>140</v>
      </c>
      <c r="AY126" s="14" t="s">
        <v>133</v>
      </c>
      <c r="BE126" s="192">
        <f t="shared" ref="BE126:BE138" si="4">IF(N126="základná",J126,0)</f>
        <v>0</v>
      </c>
      <c r="BF126" s="192">
        <f t="shared" ref="BF126:BF138" si="5">IF(N126="znížená",J126,0)</f>
        <v>0</v>
      </c>
      <c r="BG126" s="192">
        <f t="shared" ref="BG126:BG138" si="6">IF(N126="zákl. prenesená",J126,0)</f>
        <v>0</v>
      </c>
      <c r="BH126" s="192">
        <f t="shared" ref="BH126:BH138" si="7">IF(N126="zníž. prenesená",J126,0)</f>
        <v>0</v>
      </c>
      <c r="BI126" s="192">
        <f t="shared" ref="BI126:BI138" si="8">IF(N126="nulová",J126,0)</f>
        <v>0</v>
      </c>
      <c r="BJ126" s="14" t="s">
        <v>140</v>
      </c>
      <c r="BK126" s="192">
        <f t="shared" ref="BK126:BK138" si="9">ROUND(I126*H126,2)</f>
        <v>0</v>
      </c>
      <c r="BL126" s="14" t="s">
        <v>139</v>
      </c>
      <c r="BM126" s="191" t="s">
        <v>240</v>
      </c>
    </row>
    <row r="127" spans="1:65" s="2" customFormat="1" ht="14.45" customHeight="1">
      <c r="A127" s="28"/>
      <c r="B127" s="29"/>
      <c r="C127" s="180" t="s">
        <v>140</v>
      </c>
      <c r="D127" s="180" t="s">
        <v>135</v>
      </c>
      <c r="E127" s="181" t="s">
        <v>609</v>
      </c>
      <c r="F127" s="182" t="s">
        <v>610</v>
      </c>
      <c r="G127" s="183" t="s">
        <v>176</v>
      </c>
      <c r="H127" s="184">
        <v>3</v>
      </c>
      <c r="I127" s="184"/>
      <c r="J127" s="185">
        <f t="shared" si="0"/>
        <v>0</v>
      </c>
      <c r="K127" s="186"/>
      <c r="L127" s="33"/>
      <c r="M127" s="187" t="s">
        <v>1</v>
      </c>
      <c r="N127" s="188" t="s">
        <v>37</v>
      </c>
      <c r="O127" s="189">
        <v>0</v>
      </c>
      <c r="P127" s="189">
        <f t="shared" si="1"/>
        <v>0</v>
      </c>
      <c r="Q127" s="189">
        <v>0</v>
      </c>
      <c r="R127" s="189">
        <f t="shared" si="2"/>
        <v>0</v>
      </c>
      <c r="S127" s="189">
        <v>0</v>
      </c>
      <c r="T127" s="190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91" t="s">
        <v>139</v>
      </c>
      <c r="AT127" s="191" t="s">
        <v>135</v>
      </c>
      <c r="AU127" s="191" t="s">
        <v>140</v>
      </c>
      <c r="AY127" s="14" t="s">
        <v>133</v>
      </c>
      <c r="BE127" s="192">
        <f t="shared" si="4"/>
        <v>0</v>
      </c>
      <c r="BF127" s="192">
        <f t="shared" si="5"/>
        <v>0</v>
      </c>
      <c r="BG127" s="192">
        <f t="shared" si="6"/>
        <v>0</v>
      </c>
      <c r="BH127" s="192">
        <f t="shared" si="7"/>
        <v>0</v>
      </c>
      <c r="BI127" s="192">
        <f t="shared" si="8"/>
        <v>0</v>
      </c>
      <c r="BJ127" s="14" t="s">
        <v>140</v>
      </c>
      <c r="BK127" s="192">
        <f t="shared" si="9"/>
        <v>0</v>
      </c>
      <c r="BL127" s="14" t="s">
        <v>139</v>
      </c>
      <c r="BM127" s="191" t="s">
        <v>250</v>
      </c>
    </row>
    <row r="128" spans="1:65" s="2" customFormat="1" ht="14.45" customHeight="1">
      <c r="A128" s="28"/>
      <c r="B128" s="29"/>
      <c r="C128" s="180" t="s">
        <v>145</v>
      </c>
      <c r="D128" s="180" t="s">
        <v>135</v>
      </c>
      <c r="E128" s="181" t="s">
        <v>611</v>
      </c>
      <c r="F128" s="182" t="s">
        <v>612</v>
      </c>
      <c r="G128" s="183" t="s">
        <v>185</v>
      </c>
      <c r="H128" s="184">
        <v>111.11</v>
      </c>
      <c r="I128" s="184"/>
      <c r="J128" s="185">
        <f t="shared" si="0"/>
        <v>0</v>
      </c>
      <c r="K128" s="186"/>
      <c r="L128" s="33"/>
      <c r="M128" s="187" t="s">
        <v>1</v>
      </c>
      <c r="N128" s="188" t="s">
        <v>37</v>
      </c>
      <c r="O128" s="189">
        <v>0</v>
      </c>
      <c r="P128" s="189">
        <f t="shared" si="1"/>
        <v>0</v>
      </c>
      <c r="Q128" s="189">
        <v>0</v>
      </c>
      <c r="R128" s="189">
        <f t="shared" si="2"/>
        <v>0</v>
      </c>
      <c r="S128" s="189">
        <v>0</v>
      </c>
      <c r="T128" s="190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91" t="s">
        <v>139</v>
      </c>
      <c r="AT128" s="191" t="s">
        <v>135</v>
      </c>
      <c r="AU128" s="191" t="s">
        <v>140</v>
      </c>
      <c r="AY128" s="14" t="s">
        <v>133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4" t="s">
        <v>140</v>
      </c>
      <c r="BK128" s="192">
        <f t="shared" si="9"/>
        <v>0</v>
      </c>
      <c r="BL128" s="14" t="s">
        <v>139</v>
      </c>
      <c r="BM128" s="191" t="s">
        <v>258</v>
      </c>
    </row>
    <row r="129" spans="1:65" s="2" customFormat="1" ht="14.45" customHeight="1">
      <c r="A129" s="28"/>
      <c r="B129" s="29"/>
      <c r="C129" s="180" t="s">
        <v>139</v>
      </c>
      <c r="D129" s="180" t="s">
        <v>135</v>
      </c>
      <c r="E129" s="181" t="s">
        <v>613</v>
      </c>
      <c r="F129" s="182" t="s">
        <v>614</v>
      </c>
      <c r="G129" s="183" t="s">
        <v>524</v>
      </c>
      <c r="H129" s="184">
        <v>33.332999999999998</v>
      </c>
      <c r="I129" s="184"/>
      <c r="J129" s="185">
        <f t="shared" si="0"/>
        <v>0</v>
      </c>
      <c r="K129" s="186"/>
      <c r="L129" s="33"/>
      <c r="M129" s="187" t="s">
        <v>1</v>
      </c>
      <c r="N129" s="188" t="s">
        <v>37</v>
      </c>
      <c r="O129" s="189">
        <v>0</v>
      </c>
      <c r="P129" s="189">
        <f t="shared" si="1"/>
        <v>0</v>
      </c>
      <c r="Q129" s="189">
        <v>0</v>
      </c>
      <c r="R129" s="189">
        <f t="shared" si="2"/>
        <v>0</v>
      </c>
      <c r="S129" s="189">
        <v>0</v>
      </c>
      <c r="T129" s="190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91" t="s">
        <v>139</v>
      </c>
      <c r="AT129" s="191" t="s">
        <v>135</v>
      </c>
      <c r="AU129" s="191" t="s">
        <v>140</v>
      </c>
      <c r="AY129" s="14" t="s">
        <v>133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4" t="s">
        <v>140</v>
      </c>
      <c r="BK129" s="192">
        <f t="shared" si="9"/>
        <v>0</v>
      </c>
      <c r="BL129" s="14" t="s">
        <v>139</v>
      </c>
      <c r="BM129" s="191" t="s">
        <v>266</v>
      </c>
    </row>
    <row r="130" spans="1:65" s="2" customFormat="1" ht="24.2" customHeight="1">
      <c r="A130" s="28"/>
      <c r="B130" s="29"/>
      <c r="C130" s="180" t="s">
        <v>153</v>
      </c>
      <c r="D130" s="180" t="s">
        <v>135</v>
      </c>
      <c r="E130" s="181" t="s">
        <v>615</v>
      </c>
      <c r="F130" s="182" t="s">
        <v>616</v>
      </c>
      <c r="G130" s="183" t="s">
        <v>185</v>
      </c>
      <c r="H130" s="184">
        <v>44.73</v>
      </c>
      <c r="I130" s="184"/>
      <c r="J130" s="185">
        <f t="shared" si="0"/>
        <v>0</v>
      </c>
      <c r="K130" s="186"/>
      <c r="L130" s="33"/>
      <c r="M130" s="187" t="s">
        <v>1</v>
      </c>
      <c r="N130" s="188" t="s">
        <v>37</v>
      </c>
      <c r="O130" s="189">
        <v>0</v>
      </c>
      <c r="P130" s="189">
        <f t="shared" si="1"/>
        <v>0</v>
      </c>
      <c r="Q130" s="189">
        <v>0</v>
      </c>
      <c r="R130" s="189">
        <f t="shared" si="2"/>
        <v>0</v>
      </c>
      <c r="S130" s="189">
        <v>0</v>
      </c>
      <c r="T130" s="190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91" t="s">
        <v>139</v>
      </c>
      <c r="AT130" s="191" t="s">
        <v>135</v>
      </c>
      <c r="AU130" s="191" t="s">
        <v>140</v>
      </c>
      <c r="AY130" s="14" t="s">
        <v>133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4" t="s">
        <v>140</v>
      </c>
      <c r="BK130" s="192">
        <f t="shared" si="9"/>
        <v>0</v>
      </c>
      <c r="BL130" s="14" t="s">
        <v>139</v>
      </c>
      <c r="BM130" s="191" t="s">
        <v>274</v>
      </c>
    </row>
    <row r="131" spans="1:65" s="2" customFormat="1" ht="24.2" customHeight="1">
      <c r="A131" s="28"/>
      <c r="B131" s="29"/>
      <c r="C131" s="180" t="s">
        <v>157</v>
      </c>
      <c r="D131" s="180" t="s">
        <v>135</v>
      </c>
      <c r="E131" s="181" t="s">
        <v>617</v>
      </c>
      <c r="F131" s="182" t="s">
        <v>618</v>
      </c>
      <c r="G131" s="183" t="s">
        <v>185</v>
      </c>
      <c r="H131" s="184">
        <v>53.01</v>
      </c>
      <c r="I131" s="184"/>
      <c r="J131" s="185">
        <f t="shared" si="0"/>
        <v>0</v>
      </c>
      <c r="K131" s="186"/>
      <c r="L131" s="33"/>
      <c r="M131" s="187" t="s">
        <v>1</v>
      </c>
      <c r="N131" s="188" t="s">
        <v>37</v>
      </c>
      <c r="O131" s="189">
        <v>0</v>
      </c>
      <c r="P131" s="189">
        <f t="shared" si="1"/>
        <v>0</v>
      </c>
      <c r="Q131" s="189">
        <v>0</v>
      </c>
      <c r="R131" s="189">
        <f t="shared" si="2"/>
        <v>0</v>
      </c>
      <c r="S131" s="189">
        <v>0</v>
      </c>
      <c r="T131" s="190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91" t="s">
        <v>139</v>
      </c>
      <c r="AT131" s="191" t="s">
        <v>135</v>
      </c>
      <c r="AU131" s="191" t="s">
        <v>140</v>
      </c>
      <c r="AY131" s="14" t="s">
        <v>133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4" t="s">
        <v>140</v>
      </c>
      <c r="BK131" s="192">
        <f t="shared" si="9"/>
        <v>0</v>
      </c>
      <c r="BL131" s="14" t="s">
        <v>139</v>
      </c>
      <c r="BM131" s="191" t="s">
        <v>282</v>
      </c>
    </row>
    <row r="132" spans="1:65" s="2" customFormat="1" ht="14.45" customHeight="1">
      <c r="A132" s="28"/>
      <c r="B132" s="29"/>
      <c r="C132" s="193" t="s">
        <v>161</v>
      </c>
      <c r="D132" s="193" t="s">
        <v>241</v>
      </c>
      <c r="E132" s="194" t="s">
        <v>619</v>
      </c>
      <c r="F132" s="195" t="s">
        <v>620</v>
      </c>
      <c r="G132" s="196" t="s">
        <v>221</v>
      </c>
      <c r="H132" s="197">
        <v>98.352999999999994</v>
      </c>
      <c r="I132" s="197"/>
      <c r="J132" s="198">
        <f t="shared" si="0"/>
        <v>0</v>
      </c>
      <c r="K132" s="199"/>
      <c r="L132" s="200"/>
      <c r="M132" s="201" t="s">
        <v>1</v>
      </c>
      <c r="N132" s="202" t="s">
        <v>37</v>
      </c>
      <c r="O132" s="189">
        <v>0</v>
      </c>
      <c r="P132" s="189">
        <f t="shared" si="1"/>
        <v>0</v>
      </c>
      <c r="Q132" s="189">
        <v>0</v>
      </c>
      <c r="R132" s="189">
        <f t="shared" si="2"/>
        <v>0</v>
      </c>
      <c r="S132" s="189">
        <v>0</v>
      </c>
      <c r="T132" s="190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91" t="s">
        <v>165</v>
      </c>
      <c r="AT132" s="191" t="s">
        <v>241</v>
      </c>
      <c r="AU132" s="191" t="s">
        <v>140</v>
      </c>
      <c r="AY132" s="14" t="s">
        <v>133</v>
      </c>
      <c r="BE132" s="192">
        <f t="shared" si="4"/>
        <v>0</v>
      </c>
      <c r="BF132" s="192">
        <f t="shared" si="5"/>
        <v>0</v>
      </c>
      <c r="BG132" s="192">
        <f t="shared" si="6"/>
        <v>0</v>
      </c>
      <c r="BH132" s="192">
        <f t="shared" si="7"/>
        <v>0</v>
      </c>
      <c r="BI132" s="192">
        <f t="shared" si="8"/>
        <v>0</v>
      </c>
      <c r="BJ132" s="14" t="s">
        <v>140</v>
      </c>
      <c r="BK132" s="192">
        <f t="shared" si="9"/>
        <v>0</v>
      </c>
      <c r="BL132" s="14" t="s">
        <v>139</v>
      </c>
      <c r="BM132" s="191" t="s">
        <v>290</v>
      </c>
    </row>
    <row r="133" spans="1:65" s="2" customFormat="1" ht="24.2" customHeight="1">
      <c r="A133" s="28"/>
      <c r="B133" s="29"/>
      <c r="C133" s="180" t="s">
        <v>165</v>
      </c>
      <c r="D133" s="180" t="s">
        <v>135</v>
      </c>
      <c r="E133" s="181" t="s">
        <v>621</v>
      </c>
      <c r="F133" s="182" t="s">
        <v>622</v>
      </c>
      <c r="G133" s="183" t="s">
        <v>185</v>
      </c>
      <c r="H133" s="184">
        <v>66.38</v>
      </c>
      <c r="I133" s="184"/>
      <c r="J133" s="185">
        <f t="shared" si="0"/>
        <v>0</v>
      </c>
      <c r="K133" s="186"/>
      <c r="L133" s="33"/>
      <c r="M133" s="187" t="s">
        <v>1</v>
      </c>
      <c r="N133" s="188" t="s">
        <v>37</v>
      </c>
      <c r="O133" s="189">
        <v>0</v>
      </c>
      <c r="P133" s="189">
        <f t="shared" si="1"/>
        <v>0</v>
      </c>
      <c r="Q133" s="189">
        <v>0</v>
      </c>
      <c r="R133" s="189">
        <f t="shared" si="2"/>
        <v>0</v>
      </c>
      <c r="S133" s="189">
        <v>0</v>
      </c>
      <c r="T133" s="190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91" t="s">
        <v>139</v>
      </c>
      <c r="AT133" s="191" t="s">
        <v>135</v>
      </c>
      <c r="AU133" s="191" t="s">
        <v>140</v>
      </c>
      <c r="AY133" s="14" t="s">
        <v>133</v>
      </c>
      <c r="BE133" s="192">
        <f t="shared" si="4"/>
        <v>0</v>
      </c>
      <c r="BF133" s="192">
        <f t="shared" si="5"/>
        <v>0</v>
      </c>
      <c r="BG133" s="192">
        <f t="shared" si="6"/>
        <v>0</v>
      </c>
      <c r="BH133" s="192">
        <f t="shared" si="7"/>
        <v>0</v>
      </c>
      <c r="BI133" s="192">
        <f t="shared" si="8"/>
        <v>0</v>
      </c>
      <c r="BJ133" s="14" t="s">
        <v>140</v>
      </c>
      <c r="BK133" s="192">
        <f t="shared" si="9"/>
        <v>0</v>
      </c>
      <c r="BL133" s="14" t="s">
        <v>139</v>
      </c>
      <c r="BM133" s="191" t="s">
        <v>298</v>
      </c>
    </row>
    <row r="134" spans="1:65" s="2" customFormat="1" ht="24.2" customHeight="1">
      <c r="A134" s="28"/>
      <c r="B134" s="29"/>
      <c r="C134" s="180" t="s">
        <v>169</v>
      </c>
      <c r="D134" s="180" t="s">
        <v>135</v>
      </c>
      <c r="E134" s="181" t="s">
        <v>623</v>
      </c>
      <c r="F134" s="182" t="s">
        <v>624</v>
      </c>
      <c r="G134" s="183" t="s">
        <v>1</v>
      </c>
      <c r="H134" s="184">
        <v>464.66</v>
      </c>
      <c r="I134" s="184"/>
      <c r="J134" s="185">
        <f t="shared" si="0"/>
        <v>0</v>
      </c>
      <c r="K134" s="186"/>
      <c r="L134" s="33"/>
      <c r="M134" s="187" t="s">
        <v>1</v>
      </c>
      <c r="N134" s="188" t="s">
        <v>37</v>
      </c>
      <c r="O134" s="189">
        <v>0</v>
      </c>
      <c r="P134" s="189">
        <f t="shared" si="1"/>
        <v>0</v>
      </c>
      <c r="Q134" s="189">
        <v>0</v>
      </c>
      <c r="R134" s="189">
        <f t="shared" si="2"/>
        <v>0</v>
      </c>
      <c r="S134" s="189">
        <v>0</v>
      </c>
      <c r="T134" s="190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91" t="s">
        <v>139</v>
      </c>
      <c r="AT134" s="191" t="s">
        <v>135</v>
      </c>
      <c r="AU134" s="191" t="s">
        <v>140</v>
      </c>
      <c r="AY134" s="14" t="s">
        <v>133</v>
      </c>
      <c r="BE134" s="192">
        <f t="shared" si="4"/>
        <v>0</v>
      </c>
      <c r="BF134" s="192">
        <f t="shared" si="5"/>
        <v>0</v>
      </c>
      <c r="BG134" s="192">
        <f t="shared" si="6"/>
        <v>0</v>
      </c>
      <c r="BH134" s="192">
        <f t="shared" si="7"/>
        <v>0</v>
      </c>
      <c r="BI134" s="192">
        <f t="shared" si="8"/>
        <v>0</v>
      </c>
      <c r="BJ134" s="14" t="s">
        <v>140</v>
      </c>
      <c r="BK134" s="192">
        <f t="shared" si="9"/>
        <v>0</v>
      </c>
      <c r="BL134" s="14" t="s">
        <v>139</v>
      </c>
      <c r="BM134" s="191" t="s">
        <v>306</v>
      </c>
    </row>
    <row r="135" spans="1:65" s="2" customFormat="1" ht="14.45" customHeight="1">
      <c r="A135" s="28"/>
      <c r="B135" s="29"/>
      <c r="C135" s="180" t="s">
        <v>173</v>
      </c>
      <c r="D135" s="180" t="s">
        <v>135</v>
      </c>
      <c r="E135" s="181" t="s">
        <v>625</v>
      </c>
      <c r="F135" s="182" t="s">
        <v>626</v>
      </c>
      <c r="G135" s="183" t="s">
        <v>185</v>
      </c>
      <c r="H135" s="184">
        <v>66.38</v>
      </c>
      <c r="I135" s="184"/>
      <c r="J135" s="185">
        <f t="shared" si="0"/>
        <v>0</v>
      </c>
      <c r="K135" s="186"/>
      <c r="L135" s="33"/>
      <c r="M135" s="187" t="s">
        <v>1</v>
      </c>
      <c r="N135" s="188" t="s">
        <v>37</v>
      </c>
      <c r="O135" s="189">
        <v>0</v>
      </c>
      <c r="P135" s="189">
        <f t="shared" si="1"/>
        <v>0</v>
      </c>
      <c r="Q135" s="189">
        <v>0</v>
      </c>
      <c r="R135" s="189">
        <f t="shared" si="2"/>
        <v>0</v>
      </c>
      <c r="S135" s="189">
        <v>0</v>
      </c>
      <c r="T135" s="190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91" t="s">
        <v>139</v>
      </c>
      <c r="AT135" s="191" t="s">
        <v>135</v>
      </c>
      <c r="AU135" s="191" t="s">
        <v>140</v>
      </c>
      <c r="AY135" s="14" t="s">
        <v>133</v>
      </c>
      <c r="BE135" s="192">
        <f t="shared" si="4"/>
        <v>0</v>
      </c>
      <c r="BF135" s="192">
        <f t="shared" si="5"/>
        <v>0</v>
      </c>
      <c r="BG135" s="192">
        <f t="shared" si="6"/>
        <v>0</v>
      </c>
      <c r="BH135" s="192">
        <f t="shared" si="7"/>
        <v>0</v>
      </c>
      <c r="BI135" s="192">
        <f t="shared" si="8"/>
        <v>0</v>
      </c>
      <c r="BJ135" s="14" t="s">
        <v>140</v>
      </c>
      <c r="BK135" s="192">
        <f t="shared" si="9"/>
        <v>0</v>
      </c>
      <c r="BL135" s="14" t="s">
        <v>139</v>
      </c>
      <c r="BM135" s="191" t="s">
        <v>314</v>
      </c>
    </row>
    <row r="136" spans="1:65" s="2" customFormat="1" ht="14.45" customHeight="1">
      <c r="A136" s="28"/>
      <c r="B136" s="29"/>
      <c r="C136" s="180" t="s">
        <v>178</v>
      </c>
      <c r="D136" s="180" t="s">
        <v>135</v>
      </c>
      <c r="E136" s="181" t="s">
        <v>619</v>
      </c>
      <c r="F136" s="182" t="s">
        <v>627</v>
      </c>
      <c r="G136" s="183" t="s">
        <v>221</v>
      </c>
      <c r="H136" s="184">
        <v>132.76</v>
      </c>
      <c r="I136" s="184"/>
      <c r="J136" s="185">
        <f t="shared" si="0"/>
        <v>0</v>
      </c>
      <c r="K136" s="186"/>
      <c r="L136" s="33"/>
      <c r="M136" s="187" t="s">
        <v>1</v>
      </c>
      <c r="N136" s="188" t="s">
        <v>37</v>
      </c>
      <c r="O136" s="189">
        <v>0</v>
      </c>
      <c r="P136" s="189">
        <f t="shared" si="1"/>
        <v>0</v>
      </c>
      <c r="Q136" s="189">
        <v>0</v>
      </c>
      <c r="R136" s="189">
        <f t="shared" si="2"/>
        <v>0</v>
      </c>
      <c r="S136" s="189">
        <v>0</v>
      </c>
      <c r="T136" s="190">
        <f t="shared" si="3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91" t="s">
        <v>139</v>
      </c>
      <c r="AT136" s="191" t="s">
        <v>135</v>
      </c>
      <c r="AU136" s="191" t="s">
        <v>140</v>
      </c>
      <c r="AY136" s="14" t="s">
        <v>133</v>
      </c>
      <c r="BE136" s="192">
        <f t="shared" si="4"/>
        <v>0</v>
      </c>
      <c r="BF136" s="192">
        <f t="shared" si="5"/>
        <v>0</v>
      </c>
      <c r="BG136" s="192">
        <f t="shared" si="6"/>
        <v>0</v>
      </c>
      <c r="BH136" s="192">
        <f t="shared" si="7"/>
        <v>0</v>
      </c>
      <c r="BI136" s="192">
        <f t="shared" si="8"/>
        <v>0</v>
      </c>
      <c r="BJ136" s="14" t="s">
        <v>140</v>
      </c>
      <c r="BK136" s="192">
        <f t="shared" si="9"/>
        <v>0</v>
      </c>
      <c r="BL136" s="14" t="s">
        <v>139</v>
      </c>
      <c r="BM136" s="191" t="s">
        <v>323</v>
      </c>
    </row>
    <row r="137" spans="1:65" s="2" customFormat="1" ht="24.2" customHeight="1">
      <c r="A137" s="28"/>
      <c r="B137" s="29"/>
      <c r="C137" s="180" t="s">
        <v>182</v>
      </c>
      <c r="D137" s="180" t="s">
        <v>135</v>
      </c>
      <c r="E137" s="181" t="s">
        <v>628</v>
      </c>
      <c r="F137" s="182" t="s">
        <v>629</v>
      </c>
      <c r="G137" s="183" t="s">
        <v>148</v>
      </c>
      <c r="H137" s="184">
        <v>52</v>
      </c>
      <c r="I137" s="184"/>
      <c r="J137" s="185">
        <f t="shared" si="0"/>
        <v>0</v>
      </c>
      <c r="K137" s="186"/>
      <c r="L137" s="33"/>
      <c r="M137" s="187" t="s">
        <v>1</v>
      </c>
      <c r="N137" s="188" t="s">
        <v>37</v>
      </c>
      <c r="O137" s="189">
        <v>0</v>
      </c>
      <c r="P137" s="189">
        <f t="shared" si="1"/>
        <v>0</v>
      </c>
      <c r="Q137" s="189">
        <v>0</v>
      </c>
      <c r="R137" s="189">
        <f t="shared" si="2"/>
        <v>0</v>
      </c>
      <c r="S137" s="189">
        <v>0</v>
      </c>
      <c r="T137" s="190">
        <f t="shared" si="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91" t="s">
        <v>139</v>
      </c>
      <c r="AT137" s="191" t="s">
        <v>135</v>
      </c>
      <c r="AU137" s="191" t="s">
        <v>140</v>
      </c>
      <c r="AY137" s="14" t="s">
        <v>133</v>
      </c>
      <c r="BE137" s="192">
        <f t="shared" si="4"/>
        <v>0</v>
      </c>
      <c r="BF137" s="192">
        <f t="shared" si="5"/>
        <v>0</v>
      </c>
      <c r="BG137" s="192">
        <f t="shared" si="6"/>
        <v>0</v>
      </c>
      <c r="BH137" s="192">
        <f t="shared" si="7"/>
        <v>0</v>
      </c>
      <c r="BI137" s="192">
        <f t="shared" si="8"/>
        <v>0</v>
      </c>
      <c r="BJ137" s="14" t="s">
        <v>140</v>
      </c>
      <c r="BK137" s="192">
        <f t="shared" si="9"/>
        <v>0</v>
      </c>
      <c r="BL137" s="14" t="s">
        <v>139</v>
      </c>
      <c r="BM137" s="191" t="s">
        <v>331</v>
      </c>
    </row>
    <row r="138" spans="1:65" s="2" customFormat="1" ht="24.2" customHeight="1">
      <c r="A138" s="28"/>
      <c r="B138" s="29"/>
      <c r="C138" s="180" t="s">
        <v>187</v>
      </c>
      <c r="D138" s="180" t="s">
        <v>135</v>
      </c>
      <c r="E138" s="181" t="s">
        <v>630</v>
      </c>
      <c r="F138" s="182" t="s">
        <v>631</v>
      </c>
      <c r="G138" s="183" t="s">
        <v>148</v>
      </c>
      <c r="H138" s="184">
        <v>52</v>
      </c>
      <c r="I138" s="184"/>
      <c r="J138" s="185">
        <f t="shared" si="0"/>
        <v>0</v>
      </c>
      <c r="K138" s="186"/>
      <c r="L138" s="33"/>
      <c r="M138" s="187" t="s">
        <v>1</v>
      </c>
      <c r="N138" s="188" t="s">
        <v>37</v>
      </c>
      <c r="O138" s="189">
        <v>0</v>
      </c>
      <c r="P138" s="189">
        <f t="shared" si="1"/>
        <v>0</v>
      </c>
      <c r="Q138" s="189">
        <v>0</v>
      </c>
      <c r="R138" s="189">
        <f t="shared" si="2"/>
        <v>0</v>
      </c>
      <c r="S138" s="189">
        <v>0</v>
      </c>
      <c r="T138" s="190">
        <f t="shared" si="3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91" t="s">
        <v>139</v>
      </c>
      <c r="AT138" s="191" t="s">
        <v>135</v>
      </c>
      <c r="AU138" s="191" t="s">
        <v>140</v>
      </c>
      <c r="AY138" s="14" t="s">
        <v>133</v>
      </c>
      <c r="BE138" s="192">
        <f t="shared" si="4"/>
        <v>0</v>
      </c>
      <c r="BF138" s="192">
        <f t="shared" si="5"/>
        <v>0</v>
      </c>
      <c r="BG138" s="192">
        <f t="shared" si="6"/>
        <v>0</v>
      </c>
      <c r="BH138" s="192">
        <f t="shared" si="7"/>
        <v>0</v>
      </c>
      <c r="BI138" s="192">
        <f t="shared" si="8"/>
        <v>0</v>
      </c>
      <c r="BJ138" s="14" t="s">
        <v>140</v>
      </c>
      <c r="BK138" s="192">
        <f t="shared" si="9"/>
        <v>0</v>
      </c>
      <c r="BL138" s="14" t="s">
        <v>139</v>
      </c>
      <c r="BM138" s="191" t="s">
        <v>339</v>
      </c>
    </row>
    <row r="139" spans="1:65" s="12" customFormat="1" ht="22.9" customHeight="1">
      <c r="B139" s="165"/>
      <c r="C139" s="166"/>
      <c r="D139" s="167" t="s">
        <v>70</v>
      </c>
      <c r="E139" s="178" t="s">
        <v>632</v>
      </c>
      <c r="F139" s="178" t="s">
        <v>633</v>
      </c>
      <c r="G139" s="166"/>
      <c r="H139" s="166"/>
      <c r="I139" s="166"/>
      <c r="J139" s="179">
        <f>BK139</f>
        <v>0</v>
      </c>
      <c r="K139" s="166"/>
      <c r="L139" s="170"/>
      <c r="M139" s="171"/>
      <c r="N139" s="172"/>
      <c r="O139" s="172"/>
      <c r="P139" s="173">
        <f>P140</f>
        <v>0</v>
      </c>
      <c r="Q139" s="172"/>
      <c r="R139" s="173">
        <f>R140</f>
        <v>0</v>
      </c>
      <c r="S139" s="172"/>
      <c r="T139" s="174">
        <f>T140</f>
        <v>0</v>
      </c>
      <c r="AR139" s="175" t="s">
        <v>79</v>
      </c>
      <c r="AT139" s="176" t="s">
        <v>70</v>
      </c>
      <c r="AU139" s="176" t="s">
        <v>79</v>
      </c>
      <c r="AY139" s="175" t="s">
        <v>133</v>
      </c>
      <c r="BK139" s="177">
        <f>BK140</f>
        <v>0</v>
      </c>
    </row>
    <row r="140" spans="1:65" s="2" customFormat="1" ht="14.45" customHeight="1">
      <c r="A140" s="28"/>
      <c r="B140" s="29"/>
      <c r="C140" s="180" t="s">
        <v>191</v>
      </c>
      <c r="D140" s="180" t="s">
        <v>135</v>
      </c>
      <c r="E140" s="181" t="s">
        <v>634</v>
      </c>
      <c r="F140" s="182" t="s">
        <v>635</v>
      </c>
      <c r="G140" s="183" t="s">
        <v>185</v>
      </c>
      <c r="H140" s="184">
        <v>13.37</v>
      </c>
      <c r="I140" s="184"/>
      <c r="J140" s="185">
        <f>ROUND(I140*H140,2)</f>
        <v>0</v>
      </c>
      <c r="K140" s="186"/>
      <c r="L140" s="33"/>
      <c r="M140" s="187" t="s">
        <v>1</v>
      </c>
      <c r="N140" s="188" t="s">
        <v>37</v>
      </c>
      <c r="O140" s="189">
        <v>0</v>
      </c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91" t="s">
        <v>139</v>
      </c>
      <c r="AT140" s="191" t="s">
        <v>135</v>
      </c>
      <c r="AU140" s="191" t="s">
        <v>140</v>
      </c>
      <c r="AY140" s="14" t="s">
        <v>133</v>
      </c>
      <c r="BE140" s="192">
        <f>IF(N140="základná",J140,0)</f>
        <v>0</v>
      </c>
      <c r="BF140" s="192">
        <f>IF(N140="znížená",J140,0)</f>
        <v>0</v>
      </c>
      <c r="BG140" s="192">
        <f>IF(N140="zákl. prenesená",J140,0)</f>
        <v>0</v>
      </c>
      <c r="BH140" s="192">
        <f>IF(N140="zníž. prenesená",J140,0)</f>
        <v>0</v>
      </c>
      <c r="BI140" s="192">
        <f>IF(N140="nulová",J140,0)</f>
        <v>0</v>
      </c>
      <c r="BJ140" s="14" t="s">
        <v>140</v>
      </c>
      <c r="BK140" s="192">
        <f>ROUND(I140*H140,2)</f>
        <v>0</v>
      </c>
      <c r="BL140" s="14" t="s">
        <v>139</v>
      </c>
      <c r="BM140" s="191" t="s">
        <v>347</v>
      </c>
    </row>
    <row r="141" spans="1:65" s="12" customFormat="1" ht="22.9" customHeight="1">
      <c r="B141" s="165"/>
      <c r="C141" s="166"/>
      <c r="D141" s="167" t="s">
        <v>70</v>
      </c>
      <c r="E141" s="178" t="s">
        <v>636</v>
      </c>
      <c r="F141" s="178" t="s">
        <v>637</v>
      </c>
      <c r="G141" s="166"/>
      <c r="H141" s="166"/>
      <c r="I141" s="166"/>
      <c r="J141" s="179">
        <f>BK141</f>
        <v>0</v>
      </c>
      <c r="K141" s="166"/>
      <c r="L141" s="170"/>
      <c r="M141" s="171"/>
      <c r="N141" s="172"/>
      <c r="O141" s="172"/>
      <c r="P141" s="173">
        <f>SUM(P142:P152)</f>
        <v>0</v>
      </c>
      <c r="Q141" s="172"/>
      <c r="R141" s="173">
        <f>SUM(R142:R152)</f>
        <v>0</v>
      </c>
      <c r="S141" s="172"/>
      <c r="T141" s="174">
        <f>SUM(T142:T152)</f>
        <v>0</v>
      </c>
      <c r="AR141" s="175" t="s">
        <v>79</v>
      </c>
      <c r="AT141" s="176" t="s">
        <v>70</v>
      </c>
      <c r="AU141" s="176" t="s">
        <v>79</v>
      </c>
      <c r="AY141" s="175" t="s">
        <v>133</v>
      </c>
      <c r="BK141" s="177">
        <f>SUM(BK142:BK152)</f>
        <v>0</v>
      </c>
    </row>
    <row r="142" spans="1:65" s="2" customFormat="1" ht="14.45" customHeight="1">
      <c r="A142" s="28"/>
      <c r="B142" s="29"/>
      <c r="C142" s="180" t="s">
        <v>195</v>
      </c>
      <c r="D142" s="180" t="s">
        <v>135</v>
      </c>
      <c r="E142" s="181" t="s">
        <v>638</v>
      </c>
      <c r="F142" s="182" t="s">
        <v>639</v>
      </c>
      <c r="G142" s="183" t="s">
        <v>176</v>
      </c>
      <c r="H142" s="184">
        <v>92.8</v>
      </c>
      <c r="I142" s="184"/>
      <c r="J142" s="185">
        <f t="shared" ref="J142:J152" si="10">ROUND(I142*H142,2)</f>
        <v>0</v>
      </c>
      <c r="K142" s="186"/>
      <c r="L142" s="33"/>
      <c r="M142" s="187" t="s">
        <v>1</v>
      </c>
      <c r="N142" s="188" t="s">
        <v>37</v>
      </c>
      <c r="O142" s="189">
        <v>0</v>
      </c>
      <c r="P142" s="189">
        <f t="shared" ref="P142:P152" si="11">O142*H142</f>
        <v>0</v>
      </c>
      <c r="Q142" s="189">
        <v>0</v>
      </c>
      <c r="R142" s="189">
        <f t="shared" ref="R142:R152" si="12">Q142*H142</f>
        <v>0</v>
      </c>
      <c r="S142" s="189">
        <v>0</v>
      </c>
      <c r="T142" s="190">
        <f t="shared" ref="T142:T152" si="13"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91" t="s">
        <v>139</v>
      </c>
      <c r="AT142" s="191" t="s">
        <v>135</v>
      </c>
      <c r="AU142" s="191" t="s">
        <v>140</v>
      </c>
      <c r="AY142" s="14" t="s">
        <v>133</v>
      </c>
      <c r="BE142" s="192">
        <f t="shared" ref="BE142:BE152" si="14">IF(N142="základná",J142,0)</f>
        <v>0</v>
      </c>
      <c r="BF142" s="192">
        <f t="shared" ref="BF142:BF152" si="15">IF(N142="znížená",J142,0)</f>
        <v>0</v>
      </c>
      <c r="BG142" s="192">
        <f t="shared" ref="BG142:BG152" si="16">IF(N142="zákl. prenesená",J142,0)</f>
        <v>0</v>
      </c>
      <c r="BH142" s="192">
        <f t="shared" ref="BH142:BH152" si="17">IF(N142="zníž. prenesená",J142,0)</f>
        <v>0</v>
      </c>
      <c r="BI142" s="192">
        <f t="shared" ref="BI142:BI152" si="18">IF(N142="nulová",J142,0)</f>
        <v>0</v>
      </c>
      <c r="BJ142" s="14" t="s">
        <v>140</v>
      </c>
      <c r="BK142" s="192">
        <f t="shared" ref="BK142:BK152" si="19">ROUND(I142*H142,2)</f>
        <v>0</v>
      </c>
      <c r="BL142" s="14" t="s">
        <v>139</v>
      </c>
      <c r="BM142" s="191" t="s">
        <v>355</v>
      </c>
    </row>
    <row r="143" spans="1:65" s="2" customFormat="1" ht="14.45" customHeight="1">
      <c r="A143" s="28"/>
      <c r="B143" s="29"/>
      <c r="C143" s="193" t="s">
        <v>199</v>
      </c>
      <c r="D143" s="193" t="s">
        <v>241</v>
      </c>
      <c r="E143" s="194" t="s">
        <v>640</v>
      </c>
      <c r="F143" s="195" t="s">
        <v>641</v>
      </c>
      <c r="G143" s="196" t="s">
        <v>176</v>
      </c>
      <c r="H143" s="197">
        <v>92.8</v>
      </c>
      <c r="I143" s="197"/>
      <c r="J143" s="198">
        <f t="shared" si="10"/>
        <v>0</v>
      </c>
      <c r="K143" s="199"/>
      <c r="L143" s="200"/>
      <c r="M143" s="201" t="s">
        <v>1</v>
      </c>
      <c r="N143" s="202" t="s">
        <v>37</v>
      </c>
      <c r="O143" s="189">
        <v>0</v>
      </c>
      <c r="P143" s="189">
        <f t="shared" si="11"/>
        <v>0</v>
      </c>
      <c r="Q143" s="189">
        <v>0</v>
      </c>
      <c r="R143" s="189">
        <f t="shared" si="12"/>
        <v>0</v>
      </c>
      <c r="S143" s="189">
        <v>0</v>
      </c>
      <c r="T143" s="190">
        <f t="shared" si="13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91" t="s">
        <v>165</v>
      </c>
      <c r="AT143" s="191" t="s">
        <v>241</v>
      </c>
      <c r="AU143" s="191" t="s">
        <v>140</v>
      </c>
      <c r="AY143" s="14" t="s">
        <v>133</v>
      </c>
      <c r="BE143" s="192">
        <f t="shared" si="14"/>
        <v>0</v>
      </c>
      <c r="BF143" s="192">
        <f t="shared" si="15"/>
        <v>0</v>
      </c>
      <c r="BG143" s="192">
        <f t="shared" si="16"/>
        <v>0</v>
      </c>
      <c r="BH143" s="192">
        <f t="shared" si="17"/>
        <v>0</v>
      </c>
      <c r="BI143" s="192">
        <f t="shared" si="18"/>
        <v>0</v>
      </c>
      <c r="BJ143" s="14" t="s">
        <v>140</v>
      </c>
      <c r="BK143" s="192">
        <f t="shared" si="19"/>
        <v>0</v>
      </c>
      <c r="BL143" s="14" t="s">
        <v>139</v>
      </c>
      <c r="BM143" s="191" t="s">
        <v>364</v>
      </c>
    </row>
    <row r="144" spans="1:65" s="2" customFormat="1" ht="24.2" customHeight="1">
      <c r="A144" s="28"/>
      <c r="B144" s="29"/>
      <c r="C144" s="180" t="s">
        <v>203</v>
      </c>
      <c r="D144" s="180" t="s">
        <v>135</v>
      </c>
      <c r="E144" s="181" t="s">
        <v>642</v>
      </c>
      <c r="F144" s="182" t="s">
        <v>643</v>
      </c>
      <c r="G144" s="183" t="s">
        <v>138</v>
      </c>
      <c r="H144" s="184">
        <v>6</v>
      </c>
      <c r="I144" s="184"/>
      <c r="J144" s="185">
        <f t="shared" si="10"/>
        <v>0</v>
      </c>
      <c r="K144" s="186"/>
      <c r="L144" s="33"/>
      <c r="M144" s="187" t="s">
        <v>1</v>
      </c>
      <c r="N144" s="188" t="s">
        <v>37</v>
      </c>
      <c r="O144" s="189">
        <v>0</v>
      </c>
      <c r="P144" s="189">
        <f t="shared" si="11"/>
        <v>0</v>
      </c>
      <c r="Q144" s="189">
        <v>0</v>
      </c>
      <c r="R144" s="189">
        <f t="shared" si="12"/>
        <v>0</v>
      </c>
      <c r="S144" s="189">
        <v>0</v>
      </c>
      <c r="T144" s="190">
        <f t="shared" si="13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91" t="s">
        <v>139</v>
      </c>
      <c r="AT144" s="191" t="s">
        <v>135</v>
      </c>
      <c r="AU144" s="191" t="s">
        <v>140</v>
      </c>
      <c r="AY144" s="14" t="s">
        <v>133</v>
      </c>
      <c r="BE144" s="192">
        <f t="shared" si="14"/>
        <v>0</v>
      </c>
      <c r="BF144" s="192">
        <f t="shared" si="15"/>
        <v>0</v>
      </c>
      <c r="BG144" s="192">
        <f t="shared" si="16"/>
        <v>0</v>
      </c>
      <c r="BH144" s="192">
        <f t="shared" si="17"/>
        <v>0</v>
      </c>
      <c r="BI144" s="192">
        <f t="shared" si="18"/>
        <v>0</v>
      </c>
      <c r="BJ144" s="14" t="s">
        <v>140</v>
      </c>
      <c r="BK144" s="192">
        <f t="shared" si="19"/>
        <v>0</v>
      </c>
      <c r="BL144" s="14" t="s">
        <v>139</v>
      </c>
      <c r="BM144" s="191" t="s">
        <v>372</v>
      </c>
    </row>
    <row r="145" spans="1:65" s="2" customFormat="1" ht="14.45" customHeight="1">
      <c r="A145" s="28"/>
      <c r="B145" s="29"/>
      <c r="C145" s="193" t="s">
        <v>207</v>
      </c>
      <c r="D145" s="193" t="s">
        <v>241</v>
      </c>
      <c r="E145" s="194" t="s">
        <v>644</v>
      </c>
      <c r="F145" s="195" t="s">
        <v>645</v>
      </c>
      <c r="G145" s="196" t="s">
        <v>138</v>
      </c>
      <c r="H145" s="197">
        <v>2</v>
      </c>
      <c r="I145" s="197"/>
      <c r="J145" s="198">
        <f t="shared" si="10"/>
        <v>0</v>
      </c>
      <c r="K145" s="199"/>
      <c r="L145" s="200"/>
      <c r="M145" s="201" t="s">
        <v>1</v>
      </c>
      <c r="N145" s="202" t="s">
        <v>37</v>
      </c>
      <c r="O145" s="189">
        <v>0</v>
      </c>
      <c r="P145" s="189">
        <f t="shared" si="11"/>
        <v>0</v>
      </c>
      <c r="Q145" s="189">
        <v>0</v>
      </c>
      <c r="R145" s="189">
        <f t="shared" si="12"/>
        <v>0</v>
      </c>
      <c r="S145" s="189">
        <v>0</v>
      </c>
      <c r="T145" s="190">
        <f t="shared" si="13"/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91" t="s">
        <v>165</v>
      </c>
      <c r="AT145" s="191" t="s">
        <v>241</v>
      </c>
      <c r="AU145" s="191" t="s">
        <v>140</v>
      </c>
      <c r="AY145" s="14" t="s">
        <v>133</v>
      </c>
      <c r="BE145" s="192">
        <f t="shared" si="14"/>
        <v>0</v>
      </c>
      <c r="BF145" s="192">
        <f t="shared" si="15"/>
        <v>0</v>
      </c>
      <c r="BG145" s="192">
        <f t="shared" si="16"/>
        <v>0</v>
      </c>
      <c r="BH145" s="192">
        <f t="shared" si="17"/>
        <v>0</v>
      </c>
      <c r="BI145" s="192">
        <f t="shared" si="18"/>
        <v>0</v>
      </c>
      <c r="BJ145" s="14" t="s">
        <v>140</v>
      </c>
      <c r="BK145" s="192">
        <f t="shared" si="19"/>
        <v>0</v>
      </c>
      <c r="BL145" s="14" t="s">
        <v>139</v>
      </c>
      <c r="BM145" s="191" t="s">
        <v>380</v>
      </c>
    </row>
    <row r="146" spans="1:65" s="2" customFormat="1" ht="14.45" customHeight="1">
      <c r="A146" s="28"/>
      <c r="B146" s="29"/>
      <c r="C146" s="193" t="s">
        <v>211</v>
      </c>
      <c r="D146" s="193" t="s">
        <v>241</v>
      </c>
      <c r="E146" s="194" t="s">
        <v>646</v>
      </c>
      <c r="F146" s="195" t="s">
        <v>647</v>
      </c>
      <c r="G146" s="196" t="s">
        <v>138</v>
      </c>
      <c r="H146" s="197">
        <v>4</v>
      </c>
      <c r="I146" s="197"/>
      <c r="J146" s="198">
        <f t="shared" si="10"/>
        <v>0</v>
      </c>
      <c r="K146" s="199"/>
      <c r="L146" s="200"/>
      <c r="M146" s="201" t="s">
        <v>1</v>
      </c>
      <c r="N146" s="202" t="s">
        <v>37</v>
      </c>
      <c r="O146" s="189">
        <v>0</v>
      </c>
      <c r="P146" s="189">
        <f t="shared" si="11"/>
        <v>0</v>
      </c>
      <c r="Q146" s="189">
        <v>0</v>
      </c>
      <c r="R146" s="189">
        <f t="shared" si="12"/>
        <v>0</v>
      </c>
      <c r="S146" s="189">
        <v>0</v>
      </c>
      <c r="T146" s="190">
        <f t="shared" si="13"/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91" t="s">
        <v>165</v>
      </c>
      <c r="AT146" s="191" t="s">
        <v>241</v>
      </c>
      <c r="AU146" s="191" t="s">
        <v>140</v>
      </c>
      <c r="AY146" s="14" t="s">
        <v>133</v>
      </c>
      <c r="BE146" s="192">
        <f t="shared" si="14"/>
        <v>0</v>
      </c>
      <c r="BF146" s="192">
        <f t="shared" si="15"/>
        <v>0</v>
      </c>
      <c r="BG146" s="192">
        <f t="shared" si="16"/>
        <v>0</v>
      </c>
      <c r="BH146" s="192">
        <f t="shared" si="17"/>
        <v>0</v>
      </c>
      <c r="BI146" s="192">
        <f t="shared" si="18"/>
        <v>0</v>
      </c>
      <c r="BJ146" s="14" t="s">
        <v>140</v>
      </c>
      <c r="BK146" s="192">
        <f t="shared" si="19"/>
        <v>0</v>
      </c>
      <c r="BL146" s="14" t="s">
        <v>139</v>
      </c>
      <c r="BM146" s="191" t="s">
        <v>388</v>
      </c>
    </row>
    <row r="147" spans="1:65" s="2" customFormat="1" ht="24.2" customHeight="1">
      <c r="A147" s="28"/>
      <c r="B147" s="29"/>
      <c r="C147" s="180" t="s">
        <v>7</v>
      </c>
      <c r="D147" s="180" t="s">
        <v>135</v>
      </c>
      <c r="E147" s="181" t="s">
        <v>648</v>
      </c>
      <c r="F147" s="182" t="s">
        <v>649</v>
      </c>
      <c r="G147" s="183" t="s">
        <v>138</v>
      </c>
      <c r="H147" s="184">
        <v>50</v>
      </c>
      <c r="I147" s="184"/>
      <c r="J147" s="185">
        <f t="shared" si="10"/>
        <v>0</v>
      </c>
      <c r="K147" s="186"/>
      <c r="L147" s="33"/>
      <c r="M147" s="187" t="s">
        <v>1</v>
      </c>
      <c r="N147" s="188" t="s">
        <v>37</v>
      </c>
      <c r="O147" s="189">
        <v>0</v>
      </c>
      <c r="P147" s="189">
        <f t="shared" si="11"/>
        <v>0</v>
      </c>
      <c r="Q147" s="189">
        <v>0</v>
      </c>
      <c r="R147" s="189">
        <f t="shared" si="12"/>
        <v>0</v>
      </c>
      <c r="S147" s="189">
        <v>0</v>
      </c>
      <c r="T147" s="190">
        <f t="shared" si="13"/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91" t="s">
        <v>139</v>
      </c>
      <c r="AT147" s="191" t="s">
        <v>135</v>
      </c>
      <c r="AU147" s="191" t="s">
        <v>140</v>
      </c>
      <c r="AY147" s="14" t="s">
        <v>133</v>
      </c>
      <c r="BE147" s="192">
        <f t="shared" si="14"/>
        <v>0</v>
      </c>
      <c r="BF147" s="192">
        <f t="shared" si="15"/>
        <v>0</v>
      </c>
      <c r="BG147" s="192">
        <f t="shared" si="16"/>
        <v>0</v>
      </c>
      <c r="BH147" s="192">
        <f t="shared" si="17"/>
        <v>0</v>
      </c>
      <c r="BI147" s="192">
        <f t="shared" si="18"/>
        <v>0</v>
      </c>
      <c r="BJ147" s="14" t="s">
        <v>140</v>
      </c>
      <c r="BK147" s="192">
        <f t="shared" si="19"/>
        <v>0</v>
      </c>
      <c r="BL147" s="14" t="s">
        <v>139</v>
      </c>
      <c r="BM147" s="191" t="s">
        <v>396</v>
      </c>
    </row>
    <row r="148" spans="1:65" s="2" customFormat="1" ht="14.45" customHeight="1">
      <c r="A148" s="28"/>
      <c r="B148" s="29"/>
      <c r="C148" s="193" t="s">
        <v>218</v>
      </c>
      <c r="D148" s="193" t="s">
        <v>241</v>
      </c>
      <c r="E148" s="194" t="s">
        <v>650</v>
      </c>
      <c r="F148" s="195" t="s">
        <v>651</v>
      </c>
      <c r="G148" s="196" t="s">
        <v>138</v>
      </c>
      <c r="H148" s="197">
        <v>10</v>
      </c>
      <c r="I148" s="197"/>
      <c r="J148" s="198">
        <f t="shared" si="10"/>
        <v>0</v>
      </c>
      <c r="K148" s="199"/>
      <c r="L148" s="200"/>
      <c r="M148" s="201" t="s">
        <v>1</v>
      </c>
      <c r="N148" s="202" t="s">
        <v>37</v>
      </c>
      <c r="O148" s="189">
        <v>0</v>
      </c>
      <c r="P148" s="189">
        <f t="shared" si="11"/>
        <v>0</v>
      </c>
      <c r="Q148" s="189">
        <v>0</v>
      </c>
      <c r="R148" s="189">
        <f t="shared" si="12"/>
        <v>0</v>
      </c>
      <c r="S148" s="189">
        <v>0</v>
      </c>
      <c r="T148" s="190">
        <f t="shared" si="13"/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91" t="s">
        <v>165</v>
      </c>
      <c r="AT148" s="191" t="s">
        <v>241</v>
      </c>
      <c r="AU148" s="191" t="s">
        <v>140</v>
      </c>
      <c r="AY148" s="14" t="s">
        <v>133</v>
      </c>
      <c r="BE148" s="192">
        <f t="shared" si="14"/>
        <v>0</v>
      </c>
      <c r="BF148" s="192">
        <f t="shared" si="15"/>
        <v>0</v>
      </c>
      <c r="BG148" s="192">
        <f t="shared" si="16"/>
        <v>0</v>
      </c>
      <c r="BH148" s="192">
        <f t="shared" si="17"/>
        <v>0</v>
      </c>
      <c r="BI148" s="192">
        <f t="shared" si="18"/>
        <v>0</v>
      </c>
      <c r="BJ148" s="14" t="s">
        <v>140</v>
      </c>
      <c r="BK148" s="192">
        <f t="shared" si="19"/>
        <v>0</v>
      </c>
      <c r="BL148" s="14" t="s">
        <v>139</v>
      </c>
      <c r="BM148" s="191" t="s">
        <v>404</v>
      </c>
    </row>
    <row r="149" spans="1:65" s="2" customFormat="1" ht="14.45" customHeight="1">
      <c r="A149" s="28"/>
      <c r="B149" s="29"/>
      <c r="C149" s="193" t="s">
        <v>223</v>
      </c>
      <c r="D149" s="193" t="s">
        <v>241</v>
      </c>
      <c r="E149" s="194" t="s">
        <v>652</v>
      </c>
      <c r="F149" s="195" t="s">
        <v>653</v>
      </c>
      <c r="G149" s="196" t="s">
        <v>138</v>
      </c>
      <c r="H149" s="197">
        <v>40</v>
      </c>
      <c r="I149" s="197"/>
      <c r="J149" s="198">
        <f t="shared" si="10"/>
        <v>0</v>
      </c>
      <c r="K149" s="199"/>
      <c r="L149" s="200"/>
      <c r="M149" s="201" t="s">
        <v>1</v>
      </c>
      <c r="N149" s="202" t="s">
        <v>37</v>
      </c>
      <c r="O149" s="189">
        <v>0</v>
      </c>
      <c r="P149" s="189">
        <f t="shared" si="11"/>
        <v>0</v>
      </c>
      <c r="Q149" s="189">
        <v>0</v>
      </c>
      <c r="R149" s="189">
        <f t="shared" si="12"/>
        <v>0</v>
      </c>
      <c r="S149" s="189">
        <v>0</v>
      </c>
      <c r="T149" s="190">
        <f t="shared" si="13"/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91" t="s">
        <v>165</v>
      </c>
      <c r="AT149" s="191" t="s">
        <v>241</v>
      </c>
      <c r="AU149" s="191" t="s">
        <v>140</v>
      </c>
      <c r="AY149" s="14" t="s">
        <v>133</v>
      </c>
      <c r="BE149" s="192">
        <f t="shared" si="14"/>
        <v>0</v>
      </c>
      <c r="BF149" s="192">
        <f t="shared" si="15"/>
        <v>0</v>
      </c>
      <c r="BG149" s="192">
        <f t="shared" si="16"/>
        <v>0</v>
      </c>
      <c r="BH149" s="192">
        <f t="shared" si="17"/>
        <v>0</v>
      </c>
      <c r="BI149" s="192">
        <f t="shared" si="18"/>
        <v>0</v>
      </c>
      <c r="BJ149" s="14" t="s">
        <v>140</v>
      </c>
      <c r="BK149" s="192">
        <f t="shared" si="19"/>
        <v>0</v>
      </c>
      <c r="BL149" s="14" t="s">
        <v>139</v>
      </c>
      <c r="BM149" s="191" t="s">
        <v>412</v>
      </c>
    </row>
    <row r="150" spans="1:65" s="2" customFormat="1" ht="14.45" customHeight="1">
      <c r="A150" s="28"/>
      <c r="B150" s="29"/>
      <c r="C150" s="180" t="s">
        <v>227</v>
      </c>
      <c r="D150" s="180" t="s">
        <v>135</v>
      </c>
      <c r="E150" s="181" t="s">
        <v>654</v>
      </c>
      <c r="F150" s="182" t="s">
        <v>655</v>
      </c>
      <c r="G150" s="183" t="s">
        <v>176</v>
      </c>
      <c r="H150" s="184">
        <v>92.8</v>
      </c>
      <c r="I150" s="184"/>
      <c r="J150" s="185">
        <f t="shared" si="10"/>
        <v>0</v>
      </c>
      <c r="K150" s="186"/>
      <c r="L150" s="33"/>
      <c r="M150" s="187" t="s">
        <v>1</v>
      </c>
      <c r="N150" s="188" t="s">
        <v>37</v>
      </c>
      <c r="O150" s="189">
        <v>0</v>
      </c>
      <c r="P150" s="189">
        <f t="shared" si="11"/>
        <v>0</v>
      </c>
      <c r="Q150" s="189">
        <v>0</v>
      </c>
      <c r="R150" s="189">
        <f t="shared" si="12"/>
        <v>0</v>
      </c>
      <c r="S150" s="189">
        <v>0</v>
      </c>
      <c r="T150" s="190">
        <f t="shared" si="13"/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91" t="s">
        <v>139</v>
      </c>
      <c r="AT150" s="191" t="s">
        <v>135</v>
      </c>
      <c r="AU150" s="191" t="s">
        <v>140</v>
      </c>
      <c r="AY150" s="14" t="s">
        <v>133</v>
      </c>
      <c r="BE150" s="192">
        <f t="shared" si="14"/>
        <v>0</v>
      </c>
      <c r="BF150" s="192">
        <f t="shared" si="15"/>
        <v>0</v>
      </c>
      <c r="BG150" s="192">
        <f t="shared" si="16"/>
        <v>0</v>
      </c>
      <c r="BH150" s="192">
        <f t="shared" si="17"/>
        <v>0</v>
      </c>
      <c r="BI150" s="192">
        <f t="shared" si="18"/>
        <v>0</v>
      </c>
      <c r="BJ150" s="14" t="s">
        <v>140</v>
      </c>
      <c r="BK150" s="192">
        <f t="shared" si="19"/>
        <v>0</v>
      </c>
      <c r="BL150" s="14" t="s">
        <v>139</v>
      </c>
      <c r="BM150" s="191" t="s">
        <v>420</v>
      </c>
    </row>
    <row r="151" spans="1:65" s="2" customFormat="1" ht="14.45" customHeight="1">
      <c r="A151" s="28"/>
      <c r="B151" s="29"/>
      <c r="C151" s="193" t="s">
        <v>232</v>
      </c>
      <c r="D151" s="193" t="s">
        <v>241</v>
      </c>
      <c r="E151" s="194" t="s">
        <v>656</v>
      </c>
      <c r="F151" s="195" t="s">
        <v>657</v>
      </c>
      <c r="G151" s="196" t="s">
        <v>138</v>
      </c>
      <c r="H151" s="197">
        <v>4</v>
      </c>
      <c r="I151" s="197"/>
      <c r="J151" s="198">
        <f t="shared" si="10"/>
        <v>0</v>
      </c>
      <c r="K151" s="199"/>
      <c r="L151" s="200"/>
      <c r="M151" s="201" t="s">
        <v>1</v>
      </c>
      <c r="N151" s="202" t="s">
        <v>37</v>
      </c>
      <c r="O151" s="189">
        <v>0</v>
      </c>
      <c r="P151" s="189">
        <f t="shared" si="11"/>
        <v>0</v>
      </c>
      <c r="Q151" s="189">
        <v>0</v>
      </c>
      <c r="R151" s="189">
        <f t="shared" si="12"/>
        <v>0</v>
      </c>
      <c r="S151" s="189">
        <v>0</v>
      </c>
      <c r="T151" s="190">
        <f t="shared" si="13"/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91" t="s">
        <v>165</v>
      </c>
      <c r="AT151" s="191" t="s">
        <v>241</v>
      </c>
      <c r="AU151" s="191" t="s">
        <v>140</v>
      </c>
      <c r="AY151" s="14" t="s">
        <v>133</v>
      </c>
      <c r="BE151" s="192">
        <f t="shared" si="14"/>
        <v>0</v>
      </c>
      <c r="BF151" s="192">
        <f t="shared" si="15"/>
        <v>0</v>
      </c>
      <c r="BG151" s="192">
        <f t="shared" si="16"/>
        <v>0</v>
      </c>
      <c r="BH151" s="192">
        <f t="shared" si="17"/>
        <v>0</v>
      </c>
      <c r="BI151" s="192">
        <f t="shared" si="18"/>
        <v>0</v>
      </c>
      <c r="BJ151" s="14" t="s">
        <v>140</v>
      </c>
      <c r="BK151" s="192">
        <f t="shared" si="19"/>
        <v>0</v>
      </c>
      <c r="BL151" s="14" t="s">
        <v>139</v>
      </c>
      <c r="BM151" s="191" t="s">
        <v>428</v>
      </c>
    </row>
    <row r="152" spans="1:65" s="2" customFormat="1" ht="24.2" customHeight="1">
      <c r="A152" s="28"/>
      <c r="B152" s="29"/>
      <c r="C152" s="193" t="s">
        <v>236</v>
      </c>
      <c r="D152" s="193" t="s">
        <v>241</v>
      </c>
      <c r="E152" s="194" t="s">
        <v>658</v>
      </c>
      <c r="F152" s="195" t="s">
        <v>659</v>
      </c>
      <c r="G152" s="196" t="s">
        <v>660</v>
      </c>
      <c r="H152" s="197">
        <v>9</v>
      </c>
      <c r="I152" s="197"/>
      <c r="J152" s="198">
        <f t="shared" si="10"/>
        <v>0</v>
      </c>
      <c r="K152" s="199"/>
      <c r="L152" s="200"/>
      <c r="M152" s="201" t="s">
        <v>1</v>
      </c>
      <c r="N152" s="202" t="s">
        <v>37</v>
      </c>
      <c r="O152" s="189">
        <v>0</v>
      </c>
      <c r="P152" s="189">
        <f t="shared" si="11"/>
        <v>0</v>
      </c>
      <c r="Q152" s="189">
        <v>0</v>
      </c>
      <c r="R152" s="189">
        <f t="shared" si="12"/>
        <v>0</v>
      </c>
      <c r="S152" s="189">
        <v>0</v>
      </c>
      <c r="T152" s="190">
        <f t="shared" si="13"/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91" t="s">
        <v>165</v>
      </c>
      <c r="AT152" s="191" t="s">
        <v>241</v>
      </c>
      <c r="AU152" s="191" t="s">
        <v>140</v>
      </c>
      <c r="AY152" s="14" t="s">
        <v>133</v>
      </c>
      <c r="BE152" s="192">
        <f t="shared" si="14"/>
        <v>0</v>
      </c>
      <c r="BF152" s="192">
        <f t="shared" si="15"/>
        <v>0</v>
      </c>
      <c r="BG152" s="192">
        <f t="shared" si="16"/>
        <v>0</v>
      </c>
      <c r="BH152" s="192">
        <f t="shared" si="17"/>
        <v>0</v>
      </c>
      <c r="BI152" s="192">
        <f t="shared" si="18"/>
        <v>0</v>
      </c>
      <c r="BJ152" s="14" t="s">
        <v>140</v>
      </c>
      <c r="BK152" s="192">
        <f t="shared" si="19"/>
        <v>0</v>
      </c>
      <c r="BL152" s="14" t="s">
        <v>139</v>
      </c>
      <c r="BM152" s="191" t="s">
        <v>436</v>
      </c>
    </row>
    <row r="153" spans="1:65" s="12" customFormat="1" ht="22.9" customHeight="1">
      <c r="B153" s="165"/>
      <c r="C153" s="166"/>
      <c r="D153" s="167" t="s">
        <v>70</v>
      </c>
      <c r="E153" s="178" t="s">
        <v>661</v>
      </c>
      <c r="F153" s="178" t="s">
        <v>662</v>
      </c>
      <c r="G153" s="166"/>
      <c r="H153" s="166"/>
      <c r="I153" s="166"/>
      <c r="J153" s="179">
        <f>BK153</f>
        <v>0</v>
      </c>
      <c r="K153" s="166"/>
      <c r="L153" s="170"/>
      <c r="M153" s="171"/>
      <c r="N153" s="172"/>
      <c r="O153" s="172"/>
      <c r="P153" s="173">
        <f>P154</f>
        <v>0</v>
      </c>
      <c r="Q153" s="172"/>
      <c r="R153" s="173">
        <f>R154</f>
        <v>0</v>
      </c>
      <c r="S153" s="172"/>
      <c r="T153" s="174">
        <f>T154</f>
        <v>0</v>
      </c>
      <c r="AR153" s="175" t="s">
        <v>79</v>
      </c>
      <c r="AT153" s="176" t="s">
        <v>70</v>
      </c>
      <c r="AU153" s="176" t="s">
        <v>79</v>
      </c>
      <c r="AY153" s="175" t="s">
        <v>133</v>
      </c>
      <c r="BK153" s="177">
        <f>BK154</f>
        <v>0</v>
      </c>
    </row>
    <row r="154" spans="1:65" s="2" customFormat="1" ht="14.45" customHeight="1">
      <c r="A154" s="28"/>
      <c r="B154" s="29"/>
      <c r="C154" s="180" t="s">
        <v>240</v>
      </c>
      <c r="D154" s="180" t="s">
        <v>135</v>
      </c>
      <c r="E154" s="181" t="s">
        <v>663</v>
      </c>
      <c r="F154" s="182" t="s">
        <v>664</v>
      </c>
      <c r="G154" s="183" t="s">
        <v>221</v>
      </c>
      <c r="H154" s="184">
        <v>28.35</v>
      </c>
      <c r="I154" s="184"/>
      <c r="J154" s="185">
        <f>ROUND(I154*H154,2)</f>
        <v>0</v>
      </c>
      <c r="K154" s="186"/>
      <c r="L154" s="33"/>
      <c r="M154" s="187" t="s">
        <v>1</v>
      </c>
      <c r="N154" s="188" t="s">
        <v>37</v>
      </c>
      <c r="O154" s="189">
        <v>0</v>
      </c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91" t="s">
        <v>139</v>
      </c>
      <c r="AT154" s="191" t="s">
        <v>135</v>
      </c>
      <c r="AU154" s="191" t="s">
        <v>140</v>
      </c>
      <c r="AY154" s="14" t="s">
        <v>133</v>
      </c>
      <c r="BE154" s="192">
        <f>IF(N154="základná",J154,0)</f>
        <v>0</v>
      </c>
      <c r="BF154" s="192">
        <f>IF(N154="znížená",J154,0)</f>
        <v>0</v>
      </c>
      <c r="BG154" s="192">
        <f>IF(N154="zákl. prenesená",J154,0)</f>
        <v>0</v>
      </c>
      <c r="BH154" s="192">
        <f>IF(N154="zníž. prenesená",J154,0)</f>
        <v>0</v>
      </c>
      <c r="BI154" s="192">
        <f>IF(N154="nulová",J154,0)</f>
        <v>0</v>
      </c>
      <c r="BJ154" s="14" t="s">
        <v>140</v>
      </c>
      <c r="BK154" s="192">
        <f>ROUND(I154*H154,2)</f>
        <v>0</v>
      </c>
      <c r="BL154" s="14" t="s">
        <v>139</v>
      </c>
      <c r="BM154" s="191" t="s">
        <v>444</v>
      </c>
    </row>
    <row r="155" spans="1:65" s="12" customFormat="1" ht="22.9" customHeight="1">
      <c r="B155" s="165"/>
      <c r="C155" s="166"/>
      <c r="D155" s="167" t="s">
        <v>70</v>
      </c>
      <c r="E155" s="178" t="s">
        <v>665</v>
      </c>
      <c r="F155" s="178" t="s">
        <v>666</v>
      </c>
      <c r="G155" s="166"/>
      <c r="H155" s="166"/>
      <c r="I155" s="166"/>
      <c r="J155" s="179">
        <f>BK155</f>
        <v>0</v>
      </c>
      <c r="K155" s="166"/>
      <c r="L155" s="170"/>
      <c r="M155" s="171"/>
      <c r="N155" s="172"/>
      <c r="O155" s="172"/>
      <c r="P155" s="173">
        <f>SUM(P156:P158)</f>
        <v>0</v>
      </c>
      <c r="Q155" s="172"/>
      <c r="R155" s="173">
        <f>SUM(R156:R158)</f>
        <v>0</v>
      </c>
      <c r="S155" s="172"/>
      <c r="T155" s="174">
        <f>SUM(T156:T158)</f>
        <v>0</v>
      </c>
      <c r="AR155" s="175" t="s">
        <v>79</v>
      </c>
      <c r="AT155" s="176" t="s">
        <v>70</v>
      </c>
      <c r="AU155" s="176" t="s">
        <v>79</v>
      </c>
      <c r="AY155" s="175" t="s">
        <v>133</v>
      </c>
      <c r="BK155" s="177">
        <f>SUM(BK156:BK158)</f>
        <v>0</v>
      </c>
    </row>
    <row r="156" spans="1:65" s="2" customFormat="1" ht="14.45" customHeight="1">
      <c r="A156" s="28"/>
      <c r="B156" s="29"/>
      <c r="C156" s="180" t="s">
        <v>246</v>
      </c>
      <c r="D156" s="180" t="s">
        <v>135</v>
      </c>
      <c r="E156" s="181" t="s">
        <v>667</v>
      </c>
      <c r="F156" s="182" t="s">
        <v>668</v>
      </c>
      <c r="G156" s="183" t="s">
        <v>185</v>
      </c>
      <c r="H156" s="184">
        <v>1.175</v>
      </c>
      <c r="I156" s="184"/>
      <c r="J156" s="185">
        <f>ROUND(I156*H156,2)</f>
        <v>0</v>
      </c>
      <c r="K156" s="186"/>
      <c r="L156" s="33"/>
      <c r="M156" s="187" t="s">
        <v>1</v>
      </c>
      <c r="N156" s="188" t="s">
        <v>37</v>
      </c>
      <c r="O156" s="189">
        <v>0</v>
      </c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91" t="s">
        <v>139</v>
      </c>
      <c r="AT156" s="191" t="s">
        <v>135</v>
      </c>
      <c r="AU156" s="191" t="s">
        <v>140</v>
      </c>
      <c r="AY156" s="14" t="s">
        <v>133</v>
      </c>
      <c r="BE156" s="192">
        <f>IF(N156="základná",J156,0)</f>
        <v>0</v>
      </c>
      <c r="BF156" s="192">
        <f>IF(N156="znížená",J156,0)</f>
        <v>0</v>
      </c>
      <c r="BG156" s="192">
        <f>IF(N156="zákl. prenesená",J156,0)</f>
        <v>0</v>
      </c>
      <c r="BH156" s="192">
        <f>IF(N156="zníž. prenesená",J156,0)</f>
        <v>0</v>
      </c>
      <c r="BI156" s="192">
        <f>IF(N156="nulová",J156,0)</f>
        <v>0</v>
      </c>
      <c r="BJ156" s="14" t="s">
        <v>140</v>
      </c>
      <c r="BK156" s="192">
        <f>ROUND(I156*H156,2)</f>
        <v>0</v>
      </c>
      <c r="BL156" s="14" t="s">
        <v>139</v>
      </c>
      <c r="BM156" s="191" t="s">
        <v>452</v>
      </c>
    </row>
    <row r="157" spans="1:65" s="2" customFormat="1" ht="24.2" customHeight="1">
      <c r="A157" s="28"/>
      <c r="B157" s="29"/>
      <c r="C157" s="180" t="s">
        <v>250</v>
      </c>
      <c r="D157" s="180" t="s">
        <v>135</v>
      </c>
      <c r="E157" s="181" t="s">
        <v>669</v>
      </c>
      <c r="F157" s="182" t="s">
        <v>670</v>
      </c>
      <c r="G157" s="183" t="s">
        <v>148</v>
      </c>
      <c r="H157" s="184">
        <v>1.675</v>
      </c>
      <c r="I157" s="184"/>
      <c r="J157" s="185">
        <f>ROUND(I157*H157,2)</f>
        <v>0</v>
      </c>
      <c r="K157" s="186"/>
      <c r="L157" s="33"/>
      <c r="M157" s="187" t="s">
        <v>1</v>
      </c>
      <c r="N157" s="188" t="s">
        <v>37</v>
      </c>
      <c r="O157" s="189">
        <v>0</v>
      </c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91" t="s">
        <v>139</v>
      </c>
      <c r="AT157" s="191" t="s">
        <v>135</v>
      </c>
      <c r="AU157" s="191" t="s">
        <v>140</v>
      </c>
      <c r="AY157" s="14" t="s">
        <v>133</v>
      </c>
      <c r="BE157" s="192">
        <f>IF(N157="základná",J157,0)</f>
        <v>0</v>
      </c>
      <c r="BF157" s="192">
        <f>IF(N157="znížená",J157,0)</f>
        <v>0</v>
      </c>
      <c r="BG157" s="192">
        <f>IF(N157="zákl. prenesená",J157,0)</f>
        <v>0</v>
      </c>
      <c r="BH157" s="192">
        <f>IF(N157="zníž. prenesená",J157,0)</f>
        <v>0</v>
      </c>
      <c r="BI157" s="192">
        <f>IF(N157="nulová",J157,0)</f>
        <v>0</v>
      </c>
      <c r="BJ157" s="14" t="s">
        <v>140</v>
      </c>
      <c r="BK157" s="192">
        <f>ROUND(I157*H157,2)</f>
        <v>0</v>
      </c>
      <c r="BL157" s="14" t="s">
        <v>139</v>
      </c>
      <c r="BM157" s="191" t="s">
        <v>460</v>
      </c>
    </row>
    <row r="158" spans="1:65" s="2" customFormat="1" ht="14.45" customHeight="1">
      <c r="A158" s="28"/>
      <c r="B158" s="29"/>
      <c r="C158" s="180" t="s">
        <v>254</v>
      </c>
      <c r="D158" s="180" t="s">
        <v>135</v>
      </c>
      <c r="E158" s="181" t="s">
        <v>671</v>
      </c>
      <c r="F158" s="182" t="s">
        <v>672</v>
      </c>
      <c r="G158" s="183" t="s">
        <v>221</v>
      </c>
      <c r="H158" s="184">
        <v>2.7909999999999999</v>
      </c>
      <c r="I158" s="184"/>
      <c r="J158" s="185">
        <f>ROUND(I158*H158,2)</f>
        <v>0</v>
      </c>
      <c r="K158" s="186"/>
      <c r="L158" s="33"/>
      <c r="M158" s="187" t="s">
        <v>1</v>
      </c>
      <c r="N158" s="188" t="s">
        <v>37</v>
      </c>
      <c r="O158" s="189">
        <v>0</v>
      </c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91" t="s">
        <v>139</v>
      </c>
      <c r="AT158" s="191" t="s">
        <v>135</v>
      </c>
      <c r="AU158" s="191" t="s">
        <v>140</v>
      </c>
      <c r="AY158" s="14" t="s">
        <v>133</v>
      </c>
      <c r="BE158" s="192">
        <f>IF(N158="základná",J158,0)</f>
        <v>0</v>
      </c>
      <c r="BF158" s="192">
        <f>IF(N158="znížená",J158,0)</f>
        <v>0</v>
      </c>
      <c r="BG158" s="192">
        <f>IF(N158="zákl. prenesená",J158,0)</f>
        <v>0</v>
      </c>
      <c r="BH158" s="192">
        <f>IF(N158="zníž. prenesená",J158,0)</f>
        <v>0</v>
      </c>
      <c r="BI158" s="192">
        <f>IF(N158="nulová",J158,0)</f>
        <v>0</v>
      </c>
      <c r="BJ158" s="14" t="s">
        <v>140</v>
      </c>
      <c r="BK158" s="192">
        <f>ROUND(I158*H158,2)</f>
        <v>0</v>
      </c>
      <c r="BL158" s="14" t="s">
        <v>139</v>
      </c>
      <c r="BM158" s="191" t="s">
        <v>468</v>
      </c>
    </row>
    <row r="159" spans="1:65" s="12" customFormat="1" ht="22.9" customHeight="1">
      <c r="B159" s="165"/>
      <c r="C159" s="166"/>
      <c r="D159" s="167" t="s">
        <v>70</v>
      </c>
      <c r="E159" s="178" t="s">
        <v>673</v>
      </c>
      <c r="F159" s="178" t="s">
        <v>674</v>
      </c>
      <c r="G159" s="166"/>
      <c r="H159" s="166"/>
      <c r="I159" s="166"/>
      <c r="J159" s="179">
        <f>BK159</f>
        <v>0</v>
      </c>
      <c r="K159" s="166"/>
      <c r="L159" s="170"/>
      <c r="M159" s="171"/>
      <c r="N159" s="172"/>
      <c r="O159" s="172"/>
      <c r="P159" s="173">
        <f>P160</f>
        <v>0</v>
      </c>
      <c r="Q159" s="172"/>
      <c r="R159" s="173">
        <f>R160</f>
        <v>0</v>
      </c>
      <c r="S159" s="172"/>
      <c r="T159" s="174">
        <f>T160</f>
        <v>0</v>
      </c>
      <c r="AR159" s="175" t="s">
        <v>79</v>
      </c>
      <c r="AT159" s="176" t="s">
        <v>70</v>
      </c>
      <c r="AU159" s="176" t="s">
        <v>79</v>
      </c>
      <c r="AY159" s="175" t="s">
        <v>133</v>
      </c>
      <c r="BK159" s="177">
        <f>BK160</f>
        <v>0</v>
      </c>
    </row>
    <row r="160" spans="1:65" s="2" customFormat="1" ht="24.2" customHeight="1">
      <c r="A160" s="28"/>
      <c r="B160" s="29"/>
      <c r="C160" s="180" t="s">
        <v>258</v>
      </c>
      <c r="D160" s="180" t="s">
        <v>135</v>
      </c>
      <c r="E160" s="181" t="s">
        <v>640</v>
      </c>
      <c r="F160" s="182" t="s">
        <v>675</v>
      </c>
      <c r="G160" s="183" t="s">
        <v>138</v>
      </c>
      <c r="H160" s="184">
        <v>5</v>
      </c>
      <c r="I160" s="184"/>
      <c r="J160" s="185">
        <f>ROUND(I160*H160,2)</f>
        <v>0</v>
      </c>
      <c r="K160" s="186"/>
      <c r="L160" s="33"/>
      <c r="M160" s="207" t="s">
        <v>1</v>
      </c>
      <c r="N160" s="208" t="s">
        <v>37</v>
      </c>
      <c r="O160" s="205">
        <v>0</v>
      </c>
      <c r="P160" s="205">
        <f>O160*H160</f>
        <v>0</v>
      </c>
      <c r="Q160" s="205">
        <v>0</v>
      </c>
      <c r="R160" s="205">
        <f>Q160*H160</f>
        <v>0</v>
      </c>
      <c r="S160" s="205">
        <v>0</v>
      </c>
      <c r="T160" s="206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91" t="s">
        <v>139</v>
      </c>
      <c r="AT160" s="191" t="s">
        <v>135</v>
      </c>
      <c r="AU160" s="191" t="s">
        <v>140</v>
      </c>
      <c r="AY160" s="14" t="s">
        <v>133</v>
      </c>
      <c r="BE160" s="192">
        <f>IF(N160="základná",J160,0)</f>
        <v>0</v>
      </c>
      <c r="BF160" s="192">
        <f>IF(N160="znížená",J160,0)</f>
        <v>0</v>
      </c>
      <c r="BG160" s="192">
        <f>IF(N160="zákl. prenesená",J160,0)</f>
        <v>0</v>
      </c>
      <c r="BH160" s="192">
        <f>IF(N160="zníž. prenesená",J160,0)</f>
        <v>0</v>
      </c>
      <c r="BI160" s="192">
        <f>IF(N160="nulová",J160,0)</f>
        <v>0</v>
      </c>
      <c r="BJ160" s="14" t="s">
        <v>140</v>
      </c>
      <c r="BK160" s="192">
        <f>ROUND(I160*H160,2)</f>
        <v>0</v>
      </c>
      <c r="BL160" s="14" t="s">
        <v>139</v>
      </c>
      <c r="BM160" s="191" t="s">
        <v>476</v>
      </c>
    </row>
    <row r="161" spans="1:31" s="2" customFormat="1" ht="6.95" customHeight="1">
      <c r="A161" s="28"/>
      <c r="B161" s="48"/>
      <c r="C161" s="49"/>
      <c r="D161" s="49"/>
      <c r="E161" s="49"/>
      <c r="F161" s="49"/>
      <c r="G161" s="49"/>
      <c r="H161" s="49"/>
      <c r="I161" s="49"/>
      <c r="J161" s="49"/>
      <c r="K161" s="49"/>
      <c r="L161" s="33"/>
      <c r="M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</row>
  </sheetData>
  <sheetProtection formatColumns="0" formatRows="0" autoFilter="0"/>
  <autoFilter ref="C122:K160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5"/>
  <sheetViews>
    <sheetView showGridLines="0" workbookViewId="0">
      <selection activeCell="J12" sqref="J1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19"/>
    </row>
    <row r="2" spans="1:46" s="1" customFormat="1" ht="36.950000000000003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4" t="s">
        <v>92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7"/>
      <c r="AT3" s="14" t="s">
        <v>71</v>
      </c>
    </row>
    <row r="4" spans="1:46" s="1" customFormat="1" ht="24.95" customHeight="1">
      <c r="B4" s="17"/>
      <c r="D4" s="104" t="s">
        <v>102</v>
      </c>
      <c r="L4" s="17"/>
      <c r="M4" s="105" t="s">
        <v>10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06" t="s">
        <v>13</v>
      </c>
      <c r="L6" s="17"/>
    </row>
    <row r="7" spans="1:46" s="1" customFormat="1" ht="26.25" customHeight="1">
      <c r="B7" s="17"/>
      <c r="E7" s="248" t="str">
        <f>'Rekapitulácia stavby'!K6</f>
        <v>Veľké Kapušany - Okružná križovatka ul.Fábryho - Nám.I.Dobóa - Nám.L.N.Tolstého</v>
      </c>
      <c r="F7" s="249"/>
      <c r="G7" s="249"/>
      <c r="H7" s="249"/>
      <c r="L7" s="17"/>
    </row>
    <row r="8" spans="1:46" s="2" customFormat="1" ht="12" customHeight="1">
      <c r="A8" s="28"/>
      <c r="B8" s="33"/>
      <c r="C8" s="28"/>
      <c r="D8" s="106" t="s">
        <v>103</v>
      </c>
      <c r="E8" s="28"/>
      <c r="F8" s="28"/>
      <c r="G8" s="28"/>
      <c r="H8" s="28"/>
      <c r="I8" s="28"/>
      <c r="J8" s="28"/>
      <c r="K8" s="28"/>
      <c r="L8" s="45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33"/>
      <c r="C9" s="28"/>
      <c r="D9" s="28"/>
      <c r="E9" s="250" t="s">
        <v>676</v>
      </c>
      <c r="F9" s="251"/>
      <c r="G9" s="251"/>
      <c r="H9" s="251"/>
      <c r="I9" s="28"/>
      <c r="J9" s="28"/>
      <c r="K9" s="28"/>
      <c r="L9" s="45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45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33"/>
      <c r="C11" s="28"/>
      <c r="D11" s="106" t="s">
        <v>15</v>
      </c>
      <c r="E11" s="28"/>
      <c r="F11" s="107" t="s">
        <v>1</v>
      </c>
      <c r="G11" s="28"/>
      <c r="H11" s="28"/>
      <c r="I11" s="106" t="s">
        <v>16</v>
      </c>
      <c r="J11" s="107" t="s">
        <v>1</v>
      </c>
      <c r="K11" s="28"/>
      <c r="L11" s="45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33"/>
      <c r="C12" s="28"/>
      <c r="D12" s="106" t="s">
        <v>17</v>
      </c>
      <c r="E12" s="28"/>
      <c r="F12" s="107" t="s">
        <v>18</v>
      </c>
      <c r="G12" s="28"/>
      <c r="H12" s="28"/>
      <c r="I12" s="106" t="s">
        <v>19</v>
      </c>
      <c r="J12" s="108"/>
      <c r="K12" s="28"/>
      <c r="L12" s="45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45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33"/>
      <c r="C14" s="28"/>
      <c r="D14" s="106" t="s">
        <v>20</v>
      </c>
      <c r="E14" s="28"/>
      <c r="F14" s="28"/>
      <c r="G14" s="28"/>
      <c r="H14" s="28"/>
      <c r="I14" s="106" t="s">
        <v>21</v>
      </c>
      <c r="J14" s="107" t="s">
        <v>1</v>
      </c>
      <c r="K14" s="28"/>
      <c r="L14" s="45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33"/>
      <c r="C15" s="28"/>
      <c r="D15" s="28"/>
      <c r="E15" s="107" t="s">
        <v>22</v>
      </c>
      <c r="F15" s="28"/>
      <c r="G15" s="28"/>
      <c r="H15" s="28"/>
      <c r="I15" s="106" t="s">
        <v>23</v>
      </c>
      <c r="J15" s="107" t="s">
        <v>1</v>
      </c>
      <c r="K15" s="28"/>
      <c r="L15" s="45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33"/>
      <c r="C16" s="28"/>
      <c r="D16" s="28"/>
      <c r="E16" s="28"/>
      <c r="F16" s="28"/>
      <c r="G16" s="28"/>
      <c r="H16" s="28"/>
      <c r="I16" s="28"/>
      <c r="J16" s="28"/>
      <c r="K16" s="28"/>
      <c r="L16" s="45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33"/>
      <c r="C17" s="28"/>
      <c r="D17" s="106" t="s">
        <v>24</v>
      </c>
      <c r="E17" s="28"/>
      <c r="F17" s="28"/>
      <c r="G17" s="28"/>
      <c r="H17" s="28"/>
      <c r="I17" s="106" t="s">
        <v>21</v>
      </c>
      <c r="J17" s="107" t="str">
        <f>'Rekapitulácia stavby'!AN13</f>
        <v/>
      </c>
      <c r="K17" s="28"/>
      <c r="L17" s="45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33"/>
      <c r="C18" s="28"/>
      <c r="D18" s="28"/>
      <c r="E18" s="252" t="str">
        <f>'Rekapitulácia stavby'!E14</f>
        <v xml:space="preserve"> </v>
      </c>
      <c r="F18" s="252"/>
      <c r="G18" s="252"/>
      <c r="H18" s="252"/>
      <c r="I18" s="106" t="s">
        <v>23</v>
      </c>
      <c r="J18" s="107" t="str">
        <f>'Rekapitulácia stavby'!AN14</f>
        <v/>
      </c>
      <c r="K18" s="28"/>
      <c r="L18" s="45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45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33"/>
      <c r="C20" s="28"/>
      <c r="D20" s="106" t="s">
        <v>26</v>
      </c>
      <c r="E20" s="28"/>
      <c r="F20" s="28"/>
      <c r="G20" s="28"/>
      <c r="H20" s="28"/>
      <c r="I20" s="106" t="s">
        <v>21</v>
      </c>
      <c r="J20" s="107" t="s">
        <v>1</v>
      </c>
      <c r="K20" s="28"/>
      <c r="L20" s="45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33"/>
      <c r="C21" s="28"/>
      <c r="D21" s="28"/>
      <c r="E21" s="107" t="s">
        <v>27</v>
      </c>
      <c r="F21" s="28"/>
      <c r="G21" s="28"/>
      <c r="H21" s="28"/>
      <c r="I21" s="106" t="s">
        <v>23</v>
      </c>
      <c r="J21" s="107" t="s">
        <v>1</v>
      </c>
      <c r="K21" s="28"/>
      <c r="L21" s="45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33"/>
      <c r="C22" s="28"/>
      <c r="D22" s="28"/>
      <c r="E22" s="28"/>
      <c r="F22" s="28"/>
      <c r="G22" s="28"/>
      <c r="H22" s="28"/>
      <c r="I22" s="28"/>
      <c r="J22" s="28"/>
      <c r="K22" s="28"/>
      <c r="L22" s="45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33"/>
      <c r="C23" s="28"/>
      <c r="D23" s="106" t="s">
        <v>29</v>
      </c>
      <c r="E23" s="28"/>
      <c r="F23" s="28"/>
      <c r="G23" s="28"/>
      <c r="H23" s="28"/>
      <c r="I23" s="106" t="s">
        <v>21</v>
      </c>
      <c r="J23" s="107" t="str">
        <f>IF('Rekapitulácia stavby'!AN19="","",'Rekapitulácia stavby'!AN19)</f>
        <v/>
      </c>
      <c r="K23" s="28"/>
      <c r="L23" s="45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33"/>
      <c r="C24" s="28"/>
      <c r="D24" s="28"/>
      <c r="E24" s="107" t="str">
        <f>IF('Rekapitulácia stavby'!E20="","",'Rekapitulácia stavby'!E20)</f>
        <v xml:space="preserve"> </v>
      </c>
      <c r="F24" s="28"/>
      <c r="G24" s="28"/>
      <c r="H24" s="28"/>
      <c r="I24" s="106" t="s">
        <v>23</v>
      </c>
      <c r="J24" s="107" t="str">
        <f>IF('Rekapitulácia stavby'!AN20="","",'Rekapitulácia stavby'!AN20)</f>
        <v/>
      </c>
      <c r="K24" s="28"/>
      <c r="L24" s="45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33"/>
      <c r="C25" s="28"/>
      <c r="D25" s="28"/>
      <c r="E25" s="28"/>
      <c r="F25" s="28"/>
      <c r="G25" s="28"/>
      <c r="H25" s="28"/>
      <c r="I25" s="28"/>
      <c r="J25" s="28"/>
      <c r="K25" s="28"/>
      <c r="L25" s="45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33"/>
      <c r="C26" s="28"/>
      <c r="D26" s="106" t="s">
        <v>30</v>
      </c>
      <c r="E26" s="28"/>
      <c r="F26" s="28"/>
      <c r="G26" s="28"/>
      <c r="H26" s="28"/>
      <c r="I26" s="28"/>
      <c r="J26" s="28"/>
      <c r="K26" s="28"/>
      <c r="L26" s="45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109"/>
      <c r="B27" s="110"/>
      <c r="C27" s="109"/>
      <c r="D27" s="109"/>
      <c r="E27" s="253" t="s">
        <v>1</v>
      </c>
      <c r="F27" s="253"/>
      <c r="G27" s="253"/>
      <c r="H27" s="253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28"/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45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33"/>
      <c r="C29" s="28"/>
      <c r="D29" s="112"/>
      <c r="E29" s="112"/>
      <c r="F29" s="112"/>
      <c r="G29" s="112"/>
      <c r="H29" s="112"/>
      <c r="I29" s="112"/>
      <c r="J29" s="112"/>
      <c r="K29" s="112"/>
      <c r="L29" s="45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33"/>
      <c r="C30" s="28"/>
      <c r="D30" s="113" t="s">
        <v>31</v>
      </c>
      <c r="E30" s="28"/>
      <c r="F30" s="28"/>
      <c r="G30" s="28"/>
      <c r="H30" s="28"/>
      <c r="I30" s="28"/>
      <c r="J30" s="114">
        <f>ROUND(J123, 2)</f>
        <v>0</v>
      </c>
      <c r="K30" s="28"/>
      <c r="L30" s="45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33"/>
      <c r="C31" s="28"/>
      <c r="D31" s="112"/>
      <c r="E31" s="112"/>
      <c r="F31" s="112"/>
      <c r="G31" s="112"/>
      <c r="H31" s="112"/>
      <c r="I31" s="112"/>
      <c r="J31" s="112"/>
      <c r="K31" s="112"/>
      <c r="L31" s="45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33"/>
      <c r="C32" s="28"/>
      <c r="D32" s="28"/>
      <c r="E32" s="28"/>
      <c r="F32" s="115" t="s">
        <v>33</v>
      </c>
      <c r="G32" s="28"/>
      <c r="H32" s="28"/>
      <c r="I32" s="115" t="s">
        <v>32</v>
      </c>
      <c r="J32" s="115" t="s">
        <v>34</v>
      </c>
      <c r="K32" s="28"/>
      <c r="L32" s="45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33"/>
      <c r="C33" s="28"/>
      <c r="D33" s="116" t="s">
        <v>35</v>
      </c>
      <c r="E33" s="106" t="s">
        <v>36</v>
      </c>
      <c r="F33" s="117">
        <f>ROUND((SUM(BE123:BE174)),  2)</f>
        <v>0</v>
      </c>
      <c r="G33" s="28"/>
      <c r="H33" s="28"/>
      <c r="I33" s="118">
        <v>0.2</v>
      </c>
      <c r="J33" s="117">
        <f>ROUND(((SUM(BE123:BE174))*I33),  2)</f>
        <v>0</v>
      </c>
      <c r="K33" s="28"/>
      <c r="L33" s="45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33"/>
      <c r="C34" s="28"/>
      <c r="D34" s="28"/>
      <c r="E34" s="106" t="s">
        <v>37</v>
      </c>
      <c r="F34" s="117">
        <f>ROUND((SUM(BF123:BF174)),  2)</f>
        <v>0</v>
      </c>
      <c r="G34" s="28"/>
      <c r="H34" s="28"/>
      <c r="I34" s="118">
        <v>0.2</v>
      </c>
      <c r="J34" s="117">
        <f>ROUND(((SUM(BF123:BF174))*I34),  2)</f>
        <v>0</v>
      </c>
      <c r="K34" s="28"/>
      <c r="L34" s="45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33"/>
      <c r="C35" s="28"/>
      <c r="D35" s="28"/>
      <c r="E35" s="106" t="s">
        <v>38</v>
      </c>
      <c r="F35" s="117">
        <f>ROUND((SUM(BG123:BG174)),  2)</f>
        <v>0</v>
      </c>
      <c r="G35" s="28"/>
      <c r="H35" s="28"/>
      <c r="I35" s="118">
        <v>0.2</v>
      </c>
      <c r="J35" s="117">
        <f>0</f>
        <v>0</v>
      </c>
      <c r="K35" s="28"/>
      <c r="L35" s="45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33"/>
      <c r="C36" s="28"/>
      <c r="D36" s="28"/>
      <c r="E36" s="106" t="s">
        <v>39</v>
      </c>
      <c r="F36" s="117">
        <f>ROUND((SUM(BH123:BH174)),  2)</f>
        <v>0</v>
      </c>
      <c r="G36" s="28"/>
      <c r="H36" s="28"/>
      <c r="I36" s="118">
        <v>0.2</v>
      </c>
      <c r="J36" s="117">
        <f>0</f>
        <v>0</v>
      </c>
      <c r="K36" s="28"/>
      <c r="L36" s="45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33"/>
      <c r="C37" s="28"/>
      <c r="D37" s="28"/>
      <c r="E37" s="106" t="s">
        <v>40</v>
      </c>
      <c r="F37" s="117">
        <f>ROUND((SUM(BI123:BI174)),  2)</f>
        <v>0</v>
      </c>
      <c r="G37" s="28"/>
      <c r="H37" s="28"/>
      <c r="I37" s="118">
        <v>0</v>
      </c>
      <c r="J37" s="117">
        <f>0</f>
        <v>0</v>
      </c>
      <c r="K37" s="28"/>
      <c r="L37" s="45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45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33"/>
      <c r="C39" s="119"/>
      <c r="D39" s="120" t="s">
        <v>41</v>
      </c>
      <c r="E39" s="121"/>
      <c r="F39" s="121"/>
      <c r="G39" s="122" t="s">
        <v>42</v>
      </c>
      <c r="H39" s="123" t="s">
        <v>43</v>
      </c>
      <c r="I39" s="121"/>
      <c r="J39" s="124">
        <f>SUM(J30:J37)</f>
        <v>0</v>
      </c>
      <c r="K39" s="125"/>
      <c r="L39" s="45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45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5"/>
      <c r="D50" s="126" t="s">
        <v>44</v>
      </c>
      <c r="E50" s="127"/>
      <c r="F50" s="127"/>
      <c r="G50" s="126" t="s">
        <v>45</v>
      </c>
      <c r="H50" s="127"/>
      <c r="I50" s="127"/>
      <c r="J50" s="127"/>
      <c r="K50" s="127"/>
      <c r="L50" s="45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8"/>
      <c r="B61" s="33"/>
      <c r="C61" s="28"/>
      <c r="D61" s="128" t="s">
        <v>46</v>
      </c>
      <c r="E61" s="129"/>
      <c r="F61" s="130" t="s">
        <v>47</v>
      </c>
      <c r="G61" s="128" t="s">
        <v>46</v>
      </c>
      <c r="H61" s="129"/>
      <c r="I61" s="129"/>
      <c r="J61" s="131" t="s">
        <v>47</v>
      </c>
      <c r="K61" s="129"/>
      <c r="L61" s="4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8"/>
      <c r="B65" s="33"/>
      <c r="C65" s="28"/>
      <c r="D65" s="126" t="s">
        <v>48</v>
      </c>
      <c r="E65" s="132"/>
      <c r="F65" s="132"/>
      <c r="G65" s="126" t="s">
        <v>49</v>
      </c>
      <c r="H65" s="132"/>
      <c r="I65" s="132"/>
      <c r="J65" s="132"/>
      <c r="K65" s="132"/>
      <c r="L65" s="45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8"/>
      <c r="B76" s="33"/>
      <c r="C76" s="28"/>
      <c r="D76" s="128" t="s">
        <v>46</v>
      </c>
      <c r="E76" s="129"/>
      <c r="F76" s="130" t="s">
        <v>47</v>
      </c>
      <c r="G76" s="128" t="s">
        <v>46</v>
      </c>
      <c r="H76" s="129"/>
      <c r="I76" s="129"/>
      <c r="J76" s="131" t="s">
        <v>47</v>
      </c>
      <c r="K76" s="129"/>
      <c r="L76" s="45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45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hidden="1" customHeight="1">
      <c r="A81" s="28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45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hidden="1" customHeight="1">
      <c r="A82" s="28"/>
      <c r="B82" s="29"/>
      <c r="C82" s="20" t="s">
        <v>105</v>
      </c>
      <c r="D82" s="30"/>
      <c r="E82" s="30"/>
      <c r="F82" s="30"/>
      <c r="G82" s="30"/>
      <c r="H82" s="30"/>
      <c r="I82" s="30"/>
      <c r="J82" s="30"/>
      <c r="K82" s="30"/>
      <c r="L82" s="45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hidden="1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45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hidden="1" customHeight="1">
      <c r="A84" s="28"/>
      <c r="B84" s="29"/>
      <c r="C84" s="25" t="s">
        <v>13</v>
      </c>
      <c r="D84" s="30"/>
      <c r="E84" s="30"/>
      <c r="F84" s="30"/>
      <c r="G84" s="30"/>
      <c r="H84" s="30"/>
      <c r="I84" s="30"/>
      <c r="J84" s="30"/>
      <c r="K84" s="30"/>
      <c r="L84" s="45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hidden="1" customHeight="1">
      <c r="A85" s="28"/>
      <c r="B85" s="29"/>
      <c r="C85" s="30"/>
      <c r="D85" s="30"/>
      <c r="E85" s="246" t="str">
        <f>E7</f>
        <v>Veľké Kapušany - Okružná križovatka ul.Fábryho - Nám.I.Dobóa - Nám.L.N.Tolstého</v>
      </c>
      <c r="F85" s="247"/>
      <c r="G85" s="247"/>
      <c r="H85" s="247"/>
      <c r="I85" s="30"/>
      <c r="J85" s="30"/>
      <c r="K85" s="30"/>
      <c r="L85" s="45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hidden="1" customHeight="1">
      <c r="A86" s="28"/>
      <c r="B86" s="29"/>
      <c r="C86" s="25" t="s">
        <v>103</v>
      </c>
      <c r="D86" s="30"/>
      <c r="E86" s="30"/>
      <c r="F86" s="30"/>
      <c r="G86" s="30"/>
      <c r="H86" s="30"/>
      <c r="I86" s="30"/>
      <c r="J86" s="30"/>
      <c r="K86" s="30"/>
      <c r="L86" s="45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hidden="1" customHeight="1">
      <c r="A87" s="28"/>
      <c r="B87" s="29"/>
      <c r="C87" s="30"/>
      <c r="D87" s="30"/>
      <c r="E87" s="209" t="str">
        <f>E9</f>
        <v>510 - 510-00  Rekonštrukcia vodovodu</v>
      </c>
      <c r="F87" s="245"/>
      <c r="G87" s="245"/>
      <c r="H87" s="245"/>
      <c r="I87" s="30"/>
      <c r="J87" s="30"/>
      <c r="K87" s="30"/>
      <c r="L87" s="45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hidden="1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45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hidden="1" customHeight="1">
      <c r="A89" s="28"/>
      <c r="B89" s="29"/>
      <c r="C89" s="25" t="s">
        <v>17</v>
      </c>
      <c r="D89" s="30"/>
      <c r="E89" s="30"/>
      <c r="F89" s="23" t="str">
        <f>F12</f>
        <v>Veľké Kapušany</v>
      </c>
      <c r="G89" s="30"/>
      <c r="H89" s="30"/>
      <c r="I89" s="25" t="s">
        <v>19</v>
      </c>
      <c r="J89" s="60" t="str">
        <f>IF(J12="","",J12)</f>
        <v/>
      </c>
      <c r="K89" s="30"/>
      <c r="L89" s="45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hidden="1" customHeight="1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45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hidden="1" customHeight="1">
      <c r="A91" s="28"/>
      <c r="B91" s="29"/>
      <c r="C91" s="25" t="s">
        <v>20</v>
      </c>
      <c r="D91" s="30"/>
      <c r="E91" s="30"/>
      <c r="F91" s="23" t="str">
        <f>E15</f>
        <v>Mesto Veľké Kapušany, mestský úrad</v>
      </c>
      <c r="G91" s="30"/>
      <c r="H91" s="30"/>
      <c r="I91" s="25" t="s">
        <v>26</v>
      </c>
      <c r="J91" s="26" t="str">
        <f>E21</f>
        <v>KApAR s.r.o. Prešov</v>
      </c>
      <c r="K91" s="30"/>
      <c r="L91" s="45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hidden="1" customHeight="1">
      <c r="A92" s="28"/>
      <c r="B92" s="29"/>
      <c r="C92" s="25" t="s">
        <v>24</v>
      </c>
      <c r="D92" s="30"/>
      <c r="E92" s="30"/>
      <c r="F92" s="23" t="str">
        <f>IF(E18="","",E18)</f>
        <v xml:space="preserve"> </v>
      </c>
      <c r="G92" s="30"/>
      <c r="H92" s="30"/>
      <c r="I92" s="25" t="s">
        <v>29</v>
      </c>
      <c r="J92" s="26" t="str">
        <f>E24</f>
        <v xml:space="preserve"> </v>
      </c>
      <c r="K92" s="30"/>
      <c r="L92" s="45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hidden="1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45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hidden="1" customHeight="1">
      <c r="A94" s="28"/>
      <c r="B94" s="29"/>
      <c r="C94" s="137" t="s">
        <v>106</v>
      </c>
      <c r="D94" s="138"/>
      <c r="E94" s="138"/>
      <c r="F94" s="138"/>
      <c r="G94" s="138"/>
      <c r="H94" s="138"/>
      <c r="I94" s="138"/>
      <c r="J94" s="139" t="s">
        <v>107</v>
      </c>
      <c r="K94" s="138"/>
      <c r="L94" s="45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hidden="1" customHeight="1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45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hidden="1" customHeight="1">
      <c r="A96" s="28"/>
      <c r="B96" s="29"/>
      <c r="C96" s="140" t="s">
        <v>108</v>
      </c>
      <c r="D96" s="30"/>
      <c r="E96" s="30"/>
      <c r="F96" s="30"/>
      <c r="G96" s="30"/>
      <c r="H96" s="30"/>
      <c r="I96" s="30"/>
      <c r="J96" s="78">
        <f>J123</f>
        <v>0</v>
      </c>
      <c r="K96" s="30"/>
      <c r="L96" s="45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109</v>
      </c>
    </row>
    <row r="97" spans="1:31" s="9" customFormat="1" ht="24.95" hidden="1" customHeight="1">
      <c r="B97" s="141"/>
      <c r="C97" s="142"/>
      <c r="D97" s="143" t="s">
        <v>110</v>
      </c>
      <c r="E97" s="144"/>
      <c r="F97" s="144"/>
      <c r="G97" s="144"/>
      <c r="H97" s="144"/>
      <c r="I97" s="144"/>
      <c r="J97" s="145">
        <f>J124</f>
        <v>0</v>
      </c>
      <c r="K97" s="142"/>
      <c r="L97" s="146"/>
    </row>
    <row r="98" spans="1:31" s="10" customFormat="1" ht="19.899999999999999" hidden="1" customHeight="1">
      <c r="B98" s="147"/>
      <c r="C98" s="148"/>
      <c r="D98" s="149" t="s">
        <v>599</v>
      </c>
      <c r="E98" s="150"/>
      <c r="F98" s="150"/>
      <c r="G98" s="150"/>
      <c r="H98" s="150"/>
      <c r="I98" s="150"/>
      <c r="J98" s="151">
        <f>J125</f>
        <v>0</v>
      </c>
      <c r="K98" s="148"/>
      <c r="L98" s="152"/>
    </row>
    <row r="99" spans="1:31" s="10" customFormat="1" ht="19.899999999999999" hidden="1" customHeight="1">
      <c r="B99" s="147"/>
      <c r="C99" s="148"/>
      <c r="D99" s="149" t="s">
        <v>600</v>
      </c>
      <c r="E99" s="150"/>
      <c r="F99" s="150"/>
      <c r="G99" s="150"/>
      <c r="H99" s="150"/>
      <c r="I99" s="150"/>
      <c r="J99" s="151">
        <f>J139</f>
        <v>0</v>
      </c>
      <c r="K99" s="148"/>
      <c r="L99" s="152"/>
    </row>
    <row r="100" spans="1:31" s="10" customFormat="1" ht="19.899999999999999" hidden="1" customHeight="1">
      <c r="B100" s="147"/>
      <c r="C100" s="148"/>
      <c r="D100" s="149" t="s">
        <v>601</v>
      </c>
      <c r="E100" s="150"/>
      <c r="F100" s="150"/>
      <c r="G100" s="150"/>
      <c r="H100" s="150"/>
      <c r="I100" s="150"/>
      <c r="J100" s="151">
        <f>J141</f>
        <v>0</v>
      </c>
      <c r="K100" s="148"/>
      <c r="L100" s="152"/>
    </row>
    <row r="101" spans="1:31" s="10" customFormat="1" ht="19.899999999999999" hidden="1" customHeight="1">
      <c r="B101" s="147"/>
      <c r="C101" s="148"/>
      <c r="D101" s="149" t="s">
        <v>677</v>
      </c>
      <c r="E101" s="150"/>
      <c r="F101" s="150"/>
      <c r="G101" s="150"/>
      <c r="H101" s="150"/>
      <c r="I101" s="150"/>
      <c r="J101" s="151">
        <f>J164</f>
        <v>0</v>
      </c>
      <c r="K101" s="148"/>
      <c r="L101" s="152"/>
    </row>
    <row r="102" spans="1:31" s="10" customFormat="1" ht="19.899999999999999" hidden="1" customHeight="1">
      <c r="B102" s="147"/>
      <c r="C102" s="148"/>
      <c r="D102" s="149" t="s">
        <v>678</v>
      </c>
      <c r="E102" s="150"/>
      <c r="F102" s="150"/>
      <c r="G102" s="150"/>
      <c r="H102" s="150"/>
      <c r="I102" s="150"/>
      <c r="J102" s="151">
        <f>J166</f>
        <v>0</v>
      </c>
      <c r="K102" s="148"/>
      <c r="L102" s="152"/>
    </row>
    <row r="103" spans="1:31" s="10" customFormat="1" ht="19.899999999999999" hidden="1" customHeight="1">
      <c r="B103" s="147"/>
      <c r="C103" s="148"/>
      <c r="D103" s="149" t="s">
        <v>679</v>
      </c>
      <c r="E103" s="150"/>
      <c r="F103" s="150"/>
      <c r="G103" s="150"/>
      <c r="H103" s="150"/>
      <c r="I103" s="150"/>
      <c r="J103" s="151">
        <f>J170</f>
        <v>0</v>
      </c>
      <c r="K103" s="148"/>
      <c r="L103" s="152"/>
    </row>
    <row r="104" spans="1:31" s="2" customFormat="1" ht="21.75" hidden="1" customHeight="1">
      <c r="A104" s="28"/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45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6.95" hidden="1" customHeight="1">
      <c r="A105" s="28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5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hidden="1"/>
    <row r="107" spans="1:31" hidden="1"/>
    <row r="108" spans="1:31" hidden="1"/>
    <row r="109" spans="1:31" s="2" customFormat="1" ht="6.95" customHeight="1">
      <c r="A109" s="28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5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24.95" customHeight="1">
      <c r="A110" s="28"/>
      <c r="B110" s="29"/>
      <c r="C110" s="20" t="s">
        <v>119</v>
      </c>
      <c r="D110" s="30"/>
      <c r="E110" s="30"/>
      <c r="F110" s="30"/>
      <c r="G110" s="30"/>
      <c r="H110" s="30"/>
      <c r="I110" s="30"/>
      <c r="J110" s="30"/>
      <c r="K110" s="30"/>
      <c r="L110" s="45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5" customHeight="1">
      <c r="A111" s="28"/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45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13</v>
      </c>
      <c r="D112" s="30"/>
      <c r="E112" s="30"/>
      <c r="F112" s="30"/>
      <c r="G112" s="30"/>
      <c r="H112" s="30"/>
      <c r="I112" s="30"/>
      <c r="J112" s="30"/>
      <c r="K112" s="30"/>
      <c r="L112" s="45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26.25" customHeight="1">
      <c r="A113" s="28"/>
      <c r="B113" s="29"/>
      <c r="C113" s="30"/>
      <c r="D113" s="30"/>
      <c r="E113" s="246" t="str">
        <f>E7</f>
        <v>Veľké Kapušany - Okružná križovatka ul.Fábryho - Nám.I.Dobóa - Nám.L.N.Tolstého</v>
      </c>
      <c r="F113" s="247"/>
      <c r="G113" s="247"/>
      <c r="H113" s="247"/>
      <c r="I113" s="30"/>
      <c r="J113" s="30"/>
      <c r="K113" s="30"/>
      <c r="L113" s="45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2" customHeight="1">
      <c r="A114" s="28"/>
      <c r="B114" s="29"/>
      <c r="C114" s="25" t="s">
        <v>103</v>
      </c>
      <c r="D114" s="30"/>
      <c r="E114" s="30"/>
      <c r="F114" s="30"/>
      <c r="G114" s="30"/>
      <c r="H114" s="30"/>
      <c r="I114" s="30"/>
      <c r="J114" s="30"/>
      <c r="K114" s="30"/>
      <c r="L114" s="45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6.5" customHeight="1">
      <c r="A115" s="28"/>
      <c r="B115" s="29"/>
      <c r="C115" s="30"/>
      <c r="D115" s="30"/>
      <c r="E115" s="209" t="str">
        <f>E9</f>
        <v>510 - 510-00  Rekonštrukcia vodovodu</v>
      </c>
      <c r="F115" s="245"/>
      <c r="G115" s="245"/>
      <c r="H115" s="245"/>
      <c r="I115" s="30"/>
      <c r="J115" s="30"/>
      <c r="K115" s="30"/>
      <c r="L115" s="45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6.95" customHeight="1">
      <c r="A116" s="28"/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45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12" customHeight="1">
      <c r="A117" s="28"/>
      <c r="B117" s="29"/>
      <c r="C117" s="25" t="s">
        <v>17</v>
      </c>
      <c r="D117" s="30"/>
      <c r="E117" s="30"/>
      <c r="F117" s="23" t="str">
        <f>F12</f>
        <v>Veľké Kapušany</v>
      </c>
      <c r="G117" s="30"/>
      <c r="H117" s="30"/>
      <c r="I117" s="25" t="s">
        <v>19</v>
      </c>
      <c r="J117" s="60" t="str">
        <f>IF(J12="","",J12)</f>
        <v/>
      </c>
      <c r="K117" s="30"/>
      <c r="L117" s="45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6.95" customHeight="1">
      <c r="A118" s="28"/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45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5.2" customHeight="1">
      <c r="A119" s="28"/>
      <c r="B119" s="29"/>
      <c r="C119" s="25" t="s">
        <v>20</v>
      </c>
      <c r="D119" s="30"/>
      <c r="E119" s="30"/>
      <c r="F119" s="23" t="str">
        <f>E15</f>
        <v>Mesto Veľké Kapušany, mestský úrad</v>
      </c>
      <c r="G119" s="30"/>
      <c r="H119" s="30"/>
      <c r="I119" s="25" t="s">
        <v>26</v>
      </c>
      <c r="J119" s="26" t="str">
        <f>E21</f>
        <v>KApAR s.r.o. Prešov</v>
      </c>
      <c r="K119" s="30"/>
      <c r="L119" s="45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15.2" customHeight="1">
      <c r="A120" s="28"/>
      <c r="B120" s="29"/>
      <c r="C120" s="25" t="s">
        <v>24</v>
      </c>
      <c r="D120" s="30"/>
      <c r="E120" s="30"/>
      <c r="F120" s="23" t="str">
        <f>IF(E18="","",E18)</f>
        <v xml:space="preserve"> </v>
      </c>
      <c r="G120" s="30"/>
      <c r="H120" s="30"/>
      <c r="I120" s="25" t="s">
        <v>29</v>
      </c>
      <c r="J120" s="26" t="str">
        <f>E24</f>
        <v xml:space="preserve"> </v>
      </c>
      <c r="K120" s="30"/>
      <c r="L120" s="45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2" customFormat="1" ht="10.35" customHeight="1">
      <c r="A121" s="28"/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45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5" s="11" customFormat="1" ht="29.25" customHeight="1">
      <c r="A122" s="153"/>
      <c r="B122" s="154"/>
      <c r="C122" s="155" t="s">
        <v>120</v>
      </c>
      <c r="D122" s="156" t="s">
        <v>56</v>
      </c>
      <c r="E122" s="156" t="s">
        <v>52</v>
      </c>
      <c r="F122" s="156" t="s">
        <v>53</v>
      </c>
      <c r="G122" s="156" t="s">
        <v>121</v>
      </c>
      <c r="H122" s="156" t="s">
        <v>122</v>
      </c>
      <c r="I122" s="156" t="s">
        <v>123</v>
      </c>
      <c r="J122" s="157" t="s">
        <v>107</v>
      </c>
      <c r="K122" s="158" t="s">
        <v>124</v>
      </c>
      <c r="L122" s="159"/>
      <c r="M122" s="69" t="s">
        <v>1</v>
      </c>
      <c r="N122" s="70" t="s">
        <v>35</v>
      </c>
      <c r="O122" s="70" t="s">
        <v>125</v>
      </c>
      <c r="P122" s="70" t="s">
        <v>126</v>
      </c>
      <c r="Q122" s="70" t="s">
        <v>127</v>
      </c>
      <c r="R122" s="70" t="s">
        <v>128</v>
      </c>
      <c r="S122" s="70" t="s">
        <v>129</v>
      </c>
      <c r="T122" s="71" t="s">
        <v>130</v>
      </c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</row>
    <row r="123" spans="1:65" s="2" customFormat="1" ht="22.9" customHeight="1">
      <c r="A123" s="28"/>
      <c r="B123" s="29"/>
      <c r="C123" s="76" t="s">
        <v>108</v>
      </c>
      <c r="D123" s="30"/>
      <c r="E123" s="30"/>
      <c r="F123" s="30"/>
      <c r="G123" s="30"/>
      <c r="H123" s="30"/>
      <c r="I123" s="30"/>
      <c r="J123" s="160">
        <f>BK123</f>
        <v>0</v>
      </c>
      <c r="K123" s="30"/>
      <c r="L123" s="33"/>
      <c r="M123" s="72"/>
      <c r="N123" s="161"/>
      <c r="O123" s="73"/>
      <c r="P123" s="162">
        <f>P124</f>
        <v>0</v>
      </c>
      <c r="Q123" s="73"/>
      <c r="R123" s="162">
        <f>R124</f>
        <v>0</v>
      </c>
      <c r="S123" s="73"/>
      <c r="T123" s="163">
        <f>T124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T123" s="14" t="s">
        <v>70</v>
      </c>
      <c r="AU123" s="14" t="s">
        <v>109</v>
      </c>
      <c r="BK123" s="164">
        <f>BK124</f>
        <v>0</v>
      </c>
    </row>
    <row r="124" spans="1:65" s="12" customFormat="1" ht="25.9" customHeight="1">
      <c r="B124" s="165"/>
      <c r="C124" s="166"/>
      <c r="D124" s="167" t="s">
        <v>70</v>
      </c>
      <c r="E124" s="168" t="s">
        <v>131</v>
      </c>
      <c r="F124" s="168" t="s">
        <v>132</v>
      </c>
      <c r="G124" s="166"/>
      <c r="H124" s="166"/>
      <c r="I124" s="166"/>
      <c r="J124" s="169">
        <f>BK124</f>
        <v>0</v>
      </c>
      <c r="K124" s="166"/>
      <c r="L124" s="170"/>
      <c r="M124" s="171"/>
      <c r="N124" s="172"/>
      <c r="O124" s="172"/>
      <c r="P124" s="173">
        <f>P125+P139+P141+P164+P166+P170</f>
        <v>0</v>
      </c>
      <c r="Q124" s="172"/>
      <c r="R124" s="173">
        <f>R125+R139+R141+R164+R166+R170</f>
        <v>0</v>
      </c>
      <c r="S124" s="172"/>
      <c r="T124" s="174">
        <f>T125+T139+T141+T164+T166+T170</f>
        <v>0</v>
      </c>
      <c r="AR124" s="175" t="s">
        <v>79</v>
      </c>
      <c r="AT124" s="176" t="s">
        <v>70</v>
      </c>
      <c r="AU124" s="176" t="s">
        <v>71</v>
      </c>
      <c r="AY124" s="175" t="s">
        <v>133</v>
      </c>
      <c r="BK124" s="177">
        <f>BK125+BK139+BK141+BK164+BK166+BK170</f>
        <v>0</v>
      </c>
    </row>
    <row r="125" spans="1:65" s="12" customFormat="1" ht="22.9" customHeight="1">
      <c r="B125" s="165"/>
      <c r="C125" s="166"/>
      <c r="D125" s="167" t="s">
        <v>70</v>
      </c>
      <c r="E125" s="178" t="s">
        <v>605</v>
      </c>
      <c r="F125" s="178" t="s">
        <v>606</v>
      </c>
      <c r="G125" s="166"/>
      <c r="H125" s="166"/>
      <c r="I125" s="166"/>
      <c r="J125" s="179">
        <f>BK125</f>
        <v>0</v>
      </c>
      <c r="K125" s="166"/>
      <c r="L125" s="170"/>
      <c r="M125" s="171"/>
      <c r="N125" s="172"/>
      <c r="O125" s="172"/>
      <c r="P125" s="173">
        <f>SUM(P126:P138)</f>
        <v>0</v>
      </c>
      <c r="Q125" s="172"/>
      <c r="R125" s="173">
        <f>SUM(R126:R138)</f>
        <v>0</v>
      </c>
      <c r="S125" s="172"/>
      <c r="T125" s="174">
        <f>SUM(T126:T138)</f>
        <v>0</v>
      </c>
      <c r="AR125" s="175" t="s">
        <v>79</v>
      </c>
      <c r="AT125" s="176" t="s">
        <v>70</v>
      </c>
      <c r="AU125" s="176" t="s">
        <v>79</v>
      </c>
      <c r="AY125" s="175" t="s">
        <v>133</v>
      </c>
      <c r="BK125" s="177">
        <f>SUM(BK126:BK138)</f>
        <v>0</v>
      </c>
    </row>
    <row r="126" spans="1:65" s="2" customFormat="1" ht="14.45" customHeight="1">
      <c r="A126" s="28"/>
      <c r="B126" s="29"/>
      <c r="C126" s="180" t="s">
        <v>79</v>
      </c>
      <c r="D126" s="180" t="s">
        <v>135</v>
      </c>
      <c r="E126" s="181" t="s">
        <v>607</v>
      </c>
      <c r="F126" s="182" t="s">
        <v>608</v>
      </c>
      <c r="G126" s="183" t="s">
        <v>176</v>
      </c>
      <c r="H126" s="184">
        <v>3.2</v>
      </c>
      <c r="I126" s="184"/>
      <c r="J126" s="185">
        <f t="shared" ref="J126:J138" si="0">ROUND(I126*H126,2)</f>
        <v>0</v>
      </c>
      <c r="K126" s="186"/>
      <c r="L126" s="33"/>
      <c r="M126" s="187" t="s">
        <v>1</v>
      </c>
      <c r="N126" s="188" t="s">
        <v>37</v>
      </c>
      <c r="O126" s="189">
        <v>0</v>
      </c>
      <c r="P126" s="189">
        <f t="shared" ref="P126:P138" si="1">O126*H126</f>
        <v>0</v>
      </c>
      <c r="Q126" s="189">
        <v>0</v>
      </c>
      <c r="R126" s="189">
        <f t="shared" ref="R126:R138" si="2">Q126*H126</f>
        <v>0</v>
      </c>
      <c r="S126" s="189">
        <v>0</v>
      </c>
      <c r="T126" s="190">
        <f t="shared" ref="T126:T138" si="3"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91" t="s">
        <v>139</v>
      </c>
      <c r="AT126" s="191" t="s">
        <v>135</v>
      </c>
      <c r="AU126" s="191" t="s">
        <v>140</v>
      </c>
      <c r="AY126" s="14" t="s">
        <v>133</v>
      </c>
      <c r="BE126" s="192">
        <f t="shared" ref="BE126:BE138" si="4">IF(N126="základná",J126,0)</f>
        <v>0</v>
      </c>
      <c r="BF126" s="192">
        <f t="shared" ref="BF126:BF138" si="5">IF(N126="znížená",J126,0)</f>
        <v>0</v>
      </c>
      <c r="BG126" s="192">
        <f t="shared" ref="BG126:BG138" si="6">IF(N126="zákl. prenesená",J126,0)</f>
        <v>0</v>
      </c>
      <c r="BH126" s="192">
        <f t="shared" ref="BH126:BH138" si="7">IF(N126="zníž. prenesená",J126,0)</f>
        <v>0</v>
      </c>
      <c r="BI126" s="192">
        <f t="shared" ref="BI126:BI138" si="8">IF(N126="nulová",J126,0)</f>
        <v>0</v>
      </c>
      <c r="BJ126" s="14" t="s">
        <v>140</v>
      </c>
      <c r="BK126" s="192">
        <f t="shared" ref="BK126:BK138" si="9">ROUND(I126*H126,2)</f>
        <v>0</v>
      </c>
      <c r="BL126" s="14" t="s">
        <v>139</v>
      </c>
      <c r="BM126" s="191" t="s">
        <v>240</v>
      </c>
    </row>
    <row r="127" spans="1:65" s="2" customFormat="1" ht="14.45" customHeight="1">
      <c r="A127" s="28"/>
      <c r="B127" s="29"/>
      <c r="C127" s="180" t="s">
        <v>140</v>
      </c>
      <c r="D127" s="180" t="s">
        <v>135</v>
      </c>
      <c r="E127" s="181" t="s">
        <v>609</v>
      </c>
      <c r="F127" s="182" t="s">
        <v>610</v>
      </c>
      <c r="G127" s="183" t="s">
        <v>176</v>
      </c>
      <c r="H127" s="184">
        <v>4</v>
      </c>
      <c r="I127" s="184"/>
      <c r="J127" s="185">
        <f t="shared" si="0"/>
        <v>0</v>
      </c>
      <c r="K127" s="186"/>
      <c r="L127" s="33"/>
      <c r="M127" s="187" t="s">
        <v>1</v>
      </c>
      <c r="N127" s="188" t="s">
        <v>37</v>
      </c>
      <c r="O127" s="189">
        <v>0</v>
      </c>
      <c r="P127" s="189">
        <f t="shared" si="1"/>
        <v>0</v>
      </c>
      <c r="Q127" s="189">
        <v>0</v>
      </c>
      <c r="R127" s="189">
        <f t="shared" si="2"/>
        <v>0</v>
      </c>
      <c r="S127" s="189">
        <v>0</v>
      </c>
      <c r="T127" s="190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91" t="s">
        <v>139</v>
      </c>
      <c r="AT127" s="191" t="s">
        <v>135</v>
      </c>
      <c r="AU127" s="191" t="s">
        <v>140</v>
      </c>
      <c r="AY127" s="14" t="s">
        <v>133</v>
      </c>
      <c r="BE127" s="192">
        <f t="shared" si="4"/>
        <v>0</v>
      </c>
      <c r="BF127" s="192">
        <f t="shared" si="5"/>
        <v>0</v>
      </c>
      <c r="BG127" s="192">
        <f t="shared" si="6"/>
        <v>0</v>
      </c>
      <c r="BH127" s="192">
        <f t="shared" si="7"/>
        <v>0</v>
      </c>
      <c r="BI127" s="192">
        <f t="shared" si="8"/>
        <v>0</v>
      </c>
      <c r="BJ127" s="14" t="s">
        <v>140</v>
      </c>
      <c r="BK127" s="192">
        <f t="shared" si="9"/>
        <v>0</v>
      </c>
      <c r="BL127" s="14" t="s">
        <v>139</v>
      </c>
      <c r="BM127" s="191" t="s">
        <v>250</v>
      </c>
    </row>
    <row r="128" spans="1:65" s="2" customFormat="1" ht="14.45" customHeight="1">
      <c r="A128" s="28"/>
      <c r="B128" s="29"/>
      <c r="C128" s="180" t="s">
        <v>145</v>
      </c>
      <c r="D128" s="180" t="s">
        <v>135</v>
      </c>
      <c r="E128" s="181" t="s">
        <v>611</v>
      </c>
      <c r="F128" s="182" t="s">
        <v>612</v>
      </c>
      <c r="G128" s="183" t="s">
        <v>185</v>
      </c>
      <c r="H128" s="184">
        <v>176.58</v>
      </c>
      <c r="I128" s="184"/>
      <c r="J128" s="185">
        <f t="shared" si="0"/>
        <v>0</v>
      </c>
      <c r="K128" s="186"/>
      <c r="L128" s="33"/>
      <c r="M128" s="187" t="s">
        <v>1</v>
      </c>
      <c r="N128" s="188" t="s">
        <v>37</v>
      </c>
      <c r="O128" s="189">
        <v>0</v>
      </c>
      <c r="P128" s="189">
        <f t="shared" si="1"/>
        <v>0</v>
      </c>
      <c r="Q128" s="189">
        <v>0</v>
      </c>
      <c r="R128" s="189">
        <f t="shared" si="2"/>
        <v>0</v>
      </c>
      <c r="S128" s="189">
        <v>0</v>
      </c>
      <c r="T128" s="190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91" t="s">
        <v>139</v>
      </c>
      <c r="AT128" s="191" t="s">
        <v>135</v>
      </c>
      <c r="AU128" s="191" t="s">
        <v>140</v>
      </c>
      <c r="AY128" s="14" t="s">
        <v>133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4" t="s">
        <v>140</v>
      </c>
      <c r="BK128" s="192">
        <f t="shared" si="9"/>
        <v>0</v>
      </c>
      <c r="BL128" s="14" t="s">
        <v>139</v>
      </c>
      <c r="BM128" s="191" t="s">
        <v>258</v>
      </c>
    </row>
    <row r="129" spans="1:65" s="2" customFormat="1" ht="14.45" customHeight="1">
      <c r="A129" s="28"/>
      <c r="B129" s="29"/>
      <c r="C129" s="180" t="s">
        <v>139</v>
      </c>
      <c r="D129" s="180" t="s">
        <v>135</v>
      </c>
      <c r="E129" s="181" t="s">
        <v>613</v>
      </c>
      <c r="F129" s="182" t="s">
        <v>614</v>
      </c>
      <c r="G129" s="183" t="s">
        <v>524</v>
      </c>
      <c r="H129" s="184">
        <v>52.973999999999997</v>
      </c>
      <c r="I129" s="184"/>
      <c r="J129" s="185">
        <f t="shared" si="0"/>
        <v>0</v>
      </c>
      <c r="K129" s="186"/>
      <c r="L129" s="33"/>
      <c r="M129" s="187" t="s">
        <v>1</v>
      </c>
      <c r="N129" s="188" t="s">
        <v>37</v>
      </c>
      <c r="O129" s="189">
        <v>0</v>
      </c>
      <c r="P129" s="189">
        <f t="shared" si="1"/>
        <v>0</v>
      </c>
      <c r="Q129" s="189">
        <v>0</v>
      </c>
      <c r="R129" s="189">
        <f t="shared" si="2"/>
        <v>0</v>
      </c>
      <c r="S129" s="189">
        <v>0</v>
      </c>
      <c r="T129" s="190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91" t="s">
        <v>139</v>
      </c>
      <c r="AT129" s="191" t="s">
        <v>135</v>
      </c>
      <c r="AU129" s="191" t="s">
        <v>140</v>
      </c>
      <c r="AY129" s="14" t="s">
        <v>133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4" t="s">
        <v>140</v>
      </c>
      <c r="BK129" s="192">
        <f t="shared" si="9"/>
        <v>0</v>
      </c>
      <c r="BL129" s="14" t="s">
        <v>139</v>
      </c>
      <c r="BM129" s="191" t="s">
        <v>266</v>
      </c>
    </row>
    <row r="130" spans="1:65" s="2" customFormat="1" ht="24.2" customHeight="1">
      <c r="A130" s="28"/>
      <c r="B130" s="29"/>
      <c r="C130" s="180" t="s">
        <v>153</v>
      </c>
      <c r="D130" s="180" t="s">
        <v>135</v>
      </c>
      <c r="E130" s="181" t="s">
        <v>615</v>
      </c>
      <c r="F130" s="182" t="s">
        <v>616</v>
      </c>
      <c r="G130" s="183" t="s">
        <v>185</v>
      </c>
      <c r="H130" s="184">
        <v>113.91800000000001</v>
      </c>
      <c r="I130" s="184"/>
      <c r="J130" s="185">
        <f t="shared" si="0"/>
        <v>0</v>
      </c>
      <c r="K130" s="186"/>
      <c r="L130" s="33"/>
      <c r="M130" s="187" t="s">
        <v>1</v>
      </c>
      <c r="N130" s="188" t="s">
        <v>37</v>
      </c>
      <c r="O130" s="189">
        <v>0</v>
      </c>
      <c r="P130" s="189">
        <f t="shared" si="1"/>
        <v>0</v>
      </c>
      <c r="Q130" s="189">
        <v>0</v>
      </c>
      <c r="R130" s="189">
        <f t="shared" si="2"/>
        <v>0</v>
      </c>
      <c r="S130" s="189">
        <v>0</v>
      </c>
      <c r="T130" s="190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91" t="s">
        <v>139</v>
      </c>
      <c r="AT130" s="191" t="s">
        <v>135</v>
      </c>
      <c r="AU130" s="191" t="s">
        <v>140</v>
      </c>
      <c r="AY130" s="14" t="s">
        <v>133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4" t="s">
        <v>140</v>
      </c>
      <c r="BK130" s="192">
        <f t="shared" si="9"/>
        <v>0</v>
      </c>
      <c r="BL130" s="14" t="s">
        <v>139</v>
      </c>
      <c r="BM130" s="191" t="s">
        <v>274</v>
      </c>
    </row>
    <row r="131" spans="1:65" s="2" customFormat="1" ht="24.2" customHeight="1">
      <c r="A131" s="28"/>
      <c r="B131" s="29"/>
      <c r="C131" s="180" t="s">
        <v>157</v>
      </c>
      <c r="D131" s="180" t="s">
        <v>135</v>
      </c>
      <c r="E131" s="181" t="s">
        <v>617</v>
      </c>
      <c r="F131" s="182" t="s">
        <v>618</v>
      </c>
      <c r="G131" s="183" t="s">
        <v>185</v>
      </c>
      <c r="H131" s="184">
        <v>45.57</v>
      </c>
      <c r="I131" s="184"/>
      <c r="J131" s="185">
        <f t="shared" si="0"/>
        <v>0</v>
      </c>
      <c r="K131" s="186"/>
      <c r="L131" s="33"/>
      <c r="M131" s="187" t="s">
        <v>1</v>
      </c>
      <c r="N131" s="188" t="s">
        <v>37</v>
      </c>
      <c r="O131" s="189">
        <v>0</v>
      </c>
      <c r="P131" s="189">
        <f t="shared" si="1"/>
        <v>0</v>
      </c>
      <c r="Q131" s="189">
        <v>0</v>
      </c>
      <c r="R131" s="189">
        <f t="shared" si="2"/>
        <v>0</v>
      </c>
      <c r="S131" s="189">
        <v>0</v>
      </c>
      <c r="T131" s="190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91" t="s">
        <v>139</v>
      </c>
      <c r="AT131" s="191" t="s">
        <v>135</v>
      </c>
      <c r="AU131" s="191" t="s">
        <v>140</v>
      </c>
      <c r="AY131" s="14" t="s">
        <v>133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4" t="s">
        <v>140</v>
      </c>
      <c r="BK131" s="192">
        <f t="shared" si="9"/>
        <v>0</v>
      </c>
      <c r="BL131" s="14" t="s">
        <v>139</v>
      </c>
      <c r="BM131" s="191" t="s">
        <v>282</v>
      </c>
    </row>
    <row r="132" spans="1:65" s="2" customFormat="1" ht="14.45" customHeight="1">
      <c r="A132" s="28"/>
      <c r="B132" s="29"/>
      <c r="C132" s="193" t="s">
        <v>161</v>
      </c>
      <c r="D132" s="193" t="s">
        <v>241</v>
      </c>
      <c r="E132" s="194" t="s">
        <v>619</v>
      </c>
      <c r="F132" s="195" t="s">
        <v>620</v>
      </c>
      <c r="G132" s="196" t="s">
        <v>221</v>
      </c>
      <c r="H132" s="197">
        <v>84.549000000000007</v>
      </c>
      <c r="I132" s="197"/>
      <c r="J132" s="198">
        <f t="shared" si="0"/>
        <v>0</v>
      </c>
      <c r="K132" s="199"/>
      <c r="L132" s="200"/>
      <c r="M132" s="201" t="s">
        <v>1</v>
      </c>
      <c r="N132" s="202" t="s">
        <v>37</v>
      </c>
      <c r="O132" s="189">
        <v>0</v>
      </c>
      <c r="P132" s="189">
        <f t="shared" si="1"/>
        <v>0</v>
      </c>
      <c r="Q132" s="189">
        <v>0</v>
      </c>
      <c r="R132" s="189">
        <f t="shared" si="2"/>
        <v>0</v>
      </c>
      <c r="S132" s="189">
        <v>0</v>
      </c>
      <c r="T132" s="190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91" t="s">
        <v>165</v>
      </c>
      <c r="AT132" s="191" t="s">
        <v>241</v>
      </c>
      <c r="AU132" s="191" t="s">
        <v>140</v>
      </c>
      <c r="AY132" s="14" t="s">
        <v>133</v>
      </c>
      <c r="BE132" s="192">
        <f t="shared" si="4"/>
        <v>0</v>
      </c>
      <c r="BF132" s="192">
        <f t="shared" si="5"/>
        <v>0</v>
      </c>
      <c r="BG132" s="192">
        <f t="shared" si="6"/>
        <v>0</v>
      </c>
      <c r="BH132" s="192">
        <f t="shared" si="7"/>
        <v>0</v>
      </c>
      <c r="BI132" s="192">
        <f t="shared" si="8"/>
        <v>0</v>
      </c>
      <c r="BJ132" s="14" t="s">
        <v>140</v>
      </c>
      <c r="BK132" s="192">
        <f t="shared" si="9"/>
        <v>0</v>
      </c>
      <c r="BL132" s="14" t="s">
        <v>139</v>
      </c>
      <c r="BM132" s="191" t="s">
        <v>290</v>
      </c>
    </row>
    <row r="133" spans="1:65" s="2" customFormat="1" ht="24.2" customHeight="1">
      <c r="A133" s="28"/>
      <c r="B133" s="29"/>
      <c r="C133" s="180" t="s">
        <v>165</v>
      </c>
      <c r="D133" s="180" t="s">
        <v>135</v>
      </c>
      <c r="E133" s="181" t="s">
        <v>621</v>
      </c>
      <c r="F133" s="182" t="s">
        <v>680</v>
      </c>
      <c r="G133" s="183" t="s">
        <v>185</v>
      </c>
      <c r="H133" s="184">
        <v>62.661999999999999</v>
      </c>
      <c r="I133" s="184"/>
      <c r="J133" s="185">
        <f t="shared" si="0"/>
        <v>0</v>
      </c>
      <c r="K133" s="186"/>
      <c r="L133" s="33"/>
      <c r="M133" s="187" t="s">
        <v>1</v>
      </c>
      <c r="N133" s="188" t="s">
        <v>37</v>
      </c>
      <c r="O133" s="189">
        <v>0</v>
      </c>
      <c r="P133" s="189">
        <f t="shared" si="1"/>
        <v>0</v>
      </c>
      <c r="Q133" s="189">
        <v>0</v>
      </c>
      <c r="R133" s="189">
        <f t="shared" si="2"/>
        <v>0</v>
      </c>
      <c r="S133" s="189">
        <v>0</v>
      </c>
      <c r="T133" s="190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91" t="s">
        <v>139</v>
      </c>
      <c r="AT133" s="191" t="s">
        <v>135</v>
      </c>
      <c r="AU133" s="191" t="s">
        <v>140</v>
      </c>
      <c r="AY133" s="14" t="s">
        <v>133</v>
      </c>
      <c r="BE133" s="192">
        <f t="shared" si="4"/>
        <v>0</v>
      </c>
      <c r="BF133" s="192">
        <f t="shared" si="5"/>
        <v>0</v>
      </c>
      <c r="BG133" s="192">
        <f t="shared" si="6"/>
        <v>0</v>
      </c>
      <c r="BH133" s="192">
        <f t="shared" si="7"/>
        <v>0</v>
      </c>
      <c r="BI133" s="192">
        <f t="shared" si="8"/>
        <v>0</v>
      </c>
      <c r="BJ133" s="14" t="s">
        <v>140</v>
      </c>
      <c r="BK133" s="192">
        <f t="shared" si="9"/>
        <v>0</v>
      </c>
      <c r="BL133" s="14" t="s">
        <v>139</v>
      </c>
      <c r="BM133" s="191" t="s">
        <v>298</v>
      </c>
    </row>
    <row r="134" spans="1:65" s="2" customFormat="1" ht="24.2" customHeight="1">
      <c r="A134" s="28"/>
      <c r="B134" s="29"/>
      <c r="C134" s="180" t="s">
        <v>169</v>
      </c>
      <c r="D134" s="180" t="s">
        <v>135</v>
      </c>
      <c r="E134" s="181" t="s">
        <v>623</v>
      </c>
      <c r="F134" s="182" t="s">
        <v>624</v>
      </c>
      <c r="G134" s="183" t="s">
        <v>1</v>
      </c>
      <c r="H134" s="184">
        <v>438.63400000000001</v>
      </c>
      <c r="I134" s="184"/>
      <c r="J134" s="185">
        <f t="shared" si="0"/>
        <v>0</v>
      </c>
      <c r="K134" s="186"/>
      <c r="L134" s="33"/>
      <c r="M134" s="187" t="s">
        <v>1</v>
      </c>
      <c r="N134" s="188" t="s">
        <v>37</v>
      </c>
      <c r="O134" s="189">
        <v>0</v>
      </c>
      <c r="P134" s="189">
        <f t="shared" si="1"/>
        <v>0</v>
      </c>
      <c r="Q134" s="189">
        <v>0</v>
      </c>
      <c r="R134" s="189">
        <f t="shared" si="2"/>
        <v>0</v>
      </c>
      <c r="S134" s="189">
        <v>0</v>
      </c>
      <c r="T134" s="190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91" t="s">
        <v>139</v>
      </c>
      <c r="AT134" s="191" t="s">
        <v>135</v>
      </c>
      <c r="AU134" s="191" t="s">
        <v>140</v>
      </c>
      <c r="AY134" s="14" t="s">
        <v>133</v>
      </c>
      <c r="BE134" s="192">
        <f t="shared" si="4"/>
        <v>0</v>
      </c>
      <c r="BF134" s="192">
        <f t="shared" si="5"/>
        <v>0</v>
      </c>
      <c r="BG134" s="192">
        <f t="shared" si="6"/>
        <v>0</v>
      </c>
      <c r="BH134" s="192">
        <f t="shared" si="7"/>
        <v>0</v>
      </c>
      <c r="BI134" s="192">
        <f t="shared" si="8"/>
        <v>0</v>
      </c>
      <c r="BJ134" s="14" t="s">
        <v>140</v>
      </c>
      <c r="BK134" s="192">
        <f t="shared" si="9"/>
        <v>0</v>
      </c>
      <c r="BL134" s="14" t="s">
        <v>139</v>
      </c>
      <c r="BM134" s="191" t="s">
        <v>306</v>
      </c>
    </row>
    <row r="135" spans="1:65" s="2" customFormat="1" ht="14.45" customHeight="1">
      <c r="A135" s="28"/>
      <c r="B135" s="29"/>
      <c r="C135" s="180" t="s">
        <v>173</v>
      </c>
      <c r="D135" s="180" t="s">
        <v>135</v>
      </c>
      <c r="E135" s="181" t="s">
        <v>625</v>
      </c>
      <c r="F135" s="182" t="s">
        <v>626</v>
      </c>
      <c r="G135" s="183" t="s">
        <v>185</v>
      </c>
      <c r="H135" s="184">
        <v>62.661999999999999</v>
      </c>
      <c r="I135" s="184"/>
      <c r="J135" s="185">
        <f t="shared" si="0"/>
        <v>0</v>
      </c>
      <c r="K135" s="186"/>
      <c r="L135" s="33"/>
      <c r="M135" s="187" t="s">
        <v>1</v>
      </c>
      <c r="N135" s="188" t="s">
        <v>37</v>
      </c>
      <c r="O135" s="189">
        <v>0</v>
      </c>
      <c r="P135" s="189">
        <f t="shared" si="1"/>
        <v>0</v>
      </c>
      <c r="Q135" s="189">
        <v>0</v>
      </c>
      <c r="R135" s="189">
        <f t="shared" si="2"/>
        <v>0</v>
      </c>
      <c r="S135" s="189">
        <v>0</v>
      </c>
      <c r="T135" s="190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91" t="s">
        <v>139</v>
      </c>
      <c r="AT135" s="191" t="s">
        <v>135</v>
      </c>
      <c r="AU135" s="191" t="s">
        <v>140</v>
      </c>
      <c r="AY135" s="14" t="s">
        <v>133</v>
      </c>
      <c r="BE135" s="192">
        <f t="shared" si="4"/>
        <v>0</v>
      </c>
      <c r="BF135" s="192">
        <f t="shared" si="5"/>
        <v>0</v>
      </c>
      <c r="BG135" s="192">
        <f t="shared" si="6"/>
        <v>0</v>
      </c>
      <c r="BH135" s="192">
        <f t="shared" si="7"/>
        <v>0</v>
      </c>
      <c r="BI135" s="192">
        <f t="shared" si="8"/>
        <v>0</v>
      </c>
      <c r="BJ135" s="14" t="s">
        <v>140</v>
      </c>
      <c r="BK135" s="192">
        <f t="shared" si="9"/>
        <v>0</v>
      </c>
      <c r="BL135" s="14" t="s">
        <v>139</v>
      </c>
      <c r="BM135" s="191" t="s">
        <v>314</v>
      </c>
    </row>
    <row r="136" spans="1:65" s="2" customFormat="1" ht="14.45" customHeight="1">
      <c r="A136" s="28"/>
      <c r="B136" s="29"/>
      <c r="C136" s="180" t="s">
        <v>178</v>
      </c>
      <c r="D136" s="180" t="s">
        <v>135</v>
      </c>
      <c r="E136" s="181" t="s">
        <v>619</v>
      </c>
      <c r="F136" s="182" t="s">
        <v>627</v>
      </c>
      <c r="G136" s="183" t="s">
        <v>221</v>
      </c>
      <c r="H136" s="184">
        <v>125.324</v>
      </c>
      <c r="I136" s="184"/>
      <c r="J136" s="185">
        <f t="shared" si="0"/>
        <v>0</v>
      </c>
      <c r="K136" s="186"/>
      <c r="L136" s="33"/>
      <c r="M136" s="187" t="s">
        <v>1</v>
      </c>
      <c r="N136" s="188" t="s">
        <v>37</v>
      </c>
      <c r="O136" s="189">
        <v>0</v>
      </c>
      <c r="P136" s="189">
        <f t="shared" si="1"/>
        <v>0</v>
      </c>
      <c r="Q136" s="189">
        <v>0</v>
      </c>
      <c r="R136" s="189">
        <f t="shared" si="2"/>
        <v>0</v>
      </c>
      <c r="S136" s="189">
        <v>0</v>
      </c>
      <c r="T136" s="190">
        <f t="shared" si="3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91" t="s">
        <v>139</v>
      </c>
      <c r="AT136" s="191" t="s">
        <v>135</v>
      </c>
      <c r="AU136" s="191" t="s">
        <v>140</v>
      </c>
      <c r="AY136" s="14" t="s">
        <v>133</v>
      </c>
      <c r="BE136" s="192">
        <f t="shared" si="4"/>
        <v>0</v>
      </c>
      <c r="BF136" s="192">
        <f t="shared" si="5"/>
        <v>0</v>
      </c>
      <c r="BG136" s="192">
        <f t="shared" si="6"/>
        <v>0</v>
      </c>
      <c r="BH136" s="192">
        <f t="shared" si="7"/>
        <v>0</v>
      </c>
      <c r="BI136" s="192">
        <f t="shared" si="8"/>
        <v>0</v>
      </c>
      <c r="BJ136" s="14" t="s">
        <v>140</v>
      </c>
      <c r="BK136" s="192">
        <f t="shared" si="9"/>
        <v>0</v>
      </c>
      <c r="BL136" s="14" t="s">
        <v>139</v>
      </c>
      <c r="BM136" s="191" t="s">
        <v>323</v>
      </c>
    </row>
    <row r="137" spans="1:65" s="2" customFormat="1" ht="24.2" customHeight="1">
      <c r="A137" s="28"/>
      <c r="B137" s="29"/>
      <c r="C137" s="180" t="s">
        <v>182</v>
      </c>
      <c r="D137" s="180" t="s">
        <v>135</v>
      </c>
      <c r="E137" s="181" t="s">
        <v>681</v>
      </c>
      <c r="F137" s="182" t="s">
        <v>682</v>
      </c>
      <c r="G137" s="183" t="s">
        <v>148</v>
      </c>
      <c r="H137" s="184">
        <v>441.44</v>
      </c>
      <c r="I137" s="184"/>
      <c r="J137" s="185">
        <f t="shared" si="0"/>
        <v>0</v>
      </c>
      <c r="K137" s="186"/>
      <c r="L137" s="33"/>
      <c r="M137" s="187" t="s">
        <v>1</v>
      </c>
      <c r="N137" s="188" t="s">
        <v>37</v>
      </c>
      <c r="O137" s="189">
        <v>0</v>
      </c>
      <c r="P137" s="189">
        <f t="shared" si="1"/>
        <v>0</v>
      </c>
      <c r="Q137" s="189">
        <v>0</v>
      </c>
      <c r="R137" s="189">
        <f t="shared" si="2"/>
        <v>0</v>
      </c>
      <c r="S137" s="189">
        <v>0</v>
      </c>
      <c r="T137" s="190">
        <f t="shared" si="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91" t="s">
        <v>139</v>
      </c>
      <c r="AT137" s="191" t="s">
        <v>135</v>
      </c>
      <c r="AU137" s="191" t="s">
        <v>140</v>
      </c>
      <c r="AY137" s="14" t="s">
        <v>133</v>
      </c>
      <c r="BE137" s="192">
        <f t="shared" si="4"/>
        <v>0</v>
      </c>
      <c r="BF137" s="192">
        <f t="shared" si="5"/>
        <v>0</v>
      </c>
      <c r="BG137" s="192">
        <f t="shared" si="6"/>
        <v>0</v>
      </c>
      <c r="BH137" s="192">
        <f t="shared" si="7"/>
        <v>0</v>
      </c>
      <c r="BI137" s="192">
        <f t="shared" si="8"/>
        <v>0</v>
      </c>
      <c r="BJ137" s="14" t="s">
        <v>140</v>
      </c>
      <c r="BK137" s="192">
        <f t="shared" si="9"/>
        <v>0</v>
      </c>
      <c r="BL137" s="14" t="s">
        <v>139</v>
      </c>
      <c r="BM137" s="191" t="s">
        <v>331</v>
      </c>
    </row>
    <row r="138" spans="1:65" s="2" customFormat="1" ht="14.45" customHeight="1">
      <c r="A138" s="28"/>
      <c r="B138" s="29"/>
      <c r="C138" s="180" t="s">
        <v>187</v>
      </c>
      <c r="D138" s="180" t="s">
        <v>135</v>
      </c>
      <c r="E138" s="181" t="s">
        <v>683</v>
      </c>
      <c r="F138" s="182" t="s">
        <v>684</v>
      </c>
      <c r="G138" s="183" t="s">
        <v>148</v>
      </c>
      <c r="H138" s="184">
        <v>441.44</v>
      </c>
      <c r="I138" s="184"/>
      <c r="J138" s="185">
        <f t="shared" si="0"/>
        <v>0</v>
      </c>
      <c r="K138" s="186"/>
      <c r="L138" s="33"/>
      <c r="M138" s="187" t="s">
        <v>1</v>
      </c>
      <c r="N138" s="188" t="s">
        <v>37</v>
      </c>
      <c r="O138" s="189">
        <v>0</v>
      </c>
      <c r="P138" s="189">
        <f t="shared" si="1"/>
        <v>0</v>
      </c>
      <c r="Q138" s="189">
        <v>0</v>
      </c>
      <c r="R138" s="189">
        <f t="shared" si="2"/>
        <v>0</v>
      </c>
      <c r="S138" s="189">
        <v>0</v>
      </c>
      <c r="T138" s="190">
        <f t="shared" si="3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91" t="s">
        <v>139</v>
      </c>
      <c r="AT138" s="191" t="s">
        <v>135</v>
      </c>
      <c r="AU138" s="191" t="s">
        <v>140</v>
      </c>
      <c r="AY138" s="14" t="s">
        <v>133</v>
      </c>
      <c r="BE138" s="192">
        <f t="shared" si="4"/>
        <v>0</v>
      </c>
      <c r="BF138" s="192">
        <f t="shared" si="5"/>
        <v>0</v>
      </c>
      <c r="BG138" s="192">
        <f t="shared" si="6"/>
        <v>0</v>
      </c>
      <c r="BH138" s="192">
        <f t="shared" si="7"/>
        <v>0</v>
      </c>
      <c r="BI138" s="192">
        <f t="shared" si="8"/>
        <v>0</v>
      </c>
      <c r="BJ138" s="14" t="s">
        <v>140</v>
      </c>
      <c r="BK138" s="192">
        <f t="shared" si="9"/>
        <v>0</v>
      </c>
      <c r="BL138" s="14" t="s">
        <v>139</v>
      </c>
      <c r="BM138" s="191" t="s">
        <v>339</v>
      </c>
    </row>
    <row r="139" spans="1:65" s="12" customFormat="1" ht="22.9" customHeight="1">
      <c r="B139" s="165"/>
      <c r="C139" s="166"/>
      <c r="D139" s="167" t="s">
        <v>70</v>
      </c>
      <c r="E139" s="178" t="s">
        <v>632</v>
      </c>
      <c r="F139" s="178" t="s">
        <v>633</v>
      </c>
      <c r="G139" s="166"/>
      <c r="H139" s="166"/>
      <c r="I139" s="166"/>
      <c r="J139" s="179">
        <f>BK139</f>
        <v>0</v>
      </c>
      <c r="K139" s="166"/>
      <c r="L139" s="170"/>
      <c r="M139" s="171"/>
      <c r="N139" s="172"/>
      <c r="O139" s="172"/>
      <c r="P139" s="173">
        <f>P140</f>
        <v>0</v>
      </c>
      <c r="Q139" s="172"/>
      <c r="R139" s="173">
        <f>R140</f>
        <v>0</v>
      </c>
      <c r="S139" s="172"/>
      <c r="T139" s="174">
        <f>T140</f>
        <v>0</v>
      </c>
      <c r="AR139" s="175" t="s">
        <v>79</v>
      </c>
      <c r="AT139" s="176" t="s">
        <v>70</v>
      </c>
      <c r="AU139" s="176" t="s">
        <v>79</v>
      </c>
      <c r="AY139" s="175" t="s">
        <v>133</v>
      </c>
      <c r="BK139" s="177">
        <f>BK140</f>
        <v>0</v>
      </c>
    </row>
    <row r="140" spans="1:65" s="2" customFormat="1" ht="14.45" customHeight="1">
      <c r="A140" s="28"/>
      <c r="B140" s="29"/>
      <c r="C140" s="180" t="s">
        <v>191</v>
      </c>
      <c r="D140" s="180" t="s">
        <v>135</v>
      </c>
      <c r="E140" s="181" t="s">
        <v>634</v>
      </c>
      <c r="F140" s="182" t="s">
        <v>635</v>
      </c>
      <c r="G140" s="183" t="s">
        <v>185</v>
      </c>
      <c r="H140" s="184">
        <v>17.091999999999999</v>
      </c>
      <c r="I140" s="184"/>
      <c r="J140" s="185">
        <f>ROUND(I140*H140,2)</f>
        <v>0</v>
      </c>
      <c r="K140" s="186"/>
      <c r="L140" s="33"/>
      <c r="M140" s="187" t="s">
        <v>1</v>
      </c>
      <c r="N140" s="188" t="s">
        <v>37</v>
      </c>
      <c r="O140" s="189">
        <v>0</v>
      </c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91" t="s">
        <v>139</v>
      </c>
      <c r="AT140" s="191" t="s">
        <v>135</v>
      </c>
      <c r="AU140" s="191" t="s">
        <v>140</v>
      </c>
      <c r="AY140" s="14" t="s">
        <v>133</v>
      </c>
      <c r="BE140" s="192">
        <f>IF(N140="základná",J140,0)</f>
        <v>0</v>
      </c>
      <c r="BF140" s="192">
        <f>IF(N140="znížená",J140,0)</f>
        <v>0</v>
      </c>
      <c r="BG140" s="192">
        <f>IF(N140="zákl. prenesená",J140,0)</f>
        <v>0</v>
      </c>
      <c r="BH140" s="192">
        <f>IF(N140="zníž. prenesená",J140,0)</f>
        <v>0</v>
      </c>
      <c r="BI140" s="192">
        <f>IF(N140="nulová",J140,0)</f>
        <v>0</v>
      </c>
      <c r="BJ140" s="14" t="s">
        <v>140</v>
      </c>
      <c r="BK140" s="192">
        <f>ROUND(I140*H140,2)</f>
        <v>0</v>
      </c>
      <c r="BL140" s="14" t="s">
        <v>139</v>
      </c>
      <c r="BM140" s="191" t="s">
        <v>347</v>
      </c>
    </row>
    <row r="141" spans="1:65" s="12" customFormat="1" ht="22.9" customHeight="1">
      <c r="B141" s="165"/>
      <c r="C141" s="166"/>
      <c r="D141" s="167" t="s">
        <v>70</v>
      </c>
      <c r="E141" s="178" t="s">
        <v>636</v>
      </c>
      <c r="F141" s="178" t="s">
        <v>637</v>
      </c>
      <c r="G141" s="166"/>
      <c r="H141" s="166"/>
      <c r="I141" s="166"/>
      <c r="J141" s="179">
        <f>BK141</f>
        <v>0</v>
      </c>
      <c r="K141" s="166"/>
      <c r="L141" s="170"/>
      <c r="M141" s="171"/>
      <c r="N141" s="172"/>
      <c r="O141" s="172"/>
      <c r="P141" s="173">
        <f>SUM(P142:P163)</f>
        <v>0</v>
      </c>
      <c r="Q141" s="172"/>
      <c r="R141" s="173">
        <f>SUM(R142:R163)</f>
        <v>0</v>
      </c>
      <c r="S141" s="172"/>
      <c r="T141" s="174">
        <f>SUM(T142:T163)</f>
        <v>0</v>
      </c>
      <c r="AR141" s="175" t="s">
        <v>79</v>
      </c>
      <c r="AT141" s="176" t="s">
        <v>70</v>
      </c>
      <c r="AU141" s="176" t="s">
        <v>79</v>
      </c>
      <c r="AY141" s="175" t="s">
        <v>133</v>
      </c>
      <c r="BK141" s="177">
        <f>SUM(BK142:BK163)</f>
        <v>0</v>
      </c>
    </row>
    <row r="142" spans="1:65" s="2" customFormat="1" ht="24.2" customHeight="1">
      <c r="A142" s="28"/>
      <c r="B142" s="29"/>
      <c r="C142" s="180" t="s">
        <v>195</v>
      </c>
      <c r="D142" s="180" t="s">
        <v>135</v>
      </c>
      <c r="E142" s="181" t="s">
        <v>685</v>
      </c>
      <c r="F142" s="182" t="s">
        <v>686</v>
      </c>
      <c r="G142" s="183" t="s">
        <v>176</v>
      </c>
      <c r="H142" s="184">
        <v>142.4</v>
      </c>
      <c r="I142" s="184"/>
      <c r="J142" s="185">
        <f t="shared" ref="J142:J163" si="10">ROUND(I142*H142,2)</f>
        <v>0</v>
      </c>
      <c r="K142" s="186"/>
      <c r="L142" s="33"/>
      <c r="M142" s="187" t="s">
        <v>1</v>
      </c>
      <c r="N142" s="188" t="s">
        <v>37</v>
      </c>
      <c r="O142" s="189">
        <v>0</v>
      </c>
      <c r="P142" s="189">
        <f t="shared" ref="P142:P163" si="11">O142*H142</f>
        <v>0</v>
      </c>
      <c r="Q142" s="189">
        <v>0</v>
      </c>
      <c r="R142" s="189">
        <f t="shared" ref="R142:R163" si="12">Q142*H142</f>
        <v>0</v>
      </c>
      <c r="S142" s="189">
        <v>0</v>
      </c>
      <c r="T142" s="190">
        <f t="shared" ref="T142:T163" si="13"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91" t="s">
        <v>139</v>
      </c>
      <c r="AT142" s="191" t="s">
        <v>135</v>
      </c>
      <c r="AU142" s="191" t="s">
        <v>140</v>
      </c>
      <c r="AY142" s="14" t="s">
        <v>133</v>
      </c>
      <c r="BE142" s="192">
        <f t="shared" ref="BE142:BE163" si="14">IF(N142="základná",J142,0)</f>
        <v>0</v>
      </c>
      <c r="BF142" s="192">
        <f t="shared" ref="BF142:BF163" si="15">IF(N142="znížená",J142,0)</f>
        <v>0</v>
      </c>
      <c r="BG142" s="192">
        <f t="shared" ref="BG142:BG163" si="16">IF(N142="zákl. prenesená",J142,0)</f>
        <v>0</v>
      </c>
      <c r="BH142" s="192">
        <f t="shared" ref="BH142:BH163" si="17">IF(N142="zníž. prenesená",J142,0)</f>
        <v>0</v>
      </c>
      <c r="BI142" s="192">
        <f t="shared" ref="BI142:BI163" si="18">IF(N142="nulová",J142,0)</f>
        <v>0</v>
      </c>
      <c r="BJ142" s="14" t="s">
        <v>140</v>
      </c>
      <c r="BK142" s="192">
        <f t="shared" ref="BK142:BK163" si="19">ROUND(I142*H142,2)</f>
        <v>0</v>
      </c>
      <c r="BL142" s="14" t="s">
        <v>139</v>
      </c>
      <c r="BM142" s="191" t="s">
        <v>355</v>
      </c>
    </row>
    <row r="143" spans="1:65" s="2" customFormat="1" ht="14.45" customHeight="1">
      <c r="A143" s="28"/>
      <c r="B143" s="29"/>
      <c r="C143" s="193" t="s">
        <v>199</v>
      </c>
      <c r="D143" s="193" t="s">
        <v>241</v>
      </c>
      <c r="E143" s="194" t="s">
        <v>687</v>
      </c>
      <c r="F143" s="195" t="s">
        <v>688</v>
      </c>
      <c r="G143" s="196" t="s">
        <v>176</v>
      </c>
      <c r="H143" s="197">
        <v>142.4</v>
      </c>
      <c r="I143" s="197"/>
      <c r="J143" s="198">
        <f t="shared" si="10"/>
        <v>0</v>
      </c>
      <c r="K143" s="199"/>
      <c r="L143" s="200"/>
      <c r="M143" s="201" t="s">
        <v>1</v>
      </c>
      <c r="N143" s="202" t="s">
        <v>37</v>
      </c>
      <c r="O143" s="189">
        <v>0</v>
      </c>
      <c r="P143" s="189">
        <f t="shared" si="11"/>
        <v>0</v>
      </c>
      <c r="Q143" s="189">
        <v>0</v>
      </c>
      <c r="R143" s="189">
        <f t="shared" si="12"/>
        <v>0</v>
      </c>
      <c r="S143" s="189">
        <v>0</v>
      </c>
      <c r="T143" s="190">
        <f t="shared" si="13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91" t="s">
        <v>165</v>
      </c>
      <c r="AT143" s="191" t="s">
        <v>241</v>
      </c>
      <c r="AU143" s="191" t="s">
        <v>140</v>
      </c>
      <c r="AY143" s="14" t="s">
        <v>133</v>
      </c>
      <c r="BE143" s="192">
        <f t="shared" si="14"/>
        <v>0</v>
      </c>
      <c r="BF143" s="192">
        <f t="shared" si="15"/>
        <v>0</v>
      </c>
      <c r="BG143" s="192">
        <f t="shared" si="16"/>
        <v>0</v>
      </c>
      <c r="BH143" s="192">
        <f t="shared" si="17"/>
        <v>0</v>
      </c>
      <c r="BI143" s="192">
        <f t="shared" si="18"/>
        <v>0</v>
      </c>
      <c r="BJ143" s="14" t="s">
        <v>140</v>
      </c>
      <c r="BK143" s="192">
        <f t="shared" si="19"/>
        <v>0</v>
      </c>
      <c r="BL143" s="14" t="s">
        <v>139</v>
      </c>
      <c r="BM143" s="191" t="s">
        <v>364</v>
      </c>
    </row>
    <row r="144" spans="1:65" s="2" customFormat="1" ht="14.45" customHeight="1">
      <c r="A144" s="28"/>
      <c r="B144" s="29"/>
      <c r="C144" s="193" t="s">
        <v>203</v>
      </c>
      <c r="D144" s="193" t="s">
        <v>241</v>
      </c>
      <c r="E144" s="194" t="s">
        <v>689</v>
      </c>
      <c r="F144" s="195" t="s">
        <v>690</v>
      </c>
      <c r="G144" s="196" t="s">
        <v>138</v>
      </c>
      <c r="H144" s="197">
        <v>5</v>
      </c>
      <c r="I144" s="197"/>
      <c r="J144" s="198">
        <f t="shared" si="10"/>
        <v>0</v>
      </c>
      <c r="K144" s="199"/>
      <c r="L144" s="200"/>
      <c r="M144" s="201" t="s">
        <v>1</v>
      </c>
      <c r="N144" s="202" t="s">
        <v>37</v>
      </c>
      <c r="O144" s="189">
        <v>0</v>
      </c>
      <c r="P144" s="189">
        <f t="shared" si="11"/>
        <v>0</v>
      </c>
      <c r="Q144" s="189">
        <v>0</v>
      </c>
      <c r="R144" s="189">
        <f t="shared" si="12"/>
        <v>0</v>
      </c>
      <c r="S144" s="189">
        <v>0</v>
      </c>
      <c r="T144" s="190">
        <f t="shared" si="13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91" t="s">
        <v>165</v>
      </c>
      <c r="AT144" s="191" t="s">
        <v>241</v>
      </c>
      <c r="AU144" s="191" t="s">
        <v>140</v>
      </c>
      <c r="AY144" s="14" t="s">
        <v>133</v>
      </c>
      <c r="BE144" s="192">
        <f t="shared" si="14"/>
        <v>0</v>
      </c>
      <c r="BF144" s="192">
        <f t="shared" si="15"/>
        <v>0</v>
      </c>
      <c r="BG144" s="192">
        <f t="shared" si="16"/>
        <v>0</v>
      </c>
      <c r="BH144" s="192">
        <f t="shared" si="17"/>
        <v>0</v>
      </c>
      <c r="BI144" s="192">
        <f t="shared" si="18"/>
        <v>0</v>
      </c>
      <c r="BJ144" s="14" t="s">
        <v>140</v>
      </c>
      <c r="BK144" s="192">
        <f t="shared" si="19"/>
        <v>0</v>
      </c>
      <c r="BL144" s="14" t="s">
        <v>139</v>
      </c>
      <c r="BM144" s="191" t="s">
        <v>372</v>
      </c>
    </row>
    <row r="145" spans="1:65" s="2" customFormat="1" ht="14.45" customHeight="1">
      <c r="A145" s="28"/>
      <c r="B145" s="29"/>
      <c r="C145" s="193" t="s">
        <v>207</v>
      </c>
      <c r="D145" s="193" t="s">
        <v>241</v>
      </c>
      <c r="E145" s="194" t="s">
        <v>691</v>
      </c>
      <c r="F145" s="195" t="s">
        <v>692</v>
      </c>
      <c r="G145" s="196" t="s">
        <v>138</v>
      </c>
      <c r="H145" s="197">
        <v>1</v>
      </c>
      <c r="I145" s="197"/>
      <c r="J145" s="198">
        <f t="shared" si="10"/>
        <v>0</v>
      </c>
      <c r="K145" s="199"/>
      <c r="L145" s="200"/>
      <c r="M145" s="201" t="s">
        <v>1</v>
      </c>
      <c r="N145" s="202" t="s">
        <v>37</v>
      </c>
      <c r="O145" s="189">
        <v>0</v>
      </c>
      <c r="P145" s="189">
        <f t="shared" si="11"/>
        <v>0</v>
      </c>
      <c r="Q145" s="189">
        <v>0</v>
      </c>
      <c r="R145" s="189">
        <f t="shared" si="12"/>
        <v>0</v>
      </c>
      <c r="S145" s="189">
        <v>0</v>
      </c>
      <c r="T145" s="190">
        <f t="shared" si="13"/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91" t="s">
        <v>165</v>
      </c>
      <c r="AT145" s="191" t="s">
        <v>241</v>
      </c>
      <c r="AU145" s="191" t="s">
        <v>140</v>
      </c>
      <c r="AY145" s="14" t="s">
        <v>133</v>
      </c>
      <c r="BE145" s="192">
        <f t="shared" si="14"/>
        <v>0</v>
      </c>
      <c r="BF145" s="192">
        <f t="shared" si="15"/>
        <v>0</v>
      </c>
      <c r="BG145" s="192">
        <f t="shared" si="16"/>
        <v>0</v>
      </c>
      <c r="BH145" s="192">
        <f t="shared" si="17"/>
        <v>0</v>
      </c>
      <c r="BI145" s="192">
        <f t="shared" si="18"/>
        <v>0</v>
      </c>
      <c r="BJ145" s="14" t="s">
        <v>140</v>
      </c>
      <c r="BK145" s="192">
        <f t="shared" si="19"/>
        <v>0</v>
      </c>
      <c r="BL145" s="14" t="s">
        <v>139</v>
      </c>
      <c r="BM145" s="191" t="s">
        <v>380</v>
      </c>
    </row>
    <row r="146" spans="1:65" s="2" customFormat="1" ht="24.2" customHeight="1">
      <c r="A146" s="28"/>
      <c r="B146" s="29"/>
      <c r="C146" s="180" t="s">
        <v>211</v>
      </c>
      <c r="D146" s="180" t="s">
        <v>135</v>
      </c>
      <c r="E146" s="181" t="s">
        <v>693</v>
      </c>
      <c r="F146" s="182" t="s">
        <v>694</v>
      </c>
      <c r="G146" s="183" t="s">
        <v>138</v>
      </c>
      <c r="H146" s="184">
        <v>5</v>
      </c>
      <c r="I146" s="184"/>
      <c r="J146" s="185">
        <f t="shared" si="10"/>
        <v>0</v>
      </c>
      <c r="K146" s="186"/>
      <c r="L146" s="33"/>
      <c r="M146" s="187" t="s">
        <v>1</v>
      </c>
      <c r="N146" s="188" t="s">
        <v>37</v>
      </c>
      <c r="O146" s="189">
        <v>0</v>
      </c>
      <c r="P146" s="189">
        <f t="shared" si="11"/>
        <v>0</v>
      </c>
      <c r="Q146" s="189">
        <v>0</v>
      </c>
      <c r="R146" s="189">
        <f t="shared" si="12"/>
        <v>0</v>
      </c>
      <c r="S146" s="189">
        <v>0</v>
      </c>
      <c r="T146" s="190">
        <f t="shared" si="13"/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91" t="s">
        <v>139</v>
      </c>
      <c r="AT146" s="191" t="s">
        <v>135</v>
      </c>
      <c r="AU146" s="191" t="s">
        <v>140</v>
      </c>
      <c r="AY146" s="14" t="s">
        <v>133</v>
      </c>
      <c r="BE146" s="192">
        <f t="shared" si="14"/>
        <v>0</v>
      </c>
      <c r="BF146" s="192">
        <f t="shared" si="15"/>
        <v>0</v>
      </c>
      <c r="BG146" s="192">
        <f t="shared" si="16"/>
        <v>0</v>
      </c>
      <c r="BH146" s="192">
        <f t="shared" si="17"/>
        <v>0</v>
      </c>
      <c r="BI146" s="192">
        <f t="shared" si="18"/>
        <v>0</v>
      </c>
      <c r="BJ146" s="14" t="s">
        <v>140</v>
      </c>
      <c r="BK146" s="192">
        <f t="shared" si="19"/>
        <v>0</v>
      </c>
      <c r="BL146" s="14" t="s">
        <v>139</v>
      </c>
      <c r="BM146" s="191" t="s">
        <v>388</v>
      </c>
    </row>
    <row r="147" spans="1:65" s="2" customFormat="1" ht="14.45" customHeight="1">
      <c r="A147" s="28"/>
      <c r="B147" s="29"/>
      <c r="C147" s="193" t="s">
        <v>7</v>
      </c>
      <c r="D147" s="193" t="s">
        <v>241</v>
      </c>
      <c r="E147" s="194" t="s">
        <v>695</v>
      </c>
      <c r="F147" s="195" t="s">
        <v>696</v>
      </c>
      <c r="G147" s="196" t="s">
        <v>138</v>
      </c>
      <c r="H147" s="197">
        <v>5</v>
      </c>
      <c r="I147" s="197"/>
      <c r="J147" s="198">
        <f t="shared" si="10"/>
        <v>0</v>
      </c>
      <c r="K147" s="199"/>
      <c r="L147" s="200"/>
      <c r="M147" s="201" t="s">
        <v>1</v>
      </c>
      <c r="N147" s="202" t="s">
        <v>37</v>
      </c>
      <c r="O147" s="189">
        <v>0</v>
      </c>
      <c r="P147" s="189">
        <f t="shared" si="11"/>
        <v>0</v>
      </c>
      <c r="Q147" s="189">
        <v>0</v>
      </c>
      <c r="R147" s="189">
        <f t="shared" si="12"/>
        <v>0</v>
      </c>
      <c r="S147" s="189">
        <v>0</v>
      </c>
      <c r="T147" s="190">
        <f t="shared" si="13"/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91" t="s">
        <v>165</v>
      </c>
      <c r="AT147" s="191" t="s">
        <v>241</v>
      </c>
      <c r="AU147" s="191" t="s">
        <v>140</v>
      </c>
      <c r="AY147" s="14" t="s">
        <v>133</v>
      </c>
      <c r="BE147" s="192">
        <f t="shared" si="14"/>
        <v>0</v>
      </c>
      <c r="BF147" s="192">
        <f t="shared" si="15"/>
        <v>0</v>
      </c>
      <c r="BG147" s="192">
        <f t="shared" si="16"/>
        <v>0</v>
      </c>
      <c r="BH147" s="192">
        <f t="shared" si="17"/>
        <v>0</v>
      </c>
      <c r="BI147" s="192">
        <f t="shared" si="18"/>
        <v>0</v>
      </c>
      <c r="BJ147" s="14" t="s">
        <v>140</v>
      </c>
      <c r="BK147" s="192">
        <f t="shared" si="19"/>
        <v>0</v>
      </c>
      <c r="BL147" s="14" t="s">
        <v>139</v>
      </c>
      <c r="BM147" s="191" t="s">
        <v>396</v>
      </c>
    </row>
    <row r="148" spans="1:65" s="2" customFormat="1" ht="14.45" customHeight="1">
      <c r="A148" s="28"/>
      <c r="B148" s="29"/>
      <c r="C148" s="193" t="s">
        <v>218</v>
      </c>
      <c r="D148" s="193" t="s">
        <v>241</v>
      </c>
      <c r="E148" s="194" t="s">
        <v>697</v>
      </c>
      <c r="F148" s="195" t="s">
        <v>698</v>
      </c>
      <c r="G148" s="196" t="s">
        <v>138</v>
      </c>
      <c r="H148" s="197">
        <v>5</v>
      </c>
      <c r="I148" s="197"/>
      <c r="J148" s="198">
        <f t="shared" si="10"/>
        <v>0</v>
      </c>
      <c r="K148" s="199"/>
      <c r="L148" s="200"/>
      <c r="M148" s="201" t="s">
        <v>1</v>
      </c>
      <c r="N148" s="202" t="s">
        <v>37</v>
      </c>
      <c r="O148" s="189">
        <v>0</v>
      </c>
      <c r="P148" s="189">
        <f t="shared" si="11"/>
        <v>0</v>
      </c>
      <c r="Q148" s="189">
        <v>0</v>
      </c>
      <c r="R148" s="189">
        <f t="shared" si="12"/>
        <v>0</v>
      </c>
      <c r="S148" s="189">
        <v>0</v>
      </c>
      <c r="T148" s="190">
        <f t="shared" si="13"/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91" t="s">
        <v>165</v>
      </c>
      <c r="AT148" s="191" t="s">
        <v>241</v>
      </c>
      <c r="AU148" s="191" t="s">
        <v>140</v>
      </c>
      <c r="AY148" s="14" t="s">
        <v>133</v>
      </c>
      <c r="BE148" s="192">
        <f t="shared" si="14"/>
        <v>0</v>
      </c>
      <c r="BF148" s="192">
        <f t="shared" si="15"/>
        <v>0</v>
      </c>
      <c r="BG148" s="192">
        <f t="shared" si="16"/>
        <v>0</v>
      </c>
      <c r="BH148" s="192">
        <f t="shared" si="17"/>
        <v>0</v>
      </c>
      <c r="BI148" s="192">
        <f t="shared" si="18"/>
        <v>0</v>
      </c>
      <c r="BJ148" s="14" t="s">
        <v>140</v>
      </c>
      <c r="BK148" s="192">
        <f t="shared" si="19"/>
        <v>0</v>
      </c>
      <c r="BL148" s="14" t="s">
        <v>139</v>
      </c>
      <c r="BM148" s="191" t="s">
        <v>404</v>
      </c>
    </row>
    <row r="149" spans="1:65" s="2" customFormat="1" ht="24.2" customHeight="1">
      <c r="A149" s="28"/>
      <c r="B149" s="29"/>
      <c r="C149" s="180" t="s">
        <v>223</v>
      </c>
      <c r="D149" s="180" t="s">
        <v>135</v>
      </c>
      <c r="E149" s="181" t="s">
        <v>699</v>
      </c>
      <c r="F149" s="182" t="s">
        <v>700</v>
      </c>
      <c r="G149" s="183" t="s">
        <v>138</v>
      </c>
      <c r="H149" s="184">
        <v>8</v>
      </c>
      <c r="I149" s="184"/>
      <c r="J149" s="185">
        <f t="shared" si="10"/>
        <v>0</v>
      </c>
      <c r="K149" s="186"/>
      <c r="L149" s="33"/>
      <c r="M149" s="187" t="s">
        <v>1</v>
      </c>
      <c r="N149" s="188" t="s">
        <v>37</v>
      </c>
      <c r="O149" s="189">
        <v>0</v>
      </c>
      <c r="P149" s="189">
        <f t="shared" si="11"/>
        <v>0</v>
      </c>
      <c r="Q149" s="189">
        <v>0</v>
      </c>
      <c r="R149" s="189">
        <f t="shared" si="12"/>
        <v>0</v>
      </c>
      <c r="S149" s="189">
        <v>0</v>
      </c>
      <c r="T149" s="190">
        <f t="shared" si="13"/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91" t="s">
        <v>139</v>
      </c>
      <c r="AT149" s="191" t="s">
        <v>135</v>
      </c>
      <c r="AU149" s="191" t="s">
        <v>140</v>
      </c>
      <c r="AY149" s="14" t="s">
        <v>133</v>
      </c>
      <c r="BE149" s="192">
        <f t="shared" si="14"/>
        <v>0</v>
      </c>
      <c r="BF149" s="192">
        <f t="shared" si="15"/>
        <v>0</v>
      </c>
      <c r="BG149" s="192">
        <f t="shared" si="16"/>
        <v>0</v>
      </c>
      <c r="BH149" s="192">
        <f t="shared" si="17"/>
        <v>0</v>
      </c>
      <c r="BI149" s="192">
        <f t="shared" si="18"/>
        <v>0</v>
      </c>
      <c r="BJ149" s="14" t="s">
        <v>140</v>
      </c>
      <c r="BK149" s="192">
        <f t="shared" si="19"/>
        <v>0</v>
      </c>
      <c r="BL149" s="14" t="s">
        <v>139</v>
      </c>
      <c r="BM149" s="191" t="s">
        <v>412</v>
      </c>
    </row>
    <row r="150" spans="1:65" s="2" customFormat="1" ht="14.45" customHeight="1">
      <c r="A150" s="28"/>
      <c r="B150" s="29"/>
      <c r="C150" s="193" t="s">
        <v>227</v>
      </c>
      <c r="D150" s="193" t="s">
        <v>241</v>
      </c>
      <c r="E150" s="194" t="s">
        <v>701</v>
      </c>
      <c r="F150" s="195" t="s">
        <v>702</v>
      </c>
      <c r="G150" s="196" t="s">
        <v>138</v>
      </c>
      <c r="H150" s="197">
        <v>4</v>
      </c>
      <c r="I150" s="197"/>
      <c r="J150" s="198">
        <f t="shared" si="10"/>
        <v>0</v>
      </c>
      <c r="K150" s="199"/>
      <c r="L150" s="200"/>
      <c r="M150" s="201" t="s">
        <v>1</v>
      </c>
      <c r="N150" s="202" t="s">
        <v>37</v>
      </c>
      <c r="O150" s="189">
        <v>0</v>
      </c>
      <c r="P150" s="189">
        <f t="shared" si="11"/>
        <v>0</v>
      </c>
      <c r="Q150" s="189">
        <v>0</v>
      </c>
      <c r="R150" s="189">
        <f t="shared" si="12"/>
        <v>0</v>
      </c>
      <c r="S150" s="189">
        <v>0</v>
      </c>
      <c r="T150" s="190">
        <f t="shared" si="13"/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91" t="s">
        <v>165</v>
      </c>
      <c r="AT150" s="191" t="s">
        <v>241</v>
      </c>
      <c r="AU150" s="191" t="s">
        <v>140</v>
      </c>
      <c r="AY150" s="14" t="s">
        <v>133</v>
      </c>
      <c r="BE150" s="192">
        <f t="shared" si="14"/>
        <v>0</v>
      </c>
      <c r="BF150" s="192">
        <f t="shared" si="15"/>
        <v>0</v>
      </c>
      <c r="BG150" s="192">
        <f t="shared" si="16"/>
        <v>0</v>
      </c>
      <c r="BH150" s="192">
        <f t="shared" si="17"/>
        <v>0</v>
      </c>
      <c r="BI150" s="192">
        <f t="shared" si="18"/>
        <v>0</v>
      </c>
      <c r="BJ150" s="14" t="s">
        <v>140</v>
      </c>
      <c r="BK150" s="192">
        <f t="shared" si="19"/>
        <v>0</v>
      </c>
      <c r="BL150" s="14" t="s">
        <v>139</v>
      </c>
      <c r="BM150" s="191" t="s">
        <v>420</v>
      </c>
    </row>
    <row r="151" spans="1:65" s="2" customFormat="1" ht="14.45" customHeight="1">
      <c r="A151" s="28"/>
      <c r="B151" s="29"/>
      <c r="C151" s="193" t="s">
        <v>232</v>
      </c>
      <c r="D151" s="193" t="s">
        <v>241</v>
      </c>
      <c r="E151" s="194" t="s">
        <v>703</v>
      </c>
      <c r="F151" s="195" t="s">
        <v>704</v>
      </c>
      <c r="G151" s="196" t="s">
        <v>138</v>
      </c>
      <c r="H151" s="197">
        <v>4</v>
      </c>
      <c r="I151" s="197"/>
      <c r="J151" s="198">
        <f t="shared" si="10"/>
        <v>0</v>
      </c>
      <c r="K151" s="199"/>
      <c r="L151" s="200"/>
      <c r="M151" s="201" t="s">
        <v>1</v>
      </c>
      <c r="N151" s="202" t="s">
        <v>37</v>
      </c>
      <c r="O151" s="189">
        <v>0</v>
      </c>
      <c r="P151" s="189">
        <f t="shared" si="11"/>
        <v>0</v>
      </c>
      <c r="Q151" s="189">
        <v>0</v>
      </c>
      <c r="R151" s="189">
        <f t="shared" si="12"/>
        <v>0</v>
      </c>
      <c r="S151" s="189">
        <v>0</v>
      </c>
      <c r="T151" s="190">
        <f t="shared" si="13"/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91" t="s">
        <v>165</v>
      </c>
      <c r="AT151" s="191" t="s">
        <v>241</v>
      </c>
      <c r="AU151" s="191" t="s">
        <v>140</v>
      </c>
      <c r="AY151" s="14" t="s">
        <v>133</v>
      </c>
      <c r="BE151" s="192">
        <f t="shared" si="14"/>
        <v>0</v>
      </c>
      <c r="BF151" s="192">
        <f t="shared" si="15"/>
        <v>0</v>
      </c>
      <c r="BG151" s="192">
        <f t="shared" si="16"/>
        <v>0</v>
      </c>
      <c r="BH151" s="192">
        <f t="shared" si="17"/>
        <v>0</v>
      </c>
      <c r="BI151" s="192">
        <f t="shared" si="18"/>
        <v>0</v>
      </c>
      <c r="BJ151" s="14" t="s">
        <v>140</v>
      </c>
      <c r="BK151" s="192">
        <f t="shared" si="19"/>
        <v>0</v>
      </c>
      <c r="BL151" s="14" t="s">
        <v>139</v>
      </c>
      <c r="BM151" s="191" t="s">
        <v>428</v>
      </c>
    </row>
    <row r="152" spans="1:65" s="2" customFormat="1" ht="24.2" customHeight="1">
      <c r="A152" s="28"/>
      <c r="B152" s="29"/>
      <c r="C152" s="180" t="s">
        <v>236</v>
      </c>
      <c r="D152" s="180" t="s">
        <v>135</v>
      </c>
      <c r="E152" s="181" t="s">
        <v>705</v>
      </c>
      <c r="F152" s="182" t="s">
        <v>706</v>
      </c>
      <c r="G152" s="183" t="s">
        <v>138</v>
      </c>
      <c r="H152" s="184">
        <v>1</v>
      </c>
      <c r="I152" s="184"/>
      <c r="J152" s="185">
        <f t="shared" si="10"/>
        <v>0</v>
      </c>
      <c r="K152" s="186"/>
      <c r="L152" s="33"/>
      <c r="M152" s="187" t="s">
        <v>1</v>
      </c>
      <c r="N152" s="188" t="s">
        <v>37</v>
      </c>
      <c r="O152" s="189">
        <v>0</v>
      </c>
      <c r="P152" s="189">
        <f t="shared" si="11"/>
        <v>0</v>
      </c>
      <c r="Q152" s="189">
        <v>0</v>
      </c>
      <c r="R152" s="189">
        <f t="shared" si="12"/>
        <v>0</v>
      </c>
      <c r="S152" s="189">
        <v>0</v>
      </c>
      <c r="T152" s="190">
        <f t="shared" si="13"/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91" t="s">
        <v>139</v>
      </c>
      <c r="AT152" s="191" t="s">
        <v>135</v>
      </c>
      <c r="AU152" s="191" t="s">
        <v>140</v>
      </c>
      <c r="AY152" s="14" t="s">
        <v>133</v>
      </c>
      <c r="BE152" s="192">
        <f t="shared" si="14"/>
        <v>0</v>
      </c>
      <c r="BF152" s="192">
        <f t="shared" si="15"/>
        <v>0</v>
      </c>
      <c r="BG152" s="192">
        <f t="shared" si="16"/>
        <v>0</v>
      </c>
      <c r="BH152" s="192">
        <f t="shared" si="17"/>
        <v>0</v>
      </c>
      <c r="BI152" s="192">
        <f t="shared" si="18"/>
        <v>0</v>
      </c>
      <c r="BJ152" s="14" t="s">
        <v>140</v>
      </c>
      <c r="BK152" s="192">
        <f t="shared" si="19"/>
        <v>0</v>
      </c>
      <c r="BL152" s="14" t="s">
        <v>139</v>
      </c>
      <c r="BM152" s="191" t="s">
        <v>436</v>
      </c>
    </row>
    <row r="153" spans="1:65" s="2" customFormat="1" ht="14.45" customHeight="1">
      <c r="A153" s="28"/>
      <c r="B153" s="29"/>
      <c r="C153" s="193" t="s">
        <v>240</v>
      </c>
      <c r="D153" s="193" t="s">
        <v>241</v>
      </c>
      <c r="E153" s="194" t="s">
        <v>707</v>
      </c>
      <c r="F153" s="195" t="s">
        <v>708</v>
      </c>
      <c r="G153" s="196" t="s">
        <v>138</v>
      </c>
      <c r="H153" s="197">
        <v>1</v>
      </c>
      <c r="I153" s="197"/>
      <c r="J153" s="198">
        <f t="shared" si="10"/>
        <v>0</v>
      </c>
      <c r="K153" s="199"/>
      <c r="L153" s="200"/>
      <c r="M153" s="201" t="s">
        <v>1</v>
      </c>
      <c r="N153" s="202" t="s">
        <v>37</v>
      </c>
      <c r="O153" s="189">
        <v>0</v>
      </c>
      <c r="P153" s="189">
        <f t="shared" si="11"/>
        <v>0</v>
      </c>
      <c r="Q153" s="189">
        <v>0</v>
      </c>
      <c r="R153" s="189">
        <f t="shared" si="12"/>
        <v>0</v>
      </c>
      <c r="S153" s="189">
        <v>0</v>
      </c>
      <c r="T153" s="190">
        <f t="shared" si="13"/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91" t="s">
        <v>165</v>
      </c>
      <c r="AT153" s="191" t="s">
        <v>241</v>
      </c>
      <c r="AU153" s="191" t="s">
        <v>140</v>
      </c>
      <c r="AY153" s="14" t="s">
        <v>133</v>
      </c>
      <c r="BE153" s="192">
        <f t="shared" si="14"/>
        <v>0</v>
      </c>
      <c r="BF153" s="192">
        <f t="shared" si="15"/>
        <v>0</v>
      </c>
      <c r="BG153" s="192">
        <f t="shared" si="16"/>
        <v>0</v>
      </c>
      <c r="BH153" s="192">
        <f t="shared" si="17"/>
        <v>0</v>
      </c>
      <c r="BI153" s="192">
        <f t="shared" si="18"/>
        <v>0</v>
      </c>
      <c r="BJ153" s="14" t="s">
        <v>140</v>
      </c>
      <c r="BK153" s="192">
        <f t="shared" si="19"/>
        <v>0</v>
      </c>
      <c r="BL153" s="14" t="s">
        <v>139</v>
      </c>
      <c r="BM153" s="191" t="s">
        <v>444</v>
      </c>
    </row>
    <row r="154" spans="1:65" s="2" customFormat="1" ht="24.2" customHeight="1">
      <c r="A154" s="28"/>
      <c r="B154" s="29"/>
      <c r="C154" s="180" t="s">
        <v>246</v>
      </c>
      <c r="D154" s="180" t="s">
        <v>135</v>
      </c>
      <c r="E154" s="181" t="s">
        <v>709</v>
      </c>
      <c r="F154" s="182" t="s">
        <v>710</v>
      </c>
      <c r="G154" s="183" t="s">
        <v>138</v>
      </c>
      <c r="H154" s="184">
        <v>2</v>
      </c>
      <c r="I154" s="184"/>
      <c r="J154" s="185">
        <f t="shared" si="10"/>
        <v>0</v>
      </c>
      <c r="K154" s="186"/>
      <c r="L154" s="33"/>
      <c r="M154" s="187" t="s">
        <v>1</v>
      </c>
      <c r="N154" s="188" t="s">
        <v>37</v>
      </c>
      <c r="O154" s="189">
        <v>0</v>
      </c>
      <c r="P154" s="189">
        <f t="shared" si="11"/>
        <v>0</v>
      </c>
      <c r="Q154" s="189">
        <v>0</v>
      </c>
      <c r="R154" s="189">
        <f t="shared" si="12"/>
        <v>0</v>
      </c>
      <c r="S154" s="189">
        <v>0</v>
      </c>
      <c r="T154" s="190">
        <f t="shared" si="13"/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91" t="s">
        <v>139</v>
      </c>
      <c r="AT154" s="191" t="s">
        <v>135</v>
      </c>
      <c r="AU154" s="191" t="s">
        <v>140</v>
      </c>
      <c r="AY154" s="14" t="s">
        <v>133</v>
      </c>
      <c r="BE154" s="192">
        <f t="shared" si="14"/>
        <v>0</v>
      </c>
      <c r="BF154" s="192">
        <f t="shared" si="15"/>
        <v>0</v>
      </c>
      <c r="BG154" s="192">
        <f t="shared" si="16"/>
        <v>0</v>
      </c>
      <c r="BH154" s="192">
        <f t="shared" si="17"/>
        <v>0</v>
      </c>
      <c r="BI154" s="192">
        <f t="shared" si="18"/>
        <v>0</v>
      </c>
      <c r="BJ154" s="14" t="s">
        <v>140</v>
      </c>
      <c r="BK154" s="192">
        <f t="shared" si="19"/>
        <v>0</v>
      </c>
      <c r="BL154" s="14" t="s">
        <v>139</v>
      </c>
      <c r="BM154" s="191" t="s">
        <v>452</v>
      </c>
    </row>
    <row r="155" spans="1:65" s="2" customFormat="1" ht="14.45" customHeight="1">
      <c r="A155" s="28"/>
      <c r="B155" s="29"/>
      <c r="C155" s="193" t="s">
        <v>250</v>
      </c>
      <c r="D155" s="193" t="s">
        <v>241</v>
      </c>
      <c r="E155" s="194" t="s">
        <v>711</v>
      </c>
      <c r="F155" s="195" t="s">
        <v>712</v>
      </c>
      <c r="G155" s="196" t="s">
        <v>138</v>
      </c>
      <c r="H155" s="197">
        <v>2</v>
      </c>
      <c r="I155" s="197"/>
      <c r="J155" s="198">
        <f t="shared" si="10"/>
        <v>0</v>
      </c>
      <c r="K155" s="199"/>
      <c r="L155" s="200"/>
      <c r="M155" s="201" t="s">
        <v>1</v>
      </c>
      <c r="N155" s="202" t="s">
        <v>37</v>
      </c>
      <c r="O155" s="189">
        <v>0</v>
      </c>
      <c r="P155" s="189">
        <f t="shared" si="11"/>
        <v>0</v>
      </c>
      <c r="Q155" s="189">
        <v>0</v>
      </c>
      <c r="R155" s="189">
        <f t="shared" si="12"/>
        <v>0</v>
      </c>
      <c r="S155" s="189">
        <v>0</v>
      </c>
      <c r="T155" s="190">
        <f t="shared" si="13"/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91" t="s">
        <v>165</v>
      </c>
      <c r="AT155" s="191" t="s">
        <v>241</v>
      </c>
      <c r="AU155" s="191" t="s">
        <v>140</v>
      </c>
      <c r="AY155" s="14" t="s">
        <v>133</v>
      </c>
      <c r="BE155" s="192">
        <f t="shared" si="14"/>
        <v>0</v>
      </c>
      <c r="BF155" s="192">
        <f t="shared" si="15"/>
        <v>0</v>
      </c>
      <c r="BG155" s="192">
        <f t="shared" si="16"/>
        <v>0</v>
      </c>
      <c r="BH155" s="192">
        <f t="shared" si="17"/>
        <v>0</v>
      </c>
      <c r="BI155" s="192">
        <f t="shared" si="18"/>
        <v>0</v>
      </c>
      <c r="BJ155" s="14" t="s">
        <v>140</v>
      </c>
      <c r="BK155" s="192">
        <f t="shared" si="19"/>
        <v>0</v>
      </c>
      <c r="BL155" s="14" t="s">
        <v>139</v>
      </c>
      <c r="BM155" s="191" t="s">
        <v>460</v>
      </c>
    </row>
    <row r="156" spans="1:65" s="2" customFormat="1" ht="14.45" customHeight="1">
      <c r="A156" s="28"/>
      <c r="B156" s="29"/>
      <c r="C156" s="180" t="s">
        <v>254</v>
      </c>
      <c r="D156" s="180" t="s">
        <v>135</v>
      </c>
      <c r="E156" s="181" t="s">
        <v>713</v>
      </c>
      <c r="F156" s="182" t="s">
        <v>714</v>
      </c>
      <c r="G156" s="183" t="s">
        <v>138</v>
      </c>
      <c r="H156" s="184">
        <v>5</v>
      </c>
      <c r="I156" s="184"/>
      <c r="J156" s="185">
        <f t="shared" si="10"/>
        <v>0</v>
      </c>
      <c r="K156" s="186"/>
      <c r="L156" s="33"/>
      <c r="M156" s="187" t="s">
        <v>1</v>
      </c>
      <c r="N156" s="188" t="s">
        <v>37</v>
      </c>
      <c r="O156" s="189">
        <v>0</v>
      </c>
      <c r="P156" s="189">
        <f t="shared" si="11"/>
        <v>0</v>
      </c>
      <c r="Q156" s="189">
        <v>0</v>
      </c>
      <c r="R156" s="189">
        <f t="shared" si="12"/>
        <v>0</v>
      </c>
      <c r="S156" s="189">
        <v>0</v>
      </c>
      <c r="T156" s="190">
        <f t="shared" si="13"/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91" t="s">
        <v>139</v>
      </c>
      <c r="AT156" s="191" t="s">
        <v>135</v>
      </c>
      <c r="AU156" s="191" t="s">
        <v>140</v>
      </c>
      <c r="AY156" s="14" t="s">
        <v>133</v>
      </c>
      <c r="BE156" s="192">
        <f t="shared" si="14"/>
        <v>0</v>
      </c>
      <c r="BF156" s="192">
        <f t="shared" si="15"/>
        <v>0</v>
      </c>
      <c r="BG156" s="192">
        <f t="shared" si="16"/>
        <v>0</v>
      </c>
      <c r="BH156" s="192">
        <f t="shared" si="17"/>
        <v>0</v>
      </c>
      <c r="BI156" s="192">
        <f t="shared" si="18"/>
        <v>0</v>
      </c>
      <c r="BJ156" s="14" t="s">
        <v>140</v>
      </c>
      <c r="BK156" s="192">
        <f t="shared" si="19"/>
        <v>0</v>
      </c>
      <c r="BL156" s="14" t="s">
        <v>139</v>
      </c>
      <c r="BM156" s="191" t="s">
        <v>468</v>
      </c>
    </row>
    <row r="157" spans="1:65" s="2" customFormat="1" ht="14.45" customHeight="1">
      <c r="A157" s="28"/>
      <c r="B157" s="29"/>
      <c r="C157" s="193" t="s">
        <v>258</v>
      </c>
      <c r="D157" s="193" t="s">
        <v>241</v>
      </c>
      <c r="E157" s="194" t="s">
        <v>715</v>
      </c>
      <c r="F157" s="195" t="s">
        <v>716</v>
      </c>
      <c r="G157" s="196" t="s">
        <v>138</v>
      </c>
      <c r="H157" s="197">
        <v>5</v>
      </c>
      <c r="I157" s="197"/>
      <c r="J157" s="198">
        <f t="shared" si="10"/>
        <v>0</v>
      </c>
      <c r="K157" s="199"/>
      <c r="L157" s="200"/>
      <c r="M157" s="201" t="s">
        <v>1</v>
      </c>
      <c r="N157" s="202" t="s">
        <v>37</v>
      </c>
      <c r="O157" s="189">
        <v>0</v>
      </c>
      <c r="P157" s="189">
        <f t="shared" si="11"/>
        <v>0</v>
      </c>
      <c r="Q157" s="189">
        <v>0</v>
      </c>
      <c r="R157" s="189">
        <f t="shared" si="12"/>
        <v>0</v>
      </c>
      <c r="S157" s="189">
        <v>0</v>
      </c>
      <c r="T157" s="190">
        <f t="shared" si="13"/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91" t="s">
        <v>165</v>
      </c>
      <c r="AT157" s="191" t="s">
        <v>241</v>
      </c>
      <c r="AU157" s="191" t="s">
        <v>140</v>
      </c>
      <c r="AY157" s="14" t="s">
        <v>133</v>
      </c>
      <c r="BE157" s="192">
        <f t="shared" si="14"/>
        <v>0</v>
      </c>
      <c r="BF157" s="192">
        <f t="shared" si="15"/>
        <v>0</v>
      </c>
      <c r="BG157" s="192">
        <f t="shared" si="16"/>
        <v>0</v>
      </c>
      <c r="BH157" s="192">
        <f t="shared" si="17"/>
        <v>0</v>
      </c>
      <c r="BI157" s="192">
        <f t="shared" si="18"/>
        <v>0</v>
      </c>
      <c r="BJ157" s="14" t="s">
        <v>140</v>
      </c>
      <c r="BK157" s="192">
        <f t="shared" si="19"/>
        <v>0</v>
      </c>
      <c r="BL157" s="14" t="s">
        <v>139</v>
      </c>
      <c r="BM157" s="191" t="s">
        <v>476</v>
      </c>
    </row>
    <row r="158" spans="1:65" s="2" customFormat="1" ht="14.45" customHeight="1">
      <c r="A158" s="28"/>
      <c r="B158" s="29"/>
      <c r="C158" s="180" t="s">
        <v>262</v>
      </c>
      <c r="D158" s="180" t="s">
        <v>135</v>
      </c>
      <c r="E158" s="181" t="s">
        <v>717</v>
      </c>
      <c r="F158" s="182" t="s">
        <v>718</v>
      </c>
      <c r="G158" s="183" t="s">
        <v>176</v>
      </c>
      <c r="H158" s="184">
        <v>142.4</v>
      </c>
      <c r="I158" s="184"/>
      <c r="J158" s="185">
        <f t="shared" si="10"/>
        <v>0</v>
      </c>
      <c r="K158" s="186"/>
      <c r="L158" s="33"/>
      <c r="M158" s="187" t="s">
        <v>1</v>
      </c>
      <c r="N158" s="188" t="s">
        <v>37</v>
      </c>
      <c r="O158" s="189">
        <v>0</v>
      </c>
      <c r="P158" s="189">
        <f t="shared" si="11"/>
        <v>0</v>
      </c>
      <c r="Q158" s="189">
        <v>0</v>
      </c>
      <c r="R158" s="189">
        <f t="shared" si="12"/>
        <v>0</v>
      </c>
      <c r="S158" s="189">
        <v>0</v>
      </c>
      <c r="T158" s="190">
        <f t="shared" si="13"/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91" t="s">
        <v>139</v>
      </c>
      <c r="AT158" s="191" t="s">
        <v>135</v>
      </c>
      <c r="AU158" s="191" t="s">
        <v>140</v>
      </c>
      <c r="AY158" s="14" t="s">
        <v>133</v>
      </c>
      <c r="BE158" s="192">
        <f t="shared" si="14"/>
        <v>0</v>
      </c>
      <c r="BF158" s="192">
        <f t="shared" si="15"/>
        <v>0</v>
      </c>
      <c r="BG158" s="192">
        <f t="shared" si="16"/>
        <v>0</v>
      </c>
      <c r="BH158" s="192">
        <f t="shared" si="17"/>
        <v>0</v>
      </c>
      <c r="BI158" s="192">
        <f t="shared" si="18"/>
        <v>0</v>
      </c>
      <c r="BJ158" s="14" t="s">
        <v>140</v>
      </c>
      <c r="BK158" s="192">
        <f t="shared" si="19"/>
        <v>0</v>
      </c>
      <c r="BL158" s="14" t="s">
        <v>139</v>
      </c>
      <c r="BM158" s="191" t="s">
        <v>486</v>
      </c>
    </row>
    <row r="159" spans="1:65" s="2" customFormat="1" ht="24.2" customHeight="1">
      <c r="A159" s="28"/>
      <c r="B159" s="29"/>
      <c r="C159" s="180" t="s">
        <v>266</v>
      </c>
      <c r="D159" s="180" t="s">
        <v>135</v>
      </c>
      <c r="E159" s="181" t="s">
        <v>719</v>
      </c>
      <c r="F159" s="182" t="s">
        <v>720</v>
      </c>
      <c r="G159" s="183" t="s">
        <v>138</v>
      </c>
      <c r="H159" s="184">
        <v>2</v>
      </c>
      <c r="I159" s="184"/>
      <c r="J159" s="185">
        <f t="shared" si="10"/>
        <v>0</v>
      </c>
      <c r="K159" s="186"/>
      <c r="L159" s="33"/>
      <c r="M159" s="187" t="s">
        <v>1</v>
      </c>
      <c r="N159" s="188" t="s">
        <v>37</v>
      </c>
      <c r="O159" s="189">
        <v>0</v>
      </c>
      <c r="P159" s="189">
        <f t="shared" si="11"/>
        <v>0</v>
      </c>
      <c r="Q159" s="189">
        <v>0</v>
      </c>
      <c r="R159" s="189">
        <f t="shared" si="12"/>
        <v>0</v>
      </c>
      <c r="S159" s="189">
        <v>0</v>
      </c>
      <c r="T159" s="190">
        <f t="shared" si="13"/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91" t="s">
        <v>139</v>
      </c>
      <c r="AT159" s="191" t="s">
        <v>135</v>
      </c>
      <c r="AU159" s="191" t="s">
        <v>140</v>
      </c>
      <c r="AY159" s="14" t="s">
        <v>133</v>
      </c>
      <c r="BE159" s="192">
        <f t="shared" si="14"/>
        <v>0</v>
      </c>
      <c r="BF159" s="192">
        <f t="shared" si="15"/>
        <v>0</v>
      </c>
      <c r="BG159" s="192">
        <f t="shared" si="16"/>
        <v>0</v>
      </c>
      <c r="BH159" s="192">
        <f t="shared" si="17"/>
        <v>0</v>
      </c>
      <c r="BI159" s="192">
        <f t="shared" si="18"/>
        <v>0</v>
      </c>
      <c r="BJ159" s="14" t="s">
        <v>140</v>
      </c>
      <c r="BK159" s="192">
        <f t="shared" si="19"/>
        <v>0</v>
      </c>
      <c r="BL159" s="14" t="s">
        <v>139</v>
      </c>
      <c r="BM159" s="191" t="s">
        <v>497</v>
      </c>
    </row>
    <row r="160" spans="1:65" s="2" customFormat="1" ht="14.45" customHeight="1">
      <c r="A160" s="28"/>
      <c r="B160" s="29"/>
      <c r="C160" s="180" t="s">
        <v>270</v>
      </c>
      <c r="D160" s="180" t="s">
        <v>135</v>
      </c>
      <c r="E160" s="181" t="s">
        <v>721</v>
      </c>
      <c r="F160" s="182" t="s">
        <v>722</v>
      </c>
      <c r="G160" s="183" t="s">
        <v>176</v>
      </c>
      <c r="H160" s="184">
        <v>142.4</v>
      </c>
      <c r="I160" s="184"/>
      <c r="J160" s="185">
        <f t="shared" si="10"/>
        <v>0</v>
      </c>
      <c r="K160" s="186"/>
      <c r="L160" s="33"/>
      <c r="M160" s="187" t="s">
        <v>1</v>
      </c>
      <c r="N160" s="188" t="s">
        <v>37</v>
      </c>
      <c r="O160" s="189">
        <v>0</v>
      </c>
      <c r="P160" s="189">
        <f t="shared" si="11"/>
        <v>0</v>
      </c>
      <c r="Q160" s="189">
        <v>0</v>
      </c>
      <c r="R160" s="189">
        <f t="shared" si="12"/>
        <v>0</v>
      </c>
      <c r="S160" s="189">
        <v>0</v>
      </c>
      <c r="T160" s="190">
        <f t="shared" si="13"/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91" t="s">
        <v>139</v>
      </c>
      <c r="AT160" s="191" t="s">
        <v>135</v>
      </c>
      <c r="AU160" s="191" t="s">
        <v>140</v>
      </c>
      <c r="AY160" s="14" t="s">
        <v>133</v>
      </c>
      <c r="BE160" s="192">
        <f t="shared" si="14"/>
        <v>0</v>
      </c>
      <c r="BF160" s="192">
        <f t="shared" si="15"/>
        <v>0</v>
      </c>
      <c r="BG160" s="192">
        <f t="shared" si="16"/>
        <v>0</v>
      </c>
      <c r="BH160" s="192">
        <f t="shared" si="17"/>
        <v>0</v>
      </c>
      <c r="BI160" s="192">
        <f t="shared" si="18"/>
        <v>0</v>
      </c>
      <c r="BJ160" s="14" t="s">
        <v>140</v>
      </c>
      <c r="BK160" s="192">
        <f t="shared" si="19"/>
        <v>0</v>
      </c>
      <c r="BL160" s="14" t="s">
        <v>139</v>
      </c>
      <c r="BM160" s="191" t="s">
        <v>723</v>
      </c>
    </row>
    <row r="161" spans="1:65" s="2" customFormat="1" ht="14.45" customHeight="1">
      <c r="A161" s="28"/>
      <c r="B161" s="29"/>
      <c r="C161" s="180" t="s">
        <v>274</v>
      </c>
      <c r="D161" s="180" t="s">
        <v>135</v>
      </c>
      <c r="E161" s="181" t="s">
        <v>724</v>
      </c>
      <c r="F161" s="182" t="s">
        <v>725</v>
      </c>
      <c r="G161" s="183" t="s">
        <v>176</v>
      </c>
      <c r="H161" s="184">
        <v>142.4</v>
      </c>
      <c r="I161" s="184"/>
      <c r="J161" s="185">
        <f t="shared" si="10"/>
        <v>0</v>
      </c>
      <c r="K161" s="186"/>
      <c r="L161" s="33"/>
      <c r="M161" s="187" t="s">
        <v>1</v>
      </c>
      <c r="N161" s="188" t="s">
        <v>37</v>
      </c>
      <c r="O161" s="189">
        <v>0</v>
      </c>
      <c r="P161" s="189">
        <f t="shared" si="11"/>
        <v>0</v>
      </c>
      <c r="Q161" s="189">
        <v>0</v>
      </c>
      <c r="R161" s="189">
        <f t="shared" si="12"/>
        <v>0</v>
      </c>
      <c r="S161" s="189">
        <v>0</v>
      </c>
      <c r="T161" s="190">
        <f t="shared" si="13"/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91" t="s">
        <v>139</v>
      </c>
      <c r="AT161" s="191" t="s">
        <v>135</v>
      </c>
      <c r="AU161" s="191" t="s">
        <v>140</v>
      </c>
      <c r="AY161" s="14" t="s">
        <v>133</v>
      </c>
      <c r="BE161" s="192">
        <f t="shared" si="14"/>
        <v>0</v>
      </c>
      <c r="BF161" s="192">
        <f t="shared" si="15"/>
        <v>0</v>
      </c>
      <c r="BG161" s="192">
        <f t="shared" si="16"/>
        <v>0</v>
      </c>
      <c r="BH161" s="192">
        <f t="shared" si="17"/>
        <v>0</v>
      </c>
      <c r="BI161" s="192">
        <f t="shared" si="18"/>
        <v>0</v>
      </c>
      <c r="BJ161" s="14" t="s">
        <v>140</v>
      </c>
      <c r="BK161" s="192">
        <f t="shared" si="19"/>
        <v>0</v>
      </c>
      <c r="BL161" s="14" t="s">
        <v>139</v>
      </c>
      <c r="BM161" s="191" t="s">
        <v>726</v>
      </c>
    </row>
    <row r="162" spans="1:65" s="2" customFormat="1" ht="14.45" customHeight="1">
      <c r="A162" s="28"/>
      <c r="B162" s="29"/>
      <c r="C162" s="193" t="s">
        <v>278</v>
      </c>
      <c r="D162" s="193" t="s">
        <v>241</v>
      </c>
      <c r="E162" s="194" t="s">
        <v>640</v>
      </c>
      <c r="F162" s="195" t="s">
        <v>727</v>
      </c>
      <c r="G162" s="196" t="s">
        <v>138</v>
      </c>
      <c r="H162" s="197">
        <v>5</v>
      </c>
      <c r="I162" s="197"/>
      <c r="J162" s="198">
        <f t="shared" si="10"/>
        <v>0</v>
      </c>
      <c r="K162" s="199"/>
      <c r="L162" s="200"/>
      <c r="M162" s="201" t="s">
        <v>1</v>
      </c>
      <c r="N162" s="202" t="s">
        <v>37</v>
      </c>
      <c r="O162" s="189">
        <v>0</v>
      </c>
      <c r="P162" s="189">
        <f t="shared" si="11"/>
        <v>0</v>
      </c>
      <c r="Q162" s="189">
        <v>0</v>
      </c>
      <c r="R162" s="189">
        <f t="shared" si="12"/>
        <v>0</v>
      </c>
      <c r="S162" s="189">
        <v>0</v>
      </c>
      <c r="T162" s="190">
        <f t="shared" si="13"/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91" t="s">
        <v>165</v>
      </c>
      <c r="AT162" s="191" t="s">
        <v>241</v>
      </c>
      <c r="AU162" s="191" t="s">
        <v>140</v>
      </c>
      <c r="AY162" s="14" t="s">
        <v>133</v>
      </c>
      <c r="BE162" s="192">
        <f t="shared" si="14"/>
        <v>0</v>
      </c>
      <c r="BF162" s="192">
        <f t="shared" si="15"/>
        <v>0</v>
      </c>
      <c r="BG162" s="192">
        <f t="shared" si="16"/>
        <v>0</v>
      </c>
      <c r="BH162" s="192">
        <f t="shared" si="17"/>
        <v>0</v>
      </c>
      <c r="BI162" s="192">
        <f t="shared" si="18"/>
        <v>0</v>
      </c>
      <c r="BJ162" s="14" t="s">
        <v>140</v>
      </c>
      <c r="BK162" s="192">
        <f t="shared" si="19"/>
        <v>0</v>
      </c>
      <c r="BL162" s="14" t="s">
        <v>139</v>
      </c>
      <c r="BM162" s="191" t="s">
        <v>728</v>
      </c>
    </row>
    <row r="163" spans="1:65" s="2" customFormat="1" ht="14.45" customHeight="1">
      <c r="A163" s="28"/>
      <c r="B163" s="29"/>
      <c r="C163" s="193" t="s">
        <v>282</v>
      </c>
      <c r="D163" s="193" t="s">
        <v>241</v>
      </c>
      <c r="E163" s="194" t="s">
        <v>644</v>
      </c>
      <c r="F163" s="195" t="s">
        <v>729</v>
      </c>
      <c r="G163" s="196" t="s">
        <v>176</v>
      </c>
      <c r="H163" s="197">
        <v>142.4</v>
      </c>
      <c r="I163" s="197"/>
      <c r="J163" s="198">
        <f t="shared" si="10"/>
        <v>0</v>
      </c>
      <c r="K163" s="199"/>
      <c r="L163" s="200"/>
      <c r="M163" s="201" t="s">
        <v>1</v>
      </c>
      <c r="N163" s="202" t="s">
        <v>37</v>
      </c>
      <c r="O163" s="189">
        <v>0</v>
      </c>
      <c r="P163" s="189">
        <f t="shared" si="11"/>
        <v>0</v>
      </c>
      <c r="Q163" s="189">
        <v>0</v>
      </c>
      <c r="R163" s="189">
        <f t="shared" si="12"/>
        <v>0</v>
      </c>
      <c r="S163" s="189">
        <v>0</v>
      </c>
      <c r="T163" s="190">
        <f t="shared" si="13"/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91" t="s">
        <v>165</v>
      </c>
      <c r="AT163" s="191" t="s">
        <v>241</v>
      </c>
      <c r="AU163" s="191" t="s">
        <v>140</v>
      </c>
      <c r="AY163" s="14" t="s">
        <v>133</v>
      </c>
      <c r="BE163" s="192">
        <f t="shared" si="14"/>
        <v>0</v>
      </c>
      <c r="BF163" s="192">
        <f t="shared" si="15"/>
        <v>0</v>
      </c>
      <c r="BG163" s="192">
        <f t="shared" si="16"/>
        <v>0</v>
      </c>
      <c r="BH163" s="192">
        <f t="shared" si="17"/>
        <v>0</v>
      </c>
      <c r="BI163" s="192">
        <f t="shared" si="18"/>
        <v>0</v>
      </c>
      <c r="BJ163" s="14" t="s">
        <v>140</v>
      </c>
      <c r="BK163" s="192">
        <f t="shared" si="19"/>
        <v>0</v>
      </c>
      <c r="BL163" s="14" t="s">
        <v>139</v>
      </c>
      <c r="BM163" s="191" t="s">
        <v>730</v>
      </c>
    </row>
    <row r="164" spans="1:65" s="12" customFormat="1" ht="22.9" customHeight="1">
      <c r="B164" s="165"/>
      <c r="C164" s="166"/>
      <c r="D164" s="167" t="s">
        <v>70</v>
      </c>
      <c r="E164" s="178" t="s">
        <v>661</v>
      </c>
      <c r="F164" s="178" t="s">
        <v>731</v>
      </c>
      <c r="G164" s="166"/>
      <c r="H164" s="166"/>
      <c r="I164" s="166"/>
      <c r="J164" s="179">
        <f>BK164</f>
        <v>0</v>
      </c>
      <c r="K164" s="166"/>
      <c r="L164" s="170"/>
      <c r="M164" s="171"/>
      <c r="N164" s="172"/>
      <c r="O164" s="172"/>
      <c r="P164" s="173">
        <f>P165</f>
        <v>0</v>
      </c>
      <c r="Q164" s="172"/>
      <c r="R164" s="173">
        <f>R165</f>
        <v>0</v>
      </c>
      <c r="S164" s="172"/>
      <c r="T164" s="174">
        <f>T165</f>
        <v>0</v>
      </c>
      <c r="AR164" s="175" t="s">
        <v>79</v>
      </c>
      <c r="AT164" s="176" t="s">
        <v>70</v>
      </c>
      <c r="AU164" s="176" t="s">
        <v>79</v>
      </c>
      <c r="AY164" s="175" t="s">
        <v>133</v>
      </c>
      <c r="BK164" s="177">
        <f>BK165</f>
        <v>0</v>
      </c>
    </row>
    <row r="165" spans="1:65" s="2" customFormat="1" ht="14.45" customHeight="1">
      <c r="A165" s="28"/>
      <c r="B165" s="29"/>
      <c r="C165" s="180" t="s">
        <v>286</v>
      </c>
      <c r="D165" s="180" t="s">
        <v>135</v>
      </c>
      <c r="E165" s="181" t="s">
        <v>663</v>
      </c>
      <c r="F165" s="182" t="s">
        <v>664</v>
      </c>
      <c r="G165" s="183" t="s">
        <v>221</v>
      </c>
      <c r="H165" s="184">
        <v>33.789000000000001</v>
      </c>
      <c r="I165" s="184"/>
      <c r="J165" s="185">
        <f>ROUND(I165*H165,2)</f>
        <v>0</v>
      </c>
      <c r="K165" s="186"/>
      <c r="L165" s="33"/>
      <c r="M165" s="187" t="s">
        <v>1</v>
      </c>
      <c r="N165" s="188" t="s">
        <v>37</v>
      </c>
      <c r="O165" s="189">
        <v>0</v>
      </c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91" t="s">
        <v>139</v>
      </c>
      <c r="AT165" s="191" t="s">
        <v>135</v>
      </c>
      <c r="AU165" s="191" t="s">
        <v>140</v>
      </c>
      <c r="AY165" s="14" t="s">
        <v>133</v>
      </c>
      <c r="BE165" s="192">
        <f>IF(N165="základná",J165,0)</f>
        <v>0</v>
      </c>
      <c r="BF165" s="192">
        <f>IF(N165="znížená",J165,0)</f>
        <v>0</v>
      </c>
      <c r="BG165" s="192">
        <f>IF(N165="zákl. prenesená",J165,0)</f>
        <v>0</v>
      </c>
      <c r="BH165" s="192">
        <f>IF(N165="zníž. prenesená",J165,0)</f>
        <v>0</v>
      </c>
      <c r="BI165" s="192">
        <f>IF(N165="nulová",J165,0)</f>
        <v>0</v>
      </c>
      <c r="BJ165" s="14" t="s">
        <v>140</v>
      </c>
      <c r="BK165" s="192">
        <f>ROUND(I165*H165,2)</f>
        <v>0</v>
      </c>
      <c r="BL165" s="14" t="s">
        <v>139</v>
      </c>
      <c r="BM165" s="191" t="s">
        <v>732</v>
      </c>
    </row>
    <row r="166" spans="1:65" s="12" customFormat="1" ht="22.9" customHeight="1">
      <c r="B166" s="165"/>
      <c r="C166" s="166"/>
      <c r="D166" s="167" t="s">
        <v>70</v>
      </c>
      <c r="E166" s="178" t="s">
        <v>665</v>
      </c>
      <c r="F166" s="178" t="s">
        <v>733</v>
      </c>
      <c r="G166" s="166"/>
      <c r="H166" s="166"/>
      <c r="I166" s="166"/>
      <c r="J166" s="179">
        <f>BK166</f>
        <v>0</v>
      </c>
      <c r="K166" s="166"/>
      <c r="L166" s="170"/>
      <c r="M166" s="171"/>
      <c r="N166" s="172"/>
      <c r="O166" s="172"/>
      <c r="P166" s="173">
        <f>SUM(P167:P169)</f>
        <v>0</v>
      </c>
      <c r="Q166" s="172"/>
      <c r="R166" s="173">
        <f>SUM(R167:R169)</f>
        <v>0</v>
      </c>
      <c r="S166" s="172"/>
      <c r="T166" s="174">
        <f>SUM(T167:T169)</f>
        <v>0</v>
      </c>
      <c r="AR166" s="175" t="s">
        <v>79</v>
      </c>
      <c r="AT166" s="176" t="s">
        <v>70</v>
      </c>
      <c r="AU166" s="176" t="s">
        <v>79</v>
      </c>
      <c r="AY166" s="175" t="s">
        <v>133</v>
      </c>
      <c r="BK166" s="177">
        <f>SUM(BK167:BK169)</f>
        <v>0</v>
      </c>
    </row>
    <row r="167" spans="1:65" s="2" customFormat="1" ht="14.45" customHeight="1">
      <c r="A167" s="28"/>
      <c r="B167" s="29"/>
      <c r="C167" s="180" t="s">
        <v>290</v>
      </c>
      <c r="D167" s="180" t="s">
        <v>135</v>
      </c>
      <c r="E167" s="181" t="s">
        <v>734</v>
      </c>
      <c r="F167" s="182" t="s">
        <v>668</v>
      </c>
      <c r="G167" s="183" t="s">
        <v>185</v>
      </c>
      <c r="H167" s="184">
        <v>0.625</v>
      </c>
      <c r="I167" s="184"/>
      <c r="J167" s="185">
        <f>ROUND(I167*H167,2)</f>
        <v>0</v>
      </c>
      <c r="K167" s="186"/>
      <c r="L167" s="33"/>
      <c r="M167" s="187" t="s">
        <v>1</v>
      </c>
      <c r="N167" s="188" t="s">
        <v>37</v>
      </c>
      <c r="O167" s="189">
        <v>0</v>
      </c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91" t="s">
        <v>139</v>
      </c>
      <c r="AT167" s="191" t="s">
        <v>135</v>
      </c>
      <c r="AU167" s="191" t="s">
        <v>140</v>
      </c>
      <c r="AY167" s="14" t="s">
        <v>133</v>
      </c>
      <c r="BE167" s="192">
        <f>IF(N167="základná",J167,0)</f>
        <v>0</v>
      </c>
      <c r="BF167" s="192">
        <f>IF(N167="znížená",J167,0)</f>
        <v>0</v>
      </c>
      <c r="BG167" s="192">
        <f>IF(N167="zákl. prenesená",J167,0)</f>
        <v>0</v>
      </c>
      <c r="BH167" s="192">
        <f>IF(N167="zníž. prenesená",J167,0)</f>
        <v>0</v>
      </c>
      <c r="BI167" s="192">
        <f>IF(N167="nulová",J167,0)</f>
        <v>0</v>
      </c>
      <c r="BJ167" s="14" t="s">
        <v>140</v>
      </c>
      <c r="BK167" s="192">
        <f>ROUND(I167*H167,2)</f>
        <v>0</v>
      </c>
      <c r="BL167" s="14" t="s">
        <v>139</v>
      </c>
      <c r="BM167" s="191" t="s">
        <v>735</v>
      </c>
    </row>
    <row r="168" spans="1:65" s="2" customFormat="1" ht="24.2" customHeight="1">
      <c r="A168" s="28"/>
      <c r="B168" s="29"/>
      <c r="C168" s="180" t="s">
        <v>294</v>
      </c>
      <c r="D168" s="180" t="s">
        <v>135</v>
      </c>
      <c r="E168" s="181" t="s">
        <v>669</v>
      </c>
      <c r="F168" s="182" t="s">
        <v>670</v>
      </c>
      <c r="G168" s="183" t="s">
        <v>148</v>
      </c>
      <c r="H168" s="184">
        <v>5</v>
      </c>
      <c r="I168" s="184"/>
      <c r="J168" s="185">
        <f>ROUND(I168*H168,2)</f>
        <v>0</v>
      </c>
      <c r="K168" s="186"/>
      <c r="L168" s="33"/>
      <c r="M168" s="187" t="s">
        <v>1</v>
      </c>
      <c r="N168" s="188" t="s">
        <v>37</v>
      </c>
      <c r="O168" s="189">
        <v>0</v>
      </c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91" t="s">
        <v>139</v>
      </c>
      <c r="AT168" s="191" t="s">
        <v>135</v>
      </c>
      <c r="AU168" s="191" t="s">
        <v>140</v>
      </c>
      <c r="AY168" s="14" t="s">
        <v>133</v>
      </c>
      <c r="BE168" s="192">
        <f>IF(N168="základná",J168,0)</f>
        <v>0</v>
      </c>
      <c r="BF168" s="192">
        <f>IF(N168="znížená",J168,0)</f>
        <v>0</v>
      </c>
      <c r="BG168" s="192">
        <f>IF(N168="zákl. prenesená",J168,0)</f>
        <v>0</v>
      </c>
      <c r="BH168" s="192">
        <f>IF(N168="zníž. prenesená",J168,0)</f>
        <v>0</v>
      </c>
      <c r="BI168" s="192">
        <f>IF(N168="nulová",J168,0)</f>
        <v>0</v>
      </c>
      <c r="BJ168" s="14" t="s">
        <v>140</v>
      </c>
      <c r="BK168" s="192">
        <f>ROUND(I168*H168,2)</f>
        <v>0</v>
      </c>
      <c r="BL168" s="14" t="s">
        <v>139</v>
      </c>
      <c r="BM168" s="191" t="s">
        <v>84</v>
      </c>
    </row>
    <row r="169" spans="1:65" s="2" customFormat="1" ht="14.45" customHeight="1">
      <c r="A169" s="28"/>
      <c r="B169" s="29"/>
      <c r="C169" s="180" t="s">
        <v>298</v>
      </c>
      <c r="D169" s="180" t="s">
        <v>135</v>
      </c>
      <c r="E169" s="181" t="s">
        <v>671</v>
      </c>
      <c r="F169" s="182" t="s">
        <v>672</v>
      </c>
      <c r="G169" s="183" t="s">
        <v>221</v>
      </c>
      <c r="H169" s="184">
        <v>1.5029999999999999</v>
      </c>
      <c r="I169" s="184"/>
      <c r="J169" s="185">
        <f>ROUND(I169*H169,2)</f>
        <v>0</v>
      </c>
      <c r="K169" s="186"/>
      <c r="L169" s="33"/>
      <c r="M169" s="187" t="s">
        <v>1</v>
      </c>
      <c r="N169" s="188" t="s">
        <v>37</v>
      </c>
      <c r="O169" s="189">
        <v>0</v>
      </c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91" t="s">
        <v>139</v>
      </c>
      <c r="AT169" s="191" t="s">
        <v>135</v>
      </c>
      <c r="AU169" s="191" t="s">
        <v>140</v>
      </c>
      <c r="AY169" s="14" t="s">
        <v>133</v>
      </c>
      <c r="BE169" s="192">
        <f>IF(N169="základná",J169,0)</f>
        <v>0</v>
      </c>
      <c r="BF169" s="192">
        <f>IF(N169="znížená",J169,0)</f>
        <v>0</v>
      </c>
      <c r="BG169" s="192">
        <f>IF(N169="zákl. prenesená",J169,0)</f>
        <v>0</v>
      </c>
      <c r="BH169" s="192">
        <f>IF(N169="zníž. prenesená",J169,0)</f>
        <v>0</v>
      </c>
      <c r="BI169" s="192">
        <f>IF(N169="nulová",J169,0)</f>
        <v>0</v>
      </c>
      <c r="BJ169" s="14" t="s">
        <v>140</v>
      </c>
      <c r="BK169" s="192">
        <f>ROUND(I169*H169,2)</f>
        <v>0</v>
      </c>
      <c r="BL169" s="14" t="s">
        <v>139</v>
      </c>
      <c r="BM169" s="191" t="s">
        <v>736</v>
      </c>
    </row>
    <row r="170" spans="1:65" s="12" customFormat="1" ht="22.9" customHeight="1">
      <c r="B170" s="165"/>
      <c r="C170" s="166"/>
      <c r="D170" s="167" t="s">
        <v>70</v>
      </c>
      <c r="E170" s="178" t="s">
        <v>673</v>
      </c>
      <c r="F170" s="178" t="s">
        <v>737</v>
      </c>
      <c r="G170" s="166"/>
      <c r="H170" s="166"/>
      <c r="I170" s="166"/>
      <c r="J170" s="179">
        <f>BK170</f>
        <v>0</v>
      </c>
      <c r="K170" s="166"/>
      <c r="L170" s="170"/>
      <c r="M170" s="171"/>
      <c r="N170" s="172"/>
      <c r="O170" s="172"/>
      <c r="P170" s="173">
        <f>SUM(P171:P174)</f>
        <v>0</v>
      </c>
      <c r="Q170" s="172"/>
      <c r="R170" s="173">
        <f>SUM(R171:R174)</f>
        <v>0</v>
      </c>
      <c r="S170" s="172"/>
      <c r="T170" s="174">
        <f>SUM(T171:T174)</f>
        <v>0</v>
      </c>
      <c r="AR170" s="175" t="s">
        <v>79</v>
      </c>
      <c r="AT170" s="176" t="s">
        <v>70</v>
      </c>
      <c r="AU170" s="176" t="s">
        <v>79</v>
      </c>
      <c r="AY170" s="175" t="s">
        <v>133</v>
      </c>
      <c r="BK170" s="177">
        <f>SUM(BK171:BK174)</f>
        <v>0</v>
      </c>
    </row>
    <row r="171" spans="1:65" s="2" customFormat="1" ht="24.2" customHeight="1">
      <c r="A171" s="28"/>
      <c r="B171" s="29"/>
      <c r="C171" s="180" t="s">
        <v>302</v>
      </c>
      <c r="D171" s="180" t="s">
        <v>135</v>
      </c>
      <c r="E171" s="181" t="s">
        <v>738</v>
      </c>
      <c r="F171" s="182" t="s">
        <v>739</v>
      </c>
      <c r="G171" s="183" t="s">
        <v>138</v>
      </c>
      <c r="H171" s="184">
        <v>1</v>
      </c>
      <c r="I171" s="184"/>
      <c r="J171" s="185">
        <f>ROUND(I171*H171,2)</f>
        <v>0</v>
      </c>
      <c r="K171" s="186"/>
      <c r="L171" s="33"/>
      <c r="M171" s="187" t="s">
        <v>1</v>
      </c>
      <c r="N171" s="188" t="s">
        <v>37</v>
      </c>
      <c r="O171" s="189">
        <v>0</v>
      </c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91" t="s">
        <v>139</v>
      </c>
      <c r="AT171" s="191" t="s">
        <v>135</v>
      </c>
      <c r="AU171" s="191" t="s">
        <v>140</v>
      </c>
      <c r="AY171" s="14" t="s">
        <v>133</v>
      </c>
      <c r="BE171" s="192">
        <f>IF(N171="základná",J171,0)</f>
        <v>0</v>
      </c>
      <c r="BF171" s="192">
        <f>IF(N171="znížená",J171,0)</f>
        <v>0</v>
      </c>
      <c r="BG171" s="192">
        <f>IF(N171="zákl. prenesená",J171,0)</f>
        <v>0</v>
      </c>
      <c r="BH171" s="192">
        <f>IF(N171="zníž. prenesená",J171,0)</f>
        <v>0</v>
      </c>
      <c r="BI171" s="192">
        <f>IF(N171="nulová",J171,0)</f>
        <v>0</v>
      </c>
      <c r="BJ171" s="14" t="s">
        <v>140</v>
      </c>
      <c r="BK171" s="192">
        <f>ROUND(I171*H171,2)</f>
        <v>0</v>
      </c>
      <c r="BL171" s="14" t="s">
        <v>139</v>
      </c>
      <c r="BM171" s="191" t="s">
        <v>740</v>
      </c>
    </row>
    <row r="172" spans="1:65" s="2" customFormat="1" ht="14.45" customHeight="1">
      <c r="A172" s="28"/>
      <c r="B172" s="29"/>
      <c r="C172" s="180" t="s">
        <v>306</v>
      </c>
      <c r="D172" s="180" t="s">
        <v>135</v>
      </c>
      <c r="E172" s="181" t="s">
        <v>640</v>
      </c>
      <c r="F172" s="182" t="s">
        <v>741</v>
      </c>
      <c r="G172" s="183" t="s">
        <v>138</v>
      </c>
      <c r="H172" s="184">
        <v>1</v>
      </c>
      <c r="I172" s="184"/>
      <c r="J172" s="185">
        <f>ROUND(I172*H172,2)</f>
        <v>0</v>
      </c>
      <c r="K172" s="186"/>
      <c r="L172" s="33"/>
      <c r="M172" s="187" t="s">
        <v>1</v>
      </c>
      <c r="N172" s="188" t="s">
        <v>37</v>
      </c>
      <c r="O172" s="189">
        <v>0</v>
      </c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91" t="s">
        <v>139</v>
      </c>
      <c r="AT172" s="191" t="s">
        <v>135</v>
      </c>
      <c r="AU172" s="191" t="s">
        <v>140</v>
      </c>
      <c r="AY172" s="14" t="s">
        <v>133</v>
      </c>
      <c r="BE172" s="192">
        <f>IF(N172="základná",J172,0)</f>
        <v>0</v>
      </c>
      <c r="BF172" s="192">
        <f>IF(N172="znížená",J172,0)</f>
        <v>0</v>
      </c>
      <c r="BG172" s="192">
        <f>IF(N172="zákl. prenesená",J172,0)</f>
        <v>0</v>
      </c>
      <c r="BH172" s="192">
        <f>IF(N172="zníž. prenesená",J172,0)</f>
        <v>0</v>
      </c>
      <c r="BI172" s="192">
        <f>IF(N172="nulová",J172,0)</f>
        <v>0</v>
      </c>
      <c r="BJ172" s="14" t="s">
        <v>140</v>
      </c>
      <c r="BK172" s="192">
        <f>ROUND(I172*H172,2)</f>
        <v>0</v>
      </c>
      <c r="BL172" s="14" t="s">
        <v>139</v>
      </c>
      <c r="BM172" s="191" t="s">
        <v>742</v>
      </c>
    </row>
    <row r="173" spans="1:65" s="2" customFormat="1" ht="14.45" customHeight="1">
      <c r="A173" s="28"/>
      <c r="B173" s="29"/>
      <c r="C173" s="180" t="s">
        <v>310</v>
      </c>
      <c r="D173" s="180" t="s">
        <v>135</v>
      </c>
      <c r="E173" s="181" t="s">
        <v>743</v>
      </c>
      <c r="F173" s="182" t="s">
        <v>744</v>
      </c>
      <c r="G173" s="183" t="s">
        <v>221</v>
      </c>
      <c r="H173" s="184">
        <v>9.7899999999999991</v>
      </c>
      <c r="I173" s="184"/>
      <c r="J173" s="185">
        <f>ROUND(I173*H173,2)</f>
        <v>0</v>
      </c>
      <c r="K173" s="186"/>
      <c r="L173" s="33"/>
      <c r="M173" s="187" t="s">
        <v>1</v>
      </c>
      <c r="N173" s="188" t="s">
        <v>37</v>
      </c>
      <c r="O173" s="189">
        <v>0</v>
      </c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91" t="s">
        <v>139</v>
      </c>
      <c r="AT173" s="191" t="s">
        <v>135</v>
      </c>
      <c r="AU173" s="191" t="s">
        <v>140</v>
      </c>
      <c r="AY173" s="14" t="s">
        <v>133</v>
      </c>
      <c r="BE173" s="192">
        <f>IF(N173="základná",J173,0)</f>
        <v>0</v>
      </c>
      <c r="BF173" s="192">
        <f>IF(N173="znížená",J173,0)</f>
        <v>0</v>
      </c>
      <c r="BG173" s="192">
        <f>IF(N173="zákl. prenesená",J173,0)</f>
        <v>0</v>
      </c>
      <c r="BH173" s="192">
        <f>IF(N173="zníž. prenesená",J173,0)</f>
        <v>0</v>
      </c>
      <c r="BI173" s="192">
        <f>IF(N173="nulová",J173,0)</f>
        <v>0</v>
      </c>
      <c r="BJ173" s="14" t="s">
        <v>140</v>
      </c>
      <c r="BK173" s="192">
        <f>ROUND(I173*H173,2)</f>
        <v>0</v>
      </c>
      <c r="BL173" s="14" t="s">
        <v>139</v>
      </c>
      <c r="BM173" s="191" t="s">
        <v>745</v>
      </c>
    </row>
    <row r="174" spans="1:65" s="2" customFormat="1" ht="24.2" customHeight="1">
      <c r="A174" s="28"/>
      <c r="B174" s="29"/>
      <c r="C174" s="180" t="s">
        <v>314</v>
      </c>
      <c r="D174" s="180" t="s">
        <v>135</v>
      </c>
      <c r="E174" s="181" t="s">
        <v>746</v>
      </c>
      <c r="F174" s="182" t="s">
        <v>747</v>
      </c>
      <c r="G174" s="183" t="s">
        <v>221</v>
      </c>
      <c r="H174" s="184">
        <v>9.7899999999999991</v>
      </c>
      <c r="I174" s="184"/>
      <c r="J174" s="185">
        <f>ROUND(I174*H174,2)</f>
        <v>0</v>
      </c>
      <c r="K174" s="186"/>
      <c r="L174" s="33"/>
      <c r="M174" s="207" t="s">
        <v>1</v>
      </c>
      <c r="N174" s="208" t="s">
        <v>37</v>
      </c>
      <c r="O174" s="205">
        <v>0</v>
      </c>
      <c r="P174" s="205">
        <f>O174*H174</f>
        <v>0</v>
      </c>
      <c r="Q174" s="205">
        <v>0</v>
      </c>
      <c r="R174" s="205">
        <f>Q174*H174</f>
        <v>0</v>
      </c>
      <c r="S174" s="205">
        <v>0</v>
      </c>
      <c r="T174" s="206">
        <f>S174*H174</f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91" t="s">
        <v>139</v>
      </c>
      <c r="AT174" s="191" t="s">
        <v>135</v>
      </c>
      <c r="AU174" s="191" t="s">
        <v>140</v>
      </c>
      <c r="AY174" s="14" t="s">
        <v>133</v>
      </c>
      <c r="BE174" s="192">
        <f>IF(N174="základná",J174,0)</f>
        <v>0</v>
      </c>
      <c r="BF174" s="192">
        <f>IF(N174="znížená",J174,0)</f>
        <v>0</v>
      </c>
      <c r="BG174" s="192">
        <f>IF(N174="zákl. prenesená",J174,0)</f>
        <v>0</v>
      </c>
      <c r="BH174" s="192">
        <f>IF(N174="zníž. prenesená",J174,0)</f>
        <v>0</v>
      </c>
      <c r="BI174" s="192">
        <f>IF(N174="nulová",J174,0)</f>
        <v>0</v>
      </c>
      <c r="BJ174" s="14" t="s">
        <v>140</v>
      </c>
      <c r="BK174" s="192">
        <f>ROUND(I174*H174,2)</f>
        <v>0</v>
      </c>
      <c r="BL174" s="14" t="s">
        <v>139</v>
      </c>
      <c r="BM174" s="191" t="s">
        <v>748</v>
      </c>
    </row>
    <row r="175" spans="1:65" s="2" customFormat="1" ht="6.95" customHeight="1">
      <c r="A175" s="28"/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33"/>
      <c r="M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</row>
  </sheetData>
  <sheetProtection formatColumns="0" formatRows="0" autoFilter="0"/>
  <autoFilter ref="C122:K17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0"/>
  <sheetViews>
    <sheetView showGridLines="0" workbookViewId="0">
      <selection activeCell="J12" sqref="J1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19"/>
    </row>
    <row r="2" spans="1:46" s="1" customFormat="1" ht="36.950000000000003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4" t="s">
        <v>95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7"/>
      <c r="AT3" s="14" t="s">
        <v>71</v>
      </c>
    </row>
    <row r="4" spans="1:46" s="1" customFormat="1" ht="24.95" customHeight="1">
      <c r="B4" s="17"/>
      <c r="D4" s="104" t="s">
        <v>102</v>
      </c>
      <c r="L4" s="17"/>
      <c r="M4" s="105" t="s">
        <v>10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06" t="s">
        <v>13</v>
      </c>
      <c r="L6" s="17"/>
    </row>
    <row r="7" spans="1:46" s="1" customFormat="1" ht="26.25" customHeight="1">
      <c r="B7" s="17"/>
      <c r="E7" s="248" t="str">
        <f>'Rekapitulácia stavby'!K6</f>
        <v>Veľké Kapušany - Okružná križovatka ul.Fábryho - Nám.I.Dobóa - Nám.L.N.Tolstého</v>
      </c>
      <c r="F7" s="249"/>
      <c r="G7" s="249"/>
      <c r="H7" s="249"/>
      <c r="L7" s="17"/>
    </row>
    <row r="8" spans="1:46" s="2" customFormat="1" ht="12" customHeight="1">
      <c r="A8" s="28"/>
      <c r="B8" s="33"/>
      <c r="C8" s="28"/>
      <c r="D8" s="106" t="s">
        <v>103</v>
      </c>
      <c r="E8" s="28"/>
      <c r="F8" s="28"/>
      <c r="G8" s="28"/>
      <c r="H8" s="28"/>
      <c r="I8" s="28"/>
      <c r="J8" s="28"/>
      <c r="K8" s="28"/>
      <c r="L8" s="45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33"/>
      <c r="C9" s="28"/>
      <c r="D9" s="28"/>
      <c r="E9" s="250" t="s">
        <v>749</v>
      </c>
      <c r="F9" s="251"/>
      <c r="G9" s="251"/>
      <c r="H9" s="251"/>
      <c r="I9" s="28"/>
      <c r="J9" s="28"/>
      <c r="K9" s="28"/>
      <c r="L9" s="45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45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33"/>
      <c r="C11" s="28"/>
      <c r="D11" s="106" t="s">
        <v>15</v>
      </c>
      <c r="E11" s="28"/>
      <c r="F11" s="107" t="s">
        <v>1</v>
      </c>
      <c r="G11" s="28"/>
      <c r="H11" s="28"/>
      <c r="I11" s="106" t="s">
        <v>16</v>
      </c>
      <c r="J11" s="107"/>
      <c r="K11" s="28"/>
      <c r="L11" s="45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33"/>
      <c r="C12" s="28"/>
      <c r="D12" s="106" t="s">
        <v>17</v>
      </c>
      <c r="E12" s="28"/>
      <c r="F12" s="107" t="s">
        <v>18</v>
      </c>
      <c r="G12" s="28"/>
      <c r="H12" s="28"/>
      <c r="I12" s="106" t="s">
        <v>19</v>
      </c>
      <c r="J12" s="108"/>
      <c r="K12" s="28"/>
      <c r="L12" s="45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45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33"/>
      <c r="C14" s="28"/>
      <c r="D14" s="106" t="s">
        <v>20</v>
      </c>
      <c r="E14" s="28"/>
      <c r="F14" s="28"/>
      <c r="G14" s="28"/>
      <c r="H14" s="28"/>
      <c r="I14" s="106" t="s">
        <v>21</v>
      </c>
      <c r="J14" s="107" t="s">
        <v>1</v>
      </c>
      <c r="K14" s="28"/>
      <c r="L14" s="45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33"/>
      <c r="C15" s="28"/>
      <c r="D15" s="28"/>
      <c r="E15" s="107" t="s">
        <v>22</v>
      </c>
      <c r="F15" s="28"/>
      <c r="G15" s="28"/>
      <c r="H15" s="28"/>
      <c r="I15" s="106" t="s">
        <v>23</v>
      </c>
      <c r="J15" s="107" t="s">
        <v>1</v>
      </c>
      <c r="K15" s="28"/>
      <c r="L15" s="45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33"/>
      <c r="C16" s="28"/>
      <c r="D16" s="28"/>
      <c r="E16" s="28"/>
      <c r="F16" s="28"/>
      <c r="G16" s="28"/>
      <c r="H16" s="28"/>
      <c r="I16" s="28"/>
      <c r="J16" s="28"/>
      <c r="K16" s="28"/>
      <c r="L16" s="45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33"/>
      <c r="C17" s="28"/>
      <c r="D17" s="106" t="s">
        <v>24</v>
      </c>
      <c r="E17" s="28"/>
      <c r="F17" s="28"/>
      <c r="G17" s="28"/>
      <c r="H17" s="28"/>
      <c r="I17" s="106" t="s">
        <v>21</v>
      </c>
      <c r="J17" s="107" t="str">
        <f>'Rekapitulácia stavby'!AN13</f>
        <v/>
      </c>
      <c r="K17" s="28"/>
      <c r="L17" s="45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33"/>
      <c r="C18" s="28"/>
      <c r="D18" s="28"/>
      <c r="E18" s="252" t="str">
        <f>'Rekapitulácia stavby'!E14</f>
        <v xml:space="preserve"> </v>
      </c>
      <c r="F18" s="252"/>
      <c r="G18" s="252"/>
      <c r="H18" s="252"/>
      <c r="I18" s="106" t="s">
        <v>23</v>
      </c>
      <c r="J18" s="107" t="str">
        <f>'Rekapitulácia stavby'!AN14</f>
        <v/>
      </c>
      <c r="K18" s="28"/>
      <c r="L18" s="45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45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33"/>
      <c r="C20" s="28"/>
      <c r="D20" s="106" t="s">
        <v>26</v>
      </c>
      <c r="E20" s="28"/>
      <c r="F20" s="28"/>
      <c r="G20" s="28"/>
      <c r="H20" s="28"/>
      <c r="I20" s="106" t="s">
        <v>21</v>
      </c>
      <c r="J20" s="107" t="s">
        <v>1</v>
      </c>
      <c r="K20" s="28"/>
      <c r="L20" s="45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33"/>
      <c r="C21" s="28"/>
      <c r="D21" s="28"/>
      <c r="E21" s="107" t="s">
        <v>27</v>
      </c>
      <c r="F21" s="28"/>
      <c r="G21" s="28"/>
      <c r="H21" s="28"/>
      <c r="I21" s="106" t="s">
        <v>23</v>
      </c>
      <c r="J21" s="107" t="s">
        <v>1</v>
      </c>
      <c r="K21" s="28"/>
      <c r="L21" s="45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33"/>
      <c r="C22" s="28"/>
      <c r="D22" s="28"/>
      <c r="E22" s="28"/>
      <c r="F22" s="28"/>
      <c r="G22" s="28"/>
      <c r="H22" s="28"/>
      <c r="I22" s="28"/>
      <c r="J22" s="28"/>
      <c r="K22" s="28"/>
      <c r="L22" s="45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33"/>
      <c r="C23" s="28"/>
      <c r="D23" s="106" t="s">
        <v>29</v>
      </c>
      <c r="E23" s="28"/>
      <c r="F23" s="28"/>
      <c r="G23" s="28"/>
      <c r="H23" s="28"/>
      <c r="I23" s="106" t="s">
        <v>21</v>
      </c>
      <c r="J23" s="107" t="str">
        <f>IF('Rekapitulácia stavby'!AN19="","",'Rekapitulácia stavby'!AN19)</f>
        <v/>
      </c>
      <c r="K23" s="28"/>
      <c r="L23" s="45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33"/>
      <c r="C24" s="28"/>
      <c r="D24" s="28"/>
      <c r="E24" s="107" t="str">
        <f>IF('Rekapitulácia stavby'!E20="","",'Rekapitulácia stavby'!E20)</f>
        <v xml:space="preserve"> </v>
      </c>
      <c r="F24" s="28"/>
      <c r="G24" s="28"/>
      <c r="H24" s="28"/>
      <c r="I24" s="106" t="s">
        <v>23</v>
      </c>
      <c r="J24" s="107" t="str">
        <f>IF('Rekapitulácia stavby'!AN20="","",'Rekapitulácia stavby'!AN20)</f>
        <v/>
      </c>
      <c r="K24" s="28"/>
      <c r="L24" s="45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33"/>
      <c r="C25" s="28"/>
      <c r="D25" s="28"/>
      <c r="E25" s="28"/>
      <c r="F25" s="28"/>
      <c r="G25" s="28"/>
      <c r="H25" s="28"/>
      <c r="I25" s="28"/>
      <c r="J25" s="28"/>
      <c r="K25" s="28"/>
      <c r="L25" s="45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33"/>
      <c r="C26" s="28"/>
      <c r="D26" s="106" t="s">
        <v>30</v>
      </c>
      <c r="E26" s="28"/>
      <c r="F26" s="28"/>
      <c r="G26" s="28"/>
      <c r="H26" s="28"/>
      <c r="I26" s="28"/>
      <c r="J26" s="28"/>
      <c r="K26" s="28"/>
      <c r="L26" s="45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109"/>
      <c r="B27" s="110"/>
      <c r="C27" s="109"/>
      <c r="D27" s="109"/>
      <c r="E27" s="253" t="s">
        <v>1</v>
      </c>
      <c r="F27" s="253"/>
      <c r="G27" s="253"/>
      <c r="H27" s="253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28"/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45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33"/>
      <c r="C29" s="28"/>
      <c r="D29" s="112"/>
      <c r="E29" s="112"/>
      <c r="F29" s="112"/>
      <c r="G29" s="112"/>
      <c r="H29" s="112"/>
      <c r="I29" s="112"/>
      <c r="J29" s="112"/>
      <c r="K29" s="112"/>
      <c r="L29" s="45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33"/>
      <c r="C30" s="28"/>
      <c r="D30" s="113" t="s">
        <v>31</v>
      </c>
      <c r="E30" s="28"/>
      <c r="F30" s="28"/>
      <c r="G30" s="28"/>
      <c r="H30" s="28"/>
      <c r="I30" s="28"/>
      <c r="J30" s="114">
        <f>ROUND(J120, 2)</f>
        <v>0</v>
      </c>
      <c r="K30" s="28"/>
      <c r="L30" s="45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33"/>
      <c r="C31" s="28"/>
      <c r="D31" s="112"/>
      <c r="E31" s="112"/>
      <c r="F31" s="112"/>
      <c r="G31" s="112"/>
      <c r="H31" s="112"/>
      <c r="I31" s="112"/>
      <c r="J31" s="112"/>
      <c r="K31" s="112"/>
      <c r="L31" s="45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33"/>
      <c r="C32" s="28"/>
      <c r="D32" s="28"/>
      <c r="E32" s="28"/>
      <c r="F32" s="115" t="s">
        <v>33</v>
      </c>
      <c r="G32" s="28"/>
      <c r="H32" s="28"/>
      <c r="I32" s="115" t="s">
        <v>32</v>
      </c>
      <c r="J32" s="115" t="s">
        <v>34</v>
      </c>
      <c r="K32" s="28"/>
      <c r="L32" s="45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33"/>
      <c r="C33" s="28"/>
      <c r="D33" s="116" t="s">
        <v>35</v>
      </c>
      <c r="E33" s="106" t="s">
        <v>36</v>
      </c>
      <c r="F33" s="117">
        <f>ROUND((SUM(BE120:BE149)),  2)</f>
        <v>0</v>
      </c>
      <c r="G33" s="28"/>
      <c r="H33" s="28"/>
      <c r="I33" s="118">
        <v>0.2</v>
      </c>
      <c r="J33" s="117">
        <f>ROUND(((SUM(BE120:BE149))*I33),  2)</f>
        <v>0</v>
      </c>
      <c r="K33" s="28"/>
      <c r="L33" s="45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33"/>
      <c r="C34" s="28"/>
      <c r="D34" s="28"/>
      <c r="E34" s="106" t="s">
        <v>37</v>
      </c>
      <c r="F34" s="117">
        <f>ROUND((SUM(BF120:BF149)),  2)</f>
        <v>0</v>
      </c>
      <c r="G34" s="28"/>
      <c r="H34" s="28"/>
      <c r="I34" s="118">
        <v>0.2</v>
      </c>
      <c r="J34" s="117">
        <f>ROUND(((SUM(BF120:BF149))*I34),  2)</f>
        <v>0</v>
      </c>
      <c r="K34" s="28"/>
      <c r="L34" s="45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33"/>
      <c r="C35" s="28"/>
      <c r="D35" s="28"/>
      <c r="E35" s="106" t="s">
        <v>38</v>
      </c>
      <c r="F35" s="117">
        <f>ROUND((SUM(BG120:BG149)),  2)</f>
        <v>0</v>
      </c>
      <c r="G35" s="28"/>
      <c r="H35" s="28"/>
      <c r="I35" s="118">
        <v>0.2</v>
      </c>
      <c r="J35" s="117">
        <f>0</f>
        <v>0</v>
      </c>
      <c r="K35" s="28"/>
      <c r="L35" s="45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33"/>
      <c r="C36" s="28"/>
      <c r="D36" s="28"/>
      <c r="E36" s="106" t="s">
        <v>39</v>
      </c>
      <c r="F36" s="117">
        <f>ROUND((SUM(BH120:BH149)),  2)</f>
        <v>0</v>
      </c>
      <c r="G36" s="28"/>
      <c r="H36" s="28"/>
      <c r="I36" s="118">
        <v>0.2</v>
      </c>
      <c r="J36" s="117">
        <f>0</f>
        <v>0</v>
      </c>
      <c r="K36" s="28"/>
      <c r="L36" s="45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33"/>
      <c r="C37" s="28"/>
      <c r="D37" s="28"/>
      <c r="E37" s="106" t="s">
        <v>40</v>
      </c>
      <c r="F37" s="117">
        <f>ROUND((SUM(BI120:BI149)),  2)</f>
        <v>0</v>
      </c>
      <c r="G37" s="28"/>
      <c r="H37" s="28"/>
      <c r="I37" s="118">
        <v>0</v>
      </c>
      <c r="J37" s="117">
        <f>0</f>
        <v>0</v>
      </c>
      <c r="K37" s="28"/>
      <c r="L37" s="45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45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33"/>
      <c r="C39" s="119"/>
      <c r="D39" s="120" t="s">
        <v>41</v>
      </c>
      <c r="E39" s="121"/>
      <c r="F39" s="121"/>
      <c r="G39" s="122" t="s">
        <v>42</v>
      </c>
      <c r="H39" s="123" t="s">
        <v>43</v>
      </c>
      <c r="I39" s="121"/>
      <c r="J39" s="124">
        <f>SUM(J30:J37)</f>
        <v>0</v>
      </c>
      <c r="K39" s="125"/>
      <c r="L39" s="45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45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5"/>
      <c r="D50" s="126" t="s">
        <v>44</v>
      </c>
      <c r="E50" s="127"/>
      <c r="F50" s="127"/>
      <c r="G50" s="126" t="s">
        <v>45</v>
      </c>
      <c r="H50" s="127"/>
      <c r="I50" s="127"/>
      <c r="J50" s="127"/>
      <c r="K50" s="127"/>
      <c r="L50" s="45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8"/>
      <c r="B61" s="33"/>
      <c r="C61" s="28"/>
      <c r="D61" s="128" t="s">
        <v>46</v>
      </c>
      <c r="E61" s="129"/>
      <c r="F61" s="130" t="s">
        <v>47</v>
      </c>
      <c r="G61" s="128" t="s">
        <v>46</v>
      </c>
      <c r="H61" s="129"/>
      <c r="I61" s="129"/>
      <c r="J61" s="131" t="s">
        <v>47</v>
      </c>
      <c r="K61" s="129"/>
      <c r="L61" s="4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8"/>
      <c r="B65" s="33"/>
      <c r="C65" s="28"/>
      <c r="D65" s="126" t="s">
        <v>48</v>
      </c>
      <c r="E65" s="132"/>
      <c r="F65" s="132"/>
      <c r="G65" s="126" t="s">
        <v>49</v>
      </c>
      <c r="H65" s="132"/>
      <c r="I65" s="132"/>
      <c r="J65" s="132"/>
      <c r="K65" s="132"/>
      <c r="L65" s="45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8"/>
      <c r="B76" s="33"/>
      <c r="C76" s="28"/>
      <c r="D76" s="128" t="s">
        <v>46</v>
      </c>
      <c r="E76" s="129"/>
      <c r="F76" s="130" t="s">
        <v>47</v>
      </c>
      <c r="G76" s="128" t="s">
        <v>46</v>
      </c>
      <c r="H76" s="129"/>
      <c r="I76" s="129"/>
      <c r="J76" s="131" t="s">
        <v>47</v>
      </c>
      <c r="K76" s="129"/>
      <c r="L76" s="45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45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hidden="1" customHeight="1">
      <c r="A81" s="28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45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hidden="1" customHeight="1">
      <c r="A82" s="28"/>
      <c r="B82" s="29"/>
      <c r="C82" s="20" t="s">
        <v>105</v>
      </c>
      <c r="D82" s="30"/>
      <c r="E82" s="30"/>
      <c r="F82" s="30"/>
      <c r="G82" s="30"/>
      <c r="H82" s="30"/>
      <c r="I82" s="30"/>
      <c r="J82" s="30"/>
      <c r="K82" s="30"/>
      <c r="L82" s="45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hidden="1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45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hidden="1" customHeight="1">
      <c r="A84" s="28"/>
      <c r="B84" s="29"/>
      <c r="C84" s="25" t="s">
        <v>13</v>
      </c>
      <c r="D84" s="30"/>
      <c r="E84" s="30"/>
      <c r="F84" s="30"/>
      <c r="G84" s="30"/>
      <c r="H84" s="30"/>
      <c r="I84" s="30"/>
      <c r="J84" s="30"/>
      <c r="K84" s="30"/>
      <c r="L84" s="45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hidden="1" customHeight="1">
      <c r="A85" s="28"/>
      <c r="B85" s="29"/>
      <c r="C85" s="30"/>
      <c r="D85" s="30"/>
      <c r="E85" s="246" t="str">
        <f>E7</f>
        <v>Veľké Kapušany - Okružná križovatka ul.Fábryho - Nám.I.Dobóa - Nám.L.N.Tolstého</v>
      </c>
      <c r="F85" s="247"/>
      <c r="G85" s="247"/>
      <c r="H85" s="247"/>
      <c r="I85" s="30"/>
      <c r="J85" s="30"/>
      <c r="K85" s="30"/>
      <c r="L85" s="45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hidden="1" customHeight="1">
      <c r="A86" s="28"/>
      <c r="B86" s="29"/>
      <c r="C86" s="25" t="s">
        <v>103</v>
      </c>
      <c r="D86" s="30"/>
      <c r="E86" s="30"/>
      <c r="F86" s="30"/>
      <c r="G86" s="30"/>
      <c r="H86" s="30"/>
      <c r="I86" s="30"/>
      <c r="J86" s="30"/>
      <c r="K86" s="30"/>
      <c r="L86" s="45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hidden="1" customHeight="1">
      <c r="A87" s="28"/>
      <c r="B87" s="29"/>
      <c r="C87" s="30"/>
      <c r="D87" s="30"/>
      <c r="E87" s="209" t="str">
        <f>E9</f>
        <v>621 - 621 - 00  Vonkajšie osvetlenie</v>
      </c>
      <c r="F87" s="245"/>
      <c r="G87" s="245"/>
      <c r="H87" s="245"/>
      <c r="I87" s="30"/>
      <c r="J87" s="30"/>
      <c r="K87" s="30"/>
      <c r="L87" s="45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hidden="1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45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hidden="1" customHeight="1">
      <c r="A89" s="28"/>
      <c r="B89" s="29"/>
      <c r="C89" s="25" t="s">
        <v>17</v>
      </c>
      <c r="D89" s="30"/>
      <c r="E89" s="30"/>
      <c r="F89" s="23" t="str">
        <f>F12</f>
        <v>Veľké Kapušany</v>
      </c>
      <c r="G89" s="30"/>
      <c r="H89" s="30"/>
      <c r="I89" s="25" t="s">
        <v>19</v>
      </c>
      <c r="J89" s="60" t="str">
        <f>IF(J12="","",J12)</f>
        <v/>
      </c>
      <c r="K89" s="30"/>
      <c r="L89" s="45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hidden="1" customHeight="1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45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hidden="1" customHeight="1">
      <c r="A91" s="28"/>
      <c r="B91" s="29"/>
      <c r="C91" s="25" t="s">
        <v>20</v>
      </c>
      <c r="D91" s="30"/>
      <c r="E91" s="30"/>
      <c r="F91" s="23" t="str">
        <f>E15</f>
        <v>Mesto Veľké Kapušany, mestský úrad</v>
      </c>
      <c r="G91" s="30"/>
      <c r="H91" s="30"/>
      <c r="I91" s="25" t="s">
        <v>26</v>
      </c>
      <c r="J91" s="26" t="str">
        <f>E21</f>
        <v>KApAR s.r.o. Prešov</v>
      </c>
      <c r="K91" s="30"/>
      <c r="L91" s="45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hidden="1" customHeight="1">
      <c r="A92" s="28"/>
      <c r="B92" s="29"/>
      <c r="C92" s="25" t="s">
        <v>24</v>
      </c>
      <c r="D92" s="30"/>
      <c r="E92" s="30"/>
      <c r="F92" s="23" t="str">
        <f>IF(E18="","",E18)</f>
        <v xml:space="preserve"> </v>
      </c>
      <c r="G92" s="30"/>
      <c r="H92" s="30"/>
      <c r="I92" s="25" t="s">
        <v>29</v>
      </c>
      <c r="J92" s="26" t="str">
        <f>E24</f>
        <v xml:space="preserve"> </v>
      </c>
      <c r="K92" s="30"/>
      <c r="L92" s="45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hidden="1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45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hidden="1" customHeight="1">
      <c r="A94" s="28"/>
      <c r="B94" s="29"/>
      <c r="C94" s="137" t="s">
        <v>106</v>
      </c>
      <c r="D94" s="138"/>
      <c r="E94" s="138"/>
      <c r="F94" s="138"/>
      <c r="G94" s="138"/>
      <c r="H94" s="138"/>
      <c r="I94" s="138"/>
      <c r="J94" s="139" t="s">
        <v>107</v>
      </c>
      <c r="K94" s="138"/>
      <c r="L94" s="45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hidden="1" customHeight="1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45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hidden="1" customHeight="1">
      <c r="A96" s="28"/>
      <c r="B96" s="29"/>
      <c r="C96" s="140" t="s">
        <v>108</v>
      </c>
      <c r="D96" s="30"/>
      <c r="E96" s="30"/>
      <c r="F96" s="30"/>
      <c r="G96" s="30"/>
      <c r="H96" s="30"/>
      <c r="I96" s="30"/>
      <c r="J96" s="78">
        <f>J120</f>
        <v>0</v>
      </c>
      <c r="K96" s="30"/>
      <c r="L96" s="45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109</v>
      </c>
    </row>
    <row r="97" spans="1:31" s="9" customFormat="1" ht="24.95" hidden="1" customHeight="1">
      <c r="B97" s="141"/>
      <c r="C97" s="142"/>
      <c r="D97" s="143" t="s">
        <v>750</v>
      </c>
      <c r="E97" s="144"/>
      <c r="F97" s="144"/>
      <c r="G97" s="144"/>
      <c r="H97" s="144"/>
      <c r="I97" s="144"/>
      <c r="J97" s="145">
        <f>J121</f>
        <v>0</v>
      </c>
      <c r="K97" s="142"/>
      <c r="L97" s="146"/>
    </row>
    <row r="98" spans="1:31" s="10" customFormat="1" ht="19.899999999999999" hidden="1" customHeight="1">
      <c r="B98" s="147"/>
      <c r="C98" s="148"/>
      <c r="D98" s="149" t="s">
        <v>503</v>
      </c>
      <c r="E98" s="150"/>
      <c r="F98" s="150"/>
      <c r="G98" s="150"/>
      <c r="H98" s="150"/>
      <c r="I98" s="150"/>
      <c r="J98" s="151">
        <f>J122</f>
        <v>0</v>
      </c>
      <c r="K98" s="148"/>
      <c r="L98" s="152"/>
    </row>
    <row r="99" spans="1:31" s="10" customFormat="1" ht="19.899999999999999" hidden="1" customHeight="1">
      <c r="B99" s="147"/>
      <c r="C99" s="148"/>
      <c r="D99" s="149" t="s">
        <v>118</v>
      </c>
      <c r="E99" s="150"/>
      <c r="F99" s="150"/>
      <c r="G99" s="150"/>
      <c r="H99" s="150"/>
      <c r="I99" s="150"/>
      <c r="J99" s="151">
        <f>J136</f>
        <v>0</v>
      </c>
      <c r="K99" s="148"/>
      <c r="L99" s="152"/>
    </row>
    <row r="100" spans="1:31" s="9" customFormat="1" ht="24.95" hidden="1" customHeight="1">
      <c r="B100" s="141"/>
      <c r="C100" s="142"/>
      <c r="D100" s="143" t="s">
        <v>504</v>
      </c>
      <c r="E100" s="144"/>
      <c r="F100" s="144"/>
      <c r="G100" s="144"/>
      <c r="H100" s="144"/>
      <c r="I100" s="144"/>
      <c r="J100" s="145">
        <f>J145</f>
        <v>0</v>
      </c>
      <c r="K100" s="142"/>
      <c r="L100" s="146"/>
    </row>
    <row r="101" spans="1:31" s="2" customFormat="1" ht="21.75" hidden="1" customHeight="1">
      <c r="A101" s="28"/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45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s="2" customFormat="1" ht="6.95" hidden="1" customHeight="1">
      <c r="A102" s="28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5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hidden="1"/>
    <row r="104" spans="1:31" hidden="1"/>
    <row r="105" spans="1:31" hidden="1"/>
    <row r="106" spans="1:31" s="2" customFormat="1" ht="6.95" customHeight="1">
      <c r="A106" s="28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5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24.95" customHeight="1">
      <c r="A107" s="28"/>
      <c r="B107" s="29"/>
      <c r="C107" s="20" t="s">
        <v>119</v>
      </c>
      <c r="D107" s="30"/>
      <c r="E107" s="30"/>
      <c r="F107" s="30"/>
      <c r="G107" s="30"/>
      <c r="H107" s="30"/>
      <c r="I107" s="30"/>
      <c r="J107" s="30"/>
      <c r="K107" s="30"/>
      <c r="L107" s="45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6.95" customHeight="1">
      <c r="A108" s="28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45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2" customHeight="1">
      <c r="A109" s="28"/>
      <c r="B109" s="29"/>
      <c r="C109" s="25" t="s">
        <v>13</v>
      </c>
      <c r="D109" s="30"/>
      <c r="E109" s="30"/>
      <c r="F109" s="30"/>
      <c r="G109" s="30"/>
      <c r="H109" s="30"/>
      <c r="I109" s="30"/>
      <c r="J109" s="30"/>
      <c r="K109" s="30"/>
      <c r="L109" s="45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26.25" customHeight="1">
      <c r="A110" s="28"/>
      <c r="B110" s="29"/>
      <c r="C110" s="30"/>
      <c r="D110" s="30"/>
      <c r="E110" s="246" t="str">
        <f>E7</f>
        <v>Veľké Kapušany - Okružná križovatka ul.Fábryho - Nám.I.Dobóa - Nám.L.N.Tolstého</v>
      </c>
      <c r="F110" s="247"/>
      <c r="G110" s="247"/>
      <c r="H110" s="247"/>
      <c r="I110" s="30"/>
      <c r="J110" s="30"/>
      <c r="K110" s="30"/>
      <c r="L110" s="45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2" customHeight="1">
      <c r="A111" s="28"/>
      <c r="B111" s="29"/>
      <c r="C111" s="25" t="s">
        <v>103</v>
      </c>
      <c r="D111" s="30"/>
      <c r="E111" s="30"/>
      <c r="F111" s="30"/>
      <c r="G111" s="30"/>
      <c r="H111" s="30"/>
      <c r="I111" s="30"/>
      <c r="J111" s="30"/>
      <c r="K111" s="30"/>
      <c r="L111" s="45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6.5" customHeight="1">
      <c r="A112" s="28"/>
      <c r="B112" s="29"/>
      <c r="C112" s="30"/>
      <c r="D112" s="30"/>
      <c r="E112" s="209" t="str">
        <f>E9</f>
        <v>621 - 621 - 00  Vonkajšie osvetlenie</v>
      </c>
      <c r="F112" s="245"/>
      <c r="G112" s="245"/>
      <c r="H112" s="245"/>
      <c r="I112" s="30"/>
      <c r="J112" s="30"/>
      <c r="K112" s="30"/>
      <c r="L112" s="45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6.95" customHeight="1">
      <c r="A113" s="28"/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45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2" customHeight="1">
      <c r="A114" s="28"/>
      <c r="B114" s="29"/>
      <c r="C114" s="25" t="s">
        <v>17</v>
      </c>
      <c r="D114" s="30"/>
      <c r="E114" s="30"/>
      <c r="F114" s="23" t="str">
        <f>F12</f>
        <v>Veľké Kapušany</v>
      </c>
      <c r="G114" s="30"/>
      <c r="H114" s="30"/>
      <c r="I114" s="25" t="s">
        <v>19</v>
      </c>
      <c r="J114" s="60" t="str">
        <f>IF(J12="","",J12)</f>
        <v/>
      </c>
      <c r="K114" s="30"/>
      <c r="L114" s="45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6.95" customHeight="1">
      <c r="A115" s="28"/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45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5.2" customHeight="1">
      <c r="A116" s="28"/>
      <c r="B116" s="29"/>
      <c r="C116" s="25" t="s">
        <v>20</v>
      </c>
      <c r="D116" s="30"/>
      <c r="E116" s="30"/>
      <c r="F116" s="23" t="str">
        <f>E15</f>
        <v>Mesto Veľké Kapušany, mestský úrad</v>
      </c>
      <c r="G116" s="30"/>
      <c r="H116" s="30"/>
      <c r="I116" s="25" t="s">
        <v>26</v>
      </c>
      <c r="J116" s="26" t="str">
        <f>E21</f>
        <v>KApAR s.r.o. Prešov</v>
      </c>
      <c r="K116" s="30"/>
      <c r="L116" s="45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15.2" customHeight="1">
      <c r="A117" s="28"/>
      <c r="B117" s="29"/>
      <c r="C117" s="25" t="s">
        <v>24</v>
      </c>
      <c r="D117" s="30"/>
      <c r="E117" s="30"/>
      <c r="F117" s="23" t="str">
        <f>IF(E18="","",E18)</f>
        <v xml:space="preserve"> </v>
      </c>
      <c r="G117" s="30"/>
      <c r="H117" s="30"/>
      <c r="I117" s="25" t="s">
        <v>29</v>
      </c>
      <c r="J117" s="26" t="str">
        <f>E24</f>
        <v xml:space="preserve"> </v>
      </c>
      <c r="K117" s="30"/>
      <c r="L117" s="45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10.35" customHeight="1">
      <c r="A118" s="28"/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45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11" customFormat="1" ht="29.25" customHeight="1">
      <c r="A119" s="153"/>
      <c r="B119" s="154"/>
      <c r="C119" s="155" t="s">
        <v>120</v>
      </c>
      <c r="D119" s="156" t="s">
        <v>56</v>
      </c>
      <c r="E119" s="156" t="s">
        <v>52</v>
      </c>
      <c r="F119" s="156" t="s">
        <v>53</v>
      </c>
      <c r="G119" s="156" t="s">
        <v>121</v>
      </c>
      <c r="H119" s="156" t="s">
        <v>122</v>
      </c>
      <c r="I119" s="156" t="s">
        <v>123</v>
      </c>
      <c r="J119" s="157" t="s">
        <v>107</v>
      </c>
      <c r="K119" s="158" t="s">
        <v>124</v>
      </c>
      <c r="L119" s="159"/>
      <c r="M119" s="69" t="s">
        <v>1</v>
      </c>
      <c r="N119" s="70" t="s">
        <v>35</v>
      </c>
      <c r="O119" s="70" t="s">
        <v>125</v>
      </c>
      <c r="P119" s="70" t="s">
        <v>126</v>
      </c>
      <c r="Q119" s="70" t="s">
        <v>127</v>
      </c>
      <c r="R119" s="70" t="s">
        <v>128</v>
      </c>
      <c r="S119" s="70" t="s">
        <v>129</v>
      </c>
      <c r="T119" s="71" t="s">
        <v>130</v>
      </c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</row>
    <row r="120" spans="1:65" s="2" customFormat="1" ht="22.9" customHeight="1">
      <c r="A120" s="28"/>
      <c r="B120" s="29"/>
      <c r="C120" s="76" t="s">
        <v>108</v>
      </c>
      <c r="D120" s="30"/>
      <c r="E120" s="30"/>
      <c r="F120" s="30"/>
      <c r="G120" s="30"/>
      <c r="H120" s="30"/>
      <c r="I120" s="30"/>
      <c r="J120" s="160">
        <f>BK120</f>
        <v>0</v>
      </c>
      <c r="K120" s="30"/>
      <c r="L120" s="33"/>
      <c r="M120" s="72"/>
      <c r="N120" s="161"/>
      <c r="O120" s="73"/>
      <c r="P120" s="162">
        <f>P121+P145</f>
        <v>0</v>
      </c>
      <c r="Q120" s="73"/>
      <c r="R120" s="162">
        <f>R121+R145</f>
        <v>0</v>
      </c>
      <c r="S120" s="73"/>
      <c r="T120" s="163">
        <f>T121+T145</f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T120" s="14" t="s">
        <v>70</v>
      </c>
      <c r="AU120" s="14" t="s">
        <v>109</v>
      </c>
      <c r="BK120" s="164">
        <f>BK121+BK145</f>
        <v>0</v>
      </c>
    </row>
    <row r="121" spans="1:65" s="12" customFormat="1" ht="25.9" customHeight="1">
      <c r="B121" s="165"/>
      <c r="C121" s="166"/>
      <c r="D121" s="167" t="s">
        <v>70</v>
      </c>
      <c r="E121" s="168" t="s">
        <v>241</v>
      </c>
      <c r="F121" s="168" t="s">
        <v>751</v>
      </c>
      <c r="G121" s="166"/>
      <c r="H121" s="166"/>
      <c r="I121" s="166"/>
      <c r="J121" s="169">
        <f>BK121</f>
        <v>0</v>
      </c>
      <c r="K121" s="166"/>
      <c r="L121" s="170"/>
      <c r="M121" s="171"/>
      <c r="N121" s="172"/>
      <c r="O121" s="172"/>
      <c r="P121" s="173">
        <f>P122+P136</f>
        <v>0</v>
      </c>
      <c r="Q121" s="172"/>
      <c r="R121" s="173">
        <f>R122+R136</f>
        <v>0</v>
      </c>
      <c r="S121" s="172"/>
      <c r="T121" s="174">
        <f>T122+T136</f>
        <v>0</v>
      </c>
      <c r="AR121" s="175" t="s">
        <v>145</v>
      </c>
      <c r="AT121" s="176" t="s">
        <v>70</v>
      </c>
      <c r="AU121" s="176" t="s">
        <v>71</v>
      </c>
      <c r="AY121" s="175" t="s">
        <v>133</v>
      </c>
      <c r="BK121" s="177">
        <f>BK122+BK136</f>
        <v>0</v>
      </c>
    </row>
    <row r="122" spans="1:65" s="12" customFormat="1" ht="22.9" customHeight="1">
      <c r="B122" s="165"/>
      <c r="C122" s="166"/>
      <c r="D122" s="167" t="s">
        <v>70</v>
      </c>
      <c r="E122" s="178" t="s">
        <v>505</v>
      </c>
      <c r="F122" s="178" t="s">
        <v>506</v>
      </c>
      <c r="G122" s="166"/>
      <c r="H122" s="166"/>
      <c r="I122" s="166"/>
      <c r="J122" s="179">
        <f>BK122</f>
        <v>0</v>
      </c>
      <c r="K122" s="166"/>
      <c r="L122" s="170"/>
      <c r="M122" s="171"/>
      <c r="N122" s="172"/>
      <c r="O122" s="172"/>
      <c r="P122" s="173">
        <f>SUM(P123:P135)</f>
        <v>0</v>
      </c>
      <c r="Q122" s="172"/>
      <c r="R122" s="173">
        <f>SUM(R123:R135)</f>
        <v>0</v>
      </c>
      <c r="S122" s="172"/>
      <c r="T122" s="174">
        <f>SUM(T123:T135)</f>
        <v>0</v>
      </c>
      <c r="AR122" s="175" t="s">
        <v>145</v>
      </c>
      <c r="AT122" s="176" t="s">
        <v>70</v>
      </c>
      <c r="AU122" s="176" t="s">
        <v>79</v>
      </c>
      <c r="AY122" s="175" t="s">
        <v>133</v>
      </c>
      <c r="BK122" s="177">
        <f>SUM(BK123:BK135)</f>
        <v>0</v>
      </c>
    </row>
    <row r="123" spans="1:65" s="2" customFormat="1" ht="14.45" customHeight="1">
      <c r="A123" s="28"/>
      <c r="B123" s="29"/>
      <c r="C123" s="180" t="s">
        <v>79</v>
      </c>
      <c r="D123" s="180" t="s">
        <v>135</v>
      </c>
      <c r="E123" s="181" t="s">
        <v>752</v>
      </c>
      <c r="F123" s="182" t="s">
        <v>753</v>
      </c>
      <c r="G123" s="183" t="s">
        <v>176</v>
      </c>
      <c r="H123" s="184">
        <v>350</v>
      </c>
      <c r="I123" s="184"/>
      <c r="J123" s="185">
        <f t="shared" ref="J123:J135" si="0">ROUND(I123*H123,2)</f>
        <v>0</v>
      </c>
      <c r="K123" s="186"/>
      <c r="L123" s="33"/>
      <c r="M123" s="187" t="s">
        <v>1</v>
      </c>
      <c r="N123" s="188" t="s">
        <v>37</v>
      </c>
      <c r="O123" s="189">
        <v>0</v>
      </c>
      <c r="P123" s="189">
        <f t="shared" ref="P123:P135" si="1">O123*H123</f>
        <v>0</v>
      </c>
      <c r="Q123" s="189">
        <v>0</v>
      </c>
      <c r="R123" s="189">
        <f t="shared" ref="R123:R135" si="2">Q123*H123</f>
        <v>0</v>
      </c>
      <c r="S123" s="189">
        <v>0</v>
      </c>
      <c r="T123" s="190">
        <f t="shared" ref="T123:T135" si="3"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91" t="s">
        <v>396</v>
      </c>
      <c r="AT123" s="191" t="s">
        <v>135</v>
      </c>
      <c r="AU123" s="191" t="s">
        <v>140</v>
      </c>
      <c r="AY123" s="14" t="s">
        <v>133</v>
      </c>
      <c r="BE123" s="192">
        <f t="shared" ref="BE123:BE135" si="4">IF(N123="základná",J123,0)</f>
        <v>0</v>
      </c>
      <c r="BF123" s="192">
        <f t="shared" ref="BF123:BF135" si="5">IF(N123="znížená",J123,0)</f>
        <v>0</v>
      </c>
      <c r="BG123" s="192">
        <f t="shared" ref="BG123:BG135" si="6">IF(N123="zákl. prenesená",J123,0)</f>
        <v>0</v>
      </c>
      <c r="BH123" s="192">
        <f t="shared" ref="BH123:BH135" si="7">IF(N123="zníž. prenesená",J123,0)</f>
        <v>0</v>
      </c>
      <c r="BI123" s="192">
        <f t="shared" ref="BI123:BI135" si="8">IF(N123="nulová",J123,0)</f>
        <v>0</v>
      </c>
      <c r="BJ123" s="14" t="s">
        <v>140</v>
      </c>
      <c r="BK123" s="192">
        <f t="shared" ref="BK123:BK135" si="9">ROUND(I123*H123,2)</f>
        <v>0</v>
      </c>
      <c r="BL123" s="14" t="s">
        <v>396</v>
      </c>
      <c r="BM123" s="191" t="s">
        <v>140</v>
      </c>
    </row>
    <row r="124" spans="1:65" s="2" customFormat="1" ht="14.45" customHeight="1">
      <c r="A124" s="28"/>
      <c r="B124" s="29"/>
      <c r="C124" s="180" t="s">
        <v>140</v>
      </c>
      <c r="D124" s="180" t="s">
        <v>135</v>
      </c>
      <c r="E124" s="181" t="s">
        <v>754</v>
      </c>
      <c r="F124" s="182" t="s">
        <v>755</v>
      </c>
      <c r="G124" s="183" t="s">
        <v>176</v>
      </c>
      <c r="H124" s="184">
        <v>130</v>
      </c>
      <c r="I124" s="184"/>
      <c r="J124" s="185">
        <f t="shared" si="0"/>
        <v>0</v>
      </c>
      <c r="K124" s="186"/>
      <c r="L124" s="33"/>
      <c r="M124" s="187" t="s">
        <v>1</v>
      </c>
      <c r="N124" s="188" t="s">
        <v>37</v>
      </c>
      <c r="O124" s="189">
        <v>0</v>
      </c>
      <c r="P124" s="189">
        <f t="shared" si="1"/>
        <v>0</v>
      </c>
      <c r="Q124" s="189">
        <v>0</v>
      </c>
      <c r="R124" s="189">
        <f t="shared" si="2"/>
        <v>0</v>
      </c>
      <c r="S124" s="189">
        <v>0</v>
      </c>
      <c r="T124" s="190">
        <f t="shared" si="3"/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91" t="s">
        <v>396</v>
      </c>
      <c r="AT124" s="191" t="s">
        <v>135</v>
      </c>
      <c r="AU124" s="191" t="s">
        <v>140</v>
      </c>
      <c r="AY124" s="14" t="s">
        <v>133</v>
      </c>
      <c r="BE124" s="192">
        <f t="shared" si="4"/>
        <v>0</v>
      </c>
      <c r="BF124" s="192">
        <f t="shared" si="5"/>
        <v>0</v>
      </c>
      <c r="BG124" s="192">
        <f t="shared" si="6"/>
        <v>0</v>
      </c>
      <c r="BH124" s="192">
        <f t="shared" si="7"/>
        <v>0</v>
      </c>
      <c r="BI124" s="192">
        <f t="shared" si="8"/>
        <v>0</v>
      </c>
      <c r="BJ124" s="14" t="s">
        <v>140</v>
      </c>
      <c r="BK124" s="192">
        <f t="shared" si="9"/>
        <v>0</v>
      </c>
      <c r="BL124" s="14" t="s">
        <v>396</v>
      </c>
      <c r="BM124" s="191" t="s">
        <v>139</v>
      </c>
    </row>
    <row r="125" spans="1:65" s="2" customFormat="1" ht="14.45" customHeight="1">
      <c r="A125" s="28"/>
      <c r="B125" s="29"/>
      <c r="C125" s="180" t="s">
        <v>145</v>
      </c>
      <c r="D125" s="180" t="s">
        <v>135</v>
      </c>
      <c r="E125" s="181" t="s">
        <v>756</v>
      </c>
      <c r="F125" s="182" t="s">
        <v>757</v>
      </c>
      <c r="G125" s="183" t="s">
        <v>758</v>
      </c>
      <c r="H125" s="184">
        <v>50</v>
      </c>
      <c r="I125" s="184"/>
      <c r="J125" s="185">
        <f t="shared" si="0"/>
        <v>0</v>
      </c>
      <c r="K125" s="186"/>
      <c r="L125" s="33"/>
      <c r="M125" s="187" t="s">
        <v>1</v>
      </c>
      <c r="N125" s="188" t="s">
        <v>37</v>
      </c>
      <c r="O125" s="189">
        <v>0</v>
      </c>
      <c r="P125" s="189">
        <f t="shared" si="1"/>
        <v>0</v>
      </c>
      <c r="Q125" s="189">
        <v>0</v>
      </c>
      <c r="R125" s="189">
        <f t="shared" si="2"/>
        <v>0</v>
      </c>
      <c r="S125" s="189">
        <v>0</v>
      </c>
      <c r="T125" s="190">
        <f t="shared" si="3"/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91" t="s">
        <v>396</v>
      </c>
      <c r="AT125" s="191" t="s">
        <v>135</v>
      </c>
      <c r="AU125" s="191" t="s">
        <v>140</v>
      </c>
      <c r="AY125" s="14" t="s">
        <v>133</v>
      </c>
      <c r="BE125" s="192">
        <f t="shared" si="4"/>
        <v>0</v>
      </c>
      <c r="BF125" s="192">
        <f t="shared" si="5"/>
        <v>0</v>
      </c>
      <c r="BG125" s="192">
        <f t="shared" si="6"/>
        <v>0</v>
      </c>
      <c r="BH125" s="192">
        <f t="shared" si="7"/>
        <v>0</v>
      </c>
      <c r="BI125" s="192">
        <f t="shared" si="8"/>
        <v>0</v>
      </c>
      <c r="BJ125" s="14" t="s">
        <v>140</v>
      </c>
      <c r="BK125" s="192">
        <f t="shared" si="9"/>
        <v>0</v>
      </c>
      <c r="BL125" s="14" t="s">
        <v>396</v>
      </c>
      <c r="BM125" s="191" t="s">
        <v>157</v>
      </c>
    </row>
    <row r="126" spans="1:65" s="2" customFormat="1" ht="14.45" customHeight="1">
      <c r="A126" s="28"/>
      <c r="B126" s="29"/>
      <c r="C126" s="180" t="s">
        <v>139</v>
      </c>
      <c r="D126" s="180" t="s">
        <v>135</v>
      </c>
      <c r="E126" s="181" t="s">
        <v>759</v>
      </c>
      <c r="F126" s="182" t="s">
        <v>760</v>
      </c>
      <c r="G126" s="183" t="s">
        <v>758</v>
      </c>
      <c r="H126" s="184">
        <v>300</v>
      </c>
      <c r="I126" s="184"/>
      <c r="J126" s="185">
        <f t="shared" si="0"/>
        <v>0</v>
      </c>
      <c r="K126" s="186"/>
      <c r="L126" s="33"/>
      <c r="M126" s="187" t="s">
        <v>1</v>
      </c>
      <c r="N126" s="188" t="s">
        <v>37</v>
      </c>
      <c r="O126" s="189">
        <v>0</v>
      </c>
      <c r="P126" s="189">
        <f t="shared" si="1"/>
        <v>0</v>
      </c>
      <c r="Q126" s="189">
        <v>0</v>
      </c>
      <c r="R126" s="189">
        <f t="shared" si="2"/>
        <v>0</v>
      </c>
      <c r="S126" s="189">
        <v>0</v>
      </c>
      <c r="T126" s="190">
        <f t="shared" si="3"/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91" t="s">
        <v>396</v>
      </c>
      <c r="AT126" s="191" t="s">
        <v>135</v>
      </c>
      <c r="AU126" s="191" t="s">
        <v>140</v>
      </c>
      <c r="AY126" s="14" t="s">
        <v>133</v>
      </c>
      <c r="BE126" s="192">
        <f t="shared" si="4"/>
        <v>0</v>
      </c>
      <c r="BF126" s="192">
        <f t="shared" si="5"/>
        <v>0</v>
      </c>
      <c r="BG126" s="192">
        <f t="shared" si="6"/>
        <v>0</v>
      </c>
      <c r="BH126" s="192">
        <f t="shared" si="7"/>
        <v>0</v>
      </c>
      <c r="BI126" s="192">
        <f t="shared" si="8"/>
        <v>0</v>
      </c>
      <c r="BJ126" s="14" t="s">
        <v>140</v>
      </c>
      <c r="BK126" s="192">
        <f t="shared" si="9"/>
        <v>0</v>
      </c>
      <c r="BL126" s="14" t="s">
        <v>396</v>
      </c>
      <c r="BM126" s="191" t="s">
        <v>165</v>
      </c>
    </row>
    <row r="127" spans="1:65" s="2" customFormat="1" ht="14.45" customHeight="1">
      <c r="A127" s="28"/>
      <c r="B127" s="29"/>
      <c r="C127" s="180" t="s">
        <v>153</v>
      </c>
      <c r="D127" s="180" t="s">
        <v>135</v>
      </c>
      <c r="E127" s="181" t="s">
        <v>761</v>
      </c>
      <c r="F127" s="182" t="s">
        <v>762</v>
      </c>
      <c r="G127" s="183" t="s">
        <v>513</v>
      </c>
      <c r="H127" s="184">
        <v>13</v>
      </c>
      <c r="I127" s="184"/>
      <c r="J127" s="185">
        <f t="shared" si="0"/>
        <v>0</v>
      </c>
      <c r="K127" s="186"/>
      <c r="L127" s="33"/>
      <c r="M127" s="187" t="s">
        <v>1</v>
      </c>
      <c r="N127" s="188" t="s">
        <v>37</v>
      </c>
      <c r="O127" s="189">
        <v>0</v>
      </c>
      <c r="P127" s="189">
        <f t="shared" si="1"/>
        <v>0</v>
      </c>
      <c r="Q127" s="189">
        <v>0</v>
      </c>
      <c r="R127" s="189">
        <f t="shared" si="2"/>
        <v>0</v>
      </c>
      <c r="S127" s="189">
        <v>0</v>
      </c>
      <c r="T127" s="190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91" t="s">
        <v>396</v>
      </c>
      <c r="AT127" s="191" t="s">
        <v>135</v>
      </c>
      <c r="AU127" s="191" t="s">
        <v>140</v>
      </c>
      <c r="AY127" s="14" t="s">
        <v>133</v>
      </c>
      <c r="BE127" s="192">
        <f t="shared" si="4"/>
        <v>0</v>
      </c>
      <c r="BF127" s="192">
        <f t="shared" si="5"/>
        <v>0</v>
      </c>
      <c r="BG127" s="192">
        <f t="shared" si="6"/>
        <v>0</v>
      </c>
      <c r="BH127" s="192">
        <f t="shared" si="7"/>
        <v>0</v>
      </c>
      <c r="BI127" s="192">
        <f t="shared" si="8"/>
        <v>0</v>
      </c>
      <c r="BJ127" s="14" t="s">
        <v>140</v>
      </c>
      <c r="BK127" s="192">
        <f t="shared" si="9"/>
        <v>0</v>
      </c>
      <c r="BL127" s="14" t="s">
        <v>396</v>
      </c>
      <c r="BM127" s="191" t="s">
        <v>173</v>
      </c>
    </row>
    <row r="128" spans="1:65" s="2" customFormat="1" ht="24.2" customHeight="1">
      <c r="A128" s="28"/>
      <c r="B128" s="29"/>
      <c r="C128" s="180" t="s">
        <v>157</v>
      </c>
      <c r="D128" s="180" t="s">
        <v>135</v>
      </c>
      <c r="E128" s="181" t="s">
        <v>763</v>
      </c>
      <c r="F128" s="182" t="s">
        <v>764</v>
      </c>
      <c r="G128" s="183" t="s">
        <v>513</v>
      </c>
      <c r="H128" s="184">
        <v>5</v>
      </c>
      <c r="I128" s="184"/>
      <c r="J128" s="185">
        <f t="shared" si="0"/>
        <v>0</v>
      </c>
      <c r="K128" s="186"/>
      <c r="L128" s="33"/>
      <c r="M128" s="187" t="s">
        <v>1</v>
      </c>
      <c r="N128" s="188" t="s">
        <v>37</v>
      </c>
      <c r="O128" s="189">
        <v>0</v>
      </c>
      <c r="P128" s="189">
        <f t="shared" si="1"/>
        <v>0</v>
      </c>
      <c r="Q128" s="189">
        <v>0</v>
      </c>
      <c r="R128" s="189">
        <f t="shared" si="2"/>
        <v>0</v>
      </c>
      <c r="S128" s="189">
        <v>0</v>
      </c>
      <c r="T128" s="190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91" t="s">
        <v>396</v>
      </c>
      <c r="AT128" s="191" t="s">
        <v>135</v>
      </c>
      <c r="AU128" s="191" t="s">
        <v>140</v>
      </c>
      <c r="AY128" s="14" t="s">
        <v>133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4" t="s">
        <v>140</v>
      </c>
      <c r="BK128" s="192">
        <f t="shared" si="9"/>
        <v>0</v>
      </c>
      <c r="BL128" s="14" t="s">
        <v>396</v>
      </c>
      <c r="BM128" s="191" t="s">
        <v>182</v>
      </c>
    </row>
    <row r="129" spans="1:65" s="2" customFormat="1" ht="14.45" customHeight="1">
      <c r="A129" s="28"/>
      <c r="B129" s="29"/>
      <c r="C129" s="180" t="s">
        <v>161</v>
      </c>
      <c r="D129" s="180" t="s">
        <v>135</v>
      </c>
      <c r="E129" s="181" t="s">
        <v>765</v>
      </c>
      <c r="F129" s="182" t="s">
        <v>766</v>
      </c>
      <c r="G129" s="183" t="s">
        <v>513</v>
      </c>
      <c r="H129" s="184">
        <v>5</v>
      </c>
      <c r="I129" s="184"/>
      <c r="J129" s="185">
        <f t="shared" si="0"/>
        <v>0</v>
      </c>
      <c r="K129" s="186"/>
      <c r="L129" s="33"/>
      <c r="M129" s="187" t="s">
        <v>1</v>
      </c>
      <c r="N129" s="188" t="s">
        <v>37</v>
      </c>
      <c r="O129" s="189">
        <v>0</v>
      </c>
      <c r="P129" s="189">
        <f t="shared" si="1"/>
        <v>0</v>
      </c>
      <c r="Q129" s="189">
        <v>0</v>
      </c>
      <c r="R129" s="189">
        <f t="shared" si="2"/>
        <v>0</v>
      </c>
      <c r="S129" s="189">
        <v>0</v>
      </c>
      <c r="T129" s="190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91" t="s">
        <v>396</v>
      </c>
      <c r="AT129" s="191" t="s">
        <v>135</v>
      </c>
      <c r="AU129" s="191" t="s">
        <v>140</v>
      </c>
      <c r="AY129" s="14" t="s">
        <v>133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4" t="s">
        <v>140</v>
      </c>
      <c r="BK129" s="192">
        <f t="shared" si="9"/>
        <v>0</v>
      </c>
      <c r="BL129" s="14" t="s">
        <v>396</v>
      </c>
      <c r="BM129" s="191" t="s">
        <v>191</v>
      </c>
    </row>
    <row r="130" spans="1:65" s="2" customFormat="1" ht="14.45" customHeight="1">
      <c r="A130" s="28"/>
      <c r="B130" s="29"/>
      <c r="C130" s="180" t="s">
        <v>165</v>
      </c>
      <c r="D130" s="180" t="s">
        <v>135</v>
      </c>
      <c r="E130" s="181" t="s">
        <v>767</v>
      </c>
      <c r="F130" s="182" t="s">
        <v>768</v>
      </c>
      <c r="G130" s="183" t="s">
        <v>513</v>
      </c>
      <c r="H130" s="184">
        <v>5</v>
      </c>
      <c r="I130" s="184"/>
      <c r="J130" s="185">
        <f t="shared" si="0"/>
        <v>0</v>
      </c>
      <c r="K130" s="186"/>
      <c r="L130" s="33"/>
      <c r="M130" s="187" t="s">
        <v>1</v>
      </c>
      <c r="N130" s="188" t="s">
        <v>37</v>
      </c>
      <c r="O130" s="189">
        <v>0</v>
      </c>
      <c r="P130" s="189">
        <f t="shared" si="1"/>
        <v>0</v>
      </c>
      <c r="Q130" s="189">
        <v>0</v>
      </c>
      <c r="R130" s="189">
        <f t="shared" si="2"/>
        <v>0</v>
      </c>
      <c r="S130" s="189">
        <v>0</v>
      </c>
      <c r="T130" s="190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91" t="s">
        <v>396</v>
      </c>
      <c r="AT130" s="191" t="s">
        <v>135</v>
      </c>
      <c r="AU130" s="191" t="s">
        <v>140</v>
      </c>
      <c r="AY130" s="14" t="s">
        <v>133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4" t="s">
        <v>140</v>
      </c>
      <c r="BK130" s="192">
        <f t="shared" si="9"/>
        <v>0</v>
      </c>
      <c r="BL130" s="14" t="s">
        <v>396</v>
      </c>
      <c r="BM130" s="191" t="s">
        <v>199</v>
      </c>
    </row>
    <row r="131" spans="1:65" s="2" customFormat="1" ht="37.9" customHeight="1">
      <c r="A131" s="28"/>
      <c r="B131" s="29"/>
      <c r="C131" s="180" t="s">
        <v>169</v>
      </c>
      <c r="D131" s="180" t="s">
        <v>135</v>
      </c>
      <c r="E131" s="181" t="s">
        <v>769</v>
      </c>
      <c r="F131" s="182" t="s">
        <v>770</v>
      </c>
      <c r="G131" s="183" t="s">
        <v>513</v>
      </c>
      <c r="H131" s="184">
        <v>8</v>
      </c>
      <c r="I131" s="184"/>
      <c r="J131" s="185">
        <f t="shared" si="0"/>
        <v>0</v>
      </c>
      <c r="K131" s="186"/>
      <c r="L131" s="33"/>
      <c r="M131" s="187" t="s">
        <v>1</v>
      </c>
      <c r="N131" s="188" t="s">
        <v>37</v>
      </c>
      <c r="O131" s="189">
        <v>0</v>
      </c>
      <c r="P131" s="189">
        <f t="shared" si="1"/>
        <v>0</v>
      </c>
      <c r="Q131" s="189">
        <v>0</v>
      </c>
      <c r="R131" s="189">
        <f t="shared" si="2"/>
        <v>0</v>
      </c>
      <c r="S131" s="189">
        <v>0</v>
      </c>
      <c r="T131" s="190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91" t="s">
        <v>396</v>
      </c>
      <c r="AT131" s="191" t="s">
        <v>135</v>
      </c>
      <c r="AU131" s="191" t="s">
        <v>140</v>
      </c>
      <c r="AY131" s="14" t="s">
        <v>133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4" t="s">
        <v>140</v>
      </c>
      <c r="BK131" s="192">
        <f t="shared" si="9"/>
        <v>0</v>
      </c>
      <c r="BL131" s="14" t="s">
        <v>396</v>
      </c>
      <c r="BM131" s="191" t="s">
        <v>207</v>
      </c>
    </row>
    <row r="132" spans="1:65" s="2" customFormat="1" ht="24.2" customHeight="1">
      <c r="A132" s="28"/>
      <c r="B132" s="29"/>
      <c r="C132" s="180" t="s">
        <v>173</v>
      </c>
      <c r="D132" s="180" t="s">
        <v>135</v>
      </c>
      <c r="E132" s="181" t="s">
        <v>771</v>
      </c>
      <c r="F132" s="182" t="s">
        <v>772</v>
      </c>
      <c r="G132" s="183" t="s">
        <v>513</v>
      </c>
      <c r="H132" s="184">
        <v>8</v>
      </c>
      <c r="I132" s="184"/>
      <c r="J132" s="185">
        <f t="shared" si="0"/>
        <v>0</v>
      </c>
      <c r="K132" s="186"/>
      <c r="L132" s="33"/>
      <c r="M132" s="187" t="s">
        <v>1</v>
      </c>
      <c r="N132" s="188" t="s">
        <v>37</v>
      </c>
      <c r="O132" s="189">
        <v>0</v>
      </c>
      <c r="P132" s="189">
        <f t="shared" si="1"/>
        <v>0</v>
      </c>
      <c r="Q132" s="189">
        <v>0</v>
      </c>
      <c r="R132" s="189">
        <f t="shared" si="2"/>
        <v>0</v>
      </c>
      <c r="S132" s="189">
        <v>0</v>
      </c>
      <c r="T132" s="190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91" t="s">
        <v>396</v>
      </c>
      <c r="AT132" s="191" t="s">
        <v>135</v>
      </c>
      <c r="AU132" s="191" t="s">
        <v>140</v>
      </c>
      <c r="AY132" s="14" t="s">
        <v>133</v>
      </c>
      <c r="BE132" s="192">
        <f t="shared" si="4"/>
        <v>0</v>
      </c>
      <c r="BF132" s="192">
        <f t="shared" si="5"/>
        <v>0</v>
      </c>
      <c r="BG132" s="192">
        <f t="shared" si="6"/>
        <v>0</v>
      </c>
      <c r="BH132" s="192">
        <f t="shared" si="7"/>
        <v>0</v>
      </c>
      <c r="BI132" s="192">
        <f t="shared" si="8"/>
        <v>0</v>
      </c>
      <c r="BJ132" s="14" t="s">
        <v>140</v>
      </c>
      <c r="BK132" s="192">
        <f t="shared" si="9"/>
        <v>0</v>
      </c>
      <c r="BL132" s="14" t="s">
        <v>396</v>
      </c>
      <c r="BM132" s="191" t="s">
        <v>7</v>
      </c>
    </row>
    <row r="133" spans="1:65" s="2" customFormat="1" ht="24.2" customHeight="1">
      <c r="A133" s="28"/>
      <c r="B133" s="29"/>
      <c r="C133" s="180" t="s">
        <v>178</v>
      </c>
      <c r="D133" s="180" t="s">
        <v>135</v>
      </c>
      <c r="E133" s="181" t="s">
        <v>773</v>
      </c>
      <c r="F133" s="182" t="s">
        <v>774</v>
      </c>
      <c r="G133" s="183" t="s">
        <v>513</v>
      </c>
      <c r="H133" s="184">
        <v>8</v>
      </c>
      <c r="I133" s="184"/>
      <c r="J133" s="185">
        <f t="shared" si="0"/>
        <v>0</v>
      </c>
      <c r="K133" s="186"/>
      <c r="L133" s="33"/>
      <c r="M133" s="187" t="s">
        <v>1</v>
      </c>
      <c r="N133" s="188" t="s">
        <v>37</v>
      </c>
      <c r="O133" s="189">
        <v>0</v>
      </c>
      <c r="P133" s="189">
        <f t="shared" si="1"/>
        <v>0</v>
      </c>
      <c r="Q133" s="189">
        <v>0</v>
      </c>
      <c r="R133" s="189">
        <f t="shared" si="2"/>
        <v>0</v>
      </c>
      <c r="S133" s="189">
        <v>0</v>
      </c>
      <c r="T133" s="190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91" t="s">
        <v>396</v>
      </c>
      <c r="AT133" s="191" t="s">
        <v>135</v>
      </c>
      <c r="AU133" s="191" t="s">
        <v>140</v>
      </c>
      <c r="AY133" s="14" t="s">
        <v>133</v>
      </c>
      <c r="BE133" s="192">
        <f t="shared" si="4"/>
        <v>0</v>
      </c>
      <c r="BF133" s="192">
        <f t="shared" si="5"/>
        <v>0</v>
      </c>
      <c r="BG133" s="192">
        <f t="shared" si="6"/>
        <v>0</v>
      </c>
      <c r="BH133" s="192">
        <f t="shared" si="7"/>
        <v>0</v>
      </c>
      <c r="BI133" s="192">
        <f t="shared" si="8"/>
        <v>0</v>
      </c>
      <c r="BJ133" s="14" t="s">
        <v>140</v>
      </c>
      <c r="BK133" s="192">
        <f t="shared" si="9"/>
        <v>0</v>
      </c>
      <c r="BL133" s="14" t="s">
        <v>396</v>
      </c>
      <c r="BM133" s="191" t="s">
        <v>223</v>
      </c>
    </row>
    <row r="134" spans="1:65" s="2" customFormat="1" ht="14.45" customHeight="1">
      <c r="A134" s="28"/>
      <c r="B134" s="29"/>
      <c r="C134" s="180" t="s">
        <v>182</v>
      </c>
      <c r="D134" s="180" t="s">
        <v>135</v>
      </c>
      <c r="E134" s="181" t="s">
        <v>775</v>
      </c>
      <c r="F134" s="182" t="s">
        <v>776</v>
      </c>
      <c r="G134" s="183" t="s">
        <v>513</v>
      </c>
      <c r="H134" s="184">
        <v>13</v>
      </c>
      <c r="I134" s="184"/>
      <c r="J134" s="185">
        <f t="shared" si="0"/>
        <v>0</v>
      </c>
      <c r="K134" s="186"/>
      <c r="L134" s="33"/>
      <c r="M134" s="187" t="s">
        <v>1</v>
      </c>
      <c r="N134" s="188" t="s">
        <v>37</v>
      </c>
      <c r="O134" s="189">
        <v>0</v>
      </c>
      <c r="P134" s="189">
        <f t="shared" si="1"/>
        <v>0</v>
      </c>
      <c r="Q134" s="189">
        <v>0</v>
      </c>
      <c r="R134" s="189">
        <f t="shared" si="2"/>
        <v>0</v>
      </c>
      <c r="S134" s="189">
        <v>0</v>
      </c>
      <c r="T134" s="190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91" t="s">
        <v>396</v>
      </c>
      <c r="AT134" s="191" t="s">
        <v>135</v>
      </c>
      <c r="AU134" s="191" t="s">
        <v>140</v>
      </c>
      <c r="AY134" s="14" t="s">
        <v>133</v>
      </c>
      <c r="BE134" s="192">
        <f t="shared" si="4"/>
        <v>0</v>
      </c>
      <c r="BF134" s="192">
        <f t="shared" si="5"/>
        <v>0</v>
      </c>
      <c r="BG134" s="192">
        <f t="shared" si="6"/>
        <v>0</v>
      </c>
      <c r="BH134" s="192">
        <f t="shared" si="7"/>
        <v>0</v>
      </c>
      <c r="BI134" s="192">
        <f t="shared" si="8"/>
        <v>0</v>
      </c>
      <c r="BJ134" s="14" t="s">
        <v>140</v>
      </c>
      <c r="BK134" s="192">
        <f t="shared" si="9"/>
        <v>0</v>
      </c>
      <c r="BL134" s="14" t="s">
        <v>396</v>
      </c>
      <c r="BM134" s="191" t="s">
        <v>232</v>
      </c>
    </row>
    <row r="135" spans="1:65" s="2" customFormat="1" ht="14.45" customHeight="1">
      <c r="A135" s="28"/>
      <c r="B135" s="29"/>
      <c r="C135" s="180" t="s">
        <v>187</v>
      </c>
      <c r="D135" s="180" t="s">
        <v>135</v>
      </c>
      <c r="E135" s="181" t="s">
        <v>777</v>
      </c>
      <c r="F135" s="182" t="s">
        <v>778</v>
      </c>
      <c r="G135" s="183" t="s">
        <v>513</v>
      </c>
      <c r="H135" s="184">
        <v>16</v>
      </c>
      <c r="I135" s="184"/>
      <c r="J135" s="185">
        <f t="shared" si="0"/>
        <v>0</v>
      </c>
      <c r="K135" s="186"/>
      <c r="L135" s="33"/>
      <c r="M135" s="187" t="s">
        <v>1</v>
      </c>
      <c r="N135" s="188" t="s">
        <v>37</v>
      </c>
      <c r="O135" s="189">
        <v>0</v>
      </c>
      <c r="P135" s="189">
        <f t="shared" si="1"/>
        <v>0</v>
      </c>
      <c r="Q135" s="189">
        <v>0</v>
      </c>
      <c r="R135" s="189">
        <f t="shared" si="2"/>
        <v>0</v>
      </c>
      <c r="S135" s="189">
        <v>0</v>
      </c>
      <c r="T135" s="190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91" t="s">
        <v>396</v>
      </c>
      <c r="AT135" s="191" t="s">
        <v>135</v>
      </c>
      <c r="AU135" s="191" t="s">
        <v>140</v>
      </c>
      <c r="AY135" s="14" t="s">
        <v>133</v>
      </c>
      <c r="BE135" s="192">
        <f t="shared" si="4"/>
        <v>0</v>
      </c>
      <c r="BF135" s="192">
        <f t="shared" si="5"/>
        <v>0</v>
      </c>
      <c r="BG135" s="192">
        <f t="shared" si="6"/>
        <v>0</v>
      </c>
      <c r="BH135" s="192">
        <f t="shared" si="7"/>
        <v>0</v>
      </c>
      <c r="BI135" s="192">
        <f t="shared" si="8"/>
        <v>0</v>
      </c>
      <c r="BJ135" s="14" t="s">
        <v>140</v>
      </c>
      <c r="BK135" s="192">
        <f t="shared" si="9"/>
        <v>0</v>
      </c>
      <c r="BL135" s="14" t="s">
        <v>396</v>
      </c>
      <c r="BM135" s="191" t="s">
        <v>240</v>
      </c>
    </row>
    <row r="136" spans="1:65" s="12" customFormat="1" ht="22.9" customHeight="1">
      <c r="B136" s="165"/>
      <c r="C136" s="166"/>
      <c r="D136" s="167" t="s">
        <v>70</v>
      </c>
      <c r="E136" s="178" t="s">
        <v>491</v>
      </c>
      <c r="F136" s="178" t="s">
        <v>492</v>
      </c>
      <c r="G136" s="166"/>
      <c r="H136" s="166"/>
      <c r="I136" s="166"/>
      <c r="J136" s="179">
        <f>BK136</f>
        <v>0</v>
      </c>
      <c r="K136" s="166"/>
      <c r="L136" s="170"/>
      <c r="M136" s="171"/>
      <c r="N136" s="172"/>
      <c r="O136" s="172"/>
      <c r="P136" s="173">
        <f>SUM(P137:P144)</f>
        <v>0</v>
      </c>
      <c r="Q136" s="172"/>
      <c r="R136" s="173">
        <f>SUM(R137:R144)</f>
        <v>0</v>
      </c>
      <c r="S136" s="172"/>
      <c r="T136" s="174">
        <f>SUM(T137:T144)</f>
        <v>0</v>
      </c>
      <c r="AR136" s="175" t="s">
        <v>145</v>
      </c>
      <c r="AT136" s="176" t="s">
        <v>70</v>
      </c>
      <c r="AU136" s="176" t="s">
        <v>79</v>
      </c>
      <c r="AY136" s="175" t="s">
        <v>133</v>
      </c>
      <c r="BK136" s="177">
        <f>SUM(BK137:BK144)</f>
        <v>0</v>
      </c>
    </row>
    <row r="137" spans="1:65" s="2" customFormat="1" ht="14.45" customHeight="1">
      <c r="A137" s="28"/>
      <c r="B137" s="29"/>
      <c r="C137" s="180" t="s">
        <v>191</v>
      </c>
      <c r="D137" s="180" t="s">
        <v>135</v>
      </c>
      <c r="E137" s="181" t="s">
        <v>779</v>
      </c>
      <c r="F137" s="182" t="s">
        <v>780</v>
      </c>
      <c r="G137" s="183" t="s">
        <v>185</v>
      </c>
      <c r="H137" s="184">
        <v>10</v>
      </c>
      <c r="I137" s="184"/>
      <c r="J137" s="185">
        <f t="shared" ref="J137:J144" si="10">ROUND(I137*H137,2)</f>
        <v>0</v>
      </c>
      <c r="K137" s="186"/>
      <c r="L137" s="33"/>
      <c r="M137" s="187" t="s">
        <v>1</v>
      </c>
      <c r="N137" s="188" t="s">
        <v>37</v>
      </c>
      <c r="O137" s="189">
        <v>0</v>
      </c>
      <c r="P137" s="189">
        <f t="shared" ref="P137:P144" si="11">O137*H137</f>
        <v>0</v>
      </c>
      <c r="Q137" s="189">
        <v>0</v>
      </c>
      <c r="R137" s="189">
        <f t="shared" ref="R137:R144" si="12">Q137*H137</f>
        <v>0</v>
      </c>
      <c r="S137" s="189">
        <v>0</v>
      </c>
      <c r="T137" s="190">
        <f t="shared" ref="T137:T144" si="13"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91" t="s">
        <v>396</v>
      </c>
      <c r="AT137" s="191" t="s">
        <v>135</v>
      </c>
      <c r="AU137" s="191" t="s">
        <v>140</v>
      </c>
      <c r="AY137" s="14" t="s">
        <v>133</v>
      </c>
      <c r="BE137" s="192">
        <f t="shared" ref="BE137:BE144" si="14">IF(N137="základná",J137,0)</f>
        <v>0</v>
      </c>
      <c r="BF137" s="192">
        <f t="shared" ref="BF137:BF144" si="15">IF(N137="znížená",J137,0)</f>
        <v>0</v>
      </c>
      <c r="BG137" s="192">
        <f t="shared" ref="BG137:BG144" si="16">IF(N137="zákl. prenesená",J137,0)</f>
        <v>0</v>
      </c>
      <c r="BH137" s="192">
        <f t="shared" ref="BH137:BH144" si="17">IF(N137="zníž. prenesená",J137,0)</f>
        <v>0</v>
      </c>
      <c r="BI137" s="192">
        <f t="shared" ref="BI137:BI144" si="18">IF(N137="nulová",J137,0)</f>
        <v>0</v>
      </c>
      <c r="BJ137" s="14" t="s">
        <v>140</v>
      </c>
      <c r="BK137" s="192">
        <f t="shared" ref="BK137:BK144" si="19">ROUND(I137*H137,2)</f>
        <v>0</v>
      </c>
      <c r="BL137" s="14" t="s">
        <v>396</v>
      </c>
      <c r="BM137" s="191" t="s">
        <v>250</v>
      </c>
    </row>
    <row r="138" spans="1:65" s="2" customFormat="1" ht="14.45" customHeight="1">
      <c r="A138" s="28"/>
      <c r="B138" s="29"/>
      <c r="C138" s="180" t="s">
        <v>195</v>
      </c>
      <c r="D138" s="180" t="s">
        <v>135</v>
      </c>
      <c r="E138" s="181" t="s">
        <v>781</v>
      </c>
      <c r="F138" s="182" t="s">
        <v>782</v>
      </c>
      <c r="G138" s="183" t="s">
        <v>185</v>
      </c>
      <c r="H138" s="184">
        <v>10</v>
      </c>
      <c r="I138" s="184"/>
      <c r="J138" s="185">
        <f t="shared" si="10"/>
        <v>0</v>
      </c>
      <c r="K138" s="186"/>
      <c r="L138" s="33"/>
      <c r="M138" s="187" t="s">
        <v>1</v>
      </c>
      <c r="N138" s="188" t="s">
        <v>37</v>
      </c>
      <c r="O138" s="189">
        <v>0</v>
      </c>
      <c r="P138" s="189">
        <f t="shared" si="11"/>
        <v>0</v>
      </c>
      <c r="Q138" s="189">
        <v>0</v>
      </c>
      <c r="R138" s="189">
        <f t="shared" si="12"/>
        <v>0</v>
      </c>
      <c r="S138" s="189">
        <v>0</v>
      </c>
      <c r="T138" s="190">
        <f t="shared" si="13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91" t="s">
        <v>396</v>
      </c>
      <c r="AT138" s="191" t="s">
        <v>135</v>
      </c>
      <c r="AU138" s="191" t="s">
        <v>140</v>
      </c>
      <c r="AY138" s="14" t="s">
        <v>133</v>
      </c>
      <c r="BE138" s="192">
        <f t="shared" si="14"/>
        <v>0</v>
      </c>
      <c r="BF138" s="192">
        <f t="shared" si="15"/>
        <v>0</v>
      </c>
      <c r="BG138" s="192">
        <f t="shared" si="16"/>
        <v>0</v>
      </c>
      <c r="BH138" s="192">
        <f t="shared" si="17"/>
        <v>0</v>
      </c>
      <c r="BI138" s="192">
        <f t="shared" si="18"/>
        <v>0</v>
      </c>
      <c r="BJ138" s="14" t="s">
        <v>140</v>
      </c>
      <c r="BK138" s="192">
        <f t="shared" si="19"/>
        <v>0</v>
      </c>
      <c r="BL138" s="14" t="s">
        <v>396</v>
      </c>
      <c r="BM138" s="191" t="s">
        <v>258</v>
      </c>
    </row>
    <row r="139" spans="1:65" s="2" customFormat="1" ht="14.45" customHeight="1">
      <c r="A139" s="28"/>
      <c r="B139" s="29"/>
      <c r="C139" s="180" t="s">
        <v>199</v>
      </c>
      <c r="D139" s="180" t="s">
        <v>135</v>
      </c>
      <c r="E139" s="181" t="s">
        <v>783</v>
      </c>
      <c r="F139" s="182" t="s">
        <v>515</v>
      </c>
      <c r="G139" s="183" t="s">
        <v>176</v>
      </c>
      <c r="H139" s="184">
        <v>300</v>
      </c>
      <c r="I139" s="184"/>
      <c r="J139" s="185">
        <f t="shared" si="10"/>
        <v>0</v>
      </c>
      <c r="K139" s="186"/>
      <c r="L139" s="33"/>
      <c r="M139" s="187" t="s">
        <v>1</v>
      </c>
      <c r="N139" s="188" t="s">
        <v>37</v>
      </c>
      <c r="O139" s="189">
        <v>0</v>
      </c>
      <c r="P139" s="189">
        <f t="shared" si="11"/>
        <v>0</v>
      </c>
      <c r="Q139" s="189">
        <v>0</v>
      </c>
      <c r="R139" s="189">
        <f t="shared" si="12"/>
        <v>0</v>
      </c>
      <c r="S139" s="189">
        <v>0</v>
      </c>
      <c r="T139" s="190">
        <f t="shared" si="13"/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91" t="s">
        <v>396</v>
      </c>
      <c r="AT139" s="191" t="s">
        <v>135</v>
      </c>
      <c r="AU139" s="191" t="s">
        <v>140</v>
      </c>
      <c r="AY139" s="14" t="s">
        <v>133</v>
      </c>
      <c r="BE139" s="192">
        <f t="shared" si="14"/>
        <v>0</v>
      </c>
      <c r="BF139" s="192">
        <f t="shared" si="15"/>
        <v>0</v>
      </c>
      <c r="BG139" s="192">
        <f t="shared" si="16"/>
        <v>0</v>
      </c>
      <c r="BH139" s="192">
        <f t="shared" si="17"/>
        <v>0</v>
      </c>
      <c r="BI139" s="192">
        <f t="shared" si="18"/>
        <v>0</v>
      </c>
      <c r="BJ139" s="14" t="s">
        <v>140</v>
      </c>
      <c r="BK139" s="192">
        <f t="shared" si="19"/>
        <v>0</v>
      </c>
      <c r="BL139" s="14" t="s">
        <v>396</v>
      </c>
      <c r="BM139" s="191" t="s">
        <v>266</v>
      </c>
    </row>
    <row r="140" spans="1:65" s="2" customFormat="1" ht="14.45" customHeight="1">
      <c r="A140" s="28"/>
      <c r="B140" s="29"/>
      <c r="C140" s="180" t="s">
        <v>203</v>
      </c>
      <c r="D140" s="180" t="s">
        <v>135</v>
      </c>
      <c r="E140" s="181" t="s">
        <v>784</v>
      </c>
      <c r="F140" s="182" t="s">
        <v>517</v>
      </c>
      <c r="G140" s="183" t="s">
        <v>176</v>
      </c>
      <c r="H140" s="184">
        <v>300</v>
      </c>
      <c r="I140" s="184"/>
      <c r="J140" s="185">
        <f t="shared" si="10"/>
        <v>0</v>
      </c>
      <c r="K140" s="186"/>
      <c r="L140" s="33"/>
      <c r="M140" s="187" t="s">
        <v>1</v>
      </c>
      <c r="N140" s="188" t="s">
        <v>37</v>
      </c>
      <c r="O140" s="189">
        <v>0</v>
      </c>
      <c r="P140" s="189">
        <f t="shared" si="11"/>
        <v>0</v>
      </c>
      <c r="Q140" s="189">
        <v>0</v>
      </c>
      <c r="R140" s="189">
        <f t="shared" si="12"/>
        <v>0</v>
      </c>
      <c r="S140" s="189">
        <v>0</v>
      </c>
      <c r="T140" s="190">
        <f t="shared" si="13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91" t="s">
        <v>396</v>
      </c>
      <c r="AT140" s="191" t="s">
        <v>135</v>
      </c>
      <c r="AU140" s="191" t="s">
        <v>140</v>
      </c>
      <c r="AY140" s="14" t="s">
        <v>133</v>
      </c>
      <c r="BE140" s="192">
        <f t="shared" si="14"/>
        <v>0</v>
      </c>
      <c r="BF140" s="192">
        <f t="shared" si="15"/>
        <v>0</v>
      </c>
      <c r="BG140" s="192">
        <f t="shared" si="16"/>
        <v>0</v>
      </c>
      <c r="BH140" s="192">
        <f t="shared" si="17"/>
        <v>0</v>
      </c>
      <c r="BI140" s="192">
        <f t="shared" si="18"/>
        <v>0</v>
      </c>
      <c r="BJ140" s="14" t="s">
        <v>140</v>
      </c>
      <c r="BK140" s="192">
        <f t="shared" si="19"/>
        <v>0</v>
      </c>
      <c r="BL140" s="14" t="s">
        <v>396</v>
      </c>
      <c r="BM140" s="191" t="s">
        <v>274</v>
      </c>
    </row>
    <row r="141" spans="1:65" s="2" customFormat="1" ht="14.45" customHeight="1">
      <c r="A141" s="28"/>
      <c r="B141" s="29"/>
      <c r="C141" s="180" t="s">
        <v>207</v>
      </c>
      <c r="D141" s="180" t="s">
        <v>135</v>
      </c>
      <c r="E141" s="181" t="s">
        <v>516</v>
      </c>
      <c r="F141" s="182" t="s">
        <v>519</v>
      </c>
      <c r="G141" s="183" t="s">
        <v>176</v>
      </c>
      <c r="H141" s="184">
        <v>300</v>
      </c>
      <c r="I141" s="184"/>
      <c r="J141" s="185">
        <f t="shared" si="10"/>
        <v>0</v>
      </c>
      <c r="K141" s="186"/>
      <c r="L141" s="33"/>
      <c r="M141" s="187" t="s">
        <v>1</v>
      </c>
      <c r="N141" s="188" t="s">
        <v>37</v>
      </c>
      <c r="O141" s="189">
        <v>0</v>
      </c>
      <c r="P141" s="189">
        <f t="shared" si="11"/>
        <v>0</v>
      </c>
      <c r="Q141" s="189">
        <v>0</v>
      </c>
      <c r="R141" s="189">
        <f t="shared" si="12"/>
        <v>0</v>
      </c>
      <c r="S141" s="189">
        <v>0</v>
      </c>
      <c r="T141" s="190">
        <f t="shared" si="13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91" t="s">
        <v>396</v>
      </c>
      <c r="AT141" s="191" t="s">
        <v>135</v>
      </c>
      <c r="AU141" s="191" t="s">
        <v>140</v>
      </c>
      <c r="AY141" s="14" t="s">
        <v>133</v>
      </c>
      <c r="BE141" s="192">
        <f t="shared" si="14"/>
        <v>0</v>
      </c>
      <c r="BF141" s="192">
        <f t="shared" si="15"/>
        <v>0</v>
      </c>
      <c r="BG141" s="192">
        <f t="shared" si="16"/>
        <v>0</v>
      </c>
      <c r="BH141" s="192">
        <f t="shared" si="17"/>
        <v>0</v>
      </c>
      <c r="BI141" s="192">
        <f t="shared" si="18"/>
        <v>0</v>
      </c>
      <c r="BJ141" s="14" t="s">
        <v>140</v>
      </c>
      <c r="BK141" s="192">
        <f t="shared" si="19"/>
        <v>0</v>
      </c>
      <c r="BL141" s="14" t="s">
        <v>396</v>
      </c>
      <c r="BM141" s="191" t="s">
        <v>282</v>
      </c>
    </row>
    <row r="142" spans="1:65" s="2" customFormat="1" ht="14.45" customHeight="1">
      <c r="A142" s="28"/>
      <c r="B142" s="29"/>
      <c r="C142" s="180" t="s">
        <v>211</v>
      </c>
      <c r="D142" s="180" t="s">
        <v>135</v>
      </c>
      <c r="E142" s="181" t="s">
        <v>518</v>
      </c>
      <c r="F142" s="182" t="s">
        <v>521</v>
      </c>
      <c r="G142" s="183" t="s">
        <v>176</v>
      </c>
      <c r="H142" s="184">
        <v>80</v>
      </c>
      <c r="I142" s="184"/>
      <c r="J142" s="185">
        <f t="shared" si="10"/>
        <v>0</v>
      </c>
      <c r="K142" s="186"/>
      <c r="L142" s="33"/>
      <c r="M142" s="187" t="s">
        <v>1</v>
      </c>
      <c r="N142" s="188" t="s">
        <v>37</v>
      </c>
      <c r="O142" s="189">
        <v>0</v>
      </c>
      <c r="P142" s="189">
        <f t="shared" si="11"/>
        <v>0</v>
      </c>
      <c r="Q142" s="189">
        <v>0</v>
      </c>
      <c r="R142" s="189">
        <f t="shared" si="12"/>
        <v>0</v>
      </c>
      <c r="S142" s="189">
        <v>0</v>
      </c>
      <c r="T142" s="190">
        <f t="shared" si="13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91" t="s">
        <v>396</v>
      </c>
      <c r="AT142" s="191" t="s">
        <v>135</v>
      </c>
      <c r="AU142" s="191" t="s">
        <v>140</v>
      </c>
      <c r="AY142" s="14" t="s">
        <v>133</v>
      </c>
      <c r="BE142" s="192">
        <f t="shared" si="14"/>
        <v>0</v>
      </c>
      <c r="BF142" s="192">
        <f t="shared" si="15"/>
        <v>0</v>
      </c>
      <c r="BG142" s="192">
        <f t="shared" si="16"/>
        <v>0</v>
      </c>
      <c r="BH142" s="192">
        <f t="shared" si="17"/>
        <v>0</v>
      </c>
      <c r="BI142" s="192">
        <f t="shared" si="18"/>
        <v>0</v>
      </c>
      <c r="BJ142" s="14" t="s">
        <v>140</v>
      </c>
      <c r="BK142" s="192">
        <f t="shared" si="19"/>
        <v>0</v>
      </c>
      <c r="BL142" s="14" t="s">
        <v>396</v>
      </c>
      <c r="BM142" s="191" t="s">
        <v>290</v>
      </c>
    </row>
    <row r="143" spans="1:65" s="2" customFormat="1" ht="14.45" customHeight="1">
      <c r="A143" s="28"/>
      <c r="B143" s="29"/>
      <c r="C143" s="180" t="s">
        <v>7</v>
      </c>
      <c r="D143" s="180" t="s">
        <v>135</v>
      </c>
      <c r="E143" s="181" t="s">
        <v>785</v>
      </c>
      <c r="F143" s="182" t="s">
        <v>523</v>
      </c>
      <c r="G143" s="183" t="s">
        <v>524</v>
      </c>
      <c r="H143" s="184">
        <v>5</v>
      </c>
      <c r="I143" s="184"/>
      <c r="J143" s="185">
        <f t="shared" si="10"/>
        <v>0</v>
      </c>
      <c r="K143" s="186"/>
      <c r="L143" s="33"/>
      <c r="M143" s="187" t="s">
        <v>1</v>
      </c>
      <c r="N143" s="188" t="s">
        <v>37</v>
      </c>
      <c r="O143" s="189">
        <v>0</v>
      </c>
      <c r="P143" s="189">
        <f t="shared" si="11"/>
        <v>0</v>
      </c>
      <c r="Q143" s="189">
        <v>0</v>
      </c>
      <c r="R143" s="189">
        <f t="shared" si="12"/>
        <v>0</v>
      </c>
      <c r="S143" s="189">
        <v>0</v>
      </c>
      <c r="T143" s="190">
        <f t="shared" si="13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91" t="s">
        <v>396</v>
      </c>
      <c r="AT143" s="191" t="s">
        <v>135</v>
      </c>
      <c r="AU143" s="191" t="s">
        <v>140</v>
      </c>
      <c r="AY143" s="14" t="s">
        <v>133</v>
      </c>
      <c r="BE143" s="192">
        <f t="shared" si="14"/>
        <v>0</v>
      </c>
      <c r="BF143" s="192">
        <f t="shared" si="15"/>
        <v>0</v>
      </c>
      <c r="BG143" s="192">
        <f t="shared" si="16"/>
        <v>0</v>
      </c>
      <c r="BH143" s="192">
        <f t="shared" si="17"/>
        <v>0</v>
      </c>
      <c r="BI143" s="192">
        <f t="shared" si="18"/>
        <v>0</v>
      </c>
      <c r="BJ143" s="14" t="s">
        <v>140</v>
      </c>
      <c r="BK143" s="192">
        <f t="shared" si="19"/>
        <v>0</v>
      </c>
      <c r="BL143" s="14" t="s">
        <v>396</v>
      </c>
      <c r="BM143" s="191" t="s">
        <v>298</v>
      </c>
    </row>
    <row r="144" spans="1:65" s="2" customFormat="1" ht="14.45" customHeight="1">
      <c r="A144" s="28"/>
      <c r="B144" s="29"/>
      <c r="C144" s="180" t="s">
        <v>218</v>
      </c>
      <c r="D144" s="180" t="s">
        <v>135</v>
      </c>
      <c r="E144" s="181" t="s">
        <v>786</v>
      </c>
      <c r="F144" s="182" t="s">
        <v>527</v>
      </c>
      <c r="G144" s="183" t="s">
        <v>524</v>
      </c>
      <c r="H144" s="184">
        <v>7</v>
      </c>
      <c r="I144" s="184"/>
      <c r="J144" s="185">
        <f t="shared" si="10"/>
        <v>0</v>
      </c>
      <c r="K144" s="186"/>
      <c r="L144" s="33"/>
      <c r="M144" s="187" t="s">
        <v>1</v>
      </c>
      <c r="N144" s="188" t="s">
        <v>37</v>
      </c>
      <c r="O144" s="189">
        <v>0</v>
      </c>
      <c r="P144" s="189">
        <f t="shared" si="11"/>
        <v>0</v>
      </c>
      <c r="Q144" s="189">
        <v>0</v>
      </c>
      <c r="R144" s="189">
        <f t="shared" si="12"/>
        <v>0</v>
      </c>
      <c r="S144" s="189">
        <v>0</v>
      </c>
      <c r="T144" s="190">
        <f t="shared" si="13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91" t="s">
        <v>396</v>
      </c>
      <c r="AT144" s="191" t="s">
        <v>135</v>
      </c>
      <c r="AU144" s="191" t="s">
        <v>140</v>
      </c>
      <c r="AY144" s="14" t="s">
        <v>133</v>
      </c>
      <c r="BE144" s="192">
        <f t="shared" si="14"/>
        <v>0</v>
      </c>
      <c r="BF144" s="192">
        <f t="shared" si="15"/>
        <v>0</v>
      </c>
      <c r="BG144" s="192">
        <f t="shared" si="16"/>
        <v>0</v>
      </c>
      <c r="BH144" s="192">
        <f t="shared" si="17"/>
        <v>0</v>
      </c>
      <c r="BI144" s="192">
        <f t="shared" si="18"/>
        <v>0</v>
      </c>
      <c r="BJ144" s="14" t="s">
        <v>140</v>
      </c>
      <c r="BK144" s="192">
        <f t="shared" si="19"/>
        <v>0</v>
      </c>
      <c r="BL144" s="14" t="s">
        <v>396</v>
      </c>
      <c r="BM144" s="191" t="s">
        <v>306</v>
      </c>
    </row>
    <row r="145" spans="1:65" s="12" customFormat="1" ht="25.9" customHeight="1">
      <c r="B145" s="165"/>
      <c r="C145" s="166"/>
      <c r="D145" s="167" t="s">
        <v>70</v>
      </c>
      <c r="E145" s="168" t="s">
        <v>528</v>
      </c>
      <c r="F145" s="168" t="s">
        <v>529</v>
      </c>
      <c r="G145" s="166"/>
      <c r="H145" s="166"/>
      <c r="I145" s="166"/>
      <c r="J145" s="169">
        <f>BK145</f>
        <v>0</v>
      </c>
      <c r="K145" s="166"/>
      <c r="L145" s="170"/>
      <c r="M145" s="171"/>
      <c r="N145" s="172"/>
      <c r="O145" s="172"/>
      <c r="P145" s="173">
        <f>SUM(P146:P149)</f>
        <v>0</v>
      </c>
      <c r="Q145" s="172"/>
      <c r="R145" s="173">
        <f>SUM(R146:R149)</f>
        <v>0</v>
      </c>
      <c r="S145" s="172"/>
      <c r="T145" s="174">
        <f>SUM(T146:T149)</f>
        <v>0</v>
      </c>
      <c r="AR145" s="175" t="s">
        <v>139</v>
      </c>
      <c r="AT145" s="176" t="s">
        <v>70</v>
      </c>
      <c r="AU145" s="176" t="s">
        <v>71</v>
      </c>
      <c r="AY145" s="175" t="s">
        <v>133</v>
      </c>
      <c r="BK145" s="177">
        <f>SUM(BK146:BK149)</f>
        <v>0</v>
      </c>
    </row>
    <row r="146" spans="1:65" s="2" customFormat="1" ht="14.45" customHeight="1">
      <c r="A146" s="28"/>
      <c r="B146" s="29"/>
      <c r="C146" s="180" t="s">
        <v>223</v>
      </c>
      <c r="D146" s="180" t="s">
        <v>135</v>
      </c>
      <c r="E146" s="181" t="s">
        <v>787</v>
      </c>
      <c r="F146" s="182" t="s">
        <v>531</v>
      </c>
      <c r="G146" s="183" t="s">
        <v>532</v>
      </c>
      <c r="H146" s="184">
        <v>16</v>
      </c>
      <c r="I146" s="184"/>
      <c r="J146" s="185">
        <f>ROUND(I146*H146,2)</f>
        <v>0</v>
      </c>
      <c r="K146" s="186"/>
      <c r="L146" s="33"/>
      <c r="M146" s="187" t="s">
        <v>1</v>
      </c>
      <c r="N146" s="188" t="s">
        <v>37</v>
      </c>
      <c r="O146" s="189">
        <v>0</v>
      </c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91" t="s">
        <v>533</v>
      </c>
      <c r="AT146" s="191" t="s">
        <v>135</v>
      </c>
      <c r="AU146" s="191" t="s">
        <v>79</v>
      </c>
      <c r="AY146" s="14" t="s">
        <v>133</v>
      </c>
      <c r="BE146" s="192">
        <f>IF(N146="základná",J146,0)</f>
        <v>0</v>
      </c>
      <c r="BF146" s="192">
        <f>IF(N146="znížená",J146,0)</f>
        <v>0</v>
      </c>
      <c r="BG146" s="192">
        <f>IF(N146="zákl. prenesená",J146,0)</f>
        <v>0</v>
      </c>
      <c r="BH146" s="192">
        <f>IF(N146="zníž. prenesená",J146,0)</f>
        <v>0</v>
      </c>
      <c r="BI146" s="192">
        <f>IF(N146="nulová",J146,0)</f>
        <v>0</v>
      </c>
      <c r="BJ146" s="14" t="s">
        <v>140</v>
      </c>
      <c r="BK146" s="192">
        <f>ROUND(I146*H146,2)</f>
        <v>0</v>
      </c>
      <c r="BL146" s="14" t="s">
        <v>533</v>
      </c>
      <c r="BM146" s="191" t="s">
        <v>314</v>
      </c>
    </row>
    <row r="147" spans="1:65" s="2" customFormat="1" ht="14.45" customHeight="1">
      <c r="A147" s="28"/>
      <c r="B147" s="29"/>
      <c r="C147" s="180" t="s">
        <v>227</v>
      </c>
      <c r="D147" s="180" t="s">
        <v>135</v>
      </c>
      <c r="E147" s="181" t="s">
        <v>530</v>
      </c>
      <c r="F147" s="182" t="s">
        <v>788</v>
      </c>
      <c r="G147" s="183" t="s">
        <v>532</v>
      </c>
      <c r="H147" s="184">
        <v>1</v>
      </c>
      <c r="I147" s="184"/>
      <c r="J147" s="185">
        <f>ROUND(I147*H147,2)</f>
        <v>0</v>
      </c>
      <c r="K147" s="186"/>
      <c r="L147" s="33"/>
      <c r="M147" s="187" t="s">
        <v>1</v>
      </c>
      <c r="N147" s="188" t="s">
        <v>37</v>
      </c>
      <c r="O147" s="189">
        <v>0</v>
      </c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91" t="s">
        <v>533</v>
      </c>
      <c r="AT147" s="191" t="s">
        <v>135</v>
      </c>
      <c r="AU147" s="191" t="s">
        <v>79</v>
      </c>
      <c r="AY147" s="14" t="s">
        <v>133</v>
      </c>
      <c r="BE147" s="192">
        <f>IF(N147="základná",J147,0)</f>
        <v>0</v>
      </c>
      <c r="BF147" s="192">
        <f>IF(N147="znížená",J147,0)</f>
        <v>0</v>
      </c>
      <c r="BG147" s="192">
        <f>IF(N147="zákl. prenesená",J147,0)</f>
        <v>0</v>
      </c>
      <c r="BH147" s="192">
        <f>IF(N147="zníž. prenesená",J147,0)</f>
        <v>0</v>
      </c>
      <c r="BI147" s="192">
        <f>IF(N147="nulová",J147,0)</f>
        <v>0</v>
      </c>
      <c r="BJ147" s="14" t="s">
        <v>140</v>
      </c>
      <c r="BK147" s="192">
        <f>ROUND(I147*H147,2)</f>
        <v>0</v>
      </c>
      <c r="BL147" s="14" t="s">
        <v>533</v>
      </c>
      <c r="BM147" s="191" t="s">
        <v>323</v>
      </c>
    </row>
    <row r="148" spans="1:65" s="2" customFormat="1" ht="14.45" customHeight="1">
      <c r="A148" s="28"/>
      <c r="B148" s="29"/>
      <c r="C148" s="180" t="s">
        <v>232</v>
      </c>
      <c r="D148" s="180" t="s">
        <v>135</v>
      </c>
      <c r="E148" s="181" t="s">
        <v>789</v>
      </c>
      <c r="F148" s="182" t="s">
        <v>790</v>
      </c>
      <c r="G148" s="183" t="s">
        <v>532</v>
      </c>
      <c r="H148" s="184">
        <v>40</v>
      </c>
      <c r="I148" s="184"/>
      <c r="J148" s="185">
        <f>ROUND(I148*H148,2)</f>
        <v>0</v>
      </c>
      <c r="K148" s="186"/>
      <c r="L148" s="33"/>
      <c r="M148" s="187" t="s">
        <v>1</v>
      </c>
      <c r="N148" s="188" t="s">
        <v>37</v>
      </c>
      <c r="O148" s="189">
        <v>0</v>
      </c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91" t="s">
        <v>533</v>
      </c>
      <c r="AT148" s="191" t="s">
        <v>135</v>
      </c>
      <c r="AU148" s="191" t="s">
        <v>79</v>
      </c>
      <c r="AY148" s="14" t="s">
        <v>133</v>
      </c>
      <c r="BE148" s="192">
        <f>IF(N148="základná",J148,0)</f>
        <v>0</v>
      </c>
      <c r="BF148" s="192">
        <f>IF(N148="znížená",J148,0)</f>
        <v>0</v>
      </c>
      <c r="BG148" s="192">
        <f>IF(N148="zákl. prenesená",J148,0)</f>
        <v>0</v>
      </c>
      <c r="BH148" s="192">
        <f>IF(N148="zníž. prenesená",J148,0)</f>
        <v>0</v>
      </c>
      <c r="BI148" s="192">
        <f>IF(N148="nulová",J148,0)</f>
        <v>0</v>
      </c>
      <c r="BJ148" s="14" t="s">
        <v>140</v>
      </c>
      <c r="BK148" s="192">
        <f>ROUND(I148*H148,2)</f>
        <v>0</v>
      </c>
      <c r="BL148" s="14" t="s">
        <v>533</v>
      </c>
      <c r="BM148" s="191" t="s">
        <v>331</v>
      </c>
    </row>
    <row r="149" spans="1:65" s="2" customFormat="1" ht="14.45" customHeight="1">
      <c r="A149" s="28"/>
      <c r="B149" s="29"/>
      <c r="C149" s="180" t="s">
        <v>236</v>
      </c>
      <c r="D149" s="180" t="s">
        <v>135</v>
      </c>
      <c r="E149" s="181" t="s">
        <v>791</v>
      </c>
      <c r="F149" s="182" t="s">
        <v>792</v>
      </c>
      <c r="G149" s="183" t="s">
        <v>532</v>
      </c>
      <c r="H149" s="184">
        <v>64</v>
      </c>
      <c r="I149" s="184"/>
      <c r="J149" s="185">
        <f>ROUND(I149*H149,2)</f>
        <v>0</v>
      </c>
      <c r="K149" s="186"/>
      <c r="L149" s="33"/>
      <c r="M149" s="207" t="s">
        <v>1</v>
      </c>
      <c r="N149" s="208" t="s">
        <v>37</v>
      </c>
      <c r="O149" s="205">
        <v>0</v>
      </c>
      <c r="P149" s="205">
        <f>O149*H149</f>
        <v>0</v>
      </c>
      <c r="Q149" s="205">
        <v>0</v>
      </c>
      <c r="R149" s="205">
        <f>Q149*H149</f>
        <v>0</v>
      </c>
      <c r="S149" s="205">
        <v>0</v>
      </c>
      <c r="T149" s="206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91" t="s">
        <v>533</v>
      </c>
      <c r="AT149" s="191" t="s">
        <v>135</v>
      </c>
      <c r="AU149" s="191" t="s">
        <v>79</v>
      </c>
      <c r="AY149" s="14" t="s">
        <v>133</v>
      </c>
      <c r="BE149" s="192">
        <f>IF(N149="základná",J149,0)</f>
        <v>0</v>
      </c>
      <c r="BF149" s="192">
        <f>IF(N149="znížená",J149,0)</f>
        <v>0</v>
      </c>
      <c r="BG149" s="192">
        <f>IF(N149="zákl. prenesená",J149,0)</f>
        <v>0</v>
      </c>
      <c r="BH149" s="192">
        <f>IF(N149="zníž. prenesená",J149,0)</f>
        <v>0</v>
      </c>
      <c r="BI149" s="192">
        <f>IF(N149="nulová",J149,0)</f>
        <v>0</v>
      </c>
      <c r="BJ149" s="14" t="s">
        <v>140</v>
      </c>
      <c r="BK149" s="192">
        <f>ROUND(I149*H149,2)</f>
        <v>0</v>
      </c>
      <c r="BL149" s="14" t="s">
        <v>533</v>
      </c>
      <c r="BM149" s="191" t="s">
        <v>339</v>
      </c>
    </row>
    <row r="150" spans="1:65" s="2" customFormat="1" ht="6.95" customHeight="1">
      <c r="A150" s="28"/>
      <c r="B150" s="48"/>
      <c r="C150" s="49"/>
      <c r="D150" s="49"/>
      <c r="E150" s="49"/>
      <c r="F150" s="49"/>
      <c r="G150" s="49"/>
      <c r="H150" s="49"/>
      <c r="I150" s="49"/>
      <c r="J150" s="49"/>
      <c r="K150" s="49"/>
      <c r="L150" s="33"/>
      <c r="M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</row>
  </sheetData>
  <sheetProtection formatColumns="0" formatRows="0" autoFilter="0"/>
  <autoFilter ref="C119:K14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8"/>
  <sheetViews>
    <sheetView showGridLines="0" topLeftCell="A4" workbookViewId="0">
      <selection activeCell="J12" sqref="J1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19"/>
    </row>
    <row r="2" spans="1:46" s="1" customFormat="1" ht="36.950000000000003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4" t="s">
        <v>98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7"/>
      <c r="AT3" s="14" t="s">
        <v>71</v>
      </c>
    </row>
    <row r="4" spans="1:46" s="1" customFormat="1" ht="24.95" customHeight="1">
      <c r="B4" s="17"/>
      <c r="D4" s="104" t="s">
        <v>102</v>
      </c>
      <c r="L4" s="17"/>
      <c r="M4" s="105" t="s">
        <v>10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06" t="s">
        <v>13</v>
      </c>
      <c r="L6" s="17"/>
    </row>
    <row r="7" spans="1:46" s="1" customFormat="1" ht="26.25" customHeight="1">
      <c r="B7" s="17"/>
      <c r="E7" s="248" t="str">
        <f>'Rekapitulácia stavby'!K6</f>
        <v>Veľké Kapušany - Okružná križovatka ul.Fábryho - Nám.I.Dobóa - Nám.L.N.Tolstého</v>
      </c>
      <c r="F7" s="249"/>
      <c r="G7" s="249"/>
      <c r="H7" s="249"/>
      <c r="L7" s="17"/>
    </row>
    <row r="8" spans="1:46" s="2" customFormat="1" ht="12" customHeight="1">
      <c r="A8" s="28"/>
      <c r="B8" s="33"/>
      <c r="C8" s="28"/>
      <c r="D8" s="106" t="s">
        <v>103</v>
      </c>
      <c r="E8" s="28"/>
      <c r="F8" s="28"/>
      <c r="G8" s="28"/>
      <c r="H8" s="28"/>
      <c r="I8" s="28"/>
      <c r="J8" s="28"/>
      <c r="K8" s="28"/>
      <c r="L8" s="45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33"/>
      <c r="C9" s="28"/>
      <c r="D9" s="28"/>
      <c r="E9" s="250" t="s">
        <v>793</v>
      </c>
      <c r="F9" s="251"/>
      <c r="G9" s="251"/>
      <c r="H9" s="251"/>
      <c r="I9" s="28"/>
      <c r="J9" s="28"/>
      <c r="K9" s="28"/>
      <c r="L9" s="45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45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33"/>
      <c r="C11" s="28"/>
      <c r="D11" s="106" t="s">
        <v>15</v>
      </c>
      <c r="E11" s="28"/>
      <c r="F11" s="107" t="s">
        <v>1</v>
      </c>
      <c r="G11" s="28"/>
      <c r="H11" s="28"/>
      <c r="I11" s="106" t="s">
        <v>16</v>
      </c>
      <c r="J11" s="107" t="s">
        <v>1</v>
      </c>
      <c r="K11" s="28"/>
      <c r="L11" s="45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33"/>
      <c r="C12" s="28"/>
      <c r="D12" s="106" t="s">
        <v>17</v>
      </c>
      <c r="E12" s="28"/>
      <c r="F12" s="107" t="s">
        <v>18</v>
      </c>
      <c r="G12" s="28"/>
      <c r="H12" s="28"/>
      <c r="I12" s="106" t="s">
        <v>19</v>
      </c>
      <c r="J12" s="108"/>
      <c r="K12" s="28"/>
      <c r="L12" s="45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45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33"/>
      <c r="C14" s="28"/>
      <c r="D14" s="106" t="s">
        <v>20</v>
      </c>
      <c r="E14" s="28"/>
      <c r="F14" s="28"/>
      <c r="G14" s="28"/>
      <c r="H14" s="28"/>
      <c r="I14" s="106" t="s">
        <v>21</v>
      </c>
      <c r="J14" s="107" t="s">
        <v>1</v>
      </c>
      <c r="K14" s="28"/>
      <c r="L14" s="45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33"/>
      <c r="C15" s="28"/>
      <c r="D15" s="28"/>
      <c r="E15" s="107" t="s">
        <v>22</v>
      </c>
      <c r="F15" s="28"/>
      <c r="G15" s="28"/>
      <c r="H15" s="28"/>
      <c r="I15" s="106" t="s">
        <v>23</v>
      </c>
      <c r="J15" s="107" t="s">
        <v>1</v>
      </c>
      <c r="K15" s="28"/>
      <c r="L15" s="45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33"/>
      <c r="C16" s="28"/>
      <c r="D16" s="28"/>
      <c r="E16" s="28"/>
      <c r="F16" s="28"/>
      <c r="G16" s="28"/>
      <c r="H16" s="28"/>
      <c r="I16" s="28"/>
      <c r="J16" s="28"/>
      <c r="K16" s="28"/>
      <c r="L16" s="45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33"/>
      <c r="C17" s="28"/>
      <c r="D17" s="106" t="s">
        <v>24</v>
      </c>
      <c r="E17" s="28"/>
      <c r="F17" s="28"/>
      <c r="G17" s="28"/>
      <c r="H17" s="28"/>
      <c r="I17" s="106" t="s">
        <v>21</v>
      </c>
      <c r="J17" s="107" t="str">
        <f>'Rekapitulácia stavby'!AN13</f>
        <v/>
      </c>
      <c r="K17" s="28"/>
      <c r="L17" s="45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33"/>
      <c r="C18" s="28"/>
      <c r="D18" s="28"/>
      <c r="E18" s="252" t="str">
        <f>'Rekapitulácia stavby'!E14</f>
        <v xml:space="preserve"> </v>
      </c>
      <c r="F18" s="252"/>
      <c r="G18" s="252"/>
      <c r="H18" s="252"/>
      <c r="I18" s="106" t="s">
        <v>23</v>
      </c>
      <c r="J18" s="107" t="str">
        <f>'Rekapitulácia stavby'!AN14</f>
        <v/>
      </c>
      <c r="K18" s="28"/>
      <c r="L18" s="45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45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33"/>
      <c r="C20" s="28"/>
      <c r="D20" s="106" t="s">
        <v>26</v>
      </c>
      <c r="E20" s="28"/>
      <c r="F20" s="28"/>
      <c r="G20" s="28"/>
      <c r="H20" s="28"/>
      <c r="I20" s="106" t="s">
        <v>21</v>
      </c>
      <c r="J20" s="107" t="s">
        <v>1</v>
      </c>
      <c r="K20" s="28"/>
      <c r="L20" s="45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33"/>
      <c r="C21" s="28"/>
      <c r="D21" s="28"/>
      <c r="E21" s="107" t="s">
        <v>27</v>
      </c>
      <c r="F21" s="28"/>
      <c r="G21" s="28"/>
      <c r="H21" s="28"/>
      <c r="I21" s="106" t="s">
        <v>23</v>
      </c>
      <c r="J21" s="107" t="s">
        <v>1</v>
      </c>
      <c r="K21" s="28"/>
      <c r="L21" s="45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33"/>
      <c r="C22" s="28"/>
      <c r="D22" s="28"/>
      <c r="E22" s="28"/>
      <c r="F22" s="28"/>
      <c r="G22" s="28"/>
      <c r="H22" s="28"/>
      <c r="I22" s="28"/>
      <c r="J22" s="28"/>
      <c r="K22" s="28"/>
      <c r="L22" s="45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33"/>
      <c r="C23" s="28"/>
      <c r="D23" s="106" t="s">
        <v>29</v>
      </c>
      <c r="E23" s="28"/>
      <c r="F23" s="28"/>
      <c r="G23" s="28"/>
      <c r="H23" s="28"/>
      <c r="I23" s="106" t="s">
        <v>21</v>
      </c>
      <c r="J23" s="107" t="str">
        <f>IF('Rekapitulácia stavby'!AN19="","",'Rekapitulácia stavby'!AN19)</f>
        <v/>
      </c>
      <c r="K23" s="28"/>
      <c r="L23" s="45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33"/>
      <c r="C24" s="28"/>
      <c r="D24" s="28"/>
      <c r="E24" s="107" t="str">
        <f>IF('Rekapitulácia stavby'!E20="","",'Rekapitulácia stavby'!E20)</f>
        <v xml:space="preserve"> </v>
      </c>
      <c r="F24" s="28"/>
      <c r="G24" s="28"/>
      <c r="H24" s="28"/>
      <c r="I24" s="106" t="s">
        <v>23</v>
      </c>
      <c r="J24" s="107" t="str">
        <f>IF('Rekapitulácia stavby'!AN20="","",'Rekapitulácia stavby'!AN20)</f>
        <v/>
      </c>
      <c r="K24" s="28"/>
      <c r="L24" s="45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33"/>
      <c r="C25" s="28"/>
      <c r="D25" s="28"/>
      <c r="E25" s="28"/>
      <c r="F25" s="28"/>
      <c r="G25" s="28"/>
      <c r="H25" s="28"/>
      <c r="I25" s="28"/>
      <c r="J25" s="28"/>
      <c r="K25" s="28"/>
      <c r="L25" s="45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33"/>
      <c r="C26" s="28"/>
      <c r="D26" s="106" t="s">
        <v>30</v>
      </c>
      <c r="E26" s="28"/>
      <c r="F26" s="28"/>
      <c r="G26" s="28"/>
      <c r="H26" s="28"/>
      <c r="I26" s="28"/>
      <c r="J26" s="28"/>
      <c r="K26" s="28"/>
      <c r="L26" s="45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109"/>
      <c r="B27" s="110"/>
      <c r="C27" s="109"/>
      <c r="D27" s="109"/>
      <c r="E27" s="253" t="s">
        <v>1</v>
      </c>
      <c r="F27" s="253"/>
      <c r="G27" s="253"/>
      <c r="H27" s="253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28"/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45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33"/>
      <c r="C29" s="28"/>
      <c r="D29" s="112"/>
      <c r="E29" s="112"/>
      <c r="F29" s="112"/>
      <c r="G29" s="112"/>
      <c r="H29" s="112"/>
      <c r="I29" s="112"/>
      <c r="J29" s="112"/>
      <c r="K29" s="112"/>
      <c r="L29" s="45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33"/>
      <c r="C30" s="28"/>
      <c r="D30" s="113" t="s">
        <v>31</v>
      </c>
      <c r="E30" s="28"/>
      <c r="F30" s="28"/>
      <c r="G30" s="28"/>
      <c r="H30" s="28"/>
      <c r="I30" s="28"/>
      <c r="J30" s="114">
        <f>ROUND(J120, 2)</f>
        <v>0</v>
      </c>
      <c r="K30" s="28"/>
      <c r="L30" s="45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33"/>
      <c r="C31" s="28"/>
      <c r="D31" s="112"/>
      <c r="E31" s="112"/>
      <c r="F31" s="112"/>
      <c r="G31" s="112"/>
      <c r="H31" s="112"/>
      <c r="I31" s="112"/>
      <c r="J31" s="112"/>
      <c r="K31" s="112"/>
      <c r="L31" s="45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33"/>
      <c r="C32" s="28"/>
      <c r="D32" s="28"/>
      <c r="E32" s="28"/>
      <c r="F32" s="115" t="s">
        <v>33</v>
      </c>
      <c r="G32" s="28"/>
      <c r="H32" s="28"/>
      <c r="I32" s="115" t="s">
        <v>32</v>
      </c>
      <c r="J32" s="115" t="s">
        <v>34</v>
      </c>
      <c r="K32" s="28"/>
      <c r="L32" s="45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33"/>
      <c r="C33" s="28"/>
      <c r="D33" s="116" t="s">
        <v>35</v>
      </c>
      <c r="E33" s="106" t="s">
        <v>36</v>
      </c>
      <c r="F33" s="117">
        <f>ROUND((SUM(BE120:BE137)),  2)</f>
        <v>0</v>
      </c>
      <c r="G33" s="28"/>
      <c r="H33" s="28"/>
      <c r="I33" s="118">
        <v>0.2</v>
      </c>
      <c r="J33" s="117">
        <f>ROUND(((SUM(BE120:BE137))*I33),  2)</f>
        <v>0</v>
      </c>
      <c r="K33" s="28"/>
      <c r="L33" s="45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33"/>
      <c r="C34" s="28"/>
      <c r="D34" s="28"/>
      <c r="E34" s="106" t="s">
        <v>37</v>
      </c>
      <c r="F34" s="117">
        <f>ROUND((SUM(BF120:BF137)),  2)</f>
        <v>0</v>
      </c>
      <c r="G34" s="28"/>
      <c r="H34" s="28"/>
      <c r="I34" s="118">
        <v>0.2</v>
      </c>
      <c r="J34" s="117">
        <f>ROUND(((SUM(BF120:BF137))*I34),  2)</f>
        <v>0</v>
      </c>
      <c r="K34" s="28"/>
      <c r="L34" s="45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33"/>
      <c r="C35" s="28"/>
      <c r="D35" s="28"/>
      <c r="E35" s="106" t="s">
        <v>38</v>
      </c>
      <c r="F35" s="117">
        <f>ROUND((SUM(BG120:BG137)),  2)</f>
        <v>0</v>
      </c>
      <c r="G35" s="28"/>
      <c r="H35" s="28"/>
      <c r="I35" s="118">
        <v>0.2</v>
      </c>
      <c r="J35" s="117">
        <f>0</f>
        <v>0</v>
      </c>
      <c r="K35" s="28"/>
      <c r="L35" s="45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33"/>
      <c r="C36" s="28"/>
      <c r="D36" s="28"/>
      <c r="E36" s="106" t="s">
        <v>39</v>
      </c>
      <c r="F36" s="117">
        <f>ROUND((SUM(BH120:BH137)),  2)</f>
        <v>0</v>
      </c>
      <c r="G36" s="28"/>
      <c r="H36" s="28"/>
      <c r="I36" s="118">
        <v>0.2</v>
      </c>
      <c r="J36" s="117">
        <f>0</f>
        <v>0</v>
      </c>
      <c r="K36" s="28"/>
      <c r="L36" s="45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33"/>
      <c r="C37" s="28"/>
      <c r="D37" s="28"/>
      <c r="E37" s="106" t="s">
        <v>40</v>
      </c>
      <c r="F37" s="117">
        <f>ROUND((SUM(BI120:BI137)),  2)</f>
        <v>0</v>
      </c>
      <c r="G37" s="28"/>
      <c r="H37" s="28"/>
      <c r="I37" s="118">
        <v>0</v>
      </c>
      <c r="J37" s="117">
        <f>0</f>
        <v>0</v>
      </c>
      <c r="K37" s="28"/>
      <c r="L37" s="45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45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33"/>
      <c r="C39" s="119"/>
      <c r="D39" s="120" t="s">
        <v>41</v>
      </c>
      <c r="E39" s="121"/>
      <c r="F39" s="121"/>
      <c r="G39" s="122" t="s">
        <v>42</v>
      </c>
      <c r="H39" s="123" t="s">
        <v>43</v>
      </c>
      <c r="I39" s="121"/>
      <c r="J39" s="124">
        <f>SUM(J30:J37)</f>
        <v>0</v>
      </c>
      <c r="K39" s="125"/>
      <c r="L39" s="45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45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5"/>
      <c r="D50" s="126" t="s">
        <v>44</v>
      </c>
      <c r="E50" s="127"/>
      <c r="F50" s="127"/>
      <c r="G50" s="126" t="s">
        <v>45</v>
      </c>
      <c r="H50" s="127"/>
      <c r="I50" s="127"/>
      <c r="J50" s="127"/>
      <c r="K50" s="127"/>
      <c r="L50" s="45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8"/>
      <c r="B61" s="33"/>
      <c r="C61" s="28"/>
      <c r="D61" s="128" t="s">
        <v>46</v>
      </c>
      <c r="E61" s="129"/>
      <c r="F61" s="130" t="s">
        <v>47</v>
      </c>
      <c r="G61" s="128" t="s">
        <v>46</v>
      </c>
      <c r="H61" s="129"/>
      <c r="I61" s="129"/>
      <c r="J61" s="131" t="s">
        <v>47</v>
      </c>
      <c r="K61" s="129"/>
      <c r="L61" s="4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8"/>
      <c r="B65" s="33"/>
      <c r="C65" s="28"/>
      <c r="D65" s="126" t="s">
        <v>48</v>
      </c>
      <c r="E65" s="132"/>
      <c r="F65" s="132"/>
      <c r="G65" s="126" t="s">
        <v>49</v>
      </c>
      <c r="H65" s="132"/>
      <c r="I65" s="132"/>
      <c r="J65" s="132"/>
      <c r="K65" s="132"/>
      <c r="L65" s="45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8"/>
      <c r="B76" s="33"/>
      <c r="C76" s="28"/>
      <c r="D76" s="128" t="s">
        <v>46</v>
      </c>
      <c r="E76" s="129"/>
      <c r="F76" s="130" t="s">
        <v>47</v>
      </c>
      <c r="G76" s="128" t="s">
        <v>46</v>
      </c>
      <c r="H76" s="129"/>
      <c r="I76" s="129"/>
      <c r="J76" s="131" t="s">
        <v>47</v>
      </c>
      <c r="K76" s="129"/>
      <c r="L76" s="45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45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hidden="1" customHeight="1">
      <c r="A81" s="28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45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hidden="1" customHeight="1">
      <c r="A82" s="28"/>
      <c r="B82" s="29"/>
      <c r="C82" s="20" t="s">
        <v>105</v>
      </c>
      <c r="D82" s="30"/>
      <c r="E82" s="30"/>
      <c r="F82" s="30"/>
      <c r="G82" s="30"/>
      <c r="H82" s="30"/>
      <c r="I82" s="30"/>
      <c r="J82" s="30"/>
      <c r="K82" s="30"/>
      <c r="L82" s="45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hidden="1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45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hidden="1" customHeight="1">
      <c r="A84" s="28"/>
      <c r="B84" s="29"/>
      <c r="C84" s="25" t="s">
        <v>13</v>
      </c>
      <c r="D84" s="30"/>
      <c r="E84" s="30"/>
      <c r="F84" s="30"/>
      <c r="G84" s="30"/>
      <c r="H84" s="30"/>
      <c r="I84" s="30"/>
      <c r="J84" s="30"/>
      <c r="K84" s="30"/>
      <c r="L84" s="45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hidden="1" customHeight="1">
      <c r="A85" s="28"/>
      <c r="B85" s="29"/>
      <c r="C85" s="30"/>
      <c r="D85" s="30"/>
      <c r="E85" s="246" t="str">
        <f>E7</f>
        <v>Veľké Kapušany - Okružná križovatka ul.Fábryho - Nám.I.Dobóa - Nám.L.N.Tolstého</v>
      </c>
      <c r="F85" s="247"/>
      <c r="G85" s="247"/>
      <c r="H85" s="247"/>
      <c r="I85" s="30"/>
      <c r="J85" s="30"/>
      <c r="K85" s="30"/>
      <c r="L85" s="45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hidden="1" customHeight="1">
      <c r="A86" s="28"/>
      <c r="B86" s="29"/>
      <c r="C86" s="25" t="s">
        <v>103</v>
      </c>
      <c r="D86" s="30"/>
      <c r="E86" s="30"/>
      <c r="F86" s="30"/>
      <c r="G86" s="30"/>
      <c r="H86" s="30"/>
      <c r="I86" s="30"/>
      <c r="J86" s="30"/>
      <c r="K86" s="30"/>
      <c r="L86" s="45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hidden="1" customHeight="1">
      <c r="A87" s="28"/>
      <c r="B87" s="29"/>
      <c r="C87" s="30"/>
      <c r="D87" s="30"/>
      <c r="E87" s="209" t="str">
        <f>E9</f>
        <v>621-00.1 - 621 - 00.1  Preložka NN vedenia</v>
      </c>
      <c r="F87" s="245"/>
      <c r="G87" s="245"/>
      <c r="H87" s="245"/>
      <c r="I87" s="30"/>
      <c r="J87" s="30"/>
      <c r="K87" s="30"/>
      <c r="L87" s="45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hidden="1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45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hidden="1" customHeight="1">
      <c r="A89" s="28"/>
      <c r="B89" s="29"/>
      <c r="C89" s="25" t="s">
        <v>17</v>
      </c>
      <c r="D89" s="30"/>
      <c r="E89" s="30"/>
      <c r="F89" s="23" t="str">
        <f>F12</f>
        <v>Veľké Kapušany</v>
      </c>
      <c r="G89" s="30"/>
      <c r="H89" s="30"/>
      <c r="I89" s="25" t="s">
        <v>19</v>
      </c>
      <c r="J89" s="60" t="str">
        <f>IF(J12="","",J12)</f>
        <v/>
      </c>
      <c r="K89" s="30"/>
      <c r="L89" s="45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hidden="1" customHeight="1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45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hidden="1" customHeight="1">
      <c r="A91" s="28"/>
      <c r="B91" s="29"/>
      <c r="C91" s="25" t="s">
        <v>20</v>
      </c>
      <c r="D91" s="30"/>
      <c r="E91" s="30"/>
      <c r="F91" s="23" t="str">
        <f>E15</f>
        <v>Mesto Veľké Kapušany, mestský úrad</v>
      </c>
      <c r="G91" s="30"/>
      <c r="H91" s="30"/>
      <c r="I91" s="25" t="s">
        <v>26</v>
      </c>
      <c r="J91" s="26" t="str">
        <f>E21</f>
        <v>KApAR s.r.o. Prešov</v>
      </c>
      <c r="K91" s="30"/>
      <c r="L91" s="45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hidden="1" customHeight="1">
      <c r="A92" s="28"/>
      <c r="B92" s="29"/>
      <c r="C92" s="25" t="s">
        <v>24</v>
      </c>
      <c r="D92" s="30"/>
      <c r="E92" s="30"/>
      <c r="F92" s="23" t="str">
        <f>IF(E18="","",E18)</f>
        <v xml:space="preserve"> </v>
      </c>
      <c r="G92" s="30"/>
      <c r="H92" s="30"/>
      <c r="I92" s="25" t="s">
        <v>29</v>
      </c>
      <c r="J92" s="26" t="str">
        <f>E24</f>
        <v xml:space="preserve"> </v>
      </c>
      <c r="K92" s="30"/>
      <c r="L92" s="45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hidden="1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45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hidden="1" customHeight="1">
      <c r="A94" s="28"/>
      <c r="B94" s="29"/>
      <c r="C94" s="137" t="s">
        <v>106</v>
      </c>
      <c r="D94" s="138"/>
      <c r="E94" s="138"/>
      <c r="F94" s="138"/>
      <c r="G94" s="138"/>
      <c r="H94" s="138"/>
      <c r="I94" s="138"/>
      <c r="J94" s="139" t="s">
        <v>107</v>
      </c>
      <c r="K94" s="138"/>
      <c r="L94" s="45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hidden="1" customHeight="1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45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hidden="1" customHeight="1">
      <c r="A96" s="28"/>
      <c r="B96" s="29"/>
      <c r="C96" s="140" t="s">
        <v>108</v>
      </c>
      <c r="D96" s="30"/>
      <c r="E96" s="30"/>
      <c r="F96" s="30"/>
      <c r="G96" s="30"/>
      <c r="H96" s="30"/>
      <c r="I96" s="30"/>
      <c r="J96" s="78">
        <f>J120</f>
        <v>0</v>
      </c>
      <c r="K96" s="30"/>
      <c r="L96" s="45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109</v>
      </c>
    </row>
    <row r="97" spans="1:31" s="9" customFormat="1" ht="24.95" hidden="1" customHeight="1">
      <c r="B97" s="141"/>
      <c r="C97" s="142"/>
      <c r="D97" s="143" t="s">
        <v>750</v>
      </c>
      <c r="E97" s="144"/>
      <c r="F97" s="144"/>
      <c r="G97" s="144"/>
      <c r="H97" s="144"/>
      <c r="I97" s="144"/>
      <c r="J97" s="145">
        <f>J121</f>
        <v>0</v>
      </c>
      <c r="K97" s="142"/>
      <c r="L97" s="146"/>
    </row>
    <row r="98" spans="1:31" s="10" customFormat="1" ht="19.899999999999999" hidden="1" customHeight="1">
      <c r="B98" s="147"/>
      <c r="C98" s="148"/>
      <c r="D98" s="149" t="s">
        <v>503</v>
      </c>
      <c r="E98" s="150"/>
      <c r="F98" s="150"/>
      <c r="G98" s="150"/>
      <c r="H98" s="150"/>
      <c r="I98" s="150"/>
      <c r="J98" s="151">
        <f>J122</f>
        <v>0</v>
      </c>
      <c r="K98" s="148"/>
      <c r="L98" s="152"/>
    </row>
    <row r="99" spans="1:31" s="10" customFormat="1" ht="19.899999999999999" hidden="1" customHeight="1">
      <c r="B99" s="147"/>
      <c r="C99" s="148"/>
      <c r="D99" s="149" t="s">
        <v>118</v>
      </c>
      <c r="E99" s="150"/>
      <c r="F99" s="150"/>
      <c r="G99" s="150"/>
      <c r="H99" s="150"/>
      <c r="I99" s="150"/>
      <c r="J99" s="151">
        <f>J127</f>
        <v>0</v>
      </c>
      <c r="K99" s="148"/>
      <c r="L99" s="152"/>
    </row>
    <row r="100" spans="1:31" s="9" customFormat="1" ht="24.95" hidden="1" customHeight="1">
      <c r="B100" s="141"/>
      <c r="C100" s="142"/>
      <c r="D100" s="143" t="s">
        <v>504</v>
      </c>
      <c r="E100" s="144"/>
      <c r="F100" s="144"/>
      <c r="G100" s="144"/>
      <c r="H100" s="144"/>
      <c r="I100" s="144"/>
      <c r="J100" s="145">
        <f>J133</f>
        <v>0</v>
      </c>
      <c r="K100" s="142"/>
      <c r="L100" s="146"/>
    </row>
    <row r="101" spans="1:31" s="2" customFormat="1" ht="21.75" hidden="1" customHeight="1">
      <c r="A101" s="28"/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45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s="2" customFormat="1" ht="6.95" hidden="1" customHeight="1">
      <c r="A102" s="28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5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hidden="1"/>
    <row r="104" spans="1:31" hidden="1"/>
    <row r="105" spans="1:31" hidden="1"/>
    <row r="106" spans="1:31" s="2" customFormat="1" ht="6.95" customHeight="1">
      <c r="A106" s="28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5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24.95" customHeight="1">
      <c r="A107" s="28"/>
      <c r="B107" s="29"/>
      <c r="C107" s="20" t="s">
        <v>119</v>
      </c>
      <c r="D107" s="30"/>
      <c r="E107" s="30"/>
      <c r="F107" s="30"/>
      <c r="G107" s="30"/>
      <c r="H107" s="30"/>
      <c r="I107" s="30"/>
      <c r="J107" s="30"/>
      <c r="K107" s="30"/>
      <c r="L107" s="45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6.95" customHeight="1">
      <c r="A108" s="28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45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2" customHeight="1">
      <c r="A109" s="28"/>
      <c r="B109" s="29"/>
      <c r="C109" s="25" t="s">
        <v>13</v>
      </c>
      <c r="D109" s="30"/>
      <c r="E109" s="30"/>
      <c r="F109" s="30"/>
      <c r="G109" s="30"/>
      <c r="H109" s="30"/>
      <c r="I109" s="30"/>
      <c r="J109" s="30"/>
      <c r="K109" s="30"/>
      <c r="L109" s="45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26.25" customHeight="1">
      <c r="A110" s="28"/>
      <c r="B110" s="29"/>
      <c r="C110" s="30"/>
      <c r="D110" s="30"/>
      <c r="E110" s="246" t="str">
        <f>E7</f>
        <v>Veľké Kapušany - Okružná križovatka ul.Fábryho - Nám.I.Dobóa - Nám.L.N.Tolstého</v>
      </c>
      <c r="F110" s="247"/>
      <c r="G110" s="247"/>
      <c r="H110" s="247"/>
      <c r="I110" s="30"/>
      <c r="J110" s="30"/>
      <c r="K110" s="30"/>
      <c r="L110" s="45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2" customHeight="1">
      <c r="A111" s="28"/>
      <c r="B111" s="29"/>
      <c r="C111" s="25" t="s">
        <v>103</v>
      </c>
      <c r="D111" s="30"/>
      <c r="E111" s="30"/>
      <c r="F111" s="30"/>
      <c r="G111" s="30"/>
      <c r="H111" s="30"/>
      <c r="I111" s="30"/>
      <c r="J111" s="30"/>
      <c r="K111" s="30"/>
      <c r="L111" s="45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6.5" customHeight="1">
      <c r="A112" s="28"/>
      <c r="B112" s="29"/>
      <c r="C112" s="30"/>
      <c r="D112" s="30"/>
      <c r="E112" s="209" t="str">
        <f>E9</f>
        <v>621-00.1 - 621 - 00.1  Preložka NN vedenia</v>
      </c>
      <c r="F112" s="245"/>
      <c r="G112" s="245"/>
      <c r="H112" s="245"/>
      <c r="I112" s="30"/>
      <c r="J112" s="30"/>
      <c r="K112" s="30"/>
      <c r="L112" s="45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6.95" customHeight="1">
      <c r="A113" s="28"/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45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2" customHeight="1">
      <c r="A114" s="28"/>
      <c r="B114" s="29"/>
      <c r="C114" s="25" t="s">
        <v>17</v>
      </c>
      <c r="D114" s="30"/>
      <c r="E114" s="30"/>
      <c r="F114" s="23" t="str">
        <f>F12</f>
        <v>Veľké Kapušany</v>
      </c>
      <c r="G114" s="30"/>
      <c r="H114" s="30"/>
      <c r="I114" s="25" t="s">
        <v>19</v>
      </c>
      <c r="J114" s="60" t="str">
        <f>IF(J12="","",J12)</f>
        <v/>
      </c>
      <c r="K114" s="30"/>
      <c r="L114" s="45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6.95" customHeight="1">
      <c r="A115" s="28"/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45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5.2" customHeight="1">
      <c r="A116" s="28"/>
      <c r="B116" s="29"/>
      <c r="C116" s="25" t="s">
        <v>20</v>
      </c>
      <c r="D116" s="30"/>
      <c r="E116" s="30"/>
      <c r="F116" s="23" t="str">
        <f>E15</f>
        <v>Mesto Veľké Kapušany, mestský úrad</v>
      </c>
      <c r="G116" s="30"/>
      <c r="H116" s="30"/>
      <c r="I116" s="25" t="s">
        <v>26</v>
      </c>
      <c r="J116" s="26" t="str">
        <f>E21</f>
        <v>KApAR s.r.o. Prešov</v>
      </c>
      <c r="K116" s="30"/>
      <c r="L116" s="45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15.2" customHeight="1">
      <c r="A117" s="28"/>
      <c r="B117" s="29"/>
      <c r="C117" s="25" t="s">
        <v>24</v>
      </c>
      <c r="D117" s="30"/>
      <c r="E117" s="30"/>
      <c r="F117" s="23" t="str">
        <f>IF(E18="","",E18)</f>
        <v xml:space="preserve"> </v>
      </c>
      <c r="G117" s="30"/>
      <c r="H117" s="30"/>
      <c r="I117" s="25" t="s">
        <v>29</v>
      </c>
      <c r="J117" s="26" t="str">
        <f>E24</f>
        <v xml:space="preserve"> </v>
      </c>
      <c r="K117" s="30"/>
      <c r="L117" s="45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10.35" customHeight="1">
      <c r="A118" s="28"/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45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11" customFormat="1" ht="29.25" customHeight="1">
      <c r="A119" s="153"/>
      <c r="B119" s="154"/>
      <c r="C119" s="155" t="s">
        <v>120</v>
      </c>
      <c r="D119" s="156" t="s">
        <v>56</v>
      </c>
      <c r="E119" s="156" t="s">
        <v>52</v>
      </c>
      <c r="F119" s="156" t="s">
        <v>53</v>
      </c>
      <c r="G119" s="156" t="s">
        <v>121</v>
      </c>
      <c r="H119" s="156" t="s">
        <v>122</v>
      </c>
      <c r="I119" s="156" t="s">
        <v>123</v>
      </c>
      <c r="J119" s="157" t="s">
        <v>107</v>
      </c>
      <c r="K119" s="158" t="s">
        <v>124</v>
      </c>
      <c r="L119" s="159"/>
      <c r="M119" s="69" t="s">
        <v>1</v>
      </c>
      <c r="N119" s="70" t="s">
        <v>35</v>
      </c>
      <c r="O119" s="70" t="s">
        <v>125</v>
      </c>
      <c r="P119" s="70" t="s">
        <v>126</v>
      </c>
      <c r="Q119" s="70" t="s">
        <v>127</v>
      </c>
      <c r="R119" s="70" t="s">
        <v>128</v>
      </c>
      <c r="S119" s="70" t="s">
        <v>129</v>
      </c>
      <c r="T119" s="71" t="s">
        <v>130</v>
      </c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</row>
    <row r="120" spans="1:65" s="2" customFormat="1" ht="22.9" customHeight="1">
      <c r="A120" s="28"/>
      <c r="B120" s="29"/>
      <c r="C120" s="76" t="s">
        <v>108</v>
      </c>
      <c r="D120" s="30"/>
      <c r="E120" s="30"/>
      <c r="F120" s="30"/>
      <c r="G120" s="30"/>
      <c r="H120" s="30"/>
      <c r="I120" s="30"/>
      <c r="J120" s="160">
        <f>BK120</f>
        <v>0</v>
      </c>
      <c r="K120" s="30"/>
      <c r="L120" s="33"/>
      <c r="M120" s="72"/>
      <c r="N120" s="161"/>
      <c r="O120" s="73"/>
      <c r="P120" s="162">
        <f>P121+P133</f>
        <v>0</v>
      </c>
      <c r="Q120" s="73"/>
      <c r="R120" s="162">
        <f>R121+R133</f>
        <v>0</v>
      </c>
      <c r="S120" s="73"/>
      <c r="T120" s="163">
        <f>T121+T133</f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T120" s="14" t="s">
        <v>70</v>
      </c>
      <c r="AU120" s="14" t="s">
        <v>109</v>
      </c>
      <c r="BK120" s="164">
        <f>BK121+BK133</f>
        <v>0</v>
      </c>
    </row>
    <row r="121" spans="1:65" s="12" customFormat="1" ht="25.9" customHeight="1">
      <c r="B121" s="165"/>
      <c r="C121" s="166"/>
      <c r="D121" s="167" t="s">
        <v>70</v>
      </c>
      <c r="E121" s="168" t="s">
        <v>241</v>
      </c>
      <c r="F121" s="168" t="s">
        <v>751</v>
      </c>
      <c r="G121" s="166"/>
      <c r="H121" s="166"/>
      <c r="I121" s="166"/>
      <c r="J121" s="169">
        <f>BK121</f>
        <v>0</v>
      </c>
      <c r="K121" s="166"/>
      <c r="L121" s="170"/>
      <c r="M121" s="171"/>
      <c r="N121" s="172"/>
      <c r="O121" s="172"/>
      <c r="P121" s="173">
        <f>P122+P127</f>
        <v>0</v>
      </c>
      <c r="Q121" s="172"/>
      <c r="R121" s="173">
        <f>R122+R127</f>
        <v>0</v>
      </c>
      <c r="S121" s="172"/>
      <c r="T121" s="174">
        <f>T122+T127</f>
        <v>0</v>
      </c>
      <c r="AR121" s="175" t="s">
        <v>145</v>
      </c>
      <c r="AT121" s="176" t="s">
        <v>70</v>
      </c>
      <c r="AU121" s="176" t="s">
        <v>71</v>
      </c>
      <c r="AY121" s="175" t="s">
        <v>133</v>
      </c>
      <c r="BK121" s="177">
        <f>BK122+BK127</f>
        <v>0</v>
      </c>
    </row>
    <row r="122" spans="1:65" s="12" customFormat="1" ht="22.9" customHeight="1">
      <c r="B122" s="165"/>
      <c r="C122" s="166"/>
      <c r="D122" s="167" t="s">
        <v>70</v>
      </c>
      <c r="E122" s="178" t="s">
        <v>505</v>
      </c>
      <c r="F122" s="178" t="s">
        <v>506</v>
      </c>
      <c r="G122" s="166"/>
      <c r="H122" s="166"/>
      <c r="I122" s="166"/>
      <c r="J122" s="179">
        <f>BK122</f>
        <v>0</v>
      </c>
      <c r="K122" s="166"/>
      <c r="L122" s="170"/>
      <c r="M122" s="171"/>
      <c r="N122" s="172"/>
      <c r="O122" s="172"/>
      <c r="P122" s="173">
        <f>SUM(P123:P126)</f>
        <v>0</v>
      </c>
      <c r="Q122" s="172"/>
      <c r="R122" s="173">
        <f>SUM(R123:R126)</f>
        <v>0</v>
      </c>
      <c r="S122" s="172"/>
      <c r="T122" s="174">
        <f>SUM(T123:T126)</f>
        <v>0</v>
      </c>
      <c r="AR122" s="175" t="s">
        <v>145</v>
      </c>
      <c r="AT122" s="176" t="s">
        <v>70</v>
      </c>
      <c r="AU122" s="176" t="s">
        <v>79</v>
      </c>
      <c r="AY122" s="175" t="s">
        <v>133</v>
      </c>
      <c r="BK122" s="177">
        <f>SUM(BK123:BK126)</f>
        <v>0</v>
      </c>
    </row>
    <row r="123" spans="1:65" s="2" customFormat="1" ht="14.45" customHeight="1">
      <c r="A123" s="28"/>
      <c r="B123" s="29"/>
      <c r="C123" s="180" t="s">
        <v>79</v>
      </c>
      <c r="D123" s="180" t="s">
        <v>135</v>
      </c>
      <c r="E123" s="181" t="s">
        <v>794</v>
      </c>
      <c r="F123" s="182" t="s">
        <v>795</v>
      </c>
      <c r="G123" s="183" t="s">
        <v>176</v>
      </c>
      <c r="H123" s="184">
        <v>60</v>
      </c>
      <c r="I123" s="184"/>
      <c r="J123" s="185">
        <f>ROUND(I123*H123,2)</f>
        <v>0</v>
      </c>
      <c r="K123" s="186"/>
      <c r="L123" s="33"/>
      <c r="M123" s="187" t="s">
        <v>1</v>
      </c>
      <c r="N123" s="188" t="s">
        <v>37</v>
      </c>
      <c r="O123" s="189">
        <v>0</v>
      </c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91" t="s">
        <v>396</v>
      </c>
      <c r="AT123" s="191" t="s">
        <v>135</v>
      </c>
      <c r="AU123" s="191" t="s">
        <v>140</v>
      </c>
      <c r="AY123" s="14" t="s">
        <v>133</v>
      </c>
      <c r="BE123" s="192">
        <f>IF(N123="základná",J123,0)</f>
        <v>0</v>
      </c>
      <c r="BF123" s="192">
        <f>IF(N123="znížená",J123,0)</f>
        <v>0</v>
      </c>
      <c r="BG123" s="192">
        <f>IF(N123="zákl. prenesená",J123,0)</f>
        <v>0</v>
      </c>
      <c r="BH123" s="192">
        <f>IF(N123="zníž. prenesená",J123,0)</f>
        <v>0</v>
      </c>
      <c r="BI123" s="192">
        <f>IF(N123="nulová",J123,0)</f>
        <v>0</v>
      </c>
      <c r="BJ123" s="14" t="s">
        <v>140</v>
      </c>
      <c r="BK123" s="192">
        <f>ROUND(I123*H123,2)</f>
        <v>0</v>
      </c>
      <c r="BL123" s="14" t="s">
        <v>396</v>
      </c>
      <c r="BM123" s="191" t="s">
        <v>140</v>
      </c>
    </row>
    <row r="124" spans="1:65" s="2" customFormat="1" ht="14.45" customHeight="1">
      <c r="A124" s="28"/>
      <c r="B124" s="29"/>
      <c r="C124" s="180" t="s">
        <v>140</v>
      </c>
      <c r="D124" s="180" t="s">
        <v>135</v>
      </c>
      <c r="E124" s="181" t="s">
        <v>796</v>
      </c>
      <c r="F124" s="182" t="s">
        <v>797</v>
      </c>
      <c r="G124" s="183" t="s">
        <v>513</v>
      </c>
      <c r="H124" s="184">
        <v>1</v>
      </c>
      <c r="I124" s="184"/>
      <c r="J124" s="185">
        <f>ROUND(I124*H124,2)</f>
        <v>0</v>
      </c>
      <c r="K124" s="186"/>
      <c r="L124" s="33"/>
      <c r="M124" s="187" t="s">
        <v>1</v>
      </c>
      <c r="N124" s="188" t="s">
        <v>37</v>
      </c>
      <c r="O124" s="189">
        <v>0</v>
      </c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91" t="s">
        <v>396</v>
      </c>
      <c r="AT124" s="191" t="s">
        <v>135</v>
      </c>
      <c r="AU124" s="191" t="s">
        <v>140</v>
      </c>
      <c r="AY124" s="14" t="s">
        <v>133</v>
      </c>
      <c r="BE124" s="192">
        <f>IF(N124="základná",J124,0)</f>
        <v>0</v>
      </c>
      <c r="BF124" s="192">
        <f>IF(N124="znížená",J124,0)</f>
        <v>0</v>
      </c>
      <c r="BG124" s="192">
        <f>IF(N124="zákl. prenesená",J124,0)</f>
        <v>0</v>
      </c>
      <c r="BH124" s="192">
        <f>IF(N124="zníž. prenesená",J124,0)</f>
        <v>0</v>
      </c>
      <c r="BI124" s="192">
        <f>IF(N124="nulová",J124,0)</f>
        <v>0</v>
      </c>
      <c r="BJ124" s="14" t="s">
        <v>140</v>
      </c>
      <c r="BK124" s="192">
        <f>ROUND(I124*H124,2)</f>
        <v>0</v>
      </c>
      <c r="BL124" s="14" t="s">
        <v>396</v>
      </c>
      <c r="BM124" s="191" t="s">
        <v>139</v>
      </c>
    </row>
    <row r="125" spans="1:65" s="2" customFormat="1" ht="14.45" customHeight="1">
      <c r="A125" s="28"/>
      <c r="B125" s="29"/>
      <c r="C125" s="180" t="s">
        <v>145</v>
      </c>
      <c r="D125" s="180" t="s">
        <v>135</v>
      </c>
      <c r="E125" s="181" t="s">
        <v>798</v>
      </c>
      <c r="F125" s="182" t="s">
        <v>799</v>
      </c>
      <c r="G125" s="183" t="s">
        <v>513</v>
      </c>
      <c r="H125" s="184">
        <v>1</v>
      </c>
      <c r="I125" s="184"/>
      <c r="J125" s="185">
        <f>ROUND(I125*H125,2)</f>
        <v>0</v>
      </c>
      <c r="K125" s="186"/>
      <c r="L125" s="33"/>
      <c r="M125" s="187" t="s">
        <v>1</v>
      </c>
      <c r="N125" s="188" t="s">
        <v>37</v>
      </c>
      <c r="O125" s="189">
        <v>0</v>
      </c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91" t="s">
        <v>396</v>
      </c>
      <c r="AT125" s="191" t="s">
        <v>135</v>
      </c>
      <c r="AU125" s="191" t="s">
        <v>140</v>
      </c>
      <c r="AY125" s="14" t="s">
        <v>133</v>
      </c>
      <c r="BE125" s="192">
        <f>IF(N125="základná",J125,0)</f>
        <v>0</v>
      </c>
      <c r="BF125" s="192">
        <f>IF(N125="znížená",J125,0)</f>
        <v>0</v>
      </c>
      <c r="BG125" s="192">
        <f>IF(N125="zákl. prenesená",J125,0)</f>
        <v>0</v>
      </c>
      <c r="BH125" s="192">
        <f>IF(N125="zníž. prenesená",J125,0)</f>
        <v>0</v>
      </c>
      <c r="BI125" s="192">
        <f>IF(N125="nulová",J125,0)</f>
        <v>0</v>
      </c>
      <c r="BJ125" s="14" t="s">
        <v>140</v>
      </c>
      <c r="BK125" s="192">
        <f>ROUND(I125*H125,2)</f>
        <v>0</v>
      </c>
      <c r="BL125" s="14" t="s">
        <v>396</v>
      </c>
      <c r="BM125" s="191" t="s">
        <v>157</v>
      </c>
    </row>
    <row r="126" spans="1:65" s="2" customFormat="1" ht="14.45" customHeight="1">
      <c r="A126" s="28"/>
      <c r="B126" s="29"/>
      <c r="C126" s="180" t="s">
        <v>139</v>
      </c>
      <c r="D126" s="180" t="s">
        <v>135</v>
      </c>
      <c r="E126" s="181" t="s">
        <v>800</v>
      </c>
      <c r="F126" s="182" t="s">
        <v>801</v>
      </c>
      <c r="G126" s="183" t="s">
        <v>176</v>
      </c>
      <c r="H126" s="184">
        <v>50</v>
      </c>
      <c r="I126" s="184"/>
      <c r="J126" s="185">
        <f>ROUND(I126*H126,2)</f>
        <v>0</v>
      </c>
      <c r="K126" s="186"/>
      <c r="L126" s="33"/>
      <c r="M126" s="187" t="s">
        <v>1</v>
      </c>
      <c r="N126" s="188" t="s">
        <v>37</v>
      </c>
      <c r="O126" s="189">
        <v>0</v>
      </c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91" t="s">
        <v>396</v>
      </c>
      <c r="AT126" s="191" t="s">
        <v>135</v>
      </c>
      <c r="AU126" s="191" t="s">
        <v>140</v>
      </c>
      <c r="AY126" s="14" t="s">
        <v>133</v>
      </c>
      <c r="BE126" s="192">
        <f>IF(N126="základná",J126,0)</f>
        <v>0</v>
      </c>
      <c r="BF126" s="192">
        <f>IF(N126="znížená",J126,0)</f>
        <v>0</v>
      </c>
      <c r="BG126" s="192">
        <f>IF(N126="zákl. prenesená",J126,0)</f>
        <v>0</v>
      </c>
      <c r="BH126" s="192">
        <f>IF(N126="zníž. prenesená",J126,0)</f>
        <v>0</v>
      </c>
      <c r="BI126" s="192">
        <f>IF(N126="nulová",J126,0)</f>
        <v>0</v>
      </c>
      <c r="BJ126" s="14" t="s">
        <v>140</v>
      </c>
      <c r="BK126" s="192">
        <f>ROUND(I126*H126,2)</f>
        <v>0</v>
      </c>
      <c r="BL126" s="14" t="s">
        <v>396</v>
      </c>
      <c r="BM126" s="191" t="s">
        <v>165</v>
      </c>
    </row>
    <row r="127" spans="1:65" s="12" customFormat="1" ht="22.9" customHeight="1">
      <c r="B127" s="165"/>
      <c r="C127" s="166"/>
      <c r="D127" s="167" t="s">
        <v>70</v>
      </c>
      <c r="E127" s="178" t="s">
        <v>491</v>
      </c>
      <c r="F127" s="178" t="s">
        <v>492</v>
      </c>
      <c r="G127" s="166"/>
      <c r="H127" s="166"/>
      <c r="I127" s="166"/>
      <c r="J127" s="179">
        <f>BK127</f>
        <v>0</v>
      </c>
      <c r="K127" s="166"/>
      <c r="L127" s="170"/>
      <c r="M127" s="171"/>
      <c r="N127" s="172"/>
      <c r="O127" s="172"/>
      <c r="P127" s="173">
        <f>SUM(P128:P132)</f>
        <v>0</v>
      </c>
      <c r="Q127" s="172"/>
      <c r="R127" s="173">
        <f>SUM(R128:R132)</f>
        <v>0</v>
      </c>
      <c r="S127" s="172"/>
      <c r="T127" s="174">
        <f>SUM(T128:T132)</f>
        <v>0</v>
      </c>
      <c r="AR127" s="175" t="s">
        <v>145</v>
      </c>
      <c r="AT127" s="176" t="s">
        <v>70</v>
      </c>
      <c r="AU127" s="176" t="s">
        <v>79</v>
      </c>
      <c r="AY127" s="175" t="s">
        <v>133</v>
      </c>
      <c r="BK127" s="177">
        <f>SUM(BK128:BK132)</f>
        <v>0</v>
      </c>
    </row>
    <row r="128" spans="1:65" s="2" customFormat="1" ht="14.45" customHeight="1">
      <c r="A128" s="28"/>
      <c r="B128" s="29"/>
      <c r="C128" s="180" t="s">
        <v>153</v>
      </c>
      <c r="D128" s="180" t="s">
        <v>135</v>
      </c>
      <c r="E128" s="181" t="s">
        <v>783</v>
      </c>
      <c r="F128" s="182" t="s">
        <v>515</v>
      </c>
      <c r="G128" s="183" t="s">
        <v>176</v>
      </c>
      <c r="H128" s="184">
        <v>60</v>
      </c>
      <c r="I128" s="184"/>
      <c r="J128" s="185">
        <f>ROUND(I128*H128,2)</f>
        <v>0</v>
      </c>
      <c r="K128" s="186"/>
      <c r="L128" s="33"/>
      <c r="M128" s="187" t="s">
        <v>1</v>
      </c>
      <c r="N128" s="188" t="s">
        <v>37</v>
      </c>
      <c r="O128" s="189">
        <v>0</v>
      </c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91" t="s">
        <v>396</v>
      </c>
      <c r="AT128" s="191" t="s">
        <v>135</v>
      </c>
      <c r="AU128" s="191" t="s">
        <v>140</v>
      </c>
      <c r="AY128" s="14" t="s">
        <v>133</v>
      </c>
      <c r="BE128" s="192">
        <f>IF(N128="základná",J128,0)</f>
        <v>0</v>
      </c>
      <c r="BF128" s="192">
        <f>IF(N128="znížená",J128,0)</f>
        <v>0</v>
      </c>
      <c r="BG128" s="192">
        <f>IF(N128="zákl. prenesená",J128,0)</f>
        <v>0</v>
      </c>
      <c r="BH128" s="192">
        <f>IF(N128="zníž. prenesená",J128,0)</f>
        <v>0</v>
      </c>
      <c r="BI128" s="192">
        <f>IF(N128="nulová",J128,0)</f>
        <v>0</v>
      </c>
      <c r="BJ128" s="14" t="s">
        <v>140</v>
      </c>
      <c r="BK128" s="192">
        <f>ROUND(I128*H128,2)</f>
        <v>0</v>
      </c>
      <c r="BL128" s="14" t="s">
        <v>396</v>
      </c>
      <c r="BM128" s="191" t="s">
        <v>173</v>
      </c>
    </row>
    <row r="129" spans="1:65" s="2" customFormat="1" ht="14.45" customHeight="1">
      <c r="A129" s="28"/>
      <c r="B129" s="29"/>
      <c r="C129" s="180" t="s">
        <v>157</v>
      </c>
      <c r="D129" s="180" t="s">
        <v>135</v>
      </c>
      <c r="E129" s="181" t="s">
        <v>784</v>
      </c>
      <c r="F129" s="182" t="s">
        <v>517</v>
      </c>
      <c r="G129" s="183" t="s">
        <v>176</v>
      </c>
      <c r="H129" s="184">
        <v>60</v>
      </c>
      <c r="I129" s="184"/>
      <c r="J129" s="185">
        <f>ROUND(I129*H129,2)</f>
        <v>0</v>
      </c>
      <c r="K129" s="186"/>
      <c r="L129" s="33"/>
      <c r="M129" s="187" t="s">
        <v>1</v>
      </c>
      <c r="N129" s="188" t="s">
        <v>37</v>
      </c>
      <c r="O129" s="189">
        <v>0</v>
      </c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91" t="s">
        <v>396</v>
      </c>
      <c r="AT129" s="191" t="s">
        <v>135</v>
      </c>
      <c r="AU129" s="191" t="s">
        <v>140</v>
      </c>
      <c r="AY129" s="14" t="s">
        <v>133</v>
      </c>
      <c r="BE129" s="192">
        <f>IF(N129="základná",J129,0)</f>
        <v>0</v>
      </c>
      <c r="BF129" s="192">
        <f>IF(N129="znížená",J129,0)</f>
        <v>0</v>
      </c>
      <c r="BG129" s="192">
        <f>IF(N129="zákl. prenesená",J129,0)</f>
        <v>0</v>
      </c>
      <c r="BH129" s="192">
        <f>IF(N129="zníž. prenesená",J129,0)</f>
        <v>0</v>
      </c>
      <c r="BI129" s="192">
        <f>IF(N129="nulová",J129,0)</f>
        <v>0</v>
      </c>
      <c r="BJ129" s="14" t="s">
        <v>140</v>
      </c>
      <c r="BK129" s="192">
        <f>ROUND(I129*H129,2)</f>
        <v>0</v>
      </c>
      <c r="BL129" s="14" t="s">
        <v>396</v>
      </c>
      <c r="BM129" s="191" t="s">
        <v>182</v>
      </c>
    </row>
    <row r="130" spans="1:65" s="2" customFormat="1" ht="14.45" customHeight="1">
      <c r="A130" s="28"/>
      <c r="B130" s="29"/>
      <c r="C130" s="180" t="s">
        <v>161</v>
      </c>
      <c r="D130" s="180" t="s">
        <v>135</v>
      </c>
      <c r="E130" s="181" t="s">
        <v>516</v>
      </c>
      <c r="F130" s="182" t="s">
        <v>519</v>
      </c>
      <c r="G130" s="183" t="s">
        <v>176</v>
      </c>
      <c r="H130" s="184">
        <v>60</v>
      </c>
      <c r="I130" s="184"/>
      <c r="J130" s="185">
        <f>ROUND(I130*H130,2)</f>
        <v>0</v>
      </c>
      <c r="K130" s="186"/>
      <c r="L130" s="33"/>
      <c r="M130" s="187" t="s">
        <v>1</v>
      </c>
      <c r="N130" s="188" t="s">
        <v>37</v>
      </c>
      <c r="O130" s="189">
        <v>0</v>
      </c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91" t="s">
        <v>396</v>
      </c>
      <c r="AT130" s="191" t="s">
        <v>135</v>
      </c>
      <c r="AU130" s="191" t="s">
        <v>140</v>
      </c>
      <c r="AY130" s="14" t="s">
        <v>133</v>
      </c>
      <c r="BE130" s="192">
        <f>IF(N130="základná",J130,0)</f>
        <v>0</v>
      </c>
      <c r="BF130" s="192">
        <f>IF(N130="znížená",J130,0)</f>
        <v>0</v>
      </c>
      <c r="BG130" s="192">
        <f>IF(N130="zákl. prenesená",J130,0)</f>
        <v>0</v>
      </c>
      <c r="BH130" s="192">
        <f>IF(N130="zníž. prenesená",J130,0)</f>
        <v>0</v>
      </c>
      <c r="BI130" s="192">
        <f>IF(N130="nulová",J130,0)</f>
        <v>0</v>
      </c>
      <c r="BJ130" s="14" t="s">
        <v>140</v>
      </c>
      <c r="BK130" s="192">
        <f>ROUND(I130*H130,2)</f>
        <v>0</v>
      </c>
      <c r="BL130" s="14" t="s">
        <v>396</v>
      </c>
      <c r="BM130" s="191" t="s">
        <v>191</v>
      </c>
    </row>
    <row r="131" spans="1:65" s="2" customFormat="1" ht="14.45" customHeight="1">
      <c r="A131" s="28"/>
      <c r="B131" s="29"/>
      <c r="C131" s="193" t="s">
        <v>165</v>
      </c>
      <c r="D131" s="193" t="s">
        <v>241</v>
      </c>
      <c r="E131" s="194" t="s">
        <v>802</v>
      </c>
      <c r="F131" s="195" t="s">
        <v>523</v>
      </c>
      <c r="G131" s="196" t="s">
        <v>524</v>
      </c>
      <c r="H131" s="197">
        <v>5</v>
      </c>
      <c r="I131" s="197"/>
      <c r="J131" s="198">
        <f>ROUND(I131*H131,2)</f>
        <v>0</v>
      </c>
      <c r="K131" s="199"/>
      <c r="L131" s="200"/>
      <c r="M131" s="201" t="s">
        <v>1</v>
      </c>
      <c r="N131" s="202" t="s">
        <v>37</v>
      </c>
      <c r="O131" s="189">
        <v>0</v>
      </c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91" t="s">
        <v>525</v>
      </c>
      <c r="AT131" s="191" t="s">
        <v>241</v>
      </c>
      <c r="AU131" s="191" t="s">
        <v>140</v>
      </c>
      <c r="AY131" s="14" t="s">
        <v>133</v>
      </c>
      <c r="BE131" s="192">
        <f>IF(N131="základná",J131,0)</f>
        <v>0</v>
      </c>
      <c r="BF131" s="192">
        <f>IF(N131="znížená",J131,0)</f>
        <v>0</v>
      </c>
      <c r="BG131" s="192">
        <f>IF(N131="zákl. prenesená",J131,0)</f>
        <v>0</v>
      </c>
      <c r="BH131" s="192">
        <f>IF(N131="zníž. prenesená",J131,0)</f>
        <v>0</v>
      </c>
      <c r="BI131" s="192">
        <f>IF(N131="nulová",J131,0)</f>
        <v>0</v>
      </c>
      <c r="BJ131" s="14" t="s">
        <v>140</v>
      </c>
      <c r="BK131" s="192">
        <f>ROUND(I131*H131,2)</f>
        <v>0</v>
      </c>
      <c r="BL131" s="14" t="s">
        <v>396</v>
      </c>
      <c r="BM131" s="191" t="s">
        <v>199</v>
      </c>
    </row>
    <row r="132" spans="1:65" s="2" customFormat="1" ht="14.45" customHeight="1">
      <c r="A132" s="28"/>
      <c r="B132" s="29"/>
      <c r="C132" s="180" t="s">
        <v>169</v>
      </c>
      <c r="D132" s="180" t="s">
        <v>135</v>
      </c>
      <c r="E132" s="181" t="s">
        <v>803</v>
      </c>
      <c r="F132" s="182" t="s">
        <v>527</v>
      </c>
      <c r="G132" s="183" t="s">
        <v>524</v>
      </c>
      <c r="H132" s="184">
        <v>7</v>
      </c>
      <c r="I132" s="184"/>
      <c r="J132" s="185">
        <f>ROUND(I132*H132,2)</f>
        <v>0</v>
      </c>
      <c r="K132" s="186"/>
      <c r="L132" s="33"/>
      <c r="M132" s="187" t="s">
        <v>1</v>
      </c>
      <c r="N132" s="188" t="s">
        <v>37</v>
      </c>
      <c r="O132" s="189">
        <v>0</v>
      </c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91" t="s">
        <v>396</v>
      </c>
      <c r="AT132" s="191" t="s">
        <v>135</v>
      </c>
      <c r="AU132" s="191" t="s">
        <v>140</v>
      </c>
      <c r="AY132" s="14" t="s">
        <v>133</v>
      </c>
      <c r="BE132" s="192">
        <f>IF(N132="základná",J132,0)</f>
        <v>0</v>
      </c>
      <c r="BF132" s="192">
        <f>IF(N132="znížená",J132,0)</f>
        <v>0</v>
      </c>
      <c r="BG132" s="192">
        <f>IF(N132="zákl. prenesená",J132,0)</f>
        <v>0</v>
      </c>
      <c r="BH132" s="192">
        <f>IF(N132="zníž. prenesená",J132,0)</f>
        <v>0</v>
      </c>
      <c r="BI132" s="192">
        <f>IF(N132="nulová",J132,0)</f>
        <v>0</v>
      </c>
      <c r="BJ132" s="14" t="s">
        <v>140</v>
      </c>
      <c r="BK132" s="192">
        <f>ROUND(I132*H132,2)</f>
        <v>0</v>
      </c>
      <c r="BL132" s="14" t="s">
        <v>396</v>
      </c>
      <c r="BM132" s="191" t="s">
        <v>207</v>
      </c>
    </row>
    <row r="133" spans="1:65" s="12" customFormat="1" ht="25.9" customHeight="1">
      <c r="B133" s="165"/>
      <c r="C133" s="166"/>
      <c r="D133" s="167" t="s">
        <v>70</v>
      </c>
      <c r="E133" s="168" t="s">
        <v>528</v>
      </c>
      <c r="F133" s="168" t="s">
        <v>529</v>
      </c>
      <c r="G133" s="166"/>
      <c r="H133" s="166"/>
      <c r="I133" s="166"/>
      <c r="J133" s="169">
        <f>BK133</f>
        <v>0</v>
      </c>
      <c r="K133" s="166"/>
      <c r="L133" s="170"/>
      <c r="M133" s="171"/>
      <c r="N133" s="172"/>
      <c r="O133" s="172"/>
      <c r="P133" s="173">
        <f>SUM(P134:P137)</f>
        <v>0</v>
      </c>
      <c r="Q133" s="172"/>
      <c r="R133" s="173">
        <f>SUM(R134:R137)</f>
        <v>0</v>
      </c>
      <c r="S133" s="172"/>
      <c r="T133" s="174">
        <f>SUM(T134:T137)</f>
        <v>0</v>
      </c>
      <c r="AR133" s="175" t="s">
        <v>139</v>
      </c>
      <c r="AT133" s="176" t="s">
        <v>70</v>
      </c>
      <c r="AU133" s="176" t="s">
        <v>71</v>
      </c>
      <c r="AY133" s="175" t="s">
        <v>133</v>
      </c>
      <c r="BK133" s="177">
        <f>SUM(BK134:BK137)</f>
        <v>0</v>
      </c>
    </row>
    <row r="134" spans="1:65" s="2" customFormat="1" ht="14.45" customHeight="1">
      <c r="A134" s="28"/>
      <c r="B134" s="29"/>
      <c r="C134" s="180" t="s">
        <v>173</v>
      </c>
      <c r="D134" s="180" t="s">
        <v>135</v>
      </c>
      <c r="E134" s="181" t="s">
        <v>787</v>
      </c>
      <c r="F134" s="182" t="s">
        <v>531</v>
      </c>
      <c r="G134" s="183" t="s">
        <v>532</v>
      </c>
      <c r="H134" s="184">
        <v>16</v>
      </c>
      <c r="I134" s="184"/>
      <c r="J134" s="185">
        <f>ROUND(I134*H134,2)</f>
        <v>0</v>
      </c>
      <c r="K134" s="186"/>
      <c r="L134" s="33"/>
      <c r="M134" s="187" t="s">
        <v>1</v>
      </c>
      <c r="N134" s="188" t="s">
        <v>37</v>
      </c>
      <c r="O134" s="189">
        <v>0</v>
      </c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91" t="s">
        <v>804</v>
      </c>
      <c r="AT134" s="191" t="s">
        <v>135</v>
      </c>
      <c r="AU134" s="191" t="s">
        <v>79</v>
      </c>
      <c r="AY134" s="14" t="s">
        <v>133</v>
      </c>
      <c r="BE134" s="192">
        <f>IF(N134="základná",J134,0)</f>
        <v>0</v>
      </c>
      <c r="BF134" s="192">
        <f>IF(N134="znížená",J134,0)</f>
        <v>0</v>
      </c>
      <c r="BG134" s="192">
        <f>IF(N134="zákl. prenesená",J134,0)</f>
        <v>0</v>
      </c>
      <c r="BH134" s="192">
        <f>IF(N134="zníž. prenesená",J134,0)</f>
        <v>0</v>
      </c>
      <c r="BI134" s="192">
        <f>IF(N134="nulová",J134,0)</f>
        <v>0</v>
      </c>
      <c r="BJ134" s="14" t="s">
        <v>140</v>
      </c>
      <c r="BK134" s="192">
        <f>ROUND(I134*H134,2)</f>
        <v>0</v>
      </c>
      <c r="BL134" s="14" t="s">
        <v>804</v>
      </c>
      <c r="BM134" s="191" t="s">
        <v>7</v>
      </c>
    </row>
    <row r="135" spans="1:65" s="2" customFormat="1" ht="14.45" customHeight="1">
      <c r="A135" s="28"/>
      <c r="B135" s="29"/>
      <c r="C135" s="180" t="s">
        <v>178</v>
      </c>
      <c r="D135" s="180" t="s">
        <v>135</v>
      </c>
      <c r="E135" s="181" t="s">
        <v>805</v>
      </c>
      <c r="F135" s="182" t="s">
        <v>806</v>
      </c>
      <c r="G135" s="183" t="s">
        <v>532</v>
      </c>
      <c r="H135" s="184">
        <v>32</v>
      </c>
      <c r="I135" s="184"/>
      <c r="J135" s="185">
        <f>ROUND(I135*H135,2)</f>
        <v>0</v>
      </c>
      <c r="K135" s="186"/>
      <c r="L135" s="33"/>
      <c r="M135" s="187" t="s">
        <v>1</v>
      </c>
      <c r="N135" s="188" t="s">
        <v>37</v>
      </c>
      <c r="O135" s="189">
        <v>0</v>
      </c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91" t="s">
        <v>804</v>
      </c>
      <c r="AT135" s="191" t="s">
        <v>135</v>
      </c>
      <c r="AU135" s="191" t="s">
        <v>79</v>
      </c>
      <c r="AY135" s="14" t="s">
        <v>133</v>
      </c>
      <c r="BE135" s="192">
        <f>IF(N135="základná",J135,0)</f>
        <v>0</v>
      </c>
      <c r="BF135" s="192">
        <f>IF(N135="znížená",J135,0)</f>
        <v>0</v>
      </c>
      <c r="BG135" s="192">
        <f>IF(N135="zákl. prenesená",J135,0)</f>
        <v>0</v>
      </c>
      <c r="BH135" s="192">
        <f>IF(N135="zníž. prenesená",J135,0)</f>
        <v>0</v>
      </c>
      <c r="BI135" s="192">
        <f>IF(N135="nulová",J135,0)</f>
        <v>0</v>
      </c>
      <c r="BJ135" s="14" t="s">
        <v>140</v>
      </c>
      <c r="BK135" s="192">
        <f>ROUND(I135*H135,2)</f>
        <v>0</v>
      </c>
      <c r="BL135" s="14" t="s">
        <v>804</v>
      </c>
      <c r="BM135" s="191" t="s">
        <v>223</v>
      </c>
    </row>
    <row r="136" spans="1:65" s="2" customFormat="1" ht="14.45" customHeight="1">
      <c r="A136" s="28"/>
      <c r="B136" s="29"/>
      <c r="C136" s="180" t="s">
        <v>182</v>
      </c>
      <c r="D136" s="180" t="s">
        <v>135</v>
      </c>
      <c r="E136" s="181" t="s">
        <v>789</v>
      </c>
      <c r="F136" s="182" t="s">
        <v>790</v>
      </c>
      <c r="G136" s="183" t="s">
        <v>532</v>
      </c>
      <c r="H136" s="184">
        <v>40</v>
      </c>
      <c r="I136" s="184"/>
      <c r="J136" s="185">
        <f>ROUND(I136*H136,2)</f>
        <v>0</v>
      </c>
      <c r="K136" s="186"/>
      <c r="L136" s="33"/>
      <c r="M136" s="187" t="s">
        <v>1</v>
      </c>
      <c r="N136" s="188" t="s">
        <v>37</v>
      </c>
      <c r="O136" s="189">
        <v>0</v>
      </c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91" t="s">
        <v>804</v>
      </c>
      <c r="AT136" s="191" t="s">
        <v>135</v>
      </c>
      <c r="AU136" s="191" t="s">
        <v>79</v>
      </c>
      <c r="AY136" s="14" t="s">
        <v>133</v>
      </c>
      <c r="BE136" s="192">
        <f>IF(N136="základná",J136,0)</f>
        <v>0</v>
      </c>
      <c r="BF136" s="192">
        <f>IF(N136="znížená",J136,0)</f>
        <v>0</v>
      </c>
      <c r="BG136" s="192">
        <f>IF(N136="zákl. prenesená",J136,0)</f>
        <v>0</v>
      </c>
      <c r="BH136" s="192">
        <f>IF(N136="zníž. prenesená",J136,0)</f>
        <v>0</v>
      </c>
      <c r="BI136" s="192">
        <f>IF(N136="nulová",J136,0)</f>
        <v>0</v>
      </c>
      <c r="BJ136" s="14" t="s">
        <v>140</v>
      </c>
      <c r="BK136" s="192">
        <f>ROUND(I136*H136,2)</f>
        <v>0</v>
      </c>
      <c r="BL136" s="14" t="s">
        <v>804</v>
      </c>
      <c r="BM136" s="191" t="s">
        <v>232</v>
      </c>
    </row>
    <row r="137" spans="1:65" s="2" customFormat="1" ht="14.45" customHeight="1">
      <c r="A137" s="28"/>
      <c r="B137" s="29"/>
      <c r="C137" s="180" t="s">
        <v>187</v>
      </c>
      <c r="D137" s="180" t="s">
        <v>135</v>
      </c>
      <c r="E137" s="181" t="s">
        <v>791</v>
      </c>
      <c r="F137" s="182" t="s">
        <v>792</v>
      </c>
      <c r="G137" s="183" t="s">
        <v>532</v>
      </c>
      <c r="H137" s="184">
        <v>80</v>
      </c>
      <c r="I137" s="184"/>
      <c r="J137" s="185">
        <f>ROUND(I137*H137,2)</f>
        <v>0</v>
      </c>
      <c r="K137" s="186"/>
      <c r="L137" s="33"/>
      <c r="M137" s="207" t="s">
        <v>1</v>
      </c>
      <c r="N137" s="208" t="s">
        <v>37</v>
      </c>
      <c r="O137" s="205">
        <v>0</v>
      </c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91" t="s">
        <v>804</v>
      </c>
      <c r="AT137" s="191" t="s">
        <v>135</v>
      </c>
      <c r="AU137" s="191" t="s">
        <v>79</v>
      </c>
      <c r="AY137" s="14" t="s">
        <v>133</v>
      </c>
      <c r="BE137" s="192">
        <f>IF(N137="základná",J137,0)</f>
        <v>0</v>
      </c>
      <c r="BF137" s="192">
        <f>IF(N137="znížená",J137,0)</f>
        <v>0</v>
      </c>
      <c r="BG137" s="192">
        <f>IF(N137="zákl. prenesená",J137,0)</f>
        <v>0</v>
      </c>
      <c r="BH137" s="192">
        <f>IF(N137="zníž. prenesená",J137,0)</f>
        <v>0</v>
      </c>
      <c r="BI137" s="192">
        <f>IF(N137="nulová",J137,0)</f>
        <v>0</v>
      </c>
      <c r="BJ137" s="14" t="s">
        <v>140</v>
      </c>
      <c r="BK137" s="192">
        <f>ROUND(I137*H137,2)</f>
        <v>0</v>
      </c>
      <c r="BL137" s="14" t="s">
        <v>804</v>
      </c>
      <c r="BM137" s="191" t="s">
        <v>240</v>
      </c>
    </row>
    <row r="138" spans="1:65" s="2" customFormat="1" ht="6.95" customHeight="1">
      <c r="A138" s="28"/>
      <c r="B138" s="48"/>
      <c r="C138" s="49"/>
      <c r="D138" s="49"/>
      <c r="E138" s="49"/>
      <c r="F138" s="49"/>
      <c r="G138" s="49"/>
      <c r="H138" s="49"/>
      <c r="I138" s="49"/>
      <c r="J138" s="49"/>
      <c r="K138" s="49"/>
      <c r="L138" s="33"/>
      <c r="M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</row>
  </sheetData>
  <sheetProtection formatColumns="0" formatRows="0" autoFilter="0"/>
  <autoFilter ref="C119:K137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7"/>
  <sheetViews>
    <sheetView showGridLines="0" workbookViewId="0">
      <selection activeCell="J12" sqref="J1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19"/>
    </row>
    <row r="2" spans="1:46" s="1" customFormat="1" ht="36.950000000000003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4" t="s">
        <v>101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7"/>
      <c r="AT3" s="14" t="s">
        <v>71</v>
      </c>
    </row>
    <row r="4" spans="1:46" s="1" customFormat="1" ht="24.95" customHeight="1">
      <c r="B4" s="17"/>
      <c r="D4" s="104" t="s">
        <v>102</v>
      </c>
      <c r="L4" s="17"/>
      <c r="M4" s="105" t="s">
        <v>10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06" t="s">
        <v>13</v>
      </c>
      <c r="L6" s="17"/>
    </row>
    <row r="7" spans="1:46" s="1" customFormat="1" ht="26.25" customHeight="1">
      <c r="B7" s="17"/>
      <c r="E7" s="248" t="str">
        <f>'Rekapitulácia stavby'!K6</f>
        <v>Veľké Kapušany - Okružná križovatka ul.Fábryho - Nám.I.Dobóa - Nám.L.N.Tolstého</v>
      </c>
      <c r="F7" s="249"/>
      <c r="G7" s="249"/>
      <c r="H7" s="249"/>
      <c r="L7" s="17"/>
    </row>
    <row r="8" spans="1:46" s="2" customFormat="1" ht="12" customHeight="1">
      <c r="A8" s="28"/>
      <c r="B8" s="33"/>
      <c r="C8" s="28"/>
      <c r="D8" s="106" t="s">
        <v>103</v>
      </c>
      <c r="E8" s="28"/>
      <c r="F8" s="28"/>
      <c r="G8" s="28"/>
      <c r="H8" s="28"/>
      <c r="I8" s="28"/>
      <c r="J8" s="28"/>
      <c r="K8" s="28"/>
      <c r="L8" s="45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33"/>
      <c r="C9" s="28"/>
      <c r="D9" s="28"/>
      <c r="E9" s="250" t="s">
        <v>807</v>
      </c>
      <c r="F9" s="251"/>
      <c r="G9" s="251"/>
      <c r="H9" s="251"/>
      <c r="I9" s="28"/>
      <c r="J9" s="28"/>
      <c r="K9" s="28"/>
      <c r="L9" s="45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45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33"/>
      <c r="C11" s="28"/>
      <c r="D11" s="106" t="s">
        <v>15</v>
      </c>
      <c r="E11" s="28"/>
      <c r="F11" s="107" t="s">
        <v>1</v>
      </c>
      <c r="G11" s="28"/>
      <c r="H11" s="28"/>
      <c r="I11" s="106" t="s">
        <v>16</v>
      </c>
      <c r="J11" s="107" t="s">
        <v>1</v>
      </c>
      <c r="K11" s="28"/>
      <c r="L11" s="45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33"/>
      <c r="C12" s="28"/>
      <c r="D12" s="106" t="s">
        <v>17</v>
      </c>
      <c r="E12" s="28"/>
      <c r="F12" s="107" t="s">
        <v>18</v>
      </c>
      <c r="G12" s="28"/>
      <c r="H12" s="28"/>
      <c r="I12" s="106" t="s">
        <v>19</v>
      </c>
      <c r="J12" s="108"/>
      <c r="K12" s="28"/>
      <c r="L12" s="45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45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33"/>
      <c r="C14" s="28"/>
      <c r="D14" s="106" t="s">
        <v>20</v>
      </c>
      <c r="E14" s="28"/>
      <c r="F14" s="28"/>
      <c r="G14" s="28"/>
      <c r="H14" s="28"/>
      <c r="I14" s="106" t="s">
        <v>21</v>
      </c>
      <c r="J14" s="107" t="s">
        <v>1</v>
      </c>
      <c r="K14" s="28"/>
      <c r="L14" s="45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33"/>
      <c r="C15" s="28"/>
      <c r="D15" s="28"/>
      <c r="E15" s="107" t="s">
        <v>22</v>
      </c>
      <c r="F15" s="28"/>
      <c r="G15" s="28"/>
      <c r="H15" s="28"/>
      <c r="I15" s="106" t="s">
        <v>23</v>
      </c>
      <c r="J15" s="107" t="s">
        <v>1</v>
      </c>
      <c r="K15" s="28"/>
      <c r="L15" s="45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33"/>
      <c r="C16" s="28"/>
      <c r="D16" s="28"/>
      <c r="E16" s="28"/>
      <c r="F16" s="28"/>
      <c r="G16" s="28"/>
      <c r="H16" s="28"/>
      <c r="I16" s="28"/>
      <c r="J16" s="28"/>
      <c r="K16" s="28"/>
      <c r="L16" s="45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33"/>
      <c r="C17" s="28"/>
      <c r="D17" s="106" t="s">
        <v>24</v>
      </c>
      <c r="E17" s="28"/>
      <c r="F17" s="28"/>
      <c r="G17" s="28"/>
      <c r="H17" s="28"/>
      <c r="I17" s="106" t="s">
        <v>21</v>
      </c>
      <c r="J17" s="107" t="str">
        <f>'Rekapitulácia stavby'!AN13</f>
        <v/>
      </c>
      <c r="K17" s="28"/>
      <c r="L17" s="45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33"/>
      <c r="C18" s="28"/>
      <c r="D18" s="28"/>
      <c r="E18" s="252" t="str">
        <f>'Rekapitulácia stavby'!E14</f>
        <v xml:space="preserve"> </v>
      </c>
      <c r="F18" s="252"/>
      <c r="G18" s="252"/>
      <c r="H18" s="252"/>
      <c r="I18" s="106" t="s">
        <v>23</v>
      </c>
      <c r="J18" s="107" t="str">
        <f>'Rekapitulácia stavby'!AN14</f>
        <v/>
      </c>
      <c r="K18" s="28"/>
      <c r="L18" s="45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45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33"/>
      <c r="C20" s="28"/>
      <c r="D20" s="106" t="s">
        <v>26</v>
      </c>
      <c r="E20" s="28"/>
      <c r="F20" s="28"/>
      <c r="G20" s="28"/>
      <c r="H20" s="28"/>
      <c r="I20" s="106" t="s">
        <v>21</v>
      </c>
      <c r="J20" s="107" t="s">
        <v>1</v>
      </c>
      <c r="K20" s="28"/>
      <c r="L20" s="45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33"/>
      <c r="C21" s="28"/>
      <c r="D21" s="28"/>
      <c r="E21" s="107" t="s">
        <v>27</v>
      </c>
      <c r="F21" s="28"/>
      <c r="G21" s="28"/>
      <c r="H21" s="28"/>
      <c r="I21" s="106" t="s">
        <v>23</v>
      </c>
      <c r="J21" s="107" t="s">
        <v>1</v>
      </c>
      <c r="K21" s="28"/>
      <c r="L21" s="45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33"/>
      <c r="C22" s="28"/>
      <c r="D22" s="28"/>
      <c r="E22" s="28"/>
      <c r="F22" s="28"/>
      <c r="G22" s="28"/>
      <c r="H22" s="28"/>
      <c r="I22" s="28"/>
      <c r="J22" s="28"/>
      <c r="K22" s="28"/>
      <c r="L22" s="45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33"/>
      <c r="C23" s="28"/>
      <c r="D23" s="106" t="s">
        <v>29</v>
      </c>
      <c r="E23" s="28"/>
      <c r="F23" s="28"/>
      <c r="G23" s="28"/>
      <c r="H23" s="28"/>
      <c r="I23" s="106" t="s">
        <v>21</v>
      </c>
      <c r="J23" s="107" t="str">
        <f>IF('Rekapitulácia stavby'!AN19="","",'Rekapitulácia stavby'!AN19)</f>
        <v/>
      </c>
      <c r="K23" s="28"/>
      <c r="L23" s="45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33"/>
      <c r="C24" s="28"/>
      <c r="D24" s="28"/>
      <c r="E24" s="107" t="str">
        <f>IF('Rekapitulácia stavby'!E20="","",'Rekapitulácia stavby'!E20)</f>
        <v xml:space="preserve"> </v>
      </c>
      <c r="F24" s="28"/>
      <c r="G24" s="28"/>
      <c r="H24" s="28"/>
      <c r="I24" s="106" t="s">
        <v>23</v>
      </c>
      <c r="J24" s="107" t="str">
        <f>IF('Rekapitulácia stavby'!AN20="","",'Rekapitulácia stavby'!AN20)</f>
        <v/>
      </c>
      <c r="K24" s="28"/>
      <c r="L24" s="45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33"/>
      <c r="C25" s="28"/>
      <c r="D25" s="28"/>
      <c r="E25" s="28"/>
      <c r="F25" s="28"/>
      <c r="G25" s="28"/>
      <c r="H25" s="28"/>
      <c r="I25" s="28"/>
      <c r="J25" s="28"/>
      <c r="K25" s="28"/>
      <c r="L25" s="45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33"/>
      <c r="C26" s="28"/>
      <c r="D26" s="106" t="s">
        <v>30</v>
      </c>
      <c r="E26" s="28"/>
      <c r="F26" s="28"/>
      <c r="G26" s="28"/>
      <c r="H26" s="28"/>
      <c r="I26" s="28"/>
      <c r="J26" s="28"/>
      <c r="K26" s="28"/>
      <c r="L26" s="45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109"/>
      <c r="B27" s="110"/>
      <c r="C27" s="109"/>
      <c r="D27" s="109"/>
      <c r="E27" s="253" t="s">
        <v>1</v>
      </c>
      <c r="F27" s="253"/>
      <c r="G27" s="253"/>
      <c r="H27" s="253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28"/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45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33"/>
      <c r="C29" s="28"/>
      <c r="D29" s="112"/>
      <c r="E29" s="112"/>
      <c r="F29" s="112"/>
      <c r="G29" s="112"/>
      <c r="H29" s="112"/>
      <c r="I29" s="112"/>
      <c r="J29" s="112"/>
      <c r="K29" s="112"/>
      <c r="L29" s="45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33"/>
      <c r="C30" s="28"/>
      <c r="D30" s="113" t="s">
        <v>31</v>
      </c>
      <c r="E30" s="28"/>
      <c r="F30" s="28"/>
      <c r="G30" s="28"/>
      <c r="H30" s="28"/>
      <c r="I30" s="28"/>
      <c r="J30" s="114">
        <f>ROUND(J126, 2)</f>
        <v>0</v>
      </c>
      <c r="K30" s="28"/>
      <c r="L30" s="45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33"/>
      <c r="C31" s="28"/>
      <c r="D31" s="112"/>
      <c r="E31" s="112"/>
      <c r="F31" s="112"/>
      <c r="G31" s="112"/>
      <c r="H31" s="112"/>
      <c r="I31" s="112"/>
      <c r="J31" s="112"/>
      <c r="K31" s="112"/>
      <c r="L31" s="45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33"/>
      <c r="C32" s="28"/>
      <c r="D32" s="28"/>
      <c r="E32" s="28"/>
      <c r="F32" s="115" t="s">
        <v>33</v>
      </c>
      <c r="G32" s="28"/>
      <c r="H32" s="28"/>
      <c r="I32" s="115" t="s">
        <v>32</v>
      </c>
      <c r="J32" s="115" t="s">
        <v>34</v>
      </c>
      <c r="K32" s="28"/>
      <c r="L32" s="45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33"/>
      <c r="C33" s="28"/>
      <c r="D33" s="116" t="s">
        <v>35</v>
      </c>
      <c r="E33" s="106" t="s">
        <v>36</v>
      </c>
      <c r="F33" s="117">
        <f>ROUND((SUM(BE126:BE196)),  2)</f>
        <v>0</v>
      </c>
      <c r="G33" s="28"/>
      <c r="H33" s="28"/>
      <c r="I33" s="118">
        <v>0.2</v>
      </c>
      <c r="J33" s="117">
        <f>ROUND(((SUM(BE126:BE196))*I33),  2)</f>
        <v>0</v>
      </c>
      <c r="K33" s="28"/>
      <c r="L33" s="45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33"/>
      <c r="C34" s="28"/>
      <c r="D34" s="28"/>
      <c r="E34" s="106" t="s">
        <v>37</v>
      </c>
      <c r="F34" s="117">
        <f>ROUND((SUM(BF126:BF196)),  2)</f>
        <v>0</v>
      </c>
      <c r="G34" s="28"/>
      <c r="H34" s="28"/>
      <c r="I34" s="118">
        <v>0.2</v>
      </c>
      <c r="J34" s="117">
        <f>ROUND(((SUM(BF126:BF196))*I34),  2)</f>
        <v>0</v>
      </c>
      <c r="K34" s="28"/>
      <c r="L34" s="45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33"/>
      <c r="C35" s="28"/>
      <c r="D35" s="28"/>
      <c r="E35" s="106" t="s">
        <v>38</v>
      </c>
      <c r="F35" s="117">
        <f>ROUND((SUM(BG126:BG196)),  2)</f>
        <v>0</v>
      </c>
      <c r="G35" s="28"/>
      <c r="H35" s="28"/>
      <c r="I35" s="118">
        <v>0.2</v>
      </c>
      <c r="J35" s="117">
        <f>0</f>
        <v>0</v>
      </c>
      <c r="K35" s="28"/>
      <c r="L35" s="45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33"/>
      <c r="C36" s="28"/>
      <c r="D36" s="28"/>
      <c r="E36" s="106" t="s">
        <v>39</v>
      </c>
      <c r="F36" s="117">
        <f>ROUND((SUM(BH126:BH196)),  2)</f>
        <v>0</v>
      </c>
      <c r="G36" s="28"/>
      <c r="H36" s="28"/>
      <c r="I36" s="118">
        <v>0.2</v>
      </c>
      <c r="J36" s="117">
        <f>0</f>
        <v>0</v>
      </c>
      <c r="K36" s="28"/>
      <c r="L36" s="45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33"/>
      <c r="C37" s="28"/>
      <c r="D37" s="28"/>
      <c r="E37" s="106" t="s">
        <v>40</v>
      </c>
      <c r="F37" s="117">
        <f>ROUND((SUM(BI126:BI196)),  2)</f>
        <v>0</v>
      </c>
      <c r="G37" s="28"/>
      <c r="H37" s="28"/>
      <c r="I37" s="118">
        <v>0</v>
      </c>
      <c r="J37" s="117">
        <f>0</f>
        <v>0</v>
      </c>
      <c r="K37" s="28"/>
      <c r="L37" s="45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45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33"/>
      <c r="C39" s="119"/>
      <c r="D39" s="120" t="s">
        <v>41</v>
      </c>
      <c r="E39" s="121"/>
      <c r="F39" s="121"/>
      <c r="G39" s="122" t="s">
        <v>42</v>
      </c>
      <c r="H39" s="123" t="s">
        <v>43</v>
      </c>
      <c r="I39" s="121"/>
      <c r="J39" s="124">
        <f>SUM(J30:J37)</f>
        <v>0</v>
      </c>
      <c r="K39" s="125"/>
      <c r="L39" s="45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45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5"/>
      <c r="D50" s="126" t="s">
        <v>44</v>
      </c>
      <c r="E50" s="127"/>
      <c r="F50" s="127"/>
      <c r="G50" s="126" t="s">
        <v>45</v>
      </c>
      <c r="H50" s="127"/>
      <c r="I50" s="127"/>
      <c r="J50" s="127"/>
      <c r="K50" s="127"/>
      <c r="L50" s="45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8"/>
      <c r="B61" s="33"/>
      <c r="C61" s="28"/>
      <c r="D61" s="128" t="s">
        <v>46</v>
      </c>
      <c r="E61" s="129"/>
      <c r="F61" s="130" t="s">
        <v>47</v>
      </c>
      <c r="G61" s="128" t="s">
        <v>46</v>
      </c>
      <c r="H61" s="129"/>
      <c r="I61" s="129"/>
      <c r="J61" s="131" t="s">
        <v>47</v>
      </c>
      <c r="K61" s="129"/>
      <c r="L61" s="4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8"/>
      <c r="B65" s="33"/>
      <c r="C65" s="28"/>
      <c r="D65" s="126" t="s">
        <v>48</v>
      </c>
      <c r="E65" s="132"/>
      <c r="F65" s="132"/>
      <c r="G65" s="126" t="s">
        <v>49</v>
      </c>
      <c r="H65" s="132"/>
      <c r="I65" s="132"/>
      <c r="J65" s="132"/>
      <c r="K65" s="132"/>
      <c r="L65" s="45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8"/>
      <c r="B76" s="33"/>
      <c r="C76" s="28"/>
      <c r="D76" s="128" t="s">
        <v>46</v>
      </c>
      <c r="E76" s="129"/>
      <c r="F76" s="130" t="s">
        <v>47</v>
      </c>
      <c r="G76" s="128" t="s">
        <v>46</v>
      </c>
      <c r="H76" s="129"/>
      <c r="I76" s="129"/>
      <c r="J76" s="131" t="s">
        <v>47</v>
      </c>
      <c r="K76" s="129"/>
      <c r="L76" s="45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45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hidden="1" customHeight="1">
      <c r="A81" s="28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45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hidden="1" customHeight="1">
      <c r="A82" s="28"/>
      <c r="B82" s="29"/>
      <c r="C82" s="20" t="s">
        <v>105</v>
      </c>
      <c r="D82" s="30"/>
      <c r="E82" s="30"/>
      <c r="F82" s="30"/>
      <c r="G82" s="30"/>
      <c r="H82" s="30"/>
      <c r="I82" s="30"/>
      <c r="J82" s="30"/>
      <c r="K82" s="30"/>
      <c r="L82" s="45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hidden="1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45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hidden="1" customHeight="1">
      <c r="A84" s="28"/>
      <c r="B84" s="29"/>
      <c r="C84" s="25" t="s">
        <v>13</v>
      </c>
      <c r="D84" s="30"/>
      <c r="E84" s="30"/>
      <c r="F84" s="30"/>
      <c r="G84" s="30"/>
      <c r="H84" s="30"/>
      <c r="I84" s="30"/>
      <c r="J84" s="30"/>
      <c r="K84" s="30"/>
      <c r="L84" s="45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hidden="1" customHeight="1">
      <c r="A85" s="28"/>
      <c r="B85" s="29"/>
      <c r="C85" s="30"/>
      <c r="D85" s="30"/>
      <c r="E85" s="246" t="str">
        <f>E7</f>
        <v>Veľké Kapušany - Okružná križovatka ul.Fábryho - Nám.I.Dobóa - Nám.L.N.Tolstého</v>
      </c>
      <c r="F85" s="247"/>
      <c r="G85" s="247"/>
      <c r="H85" s="247"/>
      <c r="I85" s="30"/>
      <c r="J85" s="30"/>
      <c r="K85" s="30"/>
      <c r="L85" s="45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hidden="1" customHeight="1">
      <c r="A86" s="28"/>
      <c r="B86" s="29"/>
      <c r="C86" s="25" t="s">
        <v>103</v>
      </c>
      <c r="D86" s="30"/>
      <c r="E86" s="30"/>
      <c r="F86" s="30"/>
      <c r="G86" s="30"/>
      <c r="H86" s="30"/>
      <c r="I86" s="30"/>
      <c r="J86" s="30"/>
      <c r="K86" s="30"/>
      <c r="L86" s="45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hidden="1" customHeight="1">
      <c r="A87" s="28"/>
      <c r="B87" s="29"/>
      <c r="C87" s="30"/>
      <c r="D87" s="30"/>
      <c r="E87" s="209" t="str">
        <f>E9</f>
        <v>701 - 701 - 00  Ochrana STL plynovodu</v>
      </c>
      <c r="F87" s="245"/>
      <c r="G87" s="245"/>
      <c r="H87" s="245"/>
      <c r="I87" s="30"/>
      <c r="J87" s="30"/>
      <c r="K87" s="30"/>
      <c r="L87" s="45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hidden="1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45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hidden="1" customHeight="1">
      <c r="A89" s="28"/>
      <c r="B89" s="29"/>
      <c r="C89" s="25" t="s">
        <v>17</v>
      </c>
      <c r="D89" s="30"/>
      <c r="E89" s="30"/>
      <c r="F89" s="23" t="str">
        <f>F12</f>
        <v>Veľké Kapušany</v>
      </c>
      <c r="G89" s="30"/>
      <c r="H89" s="30"/>
      <c r="I89" s="25" t="s">
        <v>19</v>
      </c>
      <c r="J89" s="60" t="str">
        <f>IF(J12="","",J12)</f>
        <v/>
      </c>
      <c r="K89" s="30"/>
      <c r="L89" s="45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hidden="1" customHeight="1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45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hidden="1" customHeight="1">
      <c r="A91" s="28"/>
      <c r="B91" s="29"/>
      <c r="C91" s="25" t="s">
        <v>20</v>
      </c>
      <c r="D91" s="30"/>
      <c r="E91" s="30"/>
      <c r="F91" s="23" t="str">
        <f>E15</f>
        <v>Mesto Veľké Kapušany, mestský úrad</v>
      </c>
      <c r="G91" s="30"/>
      <c r="H91" s="30"/>
      <c r="I91" s="25" t="s">
        <v>26</v>
      </c>
      <c r="J91" s="26" t="str">
        <f>E21</f>
        <v>KApAR s.r.o. Prešov</v>
      </c>
      <c r="K91" s="30"/>
      <c r="L91" s="45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hidden="1" customHeight="1">
      <c r="A92" s="28"/>
      <c r="B92" s="29"/>
      <c r="C92" s="25" t="s">
        <v>24</v>
      </c>
      <c r="D92" s="30"/>
      <c r="E92" s="30"/>
      <c r="F92" s="23" t="str">
        <f>IF(E18="","",E18)</f>
        <v xml:space="preserve"> </v>
      </c>
      <c r="G92" s="30"/>
      <c r="H92" s="30"/>
      <c r="I92" s="25" t="s">
        <v>29</v>
      </c>
      <c r="J92" s="26" t="str">
        <f>E24</f>
        <v xml:space="preserve"> </v>
      </c>
      <c r="K92" s="30"/>
      <c r="L92" s="45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hidden="1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45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hidden="1" customHeight="1">
      <c r="A94" s="28"/>
      <c r="B94" s="29"/>
      <c r="C94" s="137" t="s">
        <v>106</v>
      </c>
      <c r="D94" s="138"/>
      <c r="E94" s="138"/>
      <c r="F94" s="138"/>
      <c r="G94" s="138"/>
      <c r="H94" s="138"/>
      <c r="I94" s="138"/>
      <c r="J94" s="139" t="s">
        <v>107</v>
      </c>
      <c r="K94" s="138"/>
      <c r="L94" s="45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hidden="1" customHeight="1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45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hidden="1" customHeight="1">
      <c r="A96" s="28"/>
      <c r="B96" s="29"/>
      <c r="C96" s="140" t="s">
        <v>108</v>
      </c>
      <c r="D96" s="30"/>
      <c r="E96" s="30"/>
      <c r="F96" s="30"/>
      <c r="G96" s="30"/>
      <c r="H96" s="30"/>
      <c r="I96" s="30"/>
      <c r="J96" s="78">
        <f>J126</f>
        <v>0</v>
      </c>
      <c r="K96" s="30"/>
      <c r="L96" s="45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109</v>
      </c>
    </row>
    <row r="97" spans="1:31" s="9" customFormat="1" ht="24.95" hidden="1" customHeight="1">
      <c r="B97" s="141"/>
      <c r="C97" s="142"/>
      <c r="D97" s="143" t="s">
        <v>808</v>
      </c>
      <c r="E97" s="144"/>
      <c r="F97" s="144"/>
      <c r="G97" s="144"/>
      <c r="H97" s="144"/>
      <c r="I97" s="144"/>
      <c r="J97" s="145">
        <f>J127</f>
        <v>0</v>
      </c>
      <c r="K97" s="142"/>
      <c r="L97" s="146"/>
    </row>
    <row r="98" spans="1:31" s="10" customFormat="1" ht="19.899999999999999" hidden="1" customHeight="1">
      <c r="B98" s="147"/>
      <c r="C98" s="148"/>
      <c r="D98" s="149" t="s">
        <v>809</v>
      </c>
      <c r="E98" s="150"/>
      <c r="F98" s="150"/>
      <c r="G98" s="150"/>
      <c r="H98" s="150"/>
      <c r="I98" s="150"/>
      <c r="J98" s="151">
        <f>J128</f>
        <v>0</v>
      </c>
      <c r="K98" s="148"/>
      <c r="L98" s="152"/>
    </row>
    <row r="99" spans="1:31" s="10" customFormat="1" ht="19.899999999999999" hidden="1" customHeight="1">
      <c r="B99" s="147"/>
      <c r="C99" s="148"/>
      <c r="D99" s="149" t="s">
        <v>810</v>
      </c>
      <c r="E99" s="150"/>
      <c r="F99" s="150"/>
      <c r="G99" s="150"/>
      <c r="H99" s="150"/>
      <c r="I99" s="150"/>
      <c r="J99" s="151">
        <f>J146</f>
        <v>0</v>
      </c>
      <c r="K99" s="148"/>
      <c r="L99" s="152"/>
    </row>
    <row r="100" spans="1:31" s="10" customFormat="1" ht="19.899999999999999" hidden="1" customHeight="1">
      <c r="B100" s="147"/>
      <c r="C100" s="148"/>
      <c r="D100" s="149" t="s">
        <v>811</v>
      </c>
      <c r="E100" s="150"/>
      <c r="F100" s="150"/>
      <c r="G100" s="150"/>
      <c r="H100" s="150"/>
      <c r="I100" s="150"/>
      <c r="J100" s="151">
        <f>J148</f>
        <v>0</v>
      </c>
      <c r="K100" s="148"/>
      <c r="L100" s="152"/>
    </row>
    <row r="101" spans="1:31" s="10" customFormat="1" ht="19.899999999999999" hidden="1" customHeight="1">
      <c r="B101" s="147"/>
      <c r="C101" s="148"/>
      <c r="D101" s="149" t="s">
        <v>812</v>
      </c>
      <c r="E101" s="150"/>
      <c r="F101" s="150"/>
      <c r="G101" s="150"/>
      <c r="H101" s="150"/>
      <c r="I101" s="150"/>
      <c r="J101" s="151">
        <f>J152</f>
        <v>0</v>
      </c>
      <c r="K101" s="148"/>
      <c r="L101" s="152"/>
    </row>
    <row r="102" spans="1:31" s="10" customFormat="1" ht="19.899999999999999" hidden="1" customHeight="1">
      <c r="B102" s="147"/>
      <c r="C102" s="148"/>
      <c r="D102" s="149" t="s">
        <v>813</v>
      </c>
      <c r="E102" s="150"/>
      <c r="F102" s="150"/>
      <c r="G102" s="150"/>
      <c r="H102" s="150"/>
      <c r="I102" s="150"/>
      <c r="J102" s="151">
        <f>J168</f>
        <v>0</v>
      </c>
      <c r="K102" s="148"/>
      <c r="L102" s="152"/>
    </row>
    <row r="103" spans="1:31" s="10" customFormat="1" ht="19.899999999999999" hidden="1" customHeight="1">
      <c r="B103" s="147"/>
      <c r="C103" s="148"/>
      <c r="D103" s="149" t="s">
        <v>814</v>
      </c>
      <c r="E103" s="150"/>
      <c r="F103" s="150"/>
      <c r="G103" s="150"/>
      <c r="H103" s="150"/>
      <c r="I103" s="150"/>
      <c r="J103" s="151">
        <f>J172</f>
        <v>0</v>
      </c>
      <c r="K103" s="148"/>
      <c r="L103" s="152"/>
    </row>
    <row r="104" spans="1:31" s="9" customFormat="1" ht="24.95" hidden="1" customHeight="1">
      <c r="B104" s="141"/>
      <c r="C104" s="142"/>
      <c r="D104" s="143" t="s">
        <v>750</v>
      </c>
      <c r="E104" s="144"/>
      <c r="F104" s="144"/>
      <c r="G104" s="144"/>
      <c r="H104" s="144"/>
      <c r="I104" s="144"/>
      <c r="J104" s="145">
        <f>J174</f>
        <v>0</v>
      </c>
      <c r="K104" s="142"/>
      <c r="L104" s="146"/>
    </row>
    <row r="105" spans="1:31" s="10" customFormat="1" ht="19.899999999999999" hidden="1" customHeight="1">
      <c r="B105" s="147"/>
      <c r="C105" s="148"/>
      <c r="D105" s="149" t="s">
        <v>815</v>
      </c>
      <c r="E105" s="150"/>
      <c r="F105" s="150"/>
      <c r="G105" s="150"/>
      <c r="H105" s="150"/>
      <c r="I105" s="150"/>
      <c r="J105" s="151">
        <f>J175</f>
        <v>0</v>
      </c>
      <c r="K105" s="148"/>
      <c r="L105" s="152"/>
    </row>
    <row r="106" spans="1:31" s="9" customFormat="1" ht="24.95" hidden="1" customHeight="1">
      <c r="B106" s="141"/>
      <c r="C106" s="142"/>
      <c r="D106" s="143" t="s">
        <v>816</v>
      </c>
      <c r="E106" s="144"/>
      <c r="F106" s="144"/>
      <c r="G106" s="144"/>
      <c r="H106" s="144"/>
      <c r="I106" s="144"/>
      <c r="J106" s="145">
        <f>J192</f>
        <v>0</v>
      </c>
      <c r="K106" s="142"/>
      <c r="L106" s="146"/>
    </row>
    <row r="107" spans="1:31" s="2" customFormat="1" ht="21.75" hidden="1" customHeight="1">
      <c r="A107" s="28"/>
      <c r="B107" s="29"/>
      <c r="C107" s="30"/>
      <c r="D107" s="30"/>
      <c r="E107" s="30"/>
      <c r="F107" s="30"/>
      <c r="G107" s="30"/>
      <c r="H107" s="30"/>
      <c r="I107" s="30"/>
      <c r="J107" s="30"/>
      <c r="K107" s="30"/>
      <c r="L107" s="45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6.95" hidden="1" customHeight="1">
      <c r="A108" s="28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5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hidden="1"/>
    <row r="110" spans="1:31" hidden="1"/>
    <row r="111" spans="1:31" hidden="1"/>
    <row r="112" spans="1:31" s="2" customFormat="1" ht="6.95" customHeight="1">
      <c r="A112" s="28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5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3" s="2" customFormat="1" ht="24.95" customHeight="1">
      <c r="A113" s="28"/>
      <c r="B113" s="29"/>
      <c r="C113" s="20" t="s">
        <v>119</v>
      </c>
      <c r="D113" s="30"/>
      <c r="E113" s="30"/>
      <c r="F113" s="30"/>
      <c r="G113" s="30"/>
      <c r="H113" s="30"/>
      <c r="I113" s="30"/>
      <c r="J113" s="30"/>
      <c r="K113" s="30"/>
      <c r="L113" s="45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3" s="2" customFormat="1" ht="6.95" customHeight="1">
      <c r="A114" s="28"/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45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3" s="2" customFormat="1" ht="12" customHeight="1">
      <c r="A115" s="28"/>
      <c r="B115" s="29"/>
      <c r="C115" s="25" t="s">
        <v>13</v>
      </c>
      <c r="D115" s="30"/>
      <c r="E115" s="30"/>
      <c r="F115" s="30"/>
      <c r="G115" s="30"/>
      <c r="H115" s="30"/>
      <c r="I115" s="30"/>
      <c r="J115" s="30"/>
      <c r="K115" s="30"/>
      <c r="L115" s="45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3" s="2" customFormat="1" ht="26.25" customHeight="1">
      <c r="A116" s="28"/>
      <c r="B116" s="29"/>
      <c r="C116" s="30"/>
      <c r="D116" s="30"/>
      <c r="E116" s="246" t="str">
        <f>E7</f>
        <v>Veľké Kapušany - Okružná križovatka ul.Fábryho - Nám.I.Dobóa - Nám.L.N.Tolstého</v>
      </c>
      <c r="F116" s="247"/>
      <c r="G116" s="247"/>
      <c r="H116" s="247"/>
      <c r="I116" s="30"/>
      <c r="J116" s="30"/>
      <c r="K116" s="30"/>
      <c r="L116" s="45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3" s="2" customFormat="1" ht="12" customHeight="1">
      <c r="A117" s="28"/>
      <c r="B117" s="29"/>
      <c r="C117" s="25" t="s">
        <v>103</v>
      </c>
      <c r="D117" s="30"/>
      <c r="E117" s="30"/>
      <c r="F117" s="30"/>
      <c r="G117" s="30"/>
      <c r="H117" s="30"/>
      <c r="I117" s="30"/>
      <c r="J117" s="30"/>
      <c r="K117" s="30"/>
      <c r="L117" s="45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3" s="2" customFormat="1" ht="16.5" customHeight="1">
      <c r="A118" s="28"/>
      <c r="B118" s="29"/>
      <c r="C118" s="30"/>
      <c r="D118" s="30"/>
      <c r="E118" s="209" t="str">
        <f>E9</f>
        <v>701 - 701 - 00  Ochrana STL plynovodu</v>
      </c>
      <c r="F118" s="245"/>
      <c r="G118" s="245"/>
      <c r="H118" s="245"/>
      <c r="I118" s="30"/>
      <c r="J118" s="30"/>
      <c r="K118" s="30"/>
      <c r="L118" s="45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3" s="2" customFormat="1" ht="6.95" customHeight="1">
      <c r="A119" s="28"/>
      <c r="B119" s="29"/>
      <c r="C119" s="30"/>
      <c r="D119" s="30"/>
      <c r="E119" s="30"/>
      <c r="F119" s="30"/>
      <c r="G119" s="30"/>
      <c r="H119" s="30"/>
      <c r="I119" s="30"/>
      <c r="J119" s="30"/>
      <c r="K119" s="30"/>
      <c r="L119" s="45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3" s="2" customFormat="1" ht="12" customHeight="1">
      <c r="A120" s="28"/>
      <c r="B120" s="29"/>
      <c r="C120" s="25" t="s">
        <v>17</v>
      </c>
      <c r="D120" s="30"/>
      <c r="E120" s="30"/>
      <c r="F120" s="23" t="str">
        <f>F12</f>
        <v>Veľké Kapušany</v>
      </c>
      <c r="G120" s="30"/>
      <c r="H120" s="30"/>
      <c r="I120" s="25" t="s">
        <v>19</v>
      </c>
      <c r="J120" s="60" t="str">
        <f>IF(J12="","",J12)</f>
        <v/>
      </c>
      <c r="K120" s="30"/>
      <c r="L120" s="45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3" s="2" customFormat="1" ht="6.95" customHeight="1">
      <c r="A121" s="28"/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45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3" s="2" customFormat="1" ht="15.2" customHeight="1">
      <c r="A122" s="28"/>
      <c r="B122" s="29"/>
      <c r="C122" s="25" t="s">
        <v>20</v>
      </c>
      <c r="D122" s="30"/>
      <c r="E122" s="30"/>
      <c r="F122" s="23" t="str">
        <f>E15</f>
        <v>Mesto Veľké Kapušany, mestský úrad</v>
      </c>
      <c r="G122" s="30"/>
      <c r="H122" s="30"/>
      <c r="I122" s="25" t="s">
        <v>26</v>
      </c>
      <c r="J122" s="26" t="str">
        <f>E21</f>
        <v>KApAR s.r.o. Prešov</v>
      </c>
      <c r="K122" s="30"/>
      <c r="L122" s="45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63" s="2" customFormat="1" ht="15.2" customHeight="1">
      <c r="A123" s="28"/>
      <c r="B123" s="29"/>
      <c r="C123" s="25" t="s">
        <v>24</v>
      </c>
      <c r="D123" s="30"/>
      <c r="E123" s="30"/>
      <c r="F123" s="23" t="str">
        <f>IF(E18="","",E18)</f>
        <v xml:space="preserve"> </v>
      </c>
      <c r="G123" s="30"/>
      <c r="H123" s="30"/>
      <c r="I123" s="25" t="s">
        <v>29</v>
      </c>
      <c r="J123" s="26" t="str">
        <f>E24</f>
        <v xml:space="preserve"> </v>
      </c>
      <c r="K123" s="30"/>
      <c r="L123" s="45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63" s="2" customFormat="1" ht="10.35" customHeight="1">
      <c r="A124" s="28"/>
      <c r="B124" s="29"/>
      <c r="C124" s="30"/>
      <c r="D124" s="30"/>
      <c r="E124" s="30"/>
      <c r="F124" s="30"/>
      <c r="G124" s="30"/>
      <c r="H124" s="30"/>
      <c r="I124" s="30"/>
      <c r="J124" s="30"/>
      <c r="K124" s="30"/>
      <c r="L124" s="45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63" s="11" customFormat="1" ht="29.25" customHeight="1">
      <c r="A125" s="153"/>
      <c r="B125" s="154"/>
      <c r="C125" s="155" t="s">
        <v>120</v>
      </c>
      <c r="D125" s="156" t="s">
        <v>56</v>
      </c>
      <c r="E125" s="156" t="s">
        <v>52</v>
      </c>
      <c r="F125" s="156" t="s">
        <v>53</v>
      </c>
      <c r="G125" s="156" t="s">
        <v>121</v>
      </c>
      <c r="H125" s="156" t="s">
        <v>122</v>
      </c>
      <c r="I125" s="156" t="s">
        <v>123</v>
      </c>
      <c r="J125" s="157" t="s">
        <v>107</v>
      </c>
      <c r="K125" s="158" t="s">
        <v>124</v>
      </c>
      <c r="L125" s="159"/>
      <c r="M125" s="69" t="s">
        <v>1</v>
      </c>
      <c r="N125" s="70" t="s">
        <v>35</v>
      </c>
      <c r="O125" s="70" t="s">
        <v>125</v>
      </c>
      <c r="P125" s="70" t="s">
        <v>126</v>
      </c>
      <c r="Q125" s="70" t="s">
        <v>127</v>
      </c>
      <c r="R125" s="70" t="s">
        <v>128</v>
      </c>
      <c r="S125" s="70" t="s">
        <v>129</v>
      </c>
      <c r="T125" s="71" t="s">
        <v>130</v>
      </c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</row>
    <row r="126" spans="1:63" s="2" customFormat="1" ht="22.9" customHeight="1">
      <c r="A126" s="28"/>
      <c r="B126" s="29"/>
      <c r="C126" s="76" t="s">
        <v>108</v>
      </c>
      <c r="D126" s="30"/>
      <c r="E126" s="30"/>
      <c r="F126" s="30"/>
      <c r="G126" s="30"/>
      <c r="H126" s="30"/>
      <c r="I126" s="30"/>
      <c r="J126" s="160">
        <f>BK126</f>
        <v>0</v>
      </c>
      <c r="K126" s="30"/>
      <c r="L126" s="33"/>
      <c r="M126" s="72"/>
      <c r="N126" s="161"/>
      <c r="O126" s="73"/>
      <c r="P126" s="162">
        <f>P127+P174+P192</f>
        <v>0</v>
      </c>
      <c r="Q126" s="73"/>
      <c r="R126" s="162">
        <f>R127+R174+R192</f>
        <v>0</v>
      </c>
      <c r="S126" s="73"/>
      <c r="T126" s="163">
        <f>T127+T174+T192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T126" s="14" t="s">
        <v>70</v>
      </c>
      <c r="AU126" s="14" t="s">
        <v>109</v>
      </c>
      <c r="BK126" s="164">
        <f>BK127+BK174+BK192</f>
        <v>0</v>
      </c>
    </row>
    <row r="127" spans="1:63" s="12" customFormat="1" ht="25.9" customHeight="1">
      <c r="B127" s="165"/>
      <c r="C127" s="166"/>
      <c r="D127" s="167" t="s">
        <v>70</v>
      </c>
      <c r="E127" s="168" t="s">
        <v>131</v>
      </c>
      <c r="F127" s="168" t="s">
        <v>817</v>
      </c>
      <c r="G127" s="166"/>
      <c r="H127" s="166"/>
      <c r="I127" s="166"/>
      <c r="J127" s="169">
        <f>BK127</f>
        <v>0</v>
      </c>
      <c r="K127" s="166"/>
      <c r="L127" s="170"/>
      <c r="M127" s="171"/>
      <c r="N127" s="172"/>
      <c r="O127" s="172"/>
      <c r="P127" s="173">
        <f>P128+P146+P148+P152+P168+P172</f>
        <v>0</v>
      </c>
      <c r="Q127" s="172"/>
      <c r="R127" s="173">
        <f>R128+R146+R148+R152+R168+R172</f>
        <v>0</v>
      </c>
      <c r="S127" s="172"/>
      <c r="T127" s="174">
        <f>T128+T146+T148+T152+T168+T172</f>
        <v>0</v>
      </c>
      <c r="AR127" s="175" t="s">
        <v>79</v>
      </c>
      <c r="AT127" s="176" t="s">
        <v>70</v>
      </c>
      <c r="AU127" s="176" t="s">
        <v>71</v>
      </c>
      <c r="AY127" s="175" t="s">
        <v>133</v>
      </c>
      <c r="BK127" s="177">
        <f>BK128+BK146+BK148+BK152+BK168+BK172</f>
        <v>0</v>
      </c>
    </row>
    <row r="128" spans="1:63" s="12" customFormat="1" ht="22.9" customHeight="1">
      <c r="B128" s="165"/>
      <c r="C128" s="166"/>
      <c r="D128" s="167" t="s">
        <v>70</v>
      </c>
      <c r="E128" s="178" t="s">
        <v>79</v>
      </c>
      <c r="F128" s="178" t="s">
        <v>818</v>
      </c>
      <c r="G128" s="166"/>
      <c r="H128" s="166"/>
      <c r="I128" s="166"/>
      <c r="J128" s="179">
        <f>BK128</f>
        <v>0</v>
      </c>
      <c r="K128" s="166"/>
      <c r="L128" s="170"/>
      <c r="M128" s="171"/>
      <c r="N128" s="172"/>
      <c r="O128" s="172"/>
      <c r="P128" s="173">
        <f>SUM(P129:P145)</f>
        <v>0</v>
      </c>
      <c r="Q128" s="172"/>
      <c r="R128" s="173">
        <f>SUM(R129:R145)</f>
        <v>0</v>
      </c>
      <c r="S128" s="172"/>
      <c r="T128" s="174">
        <f>SUM(T129:T145)</f>
        <v>0</v>
      </c>
      <c r="AR128" s="175" t="s">
        <v>79</v>
      </c>
      <c r="AT128" s="176" t="s">
        <v>70</v>
      </c>
      <c r="AU128" s="176" t="s">
        <v>79</v>
      </c>
      <c r="AY128" s="175" t="s">
        <v>133</v>
      </c>
      <c r="BK128" s="177">
        <f>SUM(BK129:BK145)</f>
        <v>0</v>
      </c>
    </row>
    <row r="129" spans="1:65" s="2" customFormat="1" ht="24.2" customHeight="1">
      <c r="A129" s="28"/>
      <c r="B129" s="29"/>
      <c r="C129" s="180" t="s">
        <v>79</v>
      </c>
      <c r="D129" s="180" t="s">
        <v>135</v>
      </c>
      <c r="E129" s="181" t="s">
        <v>819</v>
      </c>
      <c r="F129" s="182" t="s">
        <v>820</v>
      </c>
      <c r="G129" s="183" t="s">
        <v>148</v>
      </c>
      <c r="H129" s="184">
        <v>42</v>
      </c>
      <c r="I129" s="184"/>
      <c r="J129" s="185">
        <f t="shared" ref="J129:J145" si="0">ROUND(I129*H129,2)</f>
        <v>0</v>
      </c>
      <c r="K129" s="186"/>
      <c r="L129" s="33"/>
      <c r="M129" s="187" t="s">
        <v>1</v>
      </c>
      <c r="N129" s="188" t="s">
        <v>37</v>
      </c>
      <c r="O129" s="189">
        <v>0</v>
      </c>
      <c r="P129" s="189">
        <f t="shared" ref="P129:P145" si="1">O129*H129</f>
        <v>0</v>
      </c>
      <c r="Q129" s="189">
        <v>0</v>
      </c>
      <c r="R129" s="189">
        <f t="shared" ref="R129:R145" si="2">Q129*H129</f>
        <v>0</v>
      </c>
      <c r="S129" s="189">
        <v>0</v>
      </c>
      <c r="T129" s="190">
        <f t="shared" ref="T129:T145" si="3"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91" t="s">
        <v>139</v>
      </c>
      <c r="AT129" s="191" t="s">
        <v>135</v>
      </c>
      <c r="AU129" s="191" t="s">
        <v>140</v>
      </c>
      <c r="AY129" s="14" t="s">
        <v>133</v>
      </c>
      <c r="BE129" s="192">
        <f t="shared" ref="BE129:BE145" si="4">IF(N129="základná",J129,0)</f>
        <v>0</v>
      </c>
      <c r="BF129" s="192">
        <f t="shared" ref="BF129:BF145" si="5">IF(N129="znížená",J129,0)</f>
        <v>0</v>
      </c>
      <c r="BG129" s="192">
        <f t="shared" ref="BG129:BG145" si="6">IF(N129="zákl. prenesená",J129,0)</f>
        <v>0</v>
      </c>
      <c r="BH129" s="192">
        <f t="shared" ref="BH129:BH145" si="7">IF(N129="zníž. prenesená",J129,0)</f>
        <v>0</v>
      </c>
      <c r="BI129" s="192">
        <f t="shared" ref="BI129:BI145" si="8">IF(N129="nulová",J129,0)</f>
        <v>0</v>
      </c>
      <c r="BJ129" s="14" t="s">
        <v>140</v>
      </c>
      <c r="BK129" s="192">
        <f t="shared" ref="BK129:BK145" si="9">ROUND(I129*H129,2)</f>
        <v>0</v>
      </c>
      <c r="BL129" s="14" t="s">
        <v>139</v>
      </c>
      <c r="BM129" s="191" t="s">
        <v>140</v>
      </c>
    </row>
    <row r="130" spans="1:65" s="2" customFormat="1" ht="24.2" customHeight="1">
      <c r="A130" s="28"/>
      <c r="B130" s="29"/>
      <c r="C130" s="180" t="s">
        <v>140</v>
      </c>
      <c r="D130" s="180" t="s">
        <v>135</v>
      </c>
      <c r="E130" s="181" t="s">
        <v>821</v>
      </c>
      <c r="F130" s="182" t="s">
        <v>822</v>
      </c>
      <c r="G130" s="183" t="s">
        <v>148</v>
      </c>
      <c r="H130" s="184">
        <v>28</v>
      </c>
      <c r="I130" s="184"/>
      <c r="J130" s="185">
        <f t="shared" si="0"/>
        <v>0</v>
      </c>
      <c r="K130" s="186"/>
      <c r="L130" s="33"/>
      <c r="M130" s="187" t="s">
        <v>1</v>
      </c>
      <c r="N130" s="188" t="s">
        <v>37</v>
      </c>
      <c r="O130" s="189">
        <v>0</v>
      </c>
      <c r="P130" s="189">
        <f t="shared" si="1"/>
        <v>0</v>
      </c>
      <c r="Q130" s="189">
        <v>0</v>
      </c>
      <c r="R130" s="189">
        <f t="shared" si="2"/>
        <v>0</v>
      </c>
      <c r="S130" s="189">
        <v>0</v>
      </c>
      <c r="T130" s="190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91" t="s">
        <v>139</v>
      </c>
      <c r="AT130" s="191" t="s">
        <v>135</v>
      </c>
      <c r="AU130" s="191" t="s">
        <v>140</v>
      </c>
      <c r="AY130" s="14" t="s">
        <v>133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4" t="s">
        <v>140</v>
      </c>
      <c r="BK130" s="192">
        <f t="shared" si="9"/>
        <v>0</v>
      </c>
      <c r="BL130" s="14" t="s">
        <v>139</v>
      </c>
      <c r="BM130" s="191" t="s">
        <v>139</v>
      </c>
    </row>
    <row r="131" spans="1:65" s="2" customFormat="1" ht="24.2" customHeight="1">
      <c r="A131" s="28"/>
      <c r="B131" s="29"/>
      <c r="C131" s="180" t="s">
        <v>145</v>
      </c>
      <c r="D131" s="180" t="s">
        <v>135</v>
      </c>
      <c r="E131" s="181" t="s">
        <v>823</v>
      </c>
      <c r="F131" s="182" t="s">
        <v>824</v>
      </c>
      <c r="G131" s="183" t="s">
        <v>148</v>
      </c>
      <c r="H131" s="184">
        <v>28</v>
      </c>
      <c r="I131" s="184"/>
      <c r="J131" s="185">
        <f t="shared" si="0"/>
        <v>0</v>
      </c>
      <c r="K131" s="186"/>
      <c r="L131" s="33"/>
      <c r="M131" s="187" t="s">
        <v>1</v>
      </c>
      <c r="N131" s="188" t="s">
        <v>37</v>
      </c>
      <c r="O131" s="189">
        <v>0</v>
      </c>
      <c r="P131" s="189">
        <f t="shared" si="1"/>
        <v>0</v>
      </c>
      <c r="Q131" s="189">
        <v>0</v>
      </c>
      <c r="R131" s="189">
        <f t="shared" si="2"/>
        <v>0</v>
      </c>
      <c r="S131" s="189">
        <v>0</v>
      </c>
      <c r="T131" s="190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91" t="s">
        <v>139</v>
      </c>
      <c r="AT131" s="191" t="s">
        <v>135</v>
      </c>
      <c r="AU131" s="191" t="s">
        <v>140</v>
      </c>
      <c r="AY131" s="14" t="s">
        <v>133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4" t="s">
        <v>140</v>
      </c>
      <c r="BK131" s="192">
        <f t="shared" si="9"/>
        <v>0</v>
      </c>
      <c r="BL131" s="14" t="s">
        <v>139</v>
      </c>
      <c r="BM131" s="191" t="s">
        <v>157</v>
      </c>
    </row>
    <row r="132" spans="1:65" s="2" customFormat="1" ht="14.45" customHeight="1">
      <c r="A132" s="28"/>
      <c r="B132" s="29"/>
      <c r="C132" s="180" t="s">
        <v>139</v>
      </c>
      <c r="D132" s="180" t="s">
        <v>135</v>
      </c>
      <c r="E132" s="181" t="s">
        <v>825</v>
      </c>
      <c r="F132" s="182" t="s">
        <v>826</v>
      </c>
      <c r="G132" s="183" t="s">
        <v>176</v>
      </c>
      <c r="H132" s="184">
        <v>8.8000000000000007</v>
      </c>
      <c r="I132" s="184"/>
      <c r="J132" s="185">
        <f t="shared" si="0"/>
        <v>0</v>
      </c>
      <c r="K132" s="186"/>
      <c r="L132" s="33"/>
      <c r="M132" s="187" t="s">
        <v>1</v>
      </c>
      <c r="N132" s="188" t="s">
        <v>37</v>
      </c>
      <c r="O132" s="189">
        <v>0</v>
      </c>
      <c r="P132" s="189">
        <f t="shared" si="1"/>
        <v>0</v>
      </c>
      <c r="Q132" s="189">
        <v>0</v>
      </c>
      <c r="R132" s="189">
        <f t="shared" si="2"/>
        <v>0</v>
      </c>
      <c r="S132" s="189">
        <v>0</v>
      </c>
      <c r="T132" s="190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91" t="s">
        <v>139</v>
      </c>
      <c r="AT132" s="191" t="s">
        <v>135</v>
      </c>
      <c r="AU132" s="191" t="s">
        <v>140</v>
      </c>
      <c r="AY132" s="14" t="s">
        <v>133</v>
      </c>
      <c r="BE132" s="192">
        <f t="shared" si="4"/>
        <v>0</v>
      </c>
      <c r="BF132" s="192">
        <f t="shared" si="5"/>
        <v>0</v>
      </c>
      <c r="BG132" s="192">
        <f t="shared" si="6"/>
        <v>0</v>
      </c>
      <c r="BH132" s="192">
        <f t="shared" si="7"/>
        <v>0</v>
      </c>
      <c r="BI132" s="192">
        <f t="shared" si="8"/>
        <v>0</v>
      </c>
      <c r="BJ132" s="14" t="s">
        <v>140</v>
      </c>
      <c r="BK132" s="192">
        <f t="shared" si="9"/>
        <v>0</v>
      </c>
      <c r="BL132" s="14" t="s">
        <v>139</v>
      </c>
      <c r="BM132" s="191" t="s">
        <v>165</v>
      </c>
    </row>
    <row r="133" spans="1:65" s="2" customFormat="1" ht="14.45" customHeight="1">
      <c r="A133" s="28"/>
      <c r="B133" s="29"/>
      <c r="C133" s="180" t="s">
        <v>153</v>
      </c>
      <c r="D133" s="180" t="s">
        <v>135</v>
      </c>
      <c r="E133" s="181" t="s">
        <v>827</v>
      </c>
      <c r="F133" s="182" t="s">
        <v>828</v>
      </c>
      <c r="G133" s="183" t="s">
        <v>176</v>
      </c>
      <c r="H133" s="184">
        <v>5.5</v>
      </c>
      <c r="I133" s="184"/>
      <c r="J133" s="185">
        <f t="shared" si="0"/>
        <v>0</v>
      </c>
      <c r="K133" s="186"/>
      <c r="L133" s="33"/>
      <c r="M133" s="187" t="s">
        <v>1</v>
      </c>
      <c r="N133" s="188" t="s">
        <v>37</v>
      </c>
      <c r="O133" s="189">
        <v>0</v>
      </c>
      <c r="P133" s="189">
        <f t="shared" si="1"/>
        <v>0</v>
      </c>
      <c r="Q133" s="189">
        <v>0</v>
      </c>
      <c r="R133" s="189">
        <f t="shared" si="2"/>
        <v>0</v>
      </c>
      <c r="S133" s="189">
        <v>0</v>
      </c>
      <c r="T133" s="190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91" t="s">
        <v>139</v>
      </c>
      <c r="AT133" s="191" t="s">
        <v>135</v>
      </c>
      <c r="AU133" s="191" t="s">
        <v>140</v>
      </c>
      <c r="AY133" s="14" t="s">
        <v>133</v>
      </c>
      <c r="BE133" s="192">
        <f t="shared" si="4"/>
        <v>0</v>
      </c>
      <c r="BF133" s="192">
        <f t="shared" si="5"/>
        <v>0</v>
      </c>
      <c r="BG133" s="192">
        <f t="shared" si="6"/>
        <v>0</v>
      </c>
      <c r="BH133" s="192">
        <f t="shared" si="7"/>
        <v>0</v>
      </c>
      <c r="BI133" s="192">
        <f t="shared" si="8"/>
        <v>0</v>
      </c>
      <c r="BJ133" s="14" t="s">
        <v>140</v>
      </c>
      <c r="BK133" s="192">
        <f t="shared" si="9"/>
        <v>0</v>
      </c>
      <c r="BL133" s="14" t="s">
        <v>139</v>
      </c>
      <c r="BM133" s="191" t="s">
        <v>173</v>
      </c>
    </row>
    <row r="134" spans="1:65" s="2" customFormat="1" ht="24.2" customHeight="1">
      <c r="A134" s="28"/>
      <c r="B134" s="29"/>
      <c r="C134" s="180" t="s">
        <v>157</v>
      </c>
      <c r="D134" s="180" t="s">
        <v>135</v>
      </c>
      <c r="E134" s="181" t="s">
        <v>829</v>
      </c>
      <c r="F134" s="182" t="s">
        <v>830</v>
      </c>
      <c r="G134" s="183" t="s">
        <v>185</v>
      </c>
      <c r="H134" s="184">
        <v>32.174999999999997</v>
      </c>
      <c r="I134" s="184"/>
      <c r="J134" s="185">
        <f t="shared" si="0"/>
        <v>0</v>
      </c>
      <c r="K134" s="186"/>
      <c r="L134" s="33"/>
      <c r="M134" s="187" t="s">
        <v>1</v>
      </c>
      <c r="N134" s="188" t="s">
        <v>37</v>
      </c>
      <c r="O134" s="189">
        <v>0</v>
      </c>
      <c r="P134" s="189">
        <f t="shared" si="1"/>
        <v>0</v>
      </c>
      <c r="Q134" s="189">
        <v>0</v>
      </c>
      <c r="R134" s="189">
        <f t="shared" si="2"/>
        <v>0</v>
      </c>
      <c r="S134" s="189">
        <v>0</v>
      </c>
      <c r="T134" s="190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91" t="s">
        <v>139</v>
      </c>
      <c r="AT134" s="191" t="s">
        <v>135</v>
      </c>
      <c r="AU134" s="191" t="s">
        <v>140</v>
      </c>
      <c r="AY134" s="14" t="s">
        <v>133</v>
      </c>
      <c r="BE134" s="192">
        <f t="shared" si="4"/>
        <v>0</v>
      </c>
      <c r="BF134" s="192">
        <f t="shared" si="5"/>
        <v>0</v>
      </c>
      <c r="BG134" s="192">
        <f t="shared" si="6"/>
        <v>0</v>
      </c>
      <c r="BH134" s="192">
        <f t="shared" si="7"/>
        <v>0</v>
      </c>
      <c r="BI134" s="192">
        <f t="shared" si="8"/>
        <v>0</v>
      </c>
      <c r="BJ134" s="14" t="s">
        <v>140</v>
      </c>
      <c r="BK134" s="192">
        <f t="shared" si="9"/>
        <v>0</v>
      </c>
      <c r="BL134" s="14" t="s">
        <v>139</v>
      </c>
      <c r="BM134" s="191" t="s">
        <v>182</v>
      </c>
    </row>
    <row r="135" spans="1:65" s="2" customFormat="1" ht="24.2" customHeight="1">
      <c r="A135" s="28"/>
      <c r="B135" s="29"/>
      <c r="C135" s="180" t="s">
        <v>161</v>
      </c>
      <c r="D135" s="180" t="s">
        <v>135</v>
      </c>
      <c r="E135" s="181" t="s">
        <v>831</v>
      </c>
      <c r="F135" s="182" t="s">
        <v>832</v>
      </c>
      <c r="G135" s="183" t="s">
        <v>185</v>
      </c>
      <c r="H135" s="184">
        <v>110.64</v>
      </c>
      <c r="I135" s="184"/>
      <c r="J135" s="185">
        <f t="shared" si="0"/>
        <v>0</v>
      </c>
      <c r="K135" s="186"/>
      <c r="L135" s="33"/>
      <c r="M135" s="187" t="s">
        <v>1</v>
      </c>
      <c r="N135" s="188" t="s">
        <v>37</v>
      </c>
      <c r="O135" s="189">
        <v>0</v>
      </c>
      <c r="P135" s="189">
        <f t="shared" si="1"/>
        <v>0</v>
      </c>
      <c r="Q135" s="189">
        <v>0</v>
      </c>
      <c r="R135" s="189">
        <f t="shared" si="2"/>
        <v>0</v>
      </c>
      <c r="S135" s="189">
        <v>0</v>
      </c>
      <c r="T135" s="190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91" t="s">
        <v>139</v>
      </c>
      <c r="AT135" s="191" t="s">
        <v>135</v>
      </c>
      <c r="AU135" s="191" t="s">
        <v>140</v>
      </c>
      <c r="AY135" s="14" t="s">
        <v>133</v>
      </c>
      <c r="BE135" s="192">
        <f t="shared" si="4"/>
        <v>0</v>
      </c>
      <c r="BF135" s="192">
        <f t="shared" si="5"/>
        <v>0</v>
      </c>
      <c r="BG135" s="192">
        <f t="shared" si="6"/>
        <v>0</v>
      </c>
      <c r="BH135" s="192">
        <f t="shared" si="7"/>
        <v>0</v>
      </c>
      <c r="BI135" s="192">
        <f t="shared" si="8"/>
        <v>0</v>
      </c>
      <c r="BJ135" s="14" t="s">
        <v>140</v>
      </c>
      <c r="BK135" s="192">
        <f t="shared" si="9"/>
        <v>0</v>
      </c>
      <c r="BL135" s="14" t="s">
        <v>139</v>
      </c>
      <c r="BM135" s="191" t="s">
        <v>191</v>
      </c>
    </row>
    <row r="136" spans="1:65" s="2" customFormat="1" ht="14.45" customHeight="1">
      <c r="A136" s="28"/>
      <c r="B136" s="29"/>
      <c r="C136" s="180" t="s">
        <v>165</v>
      </c>
      <c r="D136" s="180" t="s">
        <v>135</v>
      </c>
      <c r="E136" s="181" t="s">
        <v>833</v>
      </c>
      <c r="F136" s="182" t="s">
        <v>834</v>
      </c>
      <c r="G136" s="183" t="s">
        <v>185</v>
      </c>
      <c r="H136" s="184">
        <v>55.32</v>
      </c>
      <c r="I136" s="184"/>
      <c r="J136" s="185">
        <f t="shared" si="0"/>
        <v>0</v>
      </c>
      <c r="K136" s="186"/>
      <c r="L136" s="33"/>
      <c r="M136" s="187" t="s">
        <v>1</v>
      </c>
      <c r="N136" s="188" t="s">
        <v>37</v>
      </c>
      <c r="O136" s="189">
        <v>0</v>
      </c>
      <c r="P136" s="189">
        <f t="shared" si="1"/>
        <v>0</v>
      </c>
      <c r="Q136" s="189">
        <v>0</v>
      </c>
      <c r="R136" s="189">
        <f t="shared" si="2"/>
        <v>0</v>
      </c>
      <c r="S136" s="189">
        <v>0</v>
      </c>
      <c r="T136" s="190">
        <f t="shared" si="3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91" t="s">
        <v>139</v>
      </c>
      <c r="AT136" s="191" t="s">
        <v>135</v>
      </c>
      <c r="AU136" s="191" t="s">
        <v>140</v>
      </c>
      <c r="AY136" s="14" t="s">
        <v>133</v>
      </c>
      <c r="BE136" s="192">
        <f t="shared" si="4"/>
        <v>0</v>
      </c>
      <c r="BF136" s="192">
        <f t="shared" si="5"/>
        <v>0</v>
      </c>
      <c r="BG136" s="192">
        <f t="shared" si="6"/>
        <v>0</v>
      </c>
      <c r="BH136" s="192">
        <f t="shared" si="7"/>
        <v>0</v>
      </c>
      <c r="BI136" s="192">
        <f t="shared" si="8"/>
        <v>0</v>
      </c>
      <c r="BJ136" s="14" t="s">
        <v>140</v>
      </c>
      <c r="BK136" s="192">
        <f t="shared" si="9"/>
        <v>0</v>
      </c>
      <c r="BL136" s="14" t="s">
        <v>139</v>
      </c>
      <c r="BM136" s="191" t="s">
        <v>199</v>
      </c>
    </row>
    <row r="137" spans="1:65" s="2" customFormat="1" ht="37.9" customHeight="1">
      <c r="A137" s="28"/>
      <c r="B137" s="29"/>
      <c r="C137" s="180" t="s">
        <v>169</v>
      </c>
      <c r="D137" s="180" t="s">
        <v>135</v>
      </c>
      <c r="E137" s="181" t="s">
        <v>196</v>
      </c>
      <c r="F137" s="182" t="s">
        <v>197</v>
      </c>
      <c r="G137" s="183" t="s">
        <v>185</v>
      </c>
      <c r="H137" s="184">
        <v>110.64</v>
      </c>
      <c r="I137" s="184"/>
      <c r="J137" s="185">
        <f t="shared" si="0"/>
        <v>0</v>
      </c>
      <c r="K137" s="186"/>
      <c r="L137" s="33"/>
      <c r="M137" s="187" t="s">
        <v>1</v>
      </c>
      <c r="N137" s="188" t="s">
        <v>37</v>
      </c>
      <c r="O137" s="189">
        <v>0</v>
      </c>
      <c r="P137" s="189">
        <f t="shared" si="1"/>
        <v>0</v>
      </c>
      <c r="Q137" s="189">
        <v>0</v>
      </c>
      <c r="R137" s="189">
        <f t="shared" si="2"/>
        <v>0</v>
      </c>
      <c r="S137" s="189">
        <v>0</v>
      </c>
      <c r="T137" s="190">
        <f t="shared" si="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91" t="s">
        <v>139</v>
      </c>
      <c r="AT137" s="191" t="s">
        <v>135</v>
      </c>
      <c r="AU137" s="191" t="s">
        <v>140</v>
      </c>
      <c r="AY137" s="14" t="s">
        <v>133</v>
      </c>
      <c r="BE137" s="192">
        <f t="shared" si="4"/>
        <v>0</v>
      </c>
      <c r="BF137" s="192">
        <f t="shared" si="5"/>
        <v>0</v>
      </c>
      <c r="BG137" s="192">
        <f t="shared" si="6"/>
        <v>0</v>
      </c>
      <c r="BH137" s="192">
        <f t="shared" si="7"/>
        <v>0</v>
      </c>
      <c r="BI137" s="192">
        <f t="shared" si="8"/>
        <v>0</v>
      </c>
      <c r="BJ137" s="14" t="s">
        <v>140</v>
      </c>
      <c r="BK137" s="192">
        <f t="shared" si="9"/>
        <v>0</v>
      </c>
      <c r="BL137" s="14" t="s">
        <v>139</v>
      </c>
      <c r="BM137" s="191" t="s">
        <v>207</v>
      </c>
    </row>
    <row r="138" spans="1:65" s="2" customFormat="1" ht="37.9" customHeight="1">
      <c r="A138" s="28"/>
      <c r="B138" s="29"/>
      <c r="C138" s="180" t="s">
        <v>173</v>
      </c>
      <c r="D138" s="180" t="s">
        <v>135</v>
      </c>
      <c r="E138" s="181" t="s">
        <v>200</v>
      </c>
      <c r="F138" s="182" t="s">
        <v>201</v>
      </c>
      <c r="G138" s="183" t="s">
        <v>185</v>
      </c>
      <c r="H138" s="184">
        <v>221.28</v>
      </c>
      <c r="I138" s="184"/>
      <c r="J138" s="185">
        <f t="shared" si="0"/>
        <v>0</v>
      </c>
      <c r="K138" s="186"/>
      <c r="L138" s="33"/>
      <c r="M138" s="187" t="s">
        <v>1</v>
      </c>
      <c r="N138" s="188" t="s">
        <v>37</v>
      </c>
      <c r="O138" s="189">
        <v>0</v>
      </c>
      <c r="P138" s="189">
        <f t="shared" si="1"/>
        <v>0</v>
      </c>
      <c r="Q138" s="189">
        <v>0</v>
      </c>
      <c r="R138" s="189">
        <f t="shared" si="2"/>
        <v>0</v>
      </c>
      <c r="S138" s="189">
        <v>0</v>
      </c>
      <c r="T138" s="190">
        <f t="shared" si="3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91" t="s">
        <v>139</v>
      </c>
      <c r="AT138" s="191" t="s">
        <v>135</v>
      </c>
      <c r="AU138" s="191" t="s">
        <v>140</v>
      </c>
      <c r="AY138" s="14" t="s">
        <v>133</v>
      </c>
      <c r="BE138" s="192">
        <f t="shared" si="4"/>
        <v>0</v>
      </c>
      <c r="BF138" s="192">
        <f t="shared" si="5"/>
        <v>0</v>
      </c>
      <c r="BG138" s="192">
        <f t="shared" si="6"/>
        <v>0</v>
      </c>
      <c r="BH138" s="192">
        <f t="shared" si="7"/>
        <v>0</v>
      </c>
      <c r="BI138" s="192">
        <f t="shared" si="8"/>
        <v>0</v>
      </c>
      <c r="BJ138" s="14" t="s">
        <v>140</v>
      </c>
      <c r="BK138" s="192">
        <f t="shared" si="9"/>
        <v>0</v>
      </c>
      <c r="BL138" s="14" t="s">
        <v>139</v>
      </c>
      <c r="BM138" s="191" t="s">
        <v>7</v>
      </c>
    </row>
    <row r="139" spans="1:65" s="2" customFormat="1" ht="24.2" customHeight="1">
      <c r="A139" s="28"/>
      <c r="B139" s="29"/>
      <c r="C139" s="180" t="s">
        <v>178</v>
      </c>
      <c r="D139" s="180" t="s">
        <v>135</v>
      </c>
      <c r="E139" s="181" t="s">
        <v>835</v>
      </c>
      <c r="F139" s="182" t="s">
        <v>836</v>
      </c>
      <c r="G139" s="183" t="s">
        <v>185</v>
      </c>
      <c r="H139" s="184">
        <v>110.64</v>
      </c>
      <c r="I139" s="184"/>
      <c r="J139" s="185">
        <f t="shared" si="0"/>
        <v>0</v>
      </c>
      <c r="K139" s="186"/>
      <c r="L139" s="33"/>
      <c r="M139" s="187" t="s">
        <v>1</v>
      </c>
      <c r="N139" s="188" t="s">
        <v>37</v>
      </c>
      <c r="O139" s="189">
        <v>0</v>
      </c>
      <c r="P139" s="189">
        <f t="shared" si="1"/>
        <v>0</v>
      </c>
      <c r="Q139" s="189">
        <v>0</v>
      </c>
      <c r="R139" s="189">
        <f t="shared" si="2"/>
        <v>0</v>
      </c>
      <c r="S139" s="189">
        <v>0</v>
      </c>
      <c r="T139" s="190">
        <f t="shared" si="3"/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91" t="s">
        <v>139</v>
      </c>
      <c r="AT139" s="191" t="s">
        <v>135</v>
      </c>
      <c r="AU139" s="191" t="s">
        <v>140</v>
      </c>
      <c r="AY139" s="14" t="s">
        <v>133</v>
      </c>
      <c r="BE139" s="192">
        <f t="shared" si="4"/>
        <v>0</v>
      </c>
      <c r="BF139" s="192">
        <f t="shared" si="5"/>
        <v>0</v>
      </c>
      <c r="BG139" s="192">
        <f t="shared" si="6"/>
        <v>0</v>
      </c>
      <c r="BH139" s="192">
        <f t="shared" si="7"/>
        <v>0</v>
      </c>
      <c r="BI139" s="192">
        <f t="shared" si="8"/>
        <v>0</v>
      </c>
      <c r="BJ139" s="14" t="s">
        <v>140</v>
      </c>
      <c r="BK139" s="192">
        <f t="shared" si="9"/>
        <v>0</v>
      </c>
      <c r="BL139" s="14" t="s">
        <v>139</v>
      </c>
      <c r="BM139" s="191" t="s">
        <v>223</v>
      </c>
    </row>
    <row r="140" spans="1:65" s="2" customFormat="1" ht="14.45" customHeight="1">
      <c r="A140" s="28"/>
      <c r="B140" s="29"/>
      <c r="C140" s="180" t="s">
        <v>182</v>
      </c>
      <c r="D140" s="180" t="s">
        <v>135</v>
      </c>
      <c r="E140" s="181" t="s">
        <v>215</v>
      </c>
      <c r="F140" s="182" t="s">
        <v>216</v>
      </c>
      <c r="G140" s="183" t="s">
        <v>185</v>
      </c>
      <c r="H140" s="184">
        <v>110.64</v>
      </c>
      <c r="I140" s="184"/>
      <c r="J140" s="185">
        <f t="shared" si="0"/>
        <v>0</v>
      </c>
      <c r="K140" s="186"/>
      <c r="L140" s="33"/>
      <c r="M140" s="187" t="s">
        <v>1</v>
      </c>
      <c r="N140" s="188" t="s">
        <v>37</v>
      </c>
      <c r="O140" s="189">
        <v>0</v>
      </c>
      <c r="P140" s="189">
        <f t="shared" si="1"/>
        <v>0</v>
      </c>
      <c r="Q140" s="189">
        <v>0</v>
      </c>
      <c r="R140" s="189">
        <f t="shared" si="2"/>
        <v>0</v>
      </c>
      <c r="S140" s="189">
        <v>0</v>
      </c>
      <c r="T140" s="190">
        <f t="shared" si="3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91" t="s">
        <v>139</v>
      </c>
      <c r="AT140" s="191" t="s">
        <v>135</v>
      </c>
      <c r="AU140" s="191" t="s">
        <v>140</v>
      </c>
      <c r="AY140" s="14" t="s">
        <v>133</v>
      </c>
      <c r="BE140" s="192">
        <f t="shared" si="4"/>
        <v>0</v>
      </c>
      <c r="BF140" s="192">
        <f t="shared" si="5"/>
        <v>0</v>
      </c>
      <c r="BG140" s="192">
        <f t="shared" si="6"/>
        <v>0</v>
      </c>
      <c r="BH140" s="192">
        <f t="shared" si="7"/>
        <v>0</v>
      </c>
      <c r="BI140" s="192">
        <f t="shared" si="8"/>
        <v>0</v>
      </c>
      <c r="BJ140" s="14" t="s">
        <v>140</v>
      </c>
      <c r="BK140" s="192">
        <f t="shared" si="9"/>
        <v>0</v>
      </c>
      <c r="BL140" s="14" t="s">
        <v>139</v>
      </c>
      <c r="BM140" s="191" t="s">
        <v>232</v>
      </c>
    </row>
    <row r="141" spans="1:65" s="2" customFormat="1" ht="24.2" customHeight="1">
      <c r="A141" s="28"/>
      <c r="B141" s="29"/>
      <c r="C141" s="180" t="s">
        <v>187</v>
      </c>
      <c r="D141" s="180" t="s">
        <v>135</v>
      </c>
      <c r="E141" s="181" t="s">
        <v>219</v>
      </c>
      <c r="F141" s="182" t="s">
        <v>220</v>
      </c>
      <c r="G141" s="183" t="s">
        <v>221</v>
      </c>
      <c r="H141" s="184">
        <v>199.15199999999999</v>
      </c>
      <c r="I141" s="184"/>
      <c r="J141" s="185">
        <f t="shared" si="0"/>
        <v>0</v>
      </c>
      <c r="K141" s="186"/>
      <c r="L141" s="33"/>
      <c r="M141" s="187" t="s">
        <v>1</v>
      </c>
      <c r="N141" s="188" t="s">
        <v>37</v>
      </c>
      <c r="O141" s="189">
        <v>0</v>
      </c>
      <c r="P141" s="189">
        <f t="shared" si="1"/>
        <v>0</v>
      </c>
      <c r="Q141" s="189">
        <v>0</v>
      </c>
      <c r="R141" s="189">
        <f t="shared" si="2"/>
        <v>0</v>
      </c>
      <c r="S141" s="189">
        <v>0</v>
      </c>
      <c r="T141" s="190">
        <f t="shared" si="3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91" t="s">
        <v>139</v>
      </c>
      <c r="AT141" s="191" t="s">
        <v>135</v>
      </c>
      <c r="AU141" s="191" t="s">
        <v>140</v>
      </c>
      <c r="AY141" s="14" t="s">
        <v>133</v>
      </c>
      <c r="BE141" s="192">
        <f t="shared" si="4"/>
        <v>0</v>
      </c>
      <c r="BF141" s="192">
        <f t="shared" si="5"/>
        <v>0</v>
      </c>
      <c r="BG141" s="192">
        <f t="shared" si="6"/>
        <v>0</v>
      </c>
      <c r="BH141" s="192">
        <f t="shared" si="7"/>
        <v>0</v>
      </c>
      <c r="BI141" s="192">
        <f t="shared" si="8"/>
        <v>0</v>
      </c>
      <c r="BJ141" s="14" t="s">
        <v>140</v>
      </c>
      <c r="BK141" s="192">
        <f t="shared" si="9"/>
        <v>0</v>
      </c>
      <c r="BL141" s="14" t="s">
        <v>139</v>
      </c>
      <c r="BM141" s="191" t="s">
        <v>240</v>
      </c>
    </row>
    <row r="142" spans="1:65" s="2" customFormat="1" ht="24.2" customHeight="1">
      <c r="A142" s="28"/>
      <c r="B142" s="29"/>
      <c r="C142" s="180" t="s">
        <v>191</v>
      </c>
      <c r="D142" s="180" t="s">
        <v>135</v>
      </c>
      <c r="E142" s="181" t="s">
        <v>837</v>
      </c>
      <c r="F142" s="182" t="s">
        <v>838</v>
      </c>
      <c r="G142" s="183" t="s">
        <v>185</v>
      </c>
      <c r="H142" s="184">
        <v>63.463999999999999</v>
      </c>
      <c r="I142" s="184"/>
      <c r="J142" s="185">
        <f t="shared" si="0"/>
        <v>0</v>
      </c>
      <c r="K142" s="186"/>
      <c r="L142" s="33"/>
      <c r="M142" s="187" t="s">
        <v>1</v>
      </c>
      <c r="N142" s="188" t="s">
        <v>37</v>
      </c>
      <c r="O142" s="189">
        <v>0</v>
      </c>
      <c r="P142" s="189">
        <f t="shared" si="1"/>
        <v>0</v>
      </c>
      <c r="Q142" s="189">
        <v>0</v>
      </c>
      <c r="R142" s="189">
        <f t="shared" si="2"/>
        <v>0</v>
      </c>
      <c r="S142" s="189">
        <v>0</v>
      </c>
      <c r="T142" s="190">
        <f t="shared" si="3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91" t="s">
        <v>139</v>
      </c>
      <c r="AT142" s="191" t="s">
        <v>135</v>
      </c>
      <c r="AU142" s="191" t="s">
        <v>140</v>
      </c>
      <c r="AY142" s="14" t="s">
        <v>133</v>
      </c>
      <c r="BE142" s="192">
        <f t="shared" si="4"/>
        <v>0</v>
      </c>
      <c r="BF142" s="192">
        <f t="shared" si="5"/>
        <v>0</v>
      </c>
      <c r="BG142" s="192">
        <f t="shared" si="6"/>
        <v>0</v>
      </c>
      <c r="BH142" s="192">
        <f t="shared" si="7"/>
        <v>0</v>
      </c>
      <c r="BI142" s="192">
        <f t="shared" si="8"/>
        <v>0</v>
      </c>
      <c r="BJ142" s="14" t="s">
        <v>140</v>
      </c>
      <c r="BK142" s="192">
        <f t="shared" si="9"/>
        <v>0</v>
      </c>
      <c r="BL142" s="14" t="s">
        <v>139</v>
      </c>
      <c r="BM142" s="191" t="s">
        <v>250</v>
      </c>
    </row>
    <row r="143" spans="1:65" s="2" customFormat="1" ht="14.45" customHeight="1">
      <c r="A143" s="28"/>
      <c r="B143" s="29"/>
      <c r="C143" s="193" t="s">
        <v>195</v>
      </c>
      <c r="D143" s="193" t="s">
        <v>241</v>
      </c>
      <c r="E143" s="194" t="s">
        <v>839</v>
      </c>
      <c r="F143" s="195" t="s">
        <v>840</v>
      </c>
      <c r="G143" s="196" t="s">
        <v>221</v>
      </c>
      <c r="H143" s="197">
        <v>62.325000000000003</v>
      </c>
      <c r="I143" s="197"/>
      <c r="J143" s="198">
        <f t="shared" si="0"/>
        <v>0</v>
      </c>
      <c r="K143" s="199"/>
      <c r="L143" s="200"/>
      <c r="M143" s="201" t="s">
        <v>1</v>
      </c>
      <c r="N143" s="202" t="s">
        <v>37</v>
      </c>
      <c r="O143" s="189">
        <v>0</v>
      </c>
      <c r="P143" s="189">
        <f t="shared" si="1"/>
        <v>0</v>
      </c>
      <c r="Q143" s="189">
        <v>0</v>
      </c>
      <c r="R143" s="189">
        <f t="shared" si="2"/>
        <v>0</v>
      </c>
      <c r="S143" s="189">
        <v>0</v>
      </c>
      <c r="T143" s="190">
        <f t="shared" si="3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91" t="s">
        <v>165</v>
      </c>
      <c r="AT143" s="191" t="s">
        <v>241</v>
      </c>
      <c r="AU143" s="191" t="s">
        <v>140</v>
      </c>
      <c r="AY143" s="14" t="s">
        <v>133</v>
      </c>
      <c r="BE143" s="192">
        <f t="shared" si="4"/>
        <v>0</v>
      </c>
      <c r="BF143" s="192">
        <f t="shared" si="5"/>
        <v>0</v>
      </c>
      <c r="BG143" s="192">
        <f t="shared" si="6"/>
        <v>0</v>
      </c>
      <c r="BH143" s="192">
        <f t="shared" si="7"/>
        <v>0</v>
      </c>
      <c r="BI143" s="192">
        <f t="shared" si="8"/>
        <v>0</v>
      </c>
      <c r="BJ143" s="14" t="s">
        <v>140</v>
      </c>
      <c r="BK143" s="192">
        <f t="shared" si="9"/>
        <v>0</v>
      </c>
      <c r="BL143" s="14" t="s">
        <v>139</v>
      </c>
      <c r="BM143" s="191" t="s">
        <v>258</v>
      </c>
    </row>
    <row r="144" spans="1:65" s="2" customFormat="1" ht="24.2" customHeight="1">
      <c r="A144" s="28"/>
      <c r="B144" s="29"/>
      <c r="C144" s="180" t="s">
        <v>199</v>
      </c>
      <c r="D144" s="180" t="s">
        <v>135</v>
      </c>
      <c r="E144" s="181" t="s">
        <v>841</v>
      </c>
      <c r="F144" s="182" t="s">
        <v>842</v>
      </c>
      <c r="G144" s="183" t="s">
        <v>185</v>
      </c>
      <c r="H144" s="184">
        <v>34.537999999999997</v>
      </c>
      <c r="I144" s="184"/>
      <c r="J144" s="185">
        <f t="shared" si="0"/>
        <v>0</v>
      </c>
      <c r="K144" s="186"/>
      <c r="L144" s="33"/>
      <c r="M144" s="187" t="s">
        <v>1</v>
      </c>
      <c r="N144" s="188" t="s">
        <v>37</v>
      </c>
      <c r="O144" s="189">
        <v>0</v>
      </c>
      <c r="P144" s="189">
        <f t="shared" si="1"/>
        <v>0</v>
      </c>
      <c r="Q144" s="189">
        <v>0</v>
      </c>
      <c r="R144" s="189">
        <f t="shared" si="2"/>
        <v>0</v>
      </c>
      <c r="S144" s="189">
        <v>0</v>
      </c>
      <c r="T144" s="190">
        <f t="shared" si="3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91" t="s">
        <v>139</v>
      </c>
      <c r="AT144" s="191" t="s">
        <v>135</v>
      </c>
      <c r="AU144" s="191" t="s">
        <v>140</v>
      </c>
      <c r="AY144" s="14" t="s">
        <v>133</v>
      </c>
      <c r="BE144" s="192">
        <f t="shared" si="4"/>
        <v>0</v>
      </c>
      <c r="BF144" s="192">
        <f t="shared" si="5"/>
        <v>0</v>
      </c>
      <c r="BG144" s="192">
        <f t="shared" si="6"/>
        <v>0</v>
      </c>
      <c r="BH144" s="192">
        <f t="shared" si="7"/>
        <v>0</v>
      </c>
      <c r="BI144" s="192">
        <f t="shared" si="8"/>
        <v>0</v>
      </c>
      <c r="BJ144" s="14" t="s">
        <v>140</v>
      </c>
      <c r="BK144" s="192">
        <f t="shared" si="9"/>
        <v>0</v>
      </c>
      <c r="BL144" s="14" t="s">
        <v>139</v>
      </c>
      <c r="BM144" s="191" t="s">
        <v>266</v>
      </c>
    </row>
    <row r="145" spans="1:65" s="2" customFormat="1" ht="14.45" customHeight="1">
      <c r="A145" s="28"/>
      <c r="B145" s="29"/>
      <c r="C145" s="193" t="s">
        <v>203</v>
      </c>
      <c r="D145" s="193" t="s">
        <v>241</v>
      </c>
      <c r="E145" s="194" t="s">
        <v>843</v>
      </c>
      <c r="F145" s="195" t="s">
        <v>844</v>
      </c>
      <c r="G145" s="196" t="s">
        <v>221</v>
      </c>
      <c r="H145" s="197">
        <v>62.167999999999999</v>
      </c>
      <c r="I145" s="197"/>
      <c r="J145" s="198">
        <f t="shared" si="0"/>
        <v>0</v>
      </c>
      <c r="K145" s="199"/>
      <c r="L145" s="200"/>
      <c r="M145" s="201" t="s">
        <v>1</v>
      </c>
      <c r="N145" s="202" t="s">
        <v>37</v>
      </c>
      <c r="O145" s="189">
        <v>0</v>
      </c>
      <c r="P145" s="189">
        <f t="shared" si="1"/>
        <v>0</v>
      </c>
      <c r="Q145" s="189">
        <v>0</v>
      </c>
      <c r="R145" s="189">
        <f t="shared" si="2"/>
        <v>0</v>
      </c>
      <c r="S145" s="189">
        <v>0</v>
      </c>
      <c r="T145" s="190">
        <f t="shared" si="3"/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91" t="s">
        <v>165</v>
      </c>
      <c r="AT145" s="191" t="s">
        <v>241</v>
      </c>
      <c r="AU145" s="191" t="s">
        <v>140</v>
      </c>
      <c r="AY145" s="14" t="s">
        <v>133</v>
      </c>
      <c r="BE145" s="192">
        <f t="shared" si="4"/>
        <v>0</v>
      </c>
      <c r="BF145" s="192">
        <f t="shared" si="5"/>
        <v>0</v>
      </c>
      <c r="BG145" s="192">
        <f t="shared" si="6"/>
        <v>0</v>
      </c>
      <c r="BH145" s="192">
        <f t="shared" si="7"/>
        <v>0</v>
      </c>
      <c r="BI145" s="192">
        <f t="shared" si="8"/>
        <v>0</v>
      </c>
      <c r="BJ145" s="14" t="s">
        <v>140</v>
      </c>
      <c r="BK145" s="192">
        <f t="shared" si="9"/>
        <v>0</v>
      </c>
      <c r="BL145" s="14" t="s">
        <v>139</v>
      </c>
      <c r="BM145" s="191" t="s">
        <v>274</v>
      </c>
    </row>
    <row r="146" spans="1:65" s="12" customFormat="1" ht="22.9" customHeight="1">
      <c r="B146" s="165"/>
      <c r="C146" s="166"/>
      <c r="D146" s="167" t="s">
        <v>70</v>
      </c>
      <c r="E146" s="178" t="s">
        <v>139</v>
      </c>
      <c r="F146" s="178" t="s">
        <v>845</v>
      </c>
      <c r="G146" s="166"/>
      <c r="H146" s="166"/>
      <c r="I146" s="166"/>
      <c r="J146" s="179">
        <f>BK146</f>
        <v>0</v>
      </c>
      <c r="K146" s="166"/>
      <c r="L146" s="170"/>
      <c r="M146" s="171"/>
      <c r="N146" s="172"/>
      <c r="O146" s="172"/>
      <c r="P146" s="173">
        <f>P147</f>
        <v>0</v>
      </c>
      <c r="Q146" s="172"/>
      <c r="R146" s="173">
        <f>R147</f>
        <v>0</v>
      </c>
      <c r="S146" s="172"/>
      <c r="T146" s="174">
        <f>T147</f>
        <v>0</v>
      </c>
      <c r="AR146" s="175" t="s">
        <v>79</v>
      </c>
      <c r="AT146" s="176" t="s">
        <v>70</v>
      </c>
      <c r="AU146" s="176" t="s">
        <v>79</v>
      </c>
      <c r="AY146" s="175" t="s">
        <v>133</v>
      </c>
      <c r="BK146" s="177">
        <f>BK147</f>
        <v>0</v>
      </c>
    </row>
    <row r="147" spans="1:65" s="2" customFormat="1" ht="37.9" customHeight="1">
      <c r="A147" s="28"/>
      <c r="B147" s="29"/>
      <c r="C147" s="180" t="s">
        <v>207</v>
      </c>
      <c r="D147" s="180" t="s">
        <v>135</v>
      </c>
      <c r="E147" s="181" t="s">
        <v>846</v>
      </c>
      <c r="F147" s="182" t="s">
        <v>847</v>
      </c>
      <c r="G147" s="183" t="s">
        <v>185</v>
      </c>
      <c r="H147" s="184">
        <v>12.638</v>
      </c>
      <c r="I147" s="184"/>
      <c r="J147" s="185">
        <f>ROUND(I147*H147,2)</f>
        <v>0</v>
      </c>
      <c r="K147" s="186"/>
      <c r="L147" s="33"/>
      <c r="M147" s="187" t="s">
        <v>1</v>
      </c>
      <c r="N147" s="188" t="s">
        <v>37</v>
      </c>
      <c r="O147" s="189">
        <v>0</v>
      </c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91" t="s">
        <v>139</v>
      </c>
      <c r="AT147" s="191" t="s">
        <v>135</v>
      </c>
      <c r="AU147" s="191" t="s">
        <v>140</v>
      </c>
      <c r="AY147" s="14" t="s">
        <v>133</v>
      </c>
      <c r="BE147" s="192">
        <f>IF(N147="základná",J147,0)</f>
        <v>0</v>
      </c>
      <c r="BF147" s="192">
        <f>IF(N147="znížená",J147,0)</f>
        <v>0</v>
      </c>
      <c r="BG147" s="192">
        <f>IF(N147="zákl. prenesená",J147,0)</f>
        <v>0</v>
      </c>
      <c r="BH147" s="192">
        <f>IF(N147="zníž. prenesená",J147,0)</f>
        <v>0</v>
      </c>
      <c r="BI147" s="192">
        <f>IF(N147="nulová",J147,0)</f>
        <v>0</v>
      </c>
      <c r="BJ147" s="14" t="s">
        <v>140</v>
      </c>
      <c r="BK147" s="192">
        <f>ROUND(I147*H147,2)</f>
        <v>0</v>
      </c>
      <c r="BL147" s="14" t="s">
        <v>139</v>
      </c>
      <c r="BM147" s="191" t="s">
        <v>282</v>
      </c>
    </row>
    <row r="148" spans="1:65" s="12" customFormat="1" ht="22.9" customHeight="1">
      <c r="B148" s="165"/>
      <c r="C148" s="166"/>
      <c r="D148" s="167" t="s">
        <v>70</v>
      </c>
      <c r="E148" s="178" t="s">
        <v>153</v>
      </c>
      <c r="F148" s="178" t="s">
        <v>848</v>
      </c>
      <c r="G148" s="166"/>
      <c r="H148" s="166"/>
      <c r="I148" s="166"/>
      <c r="J148" s="179">
        <f>BK148</f>
        <v>0</v>
      </c>
      <c r="K148" s="166"/>
      <c r="L148" s="170"/>
      <c r="M148" s="171"/>
      <c r="N148" s="172"/>
      <c r="O148" s="172"/>
      <c r="P148" s="173">
        <f>SUM(P149:P151)</f>
        <v>0</v>
      </c>
      <c r="Q148" s="172"/>
      <c r="R148" s="173">
        <f>SUM(R149:R151)</f>
        <v>0</v>
      </c>
      <c r="S148" s="172"/>
      <c r="T148" s="174">
        <f>SUM(T149:T151)</f>
        <v>0</v>
      </c>
      <c r="AR148" s="175" t="s">
        <v>79</v>
      </c>
      <c r="AT148" s="176" t="s">
        <v>70</v>
      </c>
      <c r="AU148" s="176" t="s">
        <v>79</v>
      </c>
      <c r="AY148" s="175" t="s">
        <v>133</v>
      </c>
      <c r="BK148" s="177">
        <f>SUM(BK149:BK151)</f>
        <v>0</v>
      </c>
    </row>
    <row r="149" spans="1:65" s="2" customFormat="1" ht="24.2" customHeight="1">
      <c r="A149" s="28"/>
      <c r="B149" s="29"/>
      <c r="C149" s="180" t="s">
        <v>211</v>
      </c>
      <c r="D149" s="180" t="s">
        <v>135</v>
      </c>
      <c r="E149" s="181" t="s">
        <v>849</v>
      </c>
      <c r="F149" s="182" t="s">
        <v>850</v>
      </c>
      <c r="G149" s="183" t="s">
        <v>148</v>
      </c>
      <c r="H149" s="184">
        <v>28</v>
      </c>
      <c r="I149" s="184"/>
      <c r="J149" s="185">
        <f>ROUND(I149*H149,2)</f>
        <v>0</v>
      </c>
      <c r="K149" s="186"/>
      <c r="L149" s="33"/>
      <c r="M149" s="187" t="s">
        <v>1</v>
      </c>
      <c r="N149" s="188" t="s">
        <v>37</v>
      </c>
      <c r="O149" s="189">
        <v>0</v>
      </c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91" t="s">
        <v>139</v>
      </c>
      <c r="AT149" s="191" t="s">
        <v>135</v>
      </c>
      <c r="AU149" s="191" t="s">
        <v>140</v>
      </c>
      <c r="AY149" s="14" t="s">
        <v>133</v>
      </c>
      <c r="BE149" s="192">
        <f>IF(N149="základná",J149,0)</f>
        <v>0</v>
      </c>
      <c r="BF149" s="192">
        <f>IF(N149="znížená",J149,0)</f>
        <v>0</v>
      </c>
      <c r="BG149" s="192">
        <f>IF(N149="zákl. prenesená",J149,0)</f>
        <v>0</v>
      </c>
      <c r="BH149" s="192">
        <f>IF(N149="zníž. prenesená",J149,0)</f>
        <v>0</v>
      </c>
      <c r="BI149" s="192">
        <f>IF(N149="nulová",J149,0)</f>
        <v>0</v>
      </c>
      <c r="BJ149" s="14" t="s">
        <v>140</v>
      </c>
      <c r="BK149" s="192">
        <f>ROUND(I149*H149,2)</f>
        <v>0</v>
      </c>
      <c r="BL149" s="14" t="s">
        <v>139</v>
      </c>
      <c r="BM149" s="191" t="s">
        <v>290</v>
      </c>
    </row>
    <row r="150" spans="1:65" s="2" customFormat="1" ht="37.9" customHeight="1">
      <c r="A150" s="28"/>
      <c r="B150" s="29"/>
      <c r="C150" s="180" t="s">
        <v>7</v>
      </c>
      <c r="D150" s="180" t="s">
        <v>135</v>
      </c>
      <c r="E150" s="181" t="s">
        <v>851</v>
      </c>
      <c r="F150" s="182" t="s">
        <v>852</v>
      </c>
      <c r="G150" s="183" t="s">
        <v>148</v>
      </c>
      <c r="H150" s="184">
        <v>28</v>
      </c>
      <c r="I150" s="184"/>
      <c r="J150" s="185">
        <f>ROUND(I150*H150,2)</f>
        <v>0</v>
      </c>
      <c r="K150" s="186"/>
      <c r="L150" s="33"/>
      <c r="M150" s="187" t="s">
        <v>1</v>
      </c>
      <c r="N150" s="188" t="s">
        <v>37</v>
      </c>
      <c r="O150" s="189">
        <v>0</v>
      </c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91" t="s">
        <v>139</v>
      </c>
      <c r="AT150" s="191" t="s">
        <v>135</v>
      </c>
      <c r="AU150" s="191" t="s">
        <v>140</v>
      </c>
      <c r="AY150" s="14" t="s">
        <v>133</v>
      </c>
      <c r="BE150" s="192">
        <f>IF(N150="základná",J150,0)</f>
        <v>0</v>
      </c>
      <c r="BF150" s="192">
        <f>IF(N150="znížená",J150,0)</f>
        <v>0</v>
      </c>
      <c r="BG150" s="192">
        <f>IF(N150="zákl. prenesená",J150,0)</f>
        <v>0</v>
      </c>
      <c r="BH150" s="192">
        <f>IF(N150="zníž. prenesená",J150,0)</f>
        <v>0</v>
      </c>
      <c r="BI150" s="192">
        <f>IF(N150="nulová",J150,0)</f>
        <v>0</v>
      </c>
      <c r="BJ150" s="14" t="s">
        <v>140</v>
      </c>
      <c r="BK150" s="192">
        <f>ROUND(I150*H150,2)</f>
        <v>0</v>
      </c>
      <c r="BL150" s="14" t="s">
        <v>139</v>
      </c>
      <c r="BM150" s="191" t="s">
        <v>298</v>
      </c>
    </row>
    <row r="151" spans="1:65" s="2" customFormat="1" ht="24.2" customHeight="1">
      <c r="A151" s="28"/>
      <c r="B151" s="29"/>
      <c r="C151" s="180" t="s">
        <v>218</v>
      </c>
      <c r="D151" s="180" t="s">
        <v>135</v>
      </c>
      <c r="E151" s="181" t="s">
        <v>853</v>
      </c>
      <c r="F151" s="182" t="s">
        <v>854</v>
      </c>
      <c r="G151" s="183" t="s">
        <v>148</v>
      </c>
      <c r="H151" s="184">
        <v>42</v>
      </c>
      <c r="I151" s="184"/>
      <c r="J151" s="185">
        <f>ROUND(I151*H151,2)</f>
        <v>0</v>
      </c>
      <c r="K151" s="186"/>
      <c r="L151" s="33"/>
      <c r="M151" s="187" t="s">
        <v>1</v>
      </c>
      <c r="N151" s="188" t="s">
        <v>37</v>
      </c>
      <c r="O151" s="189">
        <v>0</v>
      </c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91" t="s">
        <v>139</v>
      </c>
      <c r="AT151" s="191" t="s">
        <v>135</v>
      </c>
      <c r="AU151" s="191" t="s">
        <v>140</v>
      </c>
      <c r="AY151" s="14" t="s">
        <v>133</v>
      </c>
      <c r="BE151" s="192">
        <f>IF(N151="základná",J151,0)</f>
        <v>0</v>
      </c>
      <c r="BF151" s="192">
        <f>IF(N151="znížená",J151,0)</f>
        <v>0</v>
      </c>
      <c r="BG151" s="192">
        <f>IF(N151="zákl. prenesená",J151,0)</f>
        <v>0</v>
      </c>
      <c r="BH151" s="192">
        <f>IF(N151="zníž. prenesená",J151,0)</f>
        <v>0</v>
      </c>
      <c r="BI151" s="192">
        <f>IF(N151="nulová",J151,0)</f>
        <v>0</v>
      </c>
      <c r="BJ151" s="14" t="s">
        <v>140</v>
      </c>
      <c r="BK151" s="192">
        <f>ROUND(I151*H151,2)</f>
        <v>0</v>
      </c>
      <c r="BL151" s="14" t="s">
        <v>139</v>
      </c>
      <c r="BM151" s="191" t="s">
        <v>306</v>
      </c>
    </row>
    <row r="152" spans="1:65" s="12" customFormat="1" ht="22.9" customHeight="1">
      <c r="B152" s="165"/>
      <c r="C152" s="166"/>
      <c r="D152" s="167" t="s">
        <v>70</v>
      </c>
      <c r="E152" s="178" t="s">
        <v>165</v>
      </c>
      <c r="F152" s="178" t="s">
        <v>855</v>
      </c>
      <c r="G152" s="166"/>
      <c r="H152" s="166"/>
      <c r="I152" s="166"/>
      <c r="J152" s="179">
        <f>BK152</f>
        <v>0</v>
      </c>
      <c r="K152" s="166"/>
      <c r="L152" s="170"/>
      <c r="M152" s="171"/>
      <c r="N152" s="172"/>
      <c r="O152" s="172"/>
      <c r="P152" s="173">
        <f>SUM(P153:P167)</f>
        <v>0</v>
      </c>
      <c r="Q152" s="172"/>
      <c r="R152" s="173">
        <f>SUM(R153:R167)</f>
        <v>0</v>
      </c>
      <c r="S152" s="172"/>
      <c r="T152" s="174">
        <f>SUM(T153:T167)</f>
        <v>0</v>
      </c>
      <c r="AR152" s="175" t="s">
        <v>79</v>
      </c>
      <c r="AT152" s="176" t="s">
        <v>70</v>
      </c>
      <c r="AU152" s="176" t="s">
        <v>79</v>
      </c>
      <c r="AY152" s="175" t="s">
        <v>133</v>
      </c>
      <c r="BK152" s="177">
        <f>SUM(BK153:BK167)</f>
        <v>0</v>
      </c>
    </row>
    <row r="153" spans="1:65" s="2" customFormat="1" ht="24.2" customHeight="1">
      <c r="A153" s="28"/>
      <c r="B153" s="29"/>
      <c r="C153" s="180" t="s">
        <v>223</v>
      </c>
      <c r="D153" s="180" t="s">
        <v>135</v>
      </c>
      <c r="E153" s="181" t="s">
        <v>856</v>
      </c>
      <c r="F153" s="182" t="s">
        <v>857</v>
      </c>
      <c r="G153" s="183" t="s">
        <v>176</v>
      </c>
      <c r="H153" s="184">
        <v>37.5</v>
      </c>
      <c r="I153" s="184"/>
      <c r="J153" s="185">
        <f t="shared" ref="J153:J167" si="10">ROUND(I153*H153,2)</f>
        <v>0</v>
      </c>
      <c r="K153" s="186"/>
      <c r="L153" s="33"/>
      <c r="M153" s="187" t="s">
        <v>1</v>
      </c>
      <c r="N153" s="188" t="s">
        <v>37</v>
      </c>
      <c r="O153" s="189">
        <v>0</v>
      </c>
      <c r="P153" s="189">
        <f t="shared" ref="P153:P167" si="11">O153*H153</f>
        <v>0</v>
      </c>
      <c r="Q153" s="189">
        <v>0</v>
      </c>
      <c r="R153" s="189">
        <f t="shared" ref="R153:R167" si="12">Q153*H153</f>
        <v>0</v>
      </c>
      <c r="S153" s="189">
        <v>0</v>
      </c>
      <c r="T153" s="190">
        <f t="shared" ref="T153:T167" si="13"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91" t="s">
        <v>139</v>
      </c>
      <c r="AT153" s="191" t="s">
        <v>135</v>
      </c>
      <c r="AU153" s="191" t="s">
        <v>140</v>
      </c>
      <c r="AY153" s="14" t="s">
        <v>133</v>
      </c>
      <c r="BE153" s="192">
        <f t="shared" ref="BE153:BE167" si="14">IF(N153="základná",J153,0)</f>
        <v>0</v>
      </c>
      <c r="BF153" s="192">
        <f t="shared" ref="BF153:BF167" si="15">IF(N153="znížená",J153,0)</f>
        <v>0</v>
      </c>
      <c r="BG153" s="192">
        <f t="shared" ref="BG153:BG167" si="16">IF(N153="zákl. prenesená",J153,0)</f>
        <v>0</v>
      </c>
      <c r="BH153" s="192">
        <f t="shared" ref="BH153:BH167" si="17">IF(N153="zníž. prenesená",J153,0)</f>
        <v>0</v>
      </c>
      <c r="BI153" s="192">
        <f t="shared" ref="BI153:BI167" si="18">IF(N153="nulová",J153,0)</f>
        <v>0</v>
      </c>
      <c r="BJ153" s="14" t="s">
        <v>140</v>
      </c>
      <c r="BK153" s="192">
        <f t="shared" ref="BK153:BK167" si="19">ROUND(I153*H153,2)</f>
        <v>0</v>
      </c>
      <c r="BL153" s="14" t="s">
        <v>139</v>
      </c>
      <c r="BM153" s="191" t="s">
        <v>314</v>
      </c>
    </row>
    <row r="154" spans="1:65" s="2" customFormat="1" ht="24.2" customHeight="1">
      <c r="A154" s="28"/>
      <c r="B154" s="29"/>
      <c r="C154" s="193" t="s">
        <v>384</v>
      </c>
      <c r="D154" s="193" t="s">
        <v>241</v>
      </c>
      <c r="E154" s="194" t="s">
        <v>858</v>
      </c>
      <c r="F154" s="195" t="s">
        <v>859</v>
      </c>
      <c r="G154" s="196" t="s">
        <v>176</v>
      </c>
      <c r="H154" s="197">
        <v>37.5</v>
      </c>
      <c r="I154" s="197"/>
      <c r="J154" s="198">
        <f t="shared" si="10"/>
        <v>0</v>
      </c>
      <c r="K154" s="199"/>
      <c r="L154" s="200"/>
      <c r="M154" s="201" t="s">
        <v>1</v>
      </c>
      <c r="N154" s="202" t="s">
        <v>37</v>
      </c>
      <c r="O154" s="189">
        <v>0</v>
      </c>
      <c r="P154" s="189">
        <f t="shared" si="11"/>
        <v>0</v>
      </c>
      <c r="Q154" s="189">
        <v>0</v>
      </c>
      <c r="R154" s="189">
        <f t="shared" si="12"/>
        <v>0</v>
      </c>
      <c r="S154" s="189">
        <v>0</v>
      </c>
      <c r="T154" s="190">
        <f t="shared" si="13"/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91" t="s">
        <v>165</v>
      </c>
      <c r="AT154" s="191" t="s">
        <v>241</v>
      </c>
      <c r="AU154" s="191" t="s">
        <v>140</v>
      </c>
      <c r="AY154" s="14" t="s">
        <v>133</v>
      </c>
      <c r="BE154" s="192">
        <f t="shared" si="14"/>
        <v>0</v>
      </c>
      <c r="BF154" s="192">
        <f t="shared" si="15"/>
        <v>0</v>
      </c>
      <c r="BG154" s="192">
        <f t="shared" si="16"/>
        <v>0</v>
      </c>
      <c r="BH154" s="192">
        <f t="shared" si="17"/>
        <v>0</v>
      </c>
      <c r="BI154" s="192">
        <f t="shared" si="18"/>
        <v>0</v>
      </c>
      <c r="BJ154" s="14" t="s">
        <v>140</v>
      </c>
      <c r="BK154" s="192">
        <f t="shared" si="19"/>
        <v>0</v>
      </c>
      <c r="BL154" s="14" t="s">
        <v>139</v>
      </c>
      <c r="BM154" s="191" t="s">
        <v>323</v>
      </c>
    </row>
    <row r="155" spans="1:65" s="2" customFormat="1" ht="24.2" customHeight="1">
      <c r="A155" s="28"/>
      <c r="B155" s="29"/>
      <c r="C155" s="180" t="s">
        <v>232</v>
      </c>
      <c r="D155" s="180" t="s">
        <v>135</v>
      </c>
      <c r="E155" s="181" t="s">
        <v>860</v>
      </c>
      <c r="F155" s="182" t="s">
        <v>861</v>
      </c>
      <c r="G155" s="183" t="s">
        <v>176</v>
      </c>
      <c r="H155" s="184">
        <v>42.5</v>
      </c>
      <c r="I155" s="184"/>
      <c r="J155" s="185">
        <f t="shared" si="10"/>
        <v>0</v>
      </c>
      <c r="K155" s="186"/>
      <c r="L155" s="33"/>
      <c r="M155" s="187" t="s">
        <v>1</v>
      </c>
      <c r="N155" s="188" t="s">
        <v>37</v>
      </c>
      <c r="O155" s="189">
        <v>0</v>
      </c>
      <c r="P155" s="189">
        <f t="shared" si="11"/>
        <v>0</v>
      </c>
      <c r="Q155" s="189">
        <v>0</v>
      </c>
      <c r="R155" s="189">
        <f t="shared" si="12"/>
        <v>0</v>
      </c>
      <c r="S155" s="189">
        <v>0</v>
      </c>
      <c r="T155" s="190">
        <f t="shared" si="13"/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91" t="s">
        <v>139</v>
      </c>
      <c r="AT155" s="191" t="s">
        <v>135</v>
      </c>
      <c r="AU155" s="191" t="s">
        <v>140</v>
      </c>
      <c r="AY155" s="14" t="s">
        <v>133</v>
      </c>
      <c r="BE155" s="192">
        <f t="shared" si="14"/>
        <v>0</v>
      </c>
      <c r="BF155" s="192">
        <f t="shared" si="15"/>
        <v>0</v>
      </c>
      <c r="BG155" s="192">
        <f t="shared" si="16"/>
        <v>0</v>
      </c>
      <c r="BH155" s="192">
        <f t="shared" si="17"/>
        <v>0</v>
      </c>
      <c r="BI155" s="192">
        <f t="shared" si="18"/>
        <v>0</v>
      </c>
      <c r="BJ155" s="14" t="s">
        <v>140</v>
      </c>
      <c r="BK155" s="192">
        <f t="shared" si="19"/>
        <v>0</v>
      </c>
      <c r="BL155" s="14" t="s">
        <v>139</v>
      </c>
      <c r="BM155" s="191" t="s">
        <v>331</v>
      </c>
    </row>
    <row r="156" spans="1:65" s="2" customFormat="1" ht="24.2" customHeight="1">
      <c r="A156" s="28"/>
      <c r="B156" s="29"/>
      <c r="C156" s="193" t="s">
        <v>388</v>
      </c>
      <c r="D156" s="193" t="s">
        <v>241</v>
      </c>
      <c r="E156" s="194" t="s">
        <v>862</v>
      </c>
      <c r="F156" s="195" t="s">
        <v>863</v>
      </c>
      <c r="G156" s="196" t="s">
        <v>176</v>
      </c>
      <c r="H156" s="197">
        <v>42.5</v>
      </c>
      <c r="I156" s="197"/>
      <c r="J156" s="198">
        <f t="shared" si="10"/>
        <v>0</v>
      </c>
      <c r="K156" s="199"/>
      <c r="L156" s="200"/>
      <c r="M156" s="201" t="s">
        <v>1</v>
      </c>
      <c r="N156" s="202" t="s">
        <v>37</v>
      </c>
      <c r="O156" s="189">
        <v>0</v>
      </c>
      <c r="P156" s="189">
        <f t="shared" si="11"/>
        <v>0</v>
      </c>
      <c r="Q156" s="189">
        <v>0</v>
      </c>
      <c r="R156" s="189">
        <f t="shared" si="12"/>
        <v>0</v>
      </c>
      <c r="S156" s="189">
        <v>0</v>
      </c>
      <c r="T156" s="190">
        <f t="shared" si="13"/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91" t="s">
        <v>165</v>
      </c>
      <c r="AT156" s="191" t="s">
        <v>241</v>
      </c>
      <c r="AU156" s="191" t="s">
        <v>140</v>
      </c>
      <c r="AY156" s="14" t="s">
        <v>133</v>
      </c>
      <c r="BE156" s="192">
        <f t="shared" si="14"/>
        <v>0</v>
      </c>
      <c r="BF156" s="192">
        <f t="shared" si="15"/>
        <v>0</v>
      </c>
      <c r="BG156" s="192">
        <f t="shared" si="16"/>
        <v>0</v>
      </c>
      <c r="BH156" s="192">
        <f t="shared" si="17"/>
        <v>0</v>
      </c>
      <c r="BI156" s="192">
        <f t="shared" si="18"/>
        <v>0</v>
      </c>
      <c r="BJ156" s="14" t="s">
        <v>140</v>
      </c>
      <c r="BK156" s="192">
        <f t="shared" si="19"/>
        <v>0</v>
      </c>
      <c r="BL156" s="14" t="s">
        <v>139</v>
      </c>
      <c r="BM156" s="191" t="s">
        <v>339</v>
      </c>
    </row>
    <row r="157" spans="1:65" s="2" customFormat="1" ht="24.2" customHeight="1">
      <c r="A157" s="28"/>
      <c r="B157" s="29"/>
      <c r="C157" s="180" t="s">
        <v>240</v>
      </c>
      <c r="D157" s="180" t="s">
        <v>135</v>
      </c>
      <c r="E157" s="181" t="s">
        <v>864</v>
      </c>
      <c r="F157" s="182" t="s">
        <v>865</v>
      </c>
      <c r="G157" s="183" t="s">
        <v>176</v>
      </c>
      <c r="H157" s="184">
        <v>17</v>
      </c>
      <c r="I157" s="184"/>
      <c r="J157" s="185">
        <f t="shared" si="10"/>
        <v>0</v>
      </c>
      <c r="K157" s="186"/>
      <c r="L157" s="33"/>
      <c r="M157" s="187" t="s">
        <v>1</v>
      </c>
      <c r="N157" s="188" t="s">
        <v>37</v>
      </c>
      <c r="O157" s="189">
        <v>0</v>
      </c>
      <c r="P157" s="189">
        <f t="shared" si="11"/>
        <v>0</v>
      </c>
      <c r="Q157" s="189">
        <v>0</v>
      </c>
      <c r="R157" s="189">
        <f t="shared" si="12"/>
        <v>0</v>
      </c>
      <c r="S157" s="189">
        <v>0</v>
      </c>
      <c r="T157" s="190">
        <f t="shared" si="13"/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91" t="s">
        <v>139</v>
      </c>
      <c r="AT157" s="191" t="s">
        <v>135</v>
      </c>
      <c r="AU157" s="191" t="s">
        <v>140</v>
      </c>
      <c r="AY157" s="14" t="s">
        <v>133</v>
      </c>
      <c r="BE157" s="192">
        <f t="shared" si="14"/>
        <v>0</v>
      </c>
      <c r="BF157" s="192">
        <f t="shared" si="15"/>
        <v>0</v>
      </c>
      <c r="BG157" s="192">
        <f t="shared" si="16"/>
        <v>0</v>
      </c>
      <c r="BH157" s="192">
        <f t="shared" si="17"/>
        <v>0</v>
      </c>
      <c r="BI157" s="192">
        <f t="shared" si="18"/>
        <v>0</v>
      </c>
      <c r="BJ157" s="14" t="s">
        <v>140</v>
      </c>
      <c r="BK157" s="192">
        <f t="shared" si="19"/>
        <v>0</v>
      </c>
      <c r="BL157" s="14" t="s">
        <v>139</v>
      </c>
      <c r="BM157" s="191" t="s">
        <v>347</v>
      </c>
    </row>
    <row r="158" spans="1:65" s="2" customFormat="1" ht="24.2" customHeight="1">
      <c r="A158" s="28"/>
      <c r="B158" s="29"/>
      <c r="C158" s="193" t="s">
        <v>392</v>
      </c>
      <c r="D158" s="193" t="s">
        <v>241</v>
      </c>
      <c r="E158" s="194" t="s">
        <v>866</v>
      </c>
      <c r="F158" s="195" t="s">
        <v>867</v>
      </c>
      <c r="G158" s="196" t="s">
        <v>176</v>
      </c>
      <c r="H158" s="197">
        <v>17</v>
      </c>
      <c r="I158" s="197"/>
      <c r="J158" s="198">
        <f t="shared" si="10"/>
        <v>0</v>
      </c>
      <c r="K158" s="199"/>
      <c r="L158" s="200"/>
      <c r="M158" s="201" t="s">
        <v>1</v>
      </c>
      <c r="N158" s="202" t="s">
        <v>37</v>
      </c>
      <c r="O158" s="189">
        <v>0</v>
      </c>
      <c r="P158" s="189">
        <f t="shared" si="11"/>
        <v>0</v>
      </c>
      <c r="Q158" s="189">
        <v>0</v>
      </c>
      <c r="R158" s="189">
        <f t="shared" si="12"/>
        <v>0</v>
      </c>
      <c r="S158" s="189">
        <v>0</v>
      </c>
      <c r="T158" s="190">
        <f t="shared" si="13"/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91" t="s">
        <v>165</v>
      </c>
      <c r="AT158" s="191" t="s">
        <v>241</v>
      </c>
      <c r="AU158" s="191" t="s">
        <v>140</v>
      </c>
      <c r="AY158" s="14" t="s">
        <v>133</v>
      </c>
      <c r="BE158" s="192">
        <f t="shared" si="14"/>
        <v>0</v>
      </c>
      <c r="BF158" s="192">
        <f t="shared" si="15"/>
        <v>0</v>
      </c>
      <c r="BG158" s="192">
        <f t="shared" si="16"/>
        <v>0</v>
      </c>
      <c r="BH158" s="192">
        <f t="shared" si="17"/>
        <v>0</v>
      </c>
      <c r="BI158" s="192">
        <f t="shared" si="18"/>
        <v>0</v>
      </c>
      <c r="BJ158" s="14" t="s">
        <v>140</v>
      </c>
      <c r="BK158" s="192">
        <f t="shared" si="19"/>
        <v>0</v>
      </c>
      <c r="BL158" s="14" t="s">
        <v>139</v>
      </c>
      <c r="BM158" s="191" t="s">
        <v>355</v>
      </c>
    </row>
    <row r="159" spans="1:65" s="2" customFormat="1" ht="24.2" customHeight="1">
      <c r="A159" s="28"/>
      <c r="B159" s="29"/>
      <c r="C159" s="180" t="s">
        <v>250</v>
      </c>
      <c r="D159" s="180" t="s">
        <v>135</v>
      </c>
      <c r="E159" s="181" t="s">
        <v>868</v>
      </c>
      <c r="F159" s="182" t="s">
        <v>869</v>
      </c>
      <c r="G159" s="183" t="s">
        <v>138</v>
      </c>
      <c r="H159" s="184">
        <v>3</v>
      </c>
      <c r="I159" s="184"/>
      <c r="J159" s="185">
        <f t="shared" si="10"/>
        <v>0</v>
      </c>
      <c r="K159" s="186"/>
      <c r="L159" s="33"/>
      <c r="M159" s="187" t="s">
        <v>1</v>
      </c>
      <c r="N159" s="188" t="s">
        <v>37</v>
      </c>
      <c r="O159" s="189">
        <v>0</v>
      </c>
      <c r="P159" s="189">
        <f t="shared" si="11"/>
        <v>0</v>
      </c>
      <c r="Q159" s="189">
        <v>0</v>
      </c>
      <c r="R159" s="189">
        <f t="shared" si="12"/>
        <v>0</v>
      </c>
      <c r="S159" s="189">
        <v>0</v>
      </c>
      <c r="T159" s="190">
        <f t="shared" si="13"/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91" t="s">
        <v>139</v>
      </c>
      <c r="AT159" s="191" t="s">
        <v>135</v>
      </c>
      <c r="AU159" s="191" t="s">
        <v>140</v>
      </c>
      <c r="AY159" s="14" t="s">
        <v>133</v>
      </c>
      <c r="BE159" s="192">
        <f t="shared" si="14"/>
        <v>0</v>
      </c>
      <c r="BF159" s="192">
        <f t="shared" si="15"/>
        <v>0</v>
      </c>
      <c r="BG159" s="192">
        <f t="shared" si="16"/>
        <v>0</v>
      </c>
      <c r="BH159" s="192">
        <f t="shared" si="17"/>
        <v>0</v>
      </c>
      <c r="BI159" s="192">
        <f t="shared" si="18"/>
        <v>0</v>
      </c>
      <c r="BJ159" s="14" t="s">
        <v>140</v>
      </c>
      <c r="BK159" s="192">
        <f t="shared" si="19"/>
        <v>0</v>
      </c>
      <c r="BL159" s="14" t="s">
        <v>139</v>
      </c>
      <c r="BM159" s="191" t="s">
        <v>364</v>
      </c>
    </row>
    <row r="160" spans="1:65" s="2" customFormat="1" ht="24.2" customHeight="1">
      <c r="A160" s="28"/>
      <c r="B160" s="29"/>
      <c r="C160" s="193" t="s">
        <v>396</v>
      </c>
      <c r="D160" s="193" t="s">
        <v>241</v>
      </c>
      <c r="E160" s="194" t="s">
        <v>870</v>
      </c>
      <c r="F160" s="195" t="s">
        <v>871</v>
      </c>
      <c r="G160" s="196" t="s">
        <v>138</v>
      </c>
      <c r="H160" s="197">
        <v>1</v>
      </c>
      <c r="I160" s="197"/>
      <c r="J160" s="198">
        <f t="shared" si="10"/>
        <v>0</v>
      </c>
      <c r="K160" s="199"/>
      <c r="L160" s="200"/>
      <c r="M160" s="201" t="s">
        <v>1</v>
      </c>
      <c r="N160" s="202" t="s">
        <v>37</v>
      </c>
      <c r="O160" s="189">
        <v>0</v>
      </c>
      <c r="P160" s="189">
        <f t="shared" si="11"/>
        <v>0</v>
      </c>
      <c r="Q160" s="189">
        <v>0</v>
      </c>
      <c r="R160" s="189">
        <f t="shared" si="12"/>
        <v>0</v>
      </c>
      <c r="S160" s="189">
        <v>0</v>
      </c>
      <c r="T160" s="190">
        <f t="shared" si="13"/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91" t="s">
        <v>165</v>
      </c>
      <c r="AT160" s="191" t="s">
        <v>241</v>
      </c>
      <c r="AU160" s="191" t="s">
        <v>140</v>
      </c>
      <c r="AY160" s="14" t="s">
        <v>133</v>
      </c>
      <c r="BE160" s="192">
        <f t="shared" si="14"/>
        <v>0</v>
      </c>
      <c r="BF160" s="192">
        <f t="shared" si="15"/>
        <v>0</v>
      </c>
      <c r="BG160" s="192">
        <f t="shared" si="16"/>
        <v>0</v>
      </c>
      <c r="BH160" s="192">
        <f t="shared" si="17"/>
        <v>0</v>
      </c>
      <c r="BI160" s="192">
        <f t="shared" si="18"/>
        <v>0</v>
      </c>
      <c r="BJ160" s="14" t="s">
        <v>140</v>
      </c>
      <c r="BK160" s="192">
        <f t="shared" si="19"/>
        <v>0</v>
      </c>
      <c r="BL160" s="14" t="s">
        <v>139</v>
      </c>
      <c r="BM160" s="191" t="s">
        <v>372</v>
      </c>
    </row>
    <row r="161" spans="1:65" s="2" customFormat="1" ht="24.2" customHeight="1">
      <c r="A161" s="28"/>
      <c r="B161" s="29"/>
      <c r="C161" s="193" t="s">
        <v>400</v>
      </c>
      <c r="D161" s="193" t="s">
        <v>241</v>
      </c>
      <c r="E161" s="194" t="s">
        <v>872</v>
      </c>
      <c r="F161" s="195" t="s">
        <v>873</v>
      </c>
      <c r="G161" s="196" t="s">
        <v>138</v>
      </c>
      <c r="H161" s="197">
        <v>2</v>
      </c>
      <c r="I161" s="197"/>
      <c r="J161" s="198">
        <f t="shared" si="10"/>
        <v>0</v>
      </c>
      <c r="K161" s="199"/>
      <c r="L161" s="200"/>
      <c r="M161" s="201" t="s">
        <v>1</v>
      </c>
      <c r="N161" s="202" t="s">
        <v>37</v>
      </c>
      <c r="O161" s="189">
        <v>0</v>
      </c>
      <c r="P161" s="189">
        <f t="shared" si="11"/>
        <v>0</v>
      </c>
      <c r="Q161" s="189">
        <v>0</v>
      </c>
      <c r="R161" s="189">
        <f t="shared" si="12"/>
        <v>0</v>
      </c>
      <c r="S161" s="189">
        <v>0</v>
      </c>
      <c r="T161" s="190">
        <f t="shared" si="13"/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91" t="s">
        <v>165</v>
      </c>
      <c r="AT161" s="191" t="s">
        <v>241</v>
      </c>
      <c r="AU161" s="191" t="s">
        <v>140</v>
      </c>
      <c r="AY161" s="14" t="s">
        <v>133</v>
      </c>
      <c r="BE161" s="192">
        <f t="shared" si="14"/>
        <v>0</v>
      </c>
      <c r="BF161" s="192">
        <f t="shared" si="15"/>
        <v>0</v>
      </c>
      <c r="BG161" s="192">
        <f t="shared" si="16"/>
        <v>0</v>
      </c>
      <c r="BH161" s="192">
        <f t="shared" si="17"/>
        <v>0</v>
      </c>
      <c r="BI161" s="192">
        <f t="shared" si="18"/>
        <v>0</v>
      </c>
      <c r="BJ161" s="14" t="s">
        <v>140</v>
      </c>
      <c r="BK161" s="192">
        <f t="shared" si="19"/>
        <v>0</v>
      </c>
      <c r="BL161" s="14" t="s">
        <v>139</v>
      </c>
      <c r="BM161" s="191" t="s">
        <v>380</v>
      </c>
    </row>
    <row r="162" spans="1:65" s="2" customFormat="1" ht="24.2" customHeight="1">
      <c r="A162" s="28"/>
      <c r="B162" s="29"/>
      <c r="C162" s="180" t="s">
        <v>262</v>
      </c>
      <c r="D162" s="180" t="s">
        <v>135</v>
      </c>
      <c r="E162" s="181" t="s">
        <v>874</v>
      </c>
      <c r="F162" s="182" t="s">
        <v>875</v>
      </c>
      <c r="G162" s="183" t="s">
        <v>138</v>
      </c>
      <c r="H162" s="184">
        <v>7</v>
      </c>
      <c r="I162" s="184"/>
      <c r="J162" s="185">
        <f t="shared" si="10"/>
        <v>0</v>
      </c>
      <c r="K162" s="186"/>
      <c r="L162" s="33"/>
      <c r="M162" s="187" t="s">
        <v>1</v>
      </c>
      <c r="N162" s="188" t="s">
        <v>37</v>
      </c>
      <c r="O162" s="189">
        <v>0</v>
      </c>
      <c r="P162" s="189">
        <f t="shared" si="11"/>
        <v>0</v>
      </c>
      <c r="Q162" s="189">
        <v>0</v>
      </c>
      <c r="R162" s="189">
        <f t="shared" si="12"/>
        <v>0</v>
      </c>
      <c r="S162" s="189">
        <v>0</v>
      </c>
      <c r="T162" s="190">
        <f t="shared" si="13"/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91" t="s">
        <v>139</v>
      </c>
      <c r="AT162" s="191" t="s">
        <v>135</v>
      </c>
      <c r="AU162" s="191" t="s">
        <v>140</v>
      </c>
      <c r="AY162" s="14" t="s">
        <v>133</v>
      </c>
      <c r="BE162" s="192">
        <f t="shared" si="14"/>
        <v>0</v>
      </c>
      <c r="BF162" s="192">
        <f t="shared" si="15"/>
        <v>0</v>
      </c>
      <c r="BG162" s="192">
        <f t="shared" si="16"/>
        <v>0</v>
      </c>
      <c r="BH162" s="192">
        <f t="shared" si="17"/>
        <v>0</v>
      </c>
      <c r="BI162" s="192">
        <f t="shared" si="18"/>
        <v>0</v>
      </c>
      <c r="BJ162" s="14" t="s">
        <v>140</v>
      </c>
      <c r="BK162" s="192">
        <f t="shared" si="19"/>
        <v>0</v>
      </c>
      <c r="BL162" s="14" t="s">
        <v>139</v>
      </c>
      <c r="BM162" s="191" t="s">
        <v>388</v>
      </c>
    </row>
    <row r="163" spans="1:65" s="2" customFormat="1" ht="24.2" customHeight="1">
      <c r="A163" s="28"/>
      <c r="B163" s="29"/>
      <c r="C163" s="193" t="s">
        <v>404</v>
      </c>
      <c r="D163" s="193" t="s">
        <v>241</v>
      </c>
      <c r="E163" s="194" t="s">
        <v>876</v>
      </c>
      <c r="F163" s="195" t="s">
        <v>877</v>
      </c>
      <c r="G163" s="196" t="s">
        <v>138</v>
      </c>
      <c r="H163" s="197">
        <v>2</v>
      </c>
      <c r="I163" s="197"/>
      <c r="J163" s="198">
        <f t="shared" si="10"/>
        <v>0</v>
      </c>
      <c r="K163" s="199"/>
      <c r="L163" s="200"/>
      <c r="M163" s="201" t="s">
        <v>1</v>
      </c>
      <c r="N163" s="202" t="s">
        <v>37</v>
      </c>
      <c r="O163" s="189">
        <v>0</v>
      </c>
      <c r="P163" s="189">
        <f t="shared" si="11"/>
        <v>0</v>
      </c>
      <c r="Q163" s="189">
        <v>0</v>
      </c>
      <c r="R163" s="189">
        <f t="shared" si="12"/>
        <v>0</v>
      </c>
      <c r="S163" s="189">
        <v>0</v>
      </c>
      <c r="T163" s="190">
        <f t="shared" si="13"/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91" t="s">
        <v>165</v>
      </c>
      <c r="AT163" s="191" t="s">
        <v>241</v>
      </c>
      <c r="AU163" s="191" t="s">
        <v>140</v>
      </c>
      <c r="AY163" s="14" t="s">
        <v>133</v>
      </c>
      <c r="BE163" s="192">
        <f t="shared" si="14"/>
        <v>0</v>
      </c>
      <c r="BF163" s="192">
        <f t="shared" si="15"/>
        <v>0</v>
      </c>
      <c r="BG163" s="192">
        <f t="shared" si="16"/>
        <v>0</v>
      </c>
      <c r="BH163" s="192">
        <f t="shared" si="17"/>
        <v>0</v>
      </c>
      <c r="BI163" s="192">
        <f t="shared" si="18"/>
        <v>0</v>
      </c>
      <c r="BJ163" s="14" t="s">
        <v>140</v>
      </c>
      <c r="BK163" s="192">
        <f t="shared" si="19"/>
        <v>0</v>
      </c>
      <c r="BL163" s="14" t="s">
        <v>139</v>
      </c>
      <c r="BM163" s="191" t="s">
        <v>396</v>
      </c>
    </row>
    <row r="164" spans="1:65" s="2" customFormat="1" ht="24.2" customHeight="1">
      <c r="A164" s="28"/>
      <c r="B164" s="29"/>
      <c r="C164" s="193" t="s">
        <v>408</v>
      </c>
      <c r="D164" s="193" t="s">
        <v>241</v>
      </c>
      <c r="E164" s="194" t="s">
        <v>878</v>
      </c>
      <c r="F164" s="195" t="s">
        <v>879</v>
      </c>
      <c r="G164" s="196" t="s">
        <v>138</v>
      </c>
      <c r="H164" s="197">
        <v>5</v>
      </c>
      <c r="I164" s="197"/>
      <c r="J164" s="198">
        <f t="shared" si="10"/>
        <v>0</v>
      </c>
      <c r="K164" s="199"/>
      <c r="L164" s="200"/>
      <c r="M164" s="201" t="s">
        <v>1</v>
      </c>
      <c r="N164" s="202" t="s">
        <v>37</v>
      </c>
      <c r="O164" s="189">
        <v>0</v>
      </c>
      <c r="P164" s="189">
        <f t="shared" si="11"/>
        <v>0</v>
      </c>
      <c r="Q164" s="189">
        <v>0</v>
      </c>
      <c r="R164" s="189">
        <f t="shared" si="12"/>
        <v>0</v>
      </c>
      <c r="S164" s="189">
        <v>0</v>
      </c>
      <c r="T164" s="190">
        <f t="shared" si="13"/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91" t="s">
        <v>165</v>
      </c>
      <c r="AT164" s="191" t="s">
        <v>241</v>
      </c>
      <c r="AU164" s="191" t="s">
        <v>140</v>
      </c>
      <c r="AY164" s="14" t="s">
        <v>133</v>
      </c>
      <c r="BE164" s="192">
        <f t="shared" si="14"/>
        <v>0</v>
      </c>
      <c r="BF164" s="192">
        <f t="shared" si="15"/>
        <v>0</v>
      </c>
      <c r="BG164" s="192">
        <f t="shared" si="16"/>
        <v>0</v>
      </c>
      <c r="BH164" s="192">
        <f t="shared" si="17"/>
        <v>0</v>
      </c>
      <c r="BI164" s="192">
        <f t="shared" si="18"/>
        <v>0</v>
      </c>
      <c r="BJ164" s="14" t="s">
        <v>140</v>
      </c>
      <c r="BK164" s="192">
        <f t="shared" si="19"/>
        <v>0</v>
      </c>
      <c r="BL164" s="14" t="s">
        <v>139</v>
      </c>
      <c r="BM164" s="191" t="s">
        <v>404</v>
      </c>
    </row>
    <row r="165" spans="1:65" s="2" customFormat="1" ht="14.45" customHeight="1">
      <c r="A165" s="28"/>
      <c r="B165" s="29"/>
      <c r="C165" s="180" t="s">
        <v>274</v>
      </c>
      <c r="D165" s="180" t="s">
        <v>135</v>
      </c>
      <c r="E165" s="181" t="s">
        <v>880</v>
      </c>
      <c r="F165" s="182" t="s">
        <v>881</v>
      </c>
      <c r="G165" s="183" t="s">
        <v>176</v>
      </c>
      <c r="H165" s="184">
        <v>80</v>
      </c>
      <c r="I165" s="184"/>
      <c r="J165" s="185">
        <f t="shared" si="10"/>
        <v>0</v>
      </c>
      <c r="K165" s="186"/>
      <c r="L165" s="33"/>
      <c r="M165" s="187" t="s">
        <v>1</v>
      </c>
      <c r="N165" s="188" t="s">
        <v>37</v>
      </c>
      <c r="O165" s="189">
        <v>0</v>
      </c>
      <c r="P165" s="189">
        <f t="shared" si="11"/>
        <v>0</v>
      </c>
      <c r="Q165" s="189">
        <v>0</v>
      </c>
      <c r="R165" s="189">
        <f t="shared" si="12"/>
        <v>0</v>
      </c>
      <c r="S165" s="189">
        <v>0</v>
      </c>
      <c r="T165" s="190">
        <f t="shared" si="13"/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91" t="s">
        <v>139</v>
      </c>
      <c r="AT165" s="191" t="s">
        <v>135</v>
      </c>
      <c r="AU165" s="191" t="s">
        <v>140</v>
      </c>
      <c r="AY165" s="14" t="s">
        <v>133</v>
      </c>
      <c r="BE165" s="192">
        <f t="shared" si="14"/>
        <v>0</v>
      </c>
      <c r="BF165" s="192">
        <f t="shared" si="15"/>
        <v>0</v>
      </c>
      <c r="BG165" s="192">
        <f t="shared" si="16"/>
        <v>0</v>
      </c>
      <c r="BH165" s="192">
        <f t="shared" si="17"/>
        <v>0</v>
      </c>
      <c r="BI165" s="192">
        <f t="shared" si="18"/>
        <v>0</v>
      </c>
      <c r="BJ165" s="14" t="s">
        <v>140</v>
      </c>
      <c r="BK165" s="192">
        <f t="shared" si="19"/>
        <v>0</v>
      </c>
      <c r="BL165" s="14" t="s">
        <v>139</v>
      </c>
      <c r="BM165" s="191" t="s">
        <v>412</v>
      </c>
    </row>
    <row r="166" spans="1:65" s="2" customFormat="1" ht="24.2" customHeight="1">
      <c r="A166" s="28"/>
      <c r="B166" s="29"/>
      <c r="C166" s="180" t="s">
        <v>278</v>
      </c>
      <c r="D166" s="180" t="s">
        <v>135</v>
      </c>
      <c r="E166" s="181" t="s">
        <v>882</v>
      </c>
      <c r="F166" s="182" t="s">
        <v>883</v>
      </c>
      <c r="G166" s="183" t="s">
        <v>176</v>
      </c>
      <c r="H166" s="184">
        <v>80</v>
      </c>
      <c r="I166" s="184"/>
      <c r="J166" s="185">
        <f t="shared" si="10"/>
        <v>0</v>
      </c>
      <c r="K166" s="186"/>
      <c r="L166" s="33"/>
      <c r="M166" s="187" t="s">
        <v>1</v>
      </c>
      <c r="N166" s="188" t="s">
        <v>37</v>
      </c>
      <c r="O166" s="189">
        <v>0</v>
      </c>
      <c r="P166" s="189">
        <f t="shared" si="11"/>
        <v>0</v>
      </c>
      <c r="Q166" s="189">
        <v>0</v>
      </c>
      <c r="R166" s="189">
        <f t="shared" si="12"/>
        <v>0</v>
      </c>
      <c r="S166" s="189">
        <v>0</v>
      </c>
      <c r="T166" s="190">
        <f t="shared" si="13"/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91" t="s">
        <v>139</v>
      </c>
      <c r="AT166" s="191" t="s">
        <v>135</v>
      </c>
      <c r="AU166" s="191" t="s">
        <v>140</v>
      </c>
      <c r="AY166" s="14" t="s">
        <v>133</v>
      </c>
      <c r="BE166" s="192">
        <f t="shared" si="14"/>
        <v>0</v>
      </c>
      <c r="BF166" s="192">
        <f t="shared" si="15"/>
        <v>0</v>
      </c>
      <c r="BG166" s="192">
        <f t="shared" si="16"/>
        <v>0</v>
      </c>
      <c r="BH166" s="192">
        <f t="shared" si="17"/>
        <v>0</v>
      </c>
      <c r="BI166" s="192">
        <f t="shared" si="18"/>
        <v>0</v>
      </c>
      <c r="BJ166" s="14" t="s">
        <v>140</v>
      </c>
      <c r="BK166" s="192">
        <f t="shared" si="19"/>
        <v>0</v>
      </c>
      <c r="BL166" s="14" t="s">
        <v>139</v>
      </c>
      <c r="BM166" s="191" t="s">
        <v>420</v>
      </c>
    </row>
    <row r="167" spans="1:65" s="2" customFormat="1" ht="14.45" customHeight="1">
      <c r="A167" s="28"/>
      <c r="B167" s="29"/>
      <c r="C167" s="193" t="s">
        <v>282</v>
      </c>
      <c r="D167" s="193" t="s">
        <v>241</v>
      </c>
      <c r="E167" s="194" t="s">
        <v>884</v>
      </c>
      <c r="F167" s="195" t="s">
        <v>885</v>
      </c>
      <c r="G167" s="196" t="s">
        <v>886</v>
      </c>
      <c r="H167" s="197">
        <v>1</v>
      </c>
      <c r="I167" s="197"/>
      <c r="J167" s="198">
        <f t="shared" si="10"/>
        <v>0</v>
      </c>
      <c r="K167" s="199"/>
      <c r="L167" s="200"/>
      <c r="M167" s="201" t="s">
        <v>1</v>
      </c>
      <c r="N167" s="202" t="s">
        <v>37</v>
      </c>
      <c r="O167" s="189">
        <v>0</v>
      </c>
      <c r="P167" s="189">
        <f t="shared" si="11"/>
        <v>0</v>
      </c>
      <c r="Q167" s="189">
        <v>0</v>
      </c>
      <c r="R167" s="189">
        <f t="shared" si="12"/>
        <v>0</v>
      </c>
      <c r="S167" s="189">
        <v>0</v>
      </c>
      <c r="T167" s="190">
        <f t="shared" si="13"/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91" t="s">
        <v>165</v>
      </c>
      <c r="AT167" s="191" t="s">
        <v>241</v>
      </c>
      <c r="AU167" s="191" t="s">
        <v>140</v>
      </c>
      <c r="AY167" s="14" t="s">
        <v>133</v>
      </c>
      <c r="BE167" s="192">
        <f t="shared" si="14"/>
        <v>0</v>
      </c>
      <c r="BF167" s="192">
        <f t="shared" si="15"/>
        <v>0</v>
      </c>
      <c r="BG167" s="192">
        <f t="shared" si="16"/>
        <v>0</v>
      </c>
      <c r="BH167" s="192">
        <f t="shared" si="17"/>
        <v>0</v>
      </c>
      <c r="BI167" s="192">
        <f t="shared" si="18"/>
        <v>0</v>
      </c>
      <c r="BJ167" s="14" t="s">
        <v>140</v>
      </c>
      <c r="BK167" s="192">
        <f t="shared" si="19"/>
        <v>0</v>
      </c>
      <c r="BL167" s="14" t="s">
        <v>139</v>
      </c>
      <c r="BM167" s="191" t="s">
        <v>428</v>
      </c>
    </row>
    <row r="168" spans="1:65" s="12" customFormat="1" ht="22.9" customHeight="1">
      <c r="B168" s="165"/>
      <c r="C168" s="166"/>
      <c r="D168" s="167" t="s">
        <v>70</v>
      </c>
      <c r="E168" s="178" t="s">
        <v>169</v>
      </c>
      <c r="F168" s="178" t="s">
        <v>887</v>
      </c>
      <c r="G168" s="166"/>
      <c r="H168" s="166"/>
      <c r="I168" s="166"/>
      <c r="J168" s="179">
        <f>BK168</f>
        <v>0</v>
      </c>
      <c r="K168" s="166"/>
      <c r="L168" s="170"/>
      <c r="M168" s="171"/>
      <c r="N168" s="172"/>
      <c r="O168" s="172"/>
      <c r="P168" s="173">
        <f>SUM(P169:P171)</f>
        <v>0</v>
      </c>
      <c r="Q168" s="172"/>
      <c r="R168" s="173">
        <f>SUM(R169:R171)</f>
        <v>0</v>
      </c>
      <c r="S168" s="172"/>
      <c r="T168" s="174">
        <f>SUM(T169:T171)</f>
        <v>0</v>
      </c>
      <c r="AR168" s="175" t="s">
        <v>79</v>
      </c>
      <c r="AT168" s="176" t="s">
        <v>70</v>
      </c>
      <c r="AU168" s="176" t="s">
        <v>79</v>
      </c>
      <c r="AY168" s="175" t="s">
        <v>133</v>
      </c>
      <c r="BK168" s="177">
        <f>SUM(BK169:BK171)</f>
        <v>0</v>
      </c>
    </row>
    <row r="169" spans="1:65" s="2" customFormat="1" ht="24.2" customHeight="1">
      <c r="A169" s="28"/>
      <c r="B169" s="29"/>
      <c r="C169" s="180" t="s">
        <v>286</v>
      </c>
      <c r="D169" s="180" t="s">
        <v>135</v>
      </c>
      <c r="E169" s="181" t="s">
        <v>473</v>
      </c>
      <c r="F169" s="182" t="s">
        <v>474</v>
      </c>
      <c r="G169" s="183" t="s">
        <v>221</v>
      </c>
      <c r="H169" s="184">
        <v>23.8</v>
      </c>
      <c r="I169" s="184"/>
      <c r="J169" s="185">
        <f>ROUND(I169*H169,2)</f>
        <v>0</v>
      </c>
      <c r="K169" s="186"/>
      <c r="L169" s="33"/>
      <c r="M169" s="187" t="s">
        <v>1</v>
      </c>
      <c r="N169" s="188" t="s">
        <v>37</v>
      </c>
      <c r="O169" s="189">
        <v>0</v>
      </c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91" t="s">
        <v>139</v>
      </c>
      <c r="AT169" s="191" t="s">
        <v>135</v>
      </c>
      <c r="AU169" s="191" t="s">
        <v>140</v>
      </c>
      <c r="AY169" s="14" t="s">
        <v>133</v>
      </c>
      <c r="BE169" s="192">
        <f>IF(N169="základná",J169,0)</f>
        <v>0</v>
      </c>
      <c r="BF169" s="192">
        <f>IF(N169="znížená",J169,0)</f>
        <v>0</v>
      </c>
      <c r="BG169" s="192">
        <f>IF(N169="zákl. prenesená",J169,0)</f>
        <v>0</v>
      </c>
      <c r="BH169" s="192">
        <f>IF(N169="zníž. prenesená",J169,0)</f>
        <v>0</v>
      </c>
      <c r="BI169" s="192">
        <f>IF(N169="nulová",J169,0)</f>
        <v>0</v>
      </c>
      <c r="BJ169" s="14" t="s">
        <v>140</v>
      </c>
      <c r="BK169" s="192">
        <f>ROUND(I169*H169,2)</f>
        <v>0</v>
      </c>
      <c r="BL169" s="14" t="s">
        <v>139</v>
      </c>
      <c r="BM169" s="191" t="s">
        <v>436</v>
      </c>
    </row>
    <row r="170" spans="1:65" s="2" customFormat="1" ht="24.2" customHeight="1">
      <c r="A170" s="28"/>
      <c r="B170" s="29"/>
      <c r="C170" s="180" t="s">
        <v>290</v>
      </c>
      <c r="D170" s="180" t="s">
        <v>135</v>
      </c>
      <c r="E170" s="181" t="s">
        <v>477</v>
      </c>
      <c r="F170" s="182" t="s">
        <v>478</v>
      </c>
      <c r="G170" s="183" t="s">
        <v>221</v>
      </c>
      <c r="H170" s="184">
        <v>95.2</v>
      </c>
      <c r="I170" s="184"/>
      <c r="J170" s="185">
        <f>ROUND(I170*H170,2)</f>
        <v>0</v>
      </c>
      <c r="K170" s="186"/>
      <c r="L170" s="33"/>
      <c r="M170" s="187" t="s">
        <v>1</v>
      </c>
      <c r="N170" s="188" t="s">
        <v>37</v>
      </c>
      <c r="O170" s="189">
        <v>0</v>
      </c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91" t="s">
        <v>139</v>
      </c>
      <c r="AT170" s="191" t="s">
        <v>135</v>
      </c>
      <c r="AU170" s="191" t="s">
        <v>140</v>
      </c>
      <c r="AY170" s="14" t="s">
        <v>133</v>
      </c>
      <c r="BE170" s="192">
        <f>IF(N170="základná",J170,0)</f>
        <v>0</v>
      </c>
      <c r="BF170" s="192">
        <f>IF(N170="znížená",J170,0)</f>
        <v>0</v>
      </c>
      <c r="BG170" s="192">
        <f>IF(N170="zákl. prenesená",J170,0)</f>
        <v>0</v>
      </c>
      <c r="BH170" s="192">
        <f>IF(N170="zníž. prenesená",J170,0)</f>
        <v>0</v>
      </c>
      <c r="BI170" s="192">
        <f>IF(N170="nulová",J170,0)</f>
        <v>0</v>
      </c>
      <c r="BJ170" s="14" t="s">
        <v>140</v>
      </c>
      <c r="BK170" s="192">
        <f>ROUND(I170*H170,2)</f>
        <v>0</v>
      </c>
      <c r="BL170" s="14" t="s">
        <v>139</v>
      </c>
      <c r="BM170" s="191" t="s">
        <v>444</v>
      </c>
    </row>
    <row r="171" spans="1:65" s="2" customFormat="1" ht="24.2" customHeight="1">
      <c r="A171" s="28"/>
      <c r="B171" s="29"/>
      <c r="C171" s="180" t="s">
        <v>294</v>
      </c>
      <c r="D171" s="180" t="s">
        <v>135</v>
      </c>
      <c r="E171" s="181" t="s">
        <v>888</v>
      </c>
      <c r="F171" s="182" t="s">
        <v>482</v>
      </c>
      <c r="G171" s="183" t="s">
        <v>221</v>
      </c>
      <c r="H171" s="184">
        <v>23.8</v>
      </c>
      <c r="I171" s="184"/>
      <c r="J171" s="185">
        <f>ROUND(I171*H171,2)</f>
        <v>0</v>
      </c>
      <c r="K171" s="186"/>
      <c r="L171" s="33"/>
      <c r="M171" s="187" t="s">
        <v>1</v>
      </c>
      <c r="N171" s="188" t="s">
        <v>37</v>
      </c>
      <c r="O171" s="189">
        <v>0</v>
      </c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91" t="s">
        <v>139</v>
      </c>
      <c r="AT171" s="191" t="s">
        <v>135</v>
      </c>
      <c r="AU171" s="191" t="s">
        <v>140</v>
      </c>
      <c r="AY171" s="14" t="s">
        <v>133</v>
      </c>
      <c r="BE171" s="192">
        <f>IF(N171="základná",J171,0)</f>
        <v>0</v>
      </c>
      <c r="BF171" s="192">
        <f>IF(N171="znížená",J171,0)</f>
        <v>0</v>
      </c>
      <c r="BG171" s="192">
        <f>IF(N171="zákl. prenesená",J171,0)</f>
        <v>0</v>
      </c>
      <c r="BH171" s="192">
        <f>IF(N171="zníž. prenesená",J171,0)</f>
        <v>0</v>
      </c>
      <c r="BI171" s="192">
        <f>IF(N171="nulová",J171,0)</f>
        <v>0</v>
      </c>
      <c r="BJ171" s="14" t="s">
        <v>140</v>
      </c>
      <c r="BK171" s="192">
        <f>ROUND(I171*H171,2)</f>
        <v>0</v>
      </c>
      <c r="BL171" s="14" t="s">
        <v>139</v>
      </c>
      <c r="BM171" s="191" t="s">
        <v>452</v>
      </c>
    </row>
    <row r="172" spans="1:65" s="12" customFormat="1" ht="22.9" customHeight="1">
      <c r="B172" s="165"/>
      <c r="C172" s="166"/>
      <c r="D172" s="167" t="s">
        <v>70</v>
      </c>
      <c r="E172" s="178" t="s">
        <v>484</v>
      </c>
      <c r="F172" s="178" t="s">
        <v>889</v>
      </c>
      <c r="G172" s="166"/>
      <c r="H172" s="166"/>
      <c r="I172" s="166"/>
      <c r="J172" s="179">
        <f>BK172</f>
        <v>0</v>
      </c>
      <c r="K172" s="166"/>
      <c r="L172" s="170"/>
      <c r="M172" s="171"/>
      <c r="N172" s="172"/>
      <c r="O172" s="172"/>
      <c r="P172" s="173">
        <f>P173</f>
        <v>0</v>
      </c>
      <c r="Q172" s="172"/>
      <c r="R172" s="173">
        <f>R173</f>
        <v>0</v>
      </c>
      <c r="S172" s="172"/>
      <c r="T172" s="174">
        <f>T173</f>
        <v>0</v>
      </c>
      <c r="AR172" s="175" t="s">
        <v>79</v>
      </c>
      <c r="AT172" s="176" t="s">
        <v>70</v>
      </c>
      <c r="AU172" s="176" t="s">
        <v>79</v>
      </c>
      <c r="AY172" s="175" t="s">
        <v>133</v>
      </c>
      <c r="BK172" s="177">
        <f>BK173</f>
        <v>0</v>
      </c>
    </row>
    <row r="173" spans="1:65" s="2" customFormat="1" ht="24.2" customHeight="1">
      <c r="A173" s="28"/>
      <c r="B173" s="29"/>
      <c r="C173" s="180" t="s">
        <v>298</v>
      </c>
      <c r="D173" s="180" t="s">
        <v>135</v>
      </c>
      <c r="E173" s="181" t="s">
        <v>890</v>
      </c>
      <c r="F173" s="182" t="s">
        <v>891</v>
      </c>
      <c r="G173" s="183" t="s">
        <v>221</v>
      </c>
      <c r="H173" s="184">
        <v>171.15899999999999</v>
      </c>
      <c r="I173" s="184"/>
      <c r="J173" s="185">
        <f>ROUND(I173*H173,2)</f>
        <v>0</v>
      </c>
      <c r="K173" s="186"/>
      <c r="L173" s="33"/>
      <c r="M173" s="187" t="s">
        <v>1</v>
      </c>
      <c r="N173" s="188" t="s">
        <v>37</v>
      </c>
      <c r="O173" s="189">
        <v>0</v>
      </c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91" t="s">
        <v>139</v>
      </c>
      <c r="AT173" s="191" t="s">
        <v>135</v>
      </c>
      <c r="AU173" s="191" t="s">
        <v>140</v>
      </c>
      <c r="AY173" s="14" t="s">
        <v>133</v>
      </c>
      <c r="BE173" s="192">
        <f>IF(N173="základná",J173,0)</f>
        <v>0</v>
      </c>
      <c r="BF173" s="192">
        <f>IF(N173="znížená",J173,0)</f>
        <v>0</v>
      </c>
      <c r="BG173" s="192">
        <f>IF(N173="zákl. prenesená",J173,0)</f>
        <v>0</v>
      </c>
      <c r="BH173" s="192">
        <f>IF(N173="zníž. prenesená",J173,0)</f>
        <v>0</v>
      </c>
      <c r="BI173" s="192">
        <f>IF(N173="nulová",J173,0)</f>
        <v>0</v>
      </c>
      <c r="BJ173" s="14" t="s">
        <v>140</v>
      </c>
      <c r="BK173" s="192">
        <f>ROUND(I173*H173,2)</f>
        <v>0</v>
      </c>
      <c r="BL173" s="14" t="s">
        <v>139</v>
      </c>
      <c r="BM173" s="191" t="s">
        <v>460</v>
      </c>
    </row>
    <row r="174" spans="1:65" s="12" customFormat="1" ht="25.9" customHeight="1">
      <c r="B174" s="165"/>
      <c r="C174" s="166"/>
      <c r="D174" s="167" t="s">
        <v>70</v>
      </c>
      <c r="E174" s="168" t="s">
        <v>241</v>
      </c>
      <c r="F174" s="168" t="s">
        <v>751</v>
      </c>
      <c r="G174" s="166"/>
      <c r="H174" s="166"/>
      <c r="I174" s="166"/>
      <c r="J174" s="169">
        <f>BK174</f>
        <v>0</v>
      </c>
      <c r="K174" s="166"/>
      <c r="L174" s="170"/>
      <c r="M174" s="171"/>
      <c r="N174" s="172"/>
      <c r="O174" s="172"/>
      <c r="P174" s="173">
        <f>P175</f>
        <v>0</v>
      </c>
      <c r="Q174" s="172"/>
      <c r="R174" s="173">
        <f>R175</f>
        <v>0</v>
      </c>
      <c r="S174" s="172"/>
      <c r="T174" s="174">
        <f>T175</f>
        <v>0</v>
      </c>
      <c r="AR174" s="175" t="s">
        <v>145</v>
      </c>
      <c r="AT174" s="176" t="s">
        <v>70</v>
      </c>
      <c r="AU174" s="176" t="s">
        <v>71</v>
      </c>
      <c r="AY174" s="175" t="s">
        <v>133</v>
      </c>
      <c r="BK174" s="177">
        <f>BK175</f>
        <v>0</v>
      </c>
    </row>
    <row r="175" spans="1:65" s="12" customFormat="1" ht="22.9" customHeight="1">
      <c r="B175" s="165"/>
      <c r="C175" s="166"/>
      <c r="D175" s="167" t="s">
        <v>70</v>
      </c>
      <c r="E175" s="178" t="s">
        <v>892</v>
      </c>
      <c r="F175" s="178" t="s">
        <v>893</v>
      </c>
      <c r="G175" s="166"/>
      <c r="H175" s="166"/>
      <c r="I175" s="166"/>
      <c r="J175" s="179">
        <f>BK175</f>
        <v>0</v>
      </c>
      <c r="K175" s="166"/>
      <c r="L175" s="170"/>
      <c r="M175" s="171"/>
      <c r="N175" s="172"/>
      <c r="O175" s="172"/>
      <c r="P175" s="173">
        <f>SUM(P176:P191)</f>
        <v>0</v>
      </c>
      <c r="Q175" s="172"/>
      <c r="R175" s="173">
        <f>SUM(R176:R191)</f>
        <v>0</v>
      </c>
      <c r="S175" s="172"/>
      <c r="T175" s="174">
        <f>SUM(T176:T191)</f>
        <v>0</v>
      </c>
      <c r="AR175" s="175" t="s">
        <v>145</v>
      </c>
      <c r="AT175" s="176" t="s">
        <v>70</v>
      </c>
      <c r="AU175" s="176" t="s">
        <v>79</v>
      </c>
      <c r="AY175" s="175" t="s">
        <v>133</v>
      </c>
      <c r="BK175" s="177">
        <f>SUM(BK176:BK191)</f>
        <v>0</v>
      </c>
    </row>
    <row r="176" spans="1:65" s="2" customFormat="1" ht="14.45" customHeight="1">
      <c r="A176" s="28"/>
      <c r="B176" s="29"/>
      <c r="C176" s="180" t="s">
        <v>302</v>
      </c>
      <c r="D176" s="180" t="s">
        <v>135</v>
      </c>
      <c r="E176" s="181" t="s">
        <v>894</v>
      </c>
      <c r="F176" s="182" t="s">
        <v>895</v>
      </c>
      <c r="G176" s="183" t="s">
        <v>896</v>
      </c>
      <c r="H176" s="184">
        <v>2</v>
      </c>
      <c r="I176" s="184"/>
      <c r="J176" s="185">
        <f t="shared" ref="J176:J191" si="20">ROUND(I176*H176,2)</f>
        <v>0</v>
      </c>
      <c r="K176" s="186"/>
      <c r="L176" s="33"/>
      <c r="M176" s="187" t="s">
        <v>1</v>
      </c>
      <c r="N176" s="188" t="s">
        <v>37</v>
      </c>
      <c r="O176" s="189">
        <v>0</v>
      </c>
      <c r="P176" s="189">
        <f t="shared" ref="P176:P191" si="21">O176*H176</f>
        <v>0</v>
      </c>
      <c r="Q176" s="189">
        <v>0</v>
      </c>
      <c r="R176" s="189">
        <f t="shared" ref="R176:R191" si="22">Q176*H176</f>
        <v>0</v>
      </c>
      <c r="S176" s="189">
        <v>0</v>
      </c>
      <c r="T176" s="190">
        <f t="shared" ref="T176:T191" si="23">S176*H176</f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91" t="s">
        <v>396</v>
      </c>
      <c r="AT176" s="191" t="s">
        <v>135</v>
      </c>
      <c r="AU176" s="191" t="s">
        <v>140</v>
      </c>
      <c r="AY176" s="14" t="s">
        <v>133</v>
      </c>
      <c r="BE176" s="192">
        <f t="shared" ref="BE176:BE191" si="24">IF(N176="základná",J176,0)</f>
        <v>0</v>
      </c>
      <c r="BF176" s="192">
        <f t="shared" ref="BF176:BF191" si="25">IF(N176="znížená",J176,0)</f>
        <v>0</v>
      </c>
      <c r="BG176" s="192">
        <f t="shared" ref="BG176:BG191" si="26">IF(N176="zákl. prenesená",J176,0)</f>
        <v>0</v>
      </c>
      <c r="BH176" s="192">
        <f t="shared" ref="BH176:BH191" si="27">IF(N176="zníž. prenesená",J176,0)</f>
        <v>0</v>
      </c>
      <c r="BI176" s="192">
        <f t="shared" ref="BI176:BI191" si="28">IF(N176="nulová",J176,0)</f>
        <v>0</v>
      </c>
      <c r="BJ176" s="14" t="s">
        <v>140</v>
      </c>
      <c r="BK176" s="192">
        <f t="shared" ref="BK176:BK191" si="29">ROUND(I176*H176,2)</f>
        <v>0</v>
      </c>
      <c r="BL176" s="14" t="s">
        <v>396</v>
      </c>
      <c r="BM176" s="191" t="s">
        <v>468</v>
      </c>
    </row>
    <row r="177" spans="1:65" s="2" customFormat="1" ht="24.2" customHeight="1">
      <c r="A177" s="28"/>
      <c r="B177" s="29"/>
      <c r="C177" s="180" t="s">
        <v>306</v>
      </c>
      <c r="D177" s="180" t="s">
        <v>135</v>
      </c>
      <c r="E177" s="181" t="s">
        <v>897</v>
      </c>
      <c r="F177" s="182" t="s">
        <v>898</v>
      </c>
      <c r="G177" s="183" t="s">
        <v>176</v>
      </c>
      <c r="H177" s="184">
        <v>80</v>
      </c>
      <c r="I177" s="184"/>
      <c r="J177" s="185">
        <f t="shared" si="20"/>
        <v>0</v>
      </c>
      <c r="K177" s="186"/>
      <c r="L177" s="33"/>
      <c r="M177" s="187" t="s">
        <v>1</v>
      </c>
      <c r="N177" s="188" t="s">
        <v>37</v>
      </c>
      <c r="O177" s="189">
        <v>0</v>
      </c>
      <c r="P177" s="189">
        <f t="shared" si="21"/>
        <v>0</v>
      </c>
      <c r="Q177" s="189">
        <v>0</v>
      </c>
      <c r="R177" s="189">
        <f t="shared" si="22"/>
        <v>0</v>
      </c>
      <c r="S177" s="189">
        <v>0</v>
      </c>
      <c r="T177" s="190">
        <f t="shared" si="23"/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91" t="s">
        <v>396</v>
      </c>
      <c r="AT177" s="191" t="s">
        <v>135</v>
      </c>
      <c r="AU177" s="191" t="s">
        <v>140</v>
      </c>
      <c r="AY177" s="14" t="s">
        <v>133</v>
      </c>
      <c r="BE177" s="192">
        <f t="shared" si="24"/>
        <v>0</v>
      </c>
      <c r="BF177" s="192">
        <f t="shared" si="25"/>
        <v>0</v>
      </c>
      <c r="BG177" s="192">
        <f t="shared" si="26"/>
        <v>0</v>
      </c>
      <c r="BH177" s="192">
        <f t="shared" si="27"/>
        <v>0</v>
      </c>
      <c r="BI177" s="192">
        <f t="shared" si="28"/>
        <v>0</v>
      </c>
      <c r="BJ177" s="14" t="s">
        <v>140</v>
      </c>
      <c r="BK177" s="192">
        <f t="shared" si="29"/>
        <v>0</v>
      </c>
      <c r="BL177" s="14" t="s">
        <v>396</v>
      </c>
      <c r="BM177" s="191" t="s">
        <v>476</v>
      </c>
    </row>
    <row r="178" spans="1:65" s="2" customFormat="1" ht="24.2" customHeight="1">
      <c r="A178" s="28"/>
      <c r="B178" s="29"/>
      <c r="C178" s="180" t="s">
        <v>310</v>
      </c>
      <c r="D178" s="180" t="s">
        <v>135</v>
      </c>
      <c r="E178" s="181" t="s">
        <v>899</v>
      </c>
      <c r="F178" s="182" t="s">
        <v>900</v>
      </c>
      <c r="G178" s="183" t="s">
        <v>176</v>
      </c>
      <c r="H178" s="184">
        <v>20</v>
      </c>
      <c r="I178" s="184"/>
      <c r="J178" s="185">
        <f t="shared" si="20"/>
        <v>0</v>
      </c>
      <c r="K178" s="186"/>
      <c r="L178" s="33"/>
      <c r="M178" s="187" t="s">
        <v>1</v>
      </c>
      <c r="N178" s="188" t="s">
        <v>37</v>
      </c>
      <c r="O178" s="189">
        <v>0</v>
      </c>
      <c r="P178" s="189">
        <f t="shared" si="21"/>
        <v>0</v>
      </c>
      <c r="Q178" s="189">
        <v>0</v>
      </c>
      <c r="R178" s="189">
        <f t="shared" si="22"/>
        <v>0</v>
      </c>
      <c r="S178" s="189">
        <v>0</v>
      </c>
      <c r="T178" s="190">
        <f t="shared" si="23"/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191" t="s">
        <v>396</v>
      </c>
      <c r="AT178" s="191" t="s">
        <v>135</v>
      </c>
      <c r="AU178" s="191" t="s">
        <v>140</v>
      </c>
      <c r="AY178" s="14" t="s">
        <v>133</v>
      </c>
      <c r="BE178" s="192">
        <f t="shared" si="24"/>
        <v>0</v>
      </c>
      <c r="BF178" s="192">
        <f t="shared" si="25"/>
        <v>0</v>
      </c>
      <c r="BG178" s="192">
        <f t="shared" si="26"/>
        <v>0</v>
      </c>
      <c r="BH178" s="192">
        <f t="shared" si="27"/>
        <v>0</v>
      </c>
      <c r="BI178" s="192">
        <f t="shared" si="28"/>
        <v>0</v>
      </c>
      <c r="BJ178" s="14" t="s">
        <v>140</v>
      </c>
      <c r="BK178" s="192">
        <f t="shared" si="29"/>
        <v>0</v>
      </c>
      <c r="BL178" s="14" t="s">
        <v>396</v>
      </c>
      <c r="BM178" s="191" t="s">
        <v>486</v>
      </c>
    </row>
    <row r="179" spans="1:65" s="2" customFormat="1" ht="14.45" customHeight="1">
      <c r="A179" s="28"/>
      <c r="B179" s="29"/>
      <c r="C179" s="180" t="s">
        <v>314</v>
      </c>
      <c r="D179" s="180" t="s">
        <v>135</v>
      </c>
      <c r="E179" s="181" t="s">
        <v>901</v>
      </c>
      <c r="F179" s="182" t="s">
        <v>902</v>
      </c>
      <c r="G179" s="183" t="s">
        <v>138</v>
      </c>
      <c r="H179" s="184">
        <v>3</v>
      </c>
      <c r="I179" s="184"/>
      <c r="J179" s="185">
        <f t="shared" si="20"/>
        <v>0</v>
      </c>
      <c r="K179" s="186"/>
      <c r="L179" s="33"/>
      <c r="M179" s="187" t="s">
        <v>1</v>
      </c>
      <c r="N179" s="188" t="s">
        <v>37</v>
      </c>
      <c r="O179" s="189">
        <v>0</v>
      </c>
      <c r="P179" s="189">
        <f t="shared" si="21"/>
        <v>0</v>
      </c>
      <c r="Q179" s="189">
        <v>0</v>
      </c>
      <c r="R179" s="189">
        <f t="shared" si="22"/>
        <v>0</v>
      </c>
      <c r="S179" s="189">
        <v>0</v>
      </c>
      <c r="T179" s="190">
        <f t="shared" si="23"/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191" t="s">
        <v>396</v>
      </c>
      <c r="AT179" s="191" t="s">
        <v>135</v>
      </c>
      <c r="AU179" s="191" t="s">
        <v>140</v>
      </c>
      <c r="AY179" s="14" t="s">
        <v>133</v>
      </c>
      <c r="BE179" s="192">
        <f t="shared" si="24"/>
        <v>0</v>
      </c>
      <c r="BF179" s="192">
        <f t="shared" si="25"/>
        <v>0</v>
      </c>
      <c r="BG179" s="192">
        <f t="shared" si="26"/>
        <v>0</v>
      </c>
      <c r="BH179" s="192">
        <f t="shared" si="27"/>
        <v>0</v>
      </c>
      <c r="BI179" s="192">
        <f t="shared" si="28"/>
        <v>0</v>
      </c>
      <c r="BJ179" s="14" t="s">
        <v>140</v>
      </c>
      <c r="BK179" s="192">
        <f t="shared" si="29"/>
        <v>0</v>
      </c>
      <c r="BL179" s="14" t="s">
        <v>396</v>
      </c>
      <c r="BM179" s="191" t="s">
        <v>497</v>
      </c>
    </row>
    <row r="180" spans="1:65" s="2" customFormat="1" ht="14.45" customHeight="1">
      <c r="A180" s="28"/>
      <c r="B180" s="29"/>
      <c r="C180" s="193" t="s">
        <v>318</v>
      </c>
      <c r="D180" s="193" t="s">
        <v>241</v>
      </c>
      <c r="E180" s="194" t="s">
        <v>903</v>
      </c>
      <c r="F180" s="195" t="s">
        <v>904</v>
      </c>
      <c r="G180" s="196" t="s">
        <v>886</v>
      </c>
      <c r="H180" s="197">
        <v>3</v>
      </c>
      <c r="I180" s="197"/>
      <c r="J180" s="198">
        <f t="shared" si="20"/>
        <v>0</v>
      </c>
      <c r="K180" s="199"/>
      <c r="L180" s="200"/>
      <c r="M180" s="201" t="s">
        <v>1</v>
      </c>
      <c r="N180" s="202" t="s">
        <v>37</v>
      </c>
      <c r="O180" s="189">
        <v>0</v>
      </c>
      <c r="P180" s="189">
        <f t="shared" si="21"/>
        <v>0</v>
      </c>
      <c r="Q180" s="189">
        <v>0</v>
      </c>
      <c r="R180" s="189">
        <f t="shared" si="22"/>
        <v>0</v>
      </c>
      <c r="S180" s="189">
        <v>0</v>
      </c>
      <c r="T180" s="190">
        <f t="shared" si="23"/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91" t="s">
        <v>525</v>
      </c>
      <c r="AT180" s="191" t="s">
        <v>241</v>
      </c>
      <c r="AU180" s="191" t="s">
        <v>140</v>
      </c>
      <c r="AY180" s="14" t="s">
        <v>133</v>
      </c>
      <c r="BE180" s="192">
        <f t="shared" si="24"/>
        <v>0</v>
      </c>
      <c r="BF180" s="192">
        <f t="shared" si="25"/>
        <v>0</v>
      </c>
      <c r="BG180" s="192">
        <f t="shared" si="26"/>
        <v>0</v>
      </c>
      <c r="BH180" s="192">
        <f t="shared" si="27"/>
        <v>0</v>
      </c>
      <c r="BI180" s="192">
        <f t="shared" si="28"/>
        <v>0</v>
      </c>
      <c r="BJ180" s="14" t="s">
        <v>140</v>
      </c>
      <c r="BK180" s="192">
        <f t="shared" si="29"/>
        <v>0</v>
      </c>
      <c r="BL180" s="14" t="s">
        <v>396</v>
      </c>
      <c r="BM180" s="191" t="s">
        <v>723</v>
      </c>
    </row>
    <row r="181" spans="1:65" s="2" customFormat="1" ht="14.45" customHeight="1">
      <c r="A181" s="28"/>
      <c r="B181" s="29"/>
      <c r="C181" s="180" t="s">
        <v>323</v>
      </c>
      <c r="D181" s="180" t="s">
        <v>135</v>
      </c>
      <c r="E181" s="181" t="s">
        <v>905</v>
      </c>
      <c r="F181" s="182" t="s">
        <v>906</v>
      </c>
      <c r="G181" s="183" t="s">
        <v>138</v>
      </c>
      <c r="H181" s="184">
        <v>2</v>
      </c>
      <c r="I181" s="184"/>
      <c r="J181" s="185">
        <f t="shared" si="20"/>
        <v>0</v>
      </c>
      <c r="K181" s="186"/>
      <c r="L181" s="33"/>
      <c r="M181" s="187" t="s">
        <v>1</v>
      </c>
      <c r="N181" s="188" t="s">
        <v>37</v>
      </c>
      <c r="O181" s="189">
        <v>0</v>
      </c>
      <c r="P181" s="189">
        <f t="shared" si="21"/>
        <v>0</v>
      </c>
      <c r="Q181" s="189">
        <v>0</v>
      </c>
      <c r="R181" s="189">
        <f t="shared" si="22"/>
        <v>0</v>
      </c>
      <c r="S181" s="189">
        <v>0</v>
      </c>
      <c r="T181" s="190">
        <f t="shared" si="23"/>
        <v>0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191" t="s">
        <v>396</v>
      </c>
      <c r="AT181" s="191" t="s">
        <v>135</v>
      </c>
      <c r="AU181" s="191" t="s">
        <v>140</v>
      </c>
      <c r="AY181" s="14" t="s">
        <v>133</v>
      </c>
      <c r="BE181" s="192">
        <f t="shared" si="24"/>
        <v>0</v>
      </c>
      <c r="BF181" s="192">
        <f t="shared" si="25"/>
        <v>0</v>
      </c>
      <c r="BG181" s="192">
        <f t="shared" si="26"/>
        <v>0</v>
      </c>
      <c r="BH181" s="192">
        <f t="shared" si="27"/>
        <v>0</v>
      </c>
      <c r="BI181" s="192">
        <f t="shared" si="28"/>
        <v>0</v>
      </c>
      <c r="BJ181" s="14" t="s">
        <v>140</v>
      </c>
      <c r="BK181" s="192">
        <f t="shared" si="29"/>
        <v>0</v>
      </c>
      <c r="BL181" s="14" t="s">
        <v>396</v>
      </c>
      <c r="BM181" s="191" t="s">
        <v>726</v>
      </c>
    </row>
    <row r="182" spans="1:65" s="2" customFormat="1" ht="14.45" customHeight="1">
      <c r="A182" s="28"/>
      <c r="B182" s="29"/>
      <c r="C182" s="193" t="s">
        <v>327</v>
      </c>
      <c r="D182" s="193" t="s">
        <v>241</v>
      </c>
      <c r="E182" s="194" t="s">
        <v>907</v>
      </c>
      <c r="F182" s="195" t="s">
        <v>908</v>
      </c>
      <c r="G182" s="196" t="s">
        <v>909</v>
      </c>
      <c r="H182" s="197">
        <v>2</v>
      </c>
      <c r="I182" s="197"/>
      <c r="J182" s="198">
        <f t="shared" si="20"/>
        <v>0</v>
      </c>
      <c r="K182" s="199"/>
      <c r="L182" s="200"/>
      <c r="M182" s="201" t="s">
        <v>1</v>
      </c>
      <c r="N182" s="202" t="s">
        <v>37</v>
      </c>
      <c r="O182" s="189">
        <v>0</v>
      </c>
      <c r="P182" s="189">
        <f t="shared" si="21"/>
        <v>0</v>
      </c>
      <c r="Q182" s="189">
        <v>0</v>
      </c>
      <c r="R182" s="189">
        <f t="shared" si="22"/>
        <v>0</v>
      </c>
      <c r="S182" s="189">
        <v>0</v>
      </c>
      <c r="T182" s="190">
        <f t="shared" si="23"/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91" t="s">
        <v>525</v>
      </c>
      <c r="AT182" s="191" t="s">
        <v>241</v>
      </c>
      <c r="AU182" s="191" t="s">
        <v>140</v>
      </c>
      <c r="AY182" s="14" t="s">
        <v>133</v>
      </c>
      <c r="BE182" s="192">
        <f t="shared" si="24"/>
        <v>0</v>
      </c>
      <c r="BF182" s="192">
        <f t="shared" si="25"/>
        <v>0</v>
      </c>
      <c r="BG182" s="192">
        <f t="shared" si="26"/>
        <v>0</v>
      </c>
      <c r="BH182" s="192">
        <f t="shared" si="27"/>
        <v>0</v>
      </c>
      <c r="BI182" s="192">
        <f t="shared" si="28"/>
        <v>0</v>
      </c>
      <c r="BJ182" s="14" t="s">
        <v>140</v>
      </c>
      <c r="BK182" s="192">
        <f t="shared" si="29"/>
        <v>0</v>
      </c>
      <c r="BL182" s="14" t="s">
        <v>396</v>
      </c>
      <c r="BM182" s="191" t="s">
        <v>728</v>
      </c>
    </row>
    <row r="183" spans="1:65" s="2" customFormat="1" ht="24.2" customHeight="1">
      <c r="A183" s="28"/>
      <c r="B183" s="29"/>
      <c r="C183" s="180" t="s">
        <v>331</v>
      </c>
      <c r="D183" s="180" t="s">
        <v>135</v>
      </c>
      <c r="E183" s="181" t="s">
        <v>910</v>
      </c>
      <c r="F183" s="182" t="s">
        <v>911</v>
      </c>
      <c r="G183" s="183" t="s">
        <v>176</v>
      </c>
      <c r="H183" s="184">
        <v>37.5</v>
      </c>
      <c r="I183" s="184"/>
      <c r="J183" s="185">
        <f t="shared" si="20"/>
        <v>0</v>
      </c>
      <c r="K183" s="186"/>
      <c r="L183" s="33"/>
      <c r="M183" s="187" t="s">
        <v>1</v>
      </c>
      <c r="N183" s="188" t="s">
        <v>37</v>
      </c>
      <c r="O183" s="189">
        <v>0</v>
      </c>
      <c r="P183" s="189">
        <f t="shared" si="21"/>
        <v>0</v>
      </c>
      <c r="Q183" s="189">
        <v>0</v>
      </c>
      <c r="R183" s="189">
        <f t="shared" si="22"/>
        <v>0</v>
      </c>
      <c r="S183" s="189">
        <v>0</v>
      </c>
      <c r="T183" s="190">
        <f t="shared" si="23"/>
        <v>0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91" t="s">
        <v>396</v>
      </c>
      <c r="AT183" s="191" t="s">
        <v>135</v>
      </c>
      <c r="AU183" s="191" t="s">
        <v>140</v>
      </c>
      <c r="AY183" s="14" t="s">
        <v>133</v>
      </c>
      <c r="BE183" s="192">
        <f t="shared" si="24"/>
        <v>0</v>
      </c>
      <c r="BF183" s="192">
        <f t="shared" si="25"/>
        <v>0</v>
      </c>
      <c r="BG183" s="192">
        <f t="shared" si="26"/>
        <v>0</v>
      </c>
      <c r="BH183" s="192">
        <f t="shared" si="27"/>
        <v>0</v>
      </c>
      <c r="BI183" s="192">
        <f t="shared" si="28"/>
        <v>0</v>
      </c>
      <c r="BJ183" s="14" t="s">
        <v>140</v>
      </c>
      <c r="BK183" s="192">
        <f t="shared" si="29"/>
        <v>0</v>
      </c>
      <c r="BL183" s="14" t="s">
        <v>396</v>
      </c>
      <c r="BM183" s="191" t="s">
        <v>730</v>
      </c>
    </row>
    <row r="184" spans="1:65" s="2" customFormat="1" ht="24.2" customHeight="1">
      <c r="A184" s="28"/>
      <c r="B184" s="29"/>
      <c r="C184" s="180" t="s">
        <v>335</v>
      </c>
      <c r="D184" s="180" t="s">
        <v>135</v>
      </c>
      <c r="E184" s="181" t="s">
        <v>912</v>
      </c>
      <c r="F184" s="182" t="s">
        <v>913</v>
      </c>
      <c r="G184" s="183" t="s">
        <v>176</v>
      </c>
      <c r="H184" s="184">
        <v>42.5</v>
      </c>
      <c r="I184" s="184"/>
      <c r="J184" s="185">
        <f t="shared" si="20"/>
        <v>0</v>
      </c>
      <c r="K184" s="186"/>
      <c r="L184" s="33"/>
      <c r="M184" s="187" t="s">
        <v>1</v>
      </c>
      <c r="N184" s="188" t="s">
        <v>37</v>
      </c>
      <c r="O184" s="189">
        <v>0</v>
      </c>
      <c r="P184" s="189">
        <f t="shared" si="21"/>
        <v>0</v>
      </c>
      <c r="Q184" s="189">
        <v>0</v>
      </c>
      <c r="R184" s="189">
        <f t="shared" si="22"/>
        <v>0</v>
      </c>
      <c r="S184" s="189">
        <v>0</v>
      </c>
      <c r="T184" s="190">
        <f t="shared" si="23"/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91" t="s">
        <v>396</v>
      </c>
      <c r="AT184" s="191" t="s">
        <v>135</v>
      </c>
      <c r="AU184" s="191" t="s">
        <v>140</v>
      </c>
      <c r="AY184" s="14" t="s">
        <v>133</v>
      </c>
      <c r="BE184" s="192">
        <f t="shared" si="24"/>
        <v>0</v>
      </c>
      <c r="BF184" s="192">
        <f t="shared" si="25"/>
        <v>0</v>
      </c>
      <c r="BG184" s="192">
        <f t="shared" si="26"/>
        <v>0</v>
      </c>
      <c r="BH184" s="192">
        <f t="shared" si="27"/>
        <v>0</v>
      </c>
      <c r="BI184" s="192">
        <f t="shared" si="28"/>
        <v>0</v>
      </c>
      <c r="BJ184" s="14" t="s">
        <v>140</v>
      </c>
      <c r="BK184" s="192">
        <f t="shared" si="29"/>
        <v>0</v>
      </c>
      <c r="BL184" s="14" t="s">
        <v>396</v>
      </c>
      <c r="BM184" s="191" t="s">
        <v>732</v>
      </c>
    </row>
    <row r="185" spans="1:65" s="2" customFormat="1" ht="14.45" customHeight="1">
      <c r="A185" s="28"/>
      <c r="B185" s="29"/>
      <c r="C185" s="180" t="s">
        <v>339</v>
      </c>
      <c r="D185" s="180" t="s">
        <v>135</v>
      </c>
      <c r="E185" s="181" t="s">
        <v>914</v>
      </c>
      <c r="F185" s="182" t="s">
        <v>915</v>
      </c>
      <c r="G185" s="183" t="s">
        <v>241</v>
      </c>
      <c r="H185" s="184">
        <v>80</v>
      </c>
      <c r="I185" s="184"/>
      <c r="J185" s="185">
        <f t="shared" si="20"/>
        <v>0</v>
      </c>
      <c r="K185" s="186"/>
      <c r="L185" s="33"/>
      <c r="M185" s="187" t="s">
        <v>1</v>
      </c>
      <c r="N185" s="188" t="s">
        <v>37</v>
      </c>
      <c r="O185" s="189">
        <v>0</v>
      </c>
      <c r="P185" s="189">
        <f t="shared" si="21"/>
        <v>0</v>
      </c>
      <c r="Q185" s="189">
        <v>0</v>
      </c>
      <c r="R185" s="189">
        <f t="shared" si="22"/>
        <v>0</v>
      </c>
      <c r="S185" s="189">
        <v>0</v>
      </c>
      <c r="T185" s="190">
        <f t="shared" si="23"/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191" t="s">
        <v>396</v>
      </c>
      <c r="AT185" s="191" t="s">
        <v>135</v>
      </c>
      <c r="AU185" s="191" t="s">
        <v>140</v>
      </c>
      <c r="AY185" s="14" t="s">
        <v>133</v>
      </c>
      <c r="BE185" s="192">
        <f t="shared" si="24"/>
        <v>0</v>
      </c>
      <c r="BF185" s="192">
        <f t="shared" si="25"/>
        <v>0</v>
      </c>
      <c r="BG185" s="192">
        <f t="shared" si="26"/>
        <v>0</v>
      </c>
      <c r="BH185" s="192">
        <f t="shared" si="27"/>
        <v>0</v>
      </c>
      <c r="BI185" s="192">
        <f t="shared" si="28"/>
        <v>0</v>
      </c>
      <c r="BJ185" s="14" t="s">
        <v>140</v>
      </c>
      <c r="BK185" s="192">
        <f t="shared" si="29"/>
        <v>0</v>
      </c>
      <c r="BL185" s="14" t="s">
        <v>396</v>
      </c>
      <c r="BM185" s="191" t="s">
        <v>735</v>
      </c>
    </row>
    <row r="186" spans="1:65" s="2" customFormat="1" ht="24.2" customHeight="1">
      <c r="A186" s="28"/>
      <c r="B186" s="29"/>
      <c r="C186" s="180" t="s">
        <v>343</v>
      </c>
      <c r="D186" s="180" t="s">
        <v>135</v>
      </c>
      <c r="E186" s="181" t="s">
        <v>916</v>
      </c>
      <c r="F186" s="182" t="s">
        <v>917</v>
      </c>
      <c r="G186" s="183" t="s">
        <v>896</v>
      </c>
      <c r="H186" s="184">
        <v>2</v>
      </c>
      <c r="I186" s="184"/>
      <c r="J186" s="185">
        <f t="shared" si="20"/>
        <v>0</v>
      </c>
      <c r="K186" s="186"/>
      <c r="L186" s="33"/>
      <c r="M186" s="187" t="s">
        <v>1</v>
      </c>
      <c r="N186" s="188" t="s">
        <v>37</v>
      </c>
      <c r="O186" s="189">
        <v>0</v>
      </c>
      <c r="P186" s="189">
        <f t="shared" si="21"/>
        <v>0</v>
      </c>
      <c r="Q186" s="189">
        <v>0</v>
      </c>
      <c r="R186" s="189">
        <f t="shared" si="22"/>
        <v>0</v>
      </c>
      <c r="S186" s="189">
        <v>0</v>
      </c>
      <c r="T186" s="190">
        <f t="shared" si="23"/>
        <v>0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191" t="s">
        <v>396</v>
      </c>
      <c r="AT186" s="191" t="s">
        <v>135</v>
      </c>
      <c r="AU186" s="191" t="s">
        <v>140</v>
      </c>
      <c r="AY186" s="14" t="s">
        <v>133</v>
      </c>
      <c r="BE186" s="192">
        <f t="shared" si="24"/>
        <v>0</v>
      </c>
      <c r="BF186" s="192">
        <f t="shared" si="25"/>
        <v>0</v>
      </c>
      <c r="BG186" s="192">
        <f t="shared" si="26"/>
        <v>0</v>
      </c>
      <c r="BH186" s="192">
        <f t="shared" si="27"/>
        <v>0</v>
      </c>
      <c r="BI186" s="192">
        <f t="shared" si="28"/>
        <v>0</v>
      </c>
      <c r="BJ186" s="14" t="s">
        <v>140</v>
      </c>
      <c r="BK186" s="192">
        <f t="shared" si="29"/>
        <v>0</v>
      </c>
      <c r="BL186" s="14" t="s">
        <v>396</v>
      </c>
      <c r="BM186" s="191" t="s">
        <v>84</v>
      </c>
    </row>
    <row r="187" spans="1:65" s="2" customFormat="1" ht="14.45" customHeight="1">
      <c r="A187" s="28"/>
      <c r="B187" s="29"/>
      <c r="C187" s="180" t="s">
        <v>347</v>
      </c>
      <c r="D187" s="180" t="s">
        <v>135</v>
      </c>
      <c r="E187" s="181" t="s">
        <v>918</v>
      </c>
      <c r="F187" s="182" t="s">
        <v>919</v>
      </c>
      <c r="G187" s="183" t="s">
        <v>896</v>
      </c>
      <c r="H187" s="184">
        <v>2</v>
      </c>
      <c r="I187" s="184"/>
      <c r="J187" s="185">
        <f t="shared" si="20"/>
        <v>0</v>
      </c>
      <c r="K187" s="186"/>
      <c r="L187" s="33"/>
      <c r="M187" s="187" t="s">
        <v>1</v>
      </c>
      <c r="N187" s="188" t="s">
        <v>37</v>
      </c>
      <c r="O187" s="189">
        <v>0</v>
      </c>
      <c r="P187" s="189">
        <f t="shared" si="21"/>
        <v>0</v>
      </c>
      <c r="Q187" s="189">
        <v>0</v>
      </c>
      <c r="R187" s="189">
        <f t="shared" si="22"/>
        <v>0</v>
      </c>
      <c r="S187" s="189">
        <v>0</v>
      </c>
      <c r="T187" s="190">
        <f t="shared" si="23"/>
        <v>0</v>
      </c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R187" s="191" t="s">
        <v>396</v>
      </c>
      <c r="AT187" s="191" t="s">
        <v>135</v>
      </c>
      <c r="AU187" s="191" t="s">
        <v>140</v>
      </c>
      <c r="AY187" s="14" t="s">
        <v>133</v>
      </c>
      <c r="BE187" s="192">
        <f t="shared" si="24"/>
        <v>0</v>
      </c>
      <c r="BF187" s="192">
        <f t="shared" si="25"/>
        <v>0</v>
      </c>
      <c r="BG187" s="192">
        <f t="shared" si="26"/>
        <v>0</v>
      </c>
      <c r="BH187" s="192">
        <f t="shared" si="27"/>
        <v>0</v>
      </c>
      <c r="BI187" s="192">
        <f t="shared" si="28"/>
        <v>0</v>
      </c>
      <c r="BJ187" s="14" t="s">
        <v>140</v>
      </c>
      <c r="BK187" s="192">
        <f t="shared" si="29"/>
        <v>0</v>
      </c>
      <c r="BL187" s="14" t="s">
        <v>396</v>
      </c>
      <c r="BM187" s="191" t="s">
        <v>736</v>
      </c>
    </row>
    <row r="188" spans="1:65" s="2" customFormat="1" ht="14.45" customHeight="1">
      <c r="A188" s="28"/>
      <c r="B188" s="29"/>
      <c r="C188" s="193" t="s">
        <v>351</v>
      </c>
      <c r="D188" s="193" t="s">
        <v>241</v>
      </c>
      <c r="E188" s="194" t="s">
        <v>920</v>
      </c>
      <c r="F188" s="195" t="s">
        <v>921</v>
      </c>
      <c r="G188" s="196" t="s">
        <v>909</v>
      </c>
      <c r="H188" s="197">
        <v>2</v>
      </c>
      <c r="I188" s="197"/>
      <c r="J188" s="198">
        <f t="shared" si="20"/>
        <v>0</v>
      </c>
      <c r="K188" s="199"/>
      <c r="L188" s="200"/>
      <c r="M188" s="201" t="s">
        <v>1</v>
      </c>
      <c r="N188" s="202" t="s">
        <v>37</v>
      </c>
      <c r="O188" s="189">
        <v>0</v>
      </c>
      <c r="P188" s="189">
        <f t="shared" si="21"/>
        <v>0</v>
      </c>
      <c r="Q188" s="189">
        <v>0</v>
      </c>
      <c r="R188" s="189">
        <f t="shared" si="22"/>
        <v>0</v>
      </c>
      <c r="S188" s="189">
        <v>0</v>
      </c>
      <c r="T188" s="190">
        <f t="shared" si="23"/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91" t="s">
        <v>525</v>
      </c>
      <c r="AT188" s="191" t="s">
        <v>241</v>
      </c>
      <c r="AU188" s="191" t="s">
        <v>140</v>
      </c>
      <c r="AY188" s="14" t="s">
        <v>133</v>
      </c>
      <c r="BE188" s="192">
        <f t="shared" si="24"/>
        <v>0</v>
      </c>
      <c r="BF188" s="192">
        <f t="shared" si="25"/>
        <v>0</v>
      </c>
      <c r="BG188" s="192">
        <f t="shared" si="26"/>
        <v>0</v>
      </c>
      <c r="BH188" s="192">
        <f t="shared" si="27"/>
        <v>0</v>
      </c>
      <c r="BI188" s="192">
        <f t="shared" si="28"/>
        <v>0</v>
      </c>
      <c r="BJ188" s="14" t="s">
        <v>140</v>
      </c>
      <c r="BK188" s="192">
        <f t="shared" si="29"/>
        <v>0</v>
      </c>
      <c r="BL188" s="14" t="s">
        <v>396</v>
      </c>
      <c r="BM188" s="191" t="s">
        <v>740</v>
      </c>
    </row>
    <row r="189" spans="1:65" s="2" customFormat="1" ht="14.45" customHeight="1">
      <c r="A189" s="28"/>
      <c r="B189" s="29"/>
      <c r="C189" s="193" t="s">
        <v>355</v>
      </c>
      <c r="D189" s="193" t="s">
        <v>241</v>
      </c>
      <c r="E189" s="194" t="s">
        <v>922</v>
      </c>
      <c r="F189" s="195" t="s">
        <v>923</v>
      </c>
      <c r="G189" s="196" t="s">
        <v>909</v>
      </c>
      <c r="H189" s="197">
        <v>3</v>
      </c>
      <c r="I189" s="197"/>
      <c r="J189" s="198">
        <f t="shared" si="20"/>
        <v>0</v>
      </c>
      <c r="K189" s="199"/>
      <c r="L189" s="200"/>
      <c r="M189" s="201" t="s">
        <v>1</v>
      </c>
      <c r="N189" s="202" t="s">
        <v>37</v>
      </c>
      <c r="O189" s="189">
        <v>0</v>
      </c>
      <c r="P189" s="189">
        <f t="shared" si="21"/>
        <v>0</v>
      </c>
      <c r="Q189" s="189">
        <v>0</v>
      </c>
      <c r="R189" s="189">
        <f t="shared" si="22"/>
        <v>0</v>
      </c>
      <c r="S189" s="189">
        <v>0</v>
      </c>
      <c r="T189" s="190">
        <f t="shared" si="23"/>
        <v>0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191" t="s">
        <v>525</v>
      </c>
      <c r="AT189" s="191" t="s">
        <v>241</v>
      </c>
      <c r="AU189" s="191" t="s">
        <v>140</v>
      </c>
      <c r="AY189" s="14" t="s">
        <v>133</v>
      </c>
      <c r="BE189" s="192">
        <f t="shared" si="24"/>
        <v>0</v>
      </c>
      <c r="BF189" s="192">
        <f t="shared" si="25"/>
        <v>0</v>
      </c>
      <c r="BG189" s="192">
        <f t="shared" si="26"/>
        <v>0</v>
      </c>
      <c r="BH189" s="192">
        <f t="shared" si="27"/>
        <v>0</v>
      </c>
      <c r="BI189" s="192">
        <f t="shared" si="28"/>
        <v>0</v>
      </c>
      <c r="BJ189" s="14" t="s">
        <v>140</v>
      </c>
      <c r="BK189" s="192">
        <f t="shared" si="29"/>
        <v>0</v>
      </c>
      <c r="BL189" s="14" t="s">
        <v>396</v>
      </c>
      <c r="BM189" s="191" t="s">
        <v>742</v>
      </c>
    </row>
    <row r="190" spans="1:65" s="2" customFormat="1" ht="14.45" customHeight="1">
      <c r="A190" s="28"/>
      <c r="B190" s="29"/>
      <c r="C190" s="180" t="s">
        <v>360</v>
      </c>
      <c r="D190" s="180" t="s">
        <v>135</v>
      </c>
      <c r="E190" s="181" t="s">
        <v>924</v>
      </c>
      <c r="F190" s="182" t="s">
        <v>925</v>
      </c>
      <c r="G190" s="183" t="s">
        <v>176</v>
      </c>
      <c r="H190" s="184">
        <v>37.5</v>
      </c>
      <c r="I190" s="184"/>
      <c r="J190" s="185">
        <f t="shared" si="20"/>
        <v>0</v>
      </c>
      <c r="K190" s="186"/>
      <c r="L190" s="33"/>
      <c r="M190" s="187" t="s">
        <v>1</v>
      </c>
      <c r="N190" s="188" t="s">
        <v>37</v>
      </c>
      <c r="O190" s="189">
        <v>0</v>
      </c>
      <c r="P190" s="189">
        <f t="shared" si="21"/>
        <v>0</v>
      </c>
      <c r="Q190" s="189">
        <v>0</v>
      </c>
      <c r="R190" s="189">
        <f t="shared" si="22"/>
        <v>0</v>
      </c>
      <c r="S190" s="189">
        <v>0</v>
      </c>
      <c r="T190" s="190">
        <f t="shared" si="23"/>
        <v>0</v>
      </c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R190" s="191" t="s">
        <v>396</v>
      </c>
      <c r="AT190" s="191" t="s">
        <v>135</v>
      </c>
      <c r="AU190" s="191" t="s">
        <v>140</v>
      </c>
      <c r="AY190" s="14" t="s">
        <v>133</v>
      </c>
      <c r="BE190" s="192">
        <f t="shared" si="24"/>
        <v>0</v>
      </c>
      <c r="BF190" s="192">
        <f t="shared" si="25"/>
        <v>0</v>
      </c>
      <c r="BG190" s="192">
        <f t="shared" si="26"/>
        <v>0</v>
      </c>
      <c r="BH190" s="192">
        <f t="shared" si="27"/>
        <v>0</v>
      </c>
      <c r="BI190" s="192">
        <f t="shared" si="28"/>
        <v>0</v>
      </c>
      <c r="BJ190" s="14" t="s">
        <v>140</v>
      </c>
      <c r="BK190" s="192">
        <f t="shared" si="29"/>
        <v>0</v>
      </c>
      <c r="BL190" s="14" t="s">
        <v>396</v>
      </c>
      <c r="BM190" s="191" t="s">
        <v>745</v>
      </c>
    </row>
    <row r="191" spans="1:65" s="2" customFormat="1" ht="14.45" customHeight="1">
      <c r="A191" s="28"/>
      <c r="B191" s="29"/>
      <c r="C191" s="180" t="s">
        <v>364</v>
      </c>
      <c r="D191" s="180" t="s">
        <v>135</v>
      </c>
      <c r="E191" s="181" t="s">
        <v>926</v>
      </c>
      <c r="F191" s="182" t="s">
        <v>927</v>
      </c>
      <c r="G191" s="183" t="s">
        <v>176</v>
      </c>
      <c r="H191" s="184">
        <v>36</v>
      </c>
      <c r="I191" s="184"/>
      <c r="J191" s="185">
        <f t="shared" si="20"/>
        <v>0</v>
      </c>
      <c r="K191" s="186"/>
      <c r="L191" s="33"/>
      <c r="M191" s="187" t="s">
        <v>1</v>
      </c>
      <c r="N191" s="188" t="s">
        <v>37</v>
      </c>
      <c r="O191" s="189">
        <v>0</v>
      </c>
      <c r="P191" s="189">
        <f t="shared" si="21"/>
        <v>0</v>
      </c>
      <c r="Q191" s="189">
        <v>0</v>
      </c>
      <c r="R191" s="189">
        <f t="shared" si="22"/>
        <v>0</v>
      </c>
      <c r="S191" s="189">
        <v>0</v>
      </c>
      <c r="T191" s="190">
        <f t="shared" si="23"/>
        <v>0</v>
      </c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R191" s="191" t="s">
        <v>396</v>
      </c>
      <c r="AT191" s="191" t="s">
        <v>135</v>
      </c>
      <c r="AU191" s="191" t="s">
        <v>140</v>
      </c>
      <c r="AY191" s="14" t="s">
        <v>133</v>
      </c>
      <c r="BE191" s="192">
        <f t="shared" si="24"/>
        <v>0</v>
      </c>
      <c r="BF191" s="192">
        <f t="shared" si="25"/>
        <v>0</v>
      </c>
      <c r="BG191" s="192">
        <f t="shared" si="26"/>
        <v>0</v>
      </c>
      <c r="BH191" s="192">
        <f t="shared" si="27"/>
        <v>0</v>
      </c>
      <c r="BI191" s="192">
        <f t="shared" si="28"/>
        <v>0</v>
      </c>
      <c r="BJ191" s="14" t="s">
        <v>140</v>
      </c>
      <c r="BK191" s="192">
        <f t="shared" si="29"/>
        <v>0</v>
      </c>
      <c r="BL191" s="14" t="s">
        <v>396</v>
      </c>
      <c r="BM191" s="191" t="s">
        <v>748</v>
      </c>
    </row>
    <row r="192" spans="1:65" s="12" customFormat="1" ht="25.9" customHeight="1">
      <c r="B192" s="165"/>
      <c r="C192" s="166"/>
      <c r="D192" s="167" t="s">
        <v>70</v>
      </c>
      <c r="E192" s="168" t="s">
        <v>528</v>
      </c>
      <c r="F192" s="168" t="s">
        <v>928</v>
      </c>
      <c r="G192" s="166"/>
      <c r="H192" s="166"/>
      <c r="I192" s="166"/>
      <c r="J192" s="169">
        <f>BK192</f>
        <v>0</v>
      </c>
      <c r="K192" s="166"/>
      <c r="L192" s="170"/>
      <c r="M192" s="171"/>
      <c r="N192" s="172"/>
      <c r="O192" s="172"/>
      <c r="P192" s="173">
        <f>SUM(P193:P196)</f>
        <v>0</v>
      </c>
      <c r="Q192" s="172"/>
      <c r="R192" s="173">
        <f>SUM(R193:R196)</f>
        <v>0</v>
      </c>
      <c r="S192" s="172"/>
      <c r="T192" s="174">
        <f>SUM(T193:T196)</f>
        <v>0</v>
      </c>
      <c r="AR192" s="175" t="s">
        <v>139</v>
      </c>
      <c r="AT192" s="176" t="s">
        <v>70</v>
      </c>
      <c r="AU192" s="176" t="s">
        <v>71</v>
      </c>
      <c r="AY192" s="175" t="s">
        <v>133</v>
      </c>
      <c r="BK192" s="177">
        <f>SUM(BK193:BK196)</f>
        <v>0</v>
      </c>
    </row>
    <row r="193" spans="1:65" s="2" customFormat="1" ht="14.45" customHeight="1">
      <c r="A193" s="28"/>
      <c r="B193" s="29"/>
      <c r="C193" s="180" t="s">
        <v>368</v>
      </c>
      <c r="D193" s="180" t="s">
        <v>135</v>
      </c>
      <c r="E193" s="181" t="s">
        <v>929</v>
      </c>
      <c r="F193" s="182" t="s">
        <v>930</v>
      </c>
      <c r="G193" s="183" t="s">
        <v>931</v>
      </c>
      <c r="H193" s="184">
        <v>15</v>
      </c>
      <c r="I193" s="184"/>
      <c r="J193" s="185">
        <f>ROUND(I193*H193,2)</f>
        <v>0</v>
      </c>
      <c r="K193" s="186"/>
      <c r="L193" s="33"/>
      <c r="M193" s="187" t="s">
        <v>1</v>
      </c>
      <c r="N193" s="188" t="s">
        <v>37</v>
      </c>
      <c r="O193" s="189">
        <v>0</v>
      </c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191" t="s">
        <v>804</v>
      </c>
      <c r="AT193" s="191" t="s">
        <v>135</v>
      </c>
      <c r="AU193" s="191" t="s">
        <v>79</v>
      </c>
      <c r="AY193" s="14" t="s">
        <v>133</v>
      </c>
      <c r="BE193" s="192">
        <f>IF(N193="základná",J193,0)</f>
        <v>0</v>
      </c>
      <c r="BF193" s="192">
        <f>IF(N193="znížená",J193,0)</f>
        <v>0</v>
      </c>
      <c r="BG193" s="192">
        <f>IF(N193="zákl. prenesená",J193,0)</f>
        <v>0</v>
      </c>
      <c r="BH193" s="192">
        <f>IF(N193="zníž. prenesená",J193,0)</f>
        <v>0</v>
      </c>
      <c r="BI193" s="192">
        <f>IF(N193="nulová",J193,0)</f>
        <v>0</v>
      </c>
      <c r="BJ193" s="14" t="s">
        <v>140</v>
      </c>
      <c r="BK193" s="192">
        <f>ROUND(I193*H193,2)</f>
        <v>0</v>
      </c>
      <c r="BL193" s="14" t="s">
        <v>804</v>
      </c>
      <c r="BM193" s="191" t="s">
        <v>932</v>
      </c>
    </row>
    <row r="194" spans="1:65" s="2" customFormat="1" ht="14.45" customHeight="1">
      <c r="A194" s="28"/>
      <c r="B194" s="29"/>
      <c r="C194" s="180" t="s">
        <v>372</v>
      </c>
      <c r="D194" s="180" t="s">
        <v>135</v>
      </c>
      <c r="E194" s="181" t="s">
        <v>933</v>
      </c>
      <c r="F194" s="182" t="s">
        <v>934</v>
      </c>
      <c r="G194" s="183" t="s">
        <v>138</v>
      </c>
      <c r="H194" s="184">
        <v>1</v>
      </c>
      <c r="I194" s="184"/>
      <c r="J194" s="185">
        <f>ROUND(I194*H194,2)</f>
        <v>0</v>
      </c>
      <c r="K194" s="186"/>
      <c r="L194" s="33"/>
      <c r="M194" s="187" t="s">
        <v>1</v>
      </c>
      <c r="N194" s="188" t="s">
        <v>37</v>
      </c>
      <c r="O194" s="189">
        <v>0</v>
      </c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R194" s="191" t="s">
        <v>804</v>
      </c>
      <c r="AT194" s="191" t="s">
        <v>135</v>
      </c>
      <c r="AU194" s="191" t="s">
        <v>79</v>
      </c>
      <c r="AY194" s="14" t="s">
        <v>133</v>
      </c>
      <c r="BE194" s="192">
        <f>IF(N194="základná",J194,0)</f>
        <v>0</v>
      </c>
      <c r="BF194" s="192">
        <f>IF(N194="znížená",J194,0)</f>
        <v>0</v>
      </c>
      <c r="BG194" s="192">
        <f>IF(N194="zákl. prenesená",J194,0)</f>
        <v>0</v>
      </c>
      <c r="BH194" s="192">
        <f>IF(N194="zníž. prenesená",J194,0)</f>
        <v>0</v>
      </c>
      <c r="BI194" s="192">
        <f>IF(N194="nulová",J194,0)</f>
        <v>0</v>
      </c>
      <c r="BJ194" s="14" t="s">
        <v>140</v>
      </c>
      <c r="BK194" s="192">
        <f>ROUND(I194*H194,2)</f>
        <v>0</v>
      </c>
      <c r="BL194" s="14" t="s">
        <v>804</v>
      </c>
      <c r="BM194" s="191" t="s">
        <v>935</v>
      </c>
    </row>
    <row r="195" spans="1:65" s="2" customFormat="1" ht="14.45" customHeight="1">
      <c r="A195" s="28"/>
      <c r="B195" s="29"/>
      <c r="C195" s="180" t="s">
        <v>376</v>
      </c>
      <c r="D195" s="180" t="s">
        <v>135</v>
      </c>
      <c r="E195" s="181" t="s">
        <v>936</v>
      </c>
      <c r="F195" s="182" t="s">
        <v>937</v>
      </c>
      <c r="G195" s="183" t="s">
        <v>931</v>
      </c>
      <c r="H195" s="184">
        <v>10</v>
      </c>
      <c r="I195" s="184"/>
      <c r="J195" s="185">
        <f>ROUND(I195*H195,2)</f>
        <v>0</v>
      </c>
      <c r="K195" s="186"/>
      <c r="L195" s="33"/>
      <c r="M195" s="187" t="s">
        <v>1</v>
      </c>
      <c r="N195" s="188" t="s">
        <v>37</v>
      </c>
      <c r="O195" s="189">
        <v>0</v>
      </c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R195" s="191" t="s">
        <v>804</v>
      </c>
      <c r="AT195" s="191" t="s">
        <v>135</v>
      </c>
      <c r="AU195" s="191" t="s">
        <v>79</v>
      </c>
      <c r="AY195" s="14" t="s">
        <v>133</v>
      </c>
      <c r="BE195" s="192">
        <f>IF(N195="základná",J195,0)</f>
        <v>0</v>
      </c>
      <c r="BF195" s="192">
        <f>IF(N195="znížená",J195,0)</f>
        <v>0</v>
      </c>
      <c r="BG195" s="192">
        <f>IF(N195="zákl. prenesená",J195,0)</f>
        <v>0</v>
      </c>
      <c r="BH195" s="192">
        <f>IF(N195="zníž. prenesená",J195,0)</f>
        <v>0</v>
      </c>
      <c r="BI195" s="192">
        <f>IF(N195="nulová",J195,0)</f>
        <v>0</v>
      </c>
      <c r="BJ195" s="14" t="s">
        <v>140</v>
      </c>
      <c r="BK195" s="192">
        <f>ROUND(I195*H195,2)</f>
        <v>0</v>
      </c>
      <c r="BL195" s="14" t="s">
        <v>804</v>
      </c>
      <c r="BM195" s="191" t="s">
        <v>938</v>
      </c>
    </row>
    <row r="196" spans="1:65" s="2" customFormat="1" ht="14.45" customHeight="1">
      <c r="A196" s="28"/>
      <c r="B196" s="29"/>
      <c r="C196" s="180" t="s">
        <v>380</v>
      </c>
      <c r="D196" s="180" t="s">
        <v>135</v>
      </c>
      <c r="E196" s="181" t="s">
        <v>939</v>
      </c>
      <c r="F196" s="182" t="s">
        <v>940</v>
      </c>
      <c r="G196" s="183" t="s">
        <v>138</v>
      </c>
      <c r="H196" s="184">
        <v>1</v>
      </c>
      <c r="I196" s="184"/>
      <c r="J196" s="185">
        <f>ROUND(I196*H196,2)</f>
        <v>0</v>
      </c>
      <c r="K196" s="186"/>
      <c r="L196" s="33"/>
      <c r="M196" s="207" t="s">
        <v>1</v>
      </c>
      <c r="N196" s="208" t="s">
        <v>37</v>
      </c>
      <c r="O196" s="205">
        <v>0</v>
      </c>
      <c r="P196" s="205">
        <f>O196*H196</f>
        <v>0</v>
      </c>
      <c r="Q196" s="205">
        <v>0</v>
      </c>
      <c r="R196" s="205">
        <f>Q196*H196</f>
        <v>0</v>
      </c>
      <c r="S196" s="205">
        <v>0</v>
      </c>
      <c r="T196" s="206">
        <f>S196*H196</f>
        <v>0</v>
      </c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R196" s="191" t="s">
        <v>804</v>
      </c>
      <c r="AT196" s="191" t="s">
        <v>135</v>
      </c>
      <c r="AU196" s="191" t="s">
        <v>79</v>
      </c>
      <c r="AY196" s="14" t="s">
        <v>133</v>
      </c>
      <c r="BE196" s="192">
        <f>IF(N196="základná",J196,0)</f>
        <v>0</v>
      </c>
      <c r="BF196" s="192">
        <f>IF(N196="znížená",J196,0)</f>
        <v>0</v>
      </c>
      <c r="BG196" s="192">
        <f>IF(N196="zákl. prenesená",J196,0)</f>
        <v>0</v>
      </c>
      <c r="BH196" s="192">
        <f>IF(N196="zníž. prenesená",J196,0)</f>
        <v>0</v>
      </c>
      <c r="BI196" s="192">
        <f>IF(N196="nulová",J196,0)</f>
        <v>0</v>
      </c>
      <c r="BJ196" s="14" t="s">
        <v>140</v>
      </c>
      <c r="BK196" s="192">
        <f>ROUND(I196*H196,2)</f>
        <v>0</v>
      </c>
      <c r="BL196" s="14" t="s">
        <v>804</v>
      </c>
      <c r="BM196" s="191" t="s">
        <v>941</v>
      </c>
    </row>
    <row r="197" spans="1:65" s="2" customFormat="1" ht="6.95" customHeight="1">
      <c r="A197" s="28"/>
      <c r="B197" s="48"/>
      <c r="C197" s="49"/>
      <c r="D197" s="49"/>
      <c r="E197" s="49"/>
      <c r="F197" s="49"/>
      <c r="G197" s="49"/>
      <c r="H197" s="49"/>
      <c r="I197" s="49"/>
      <c r="J197" s="49"/>
      <c r="K197" s="49"/>
      <c r="L197" s="33"/>
      <c r="M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</row>
  </sheetData>
  <sheetProtection formatColumns="0" formatRows="0" autoFilter="0"/>
  <autoFilter ref="C125:K196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Rekapitulácia stavby</vt:lpstr>
      <vt:lpstr>101 - 101-00  Okružná kri...</vt:lpstr>
      <vt:lpstr>101-00.1 - 101-00.1  Prel...</vt:lpstr>
      <vt:lpstr>102 - 102-00  Chodníky pr...</vt:lpstr>
      <vt:lpstr>501 - 501-00  Dažďová kan...</vt:lpstr>
      <vt:lpstr>510 - 510-00  Rekonštrukc...</vt:lpstr>
      <vt:lpstr>621 - 621 - 00  Vonkajšie...</vt:lpstr>
      <vt:lpstr>621-00.1 - 621 - 00.1  Pr...</vt:lpstr>
      <vt:lpstr>701 - 701 - 00  Ochrana S...</vt:lpstr>
      <vt:lpstr>'101 - 101-00  Okružná kri...'!Názvy_tlače</vt:lpstr>
      <vt:lpstr>'101-00.1 - 101-00.1  Prel...'!Názvy_tlače</vt:lpstr>
      <vt:lpstr>'102 - 102-00  Chodníky pr...'!Názvy_tlače</vt:lpstr>
      <vt:lpstr>'501 - 501-00  Dažďová kan...'!Názvy_tlače</vt:lpstr>
      <vt:lpstr>'510 - 510-00  Rekonštrukc...'!Názvy_tlače</vt:lpstr>
      <vt:lpstr>'621 - 621 - 00  Vonkajšie...'!Názvy_tlače</vt:lpstr>
      <vt:lpstr>'621-00.1 - 621 - 00.1  Pr...'!Názvy_tlače</vt:lpstr>
      <vt:lpstr>'701 - 701 - 00  Ochrana S...'!Názvy_tlače</vt:lpstr>
      <vt:lpstr>'Rekapitulácia stavby'!Názvy_tlače</vt:lpstr>
      <vt:lpstr>'101 - 101-00  Okružná kri...'!Oblasť_tlače</vt:lpstr>
      <vt:lpstr>'101-00.1 - 101-00.1  Prel...'!Oblasť_tlače</vt:lpstr>
      <vt:lpstr>'102 - 102-00  Chodníky pr...'!Oblasť_tlače</vt:lpstr>
      <vt:lpstr>'501 - 501-00  Dažďová kan...'!Oblasť_tlače</vt:lpstr>
      <vt:lpstr>'510 - 510-00  Rekonštrukc...'!Oblasť_tlače</vt:lpstr>
      <vt:lpstr>'621 - 621 - 00  Vonkajšie...'!Oblasť_tlače</vt:lpstr>
      <vt:lpstr>'621-00.1 - 621 - 00.1  Pr...'!Oblasť_tlače</vt:lpstr>
      <vt:lpstr>'701 - 701 - 00  Ochrana S...'!Oblasť_tlače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helena-TOSH\helena</dc:creator>
  <cp:lastModifiedBy>Monika</cp:lastModifiedBy>
  <dcterms:created xsi:type="dcterms:W3CDTF">2021-06-18T13:55:06Z</dcterms:created>
  <dcterms:modified xsi:type="dcterms:W3CDTF">2021-06-22T08:23:59Z</dcterms:modified>
</cp:coreProperties>
</file>