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HomeServer\homes\7920261\2021\Školky 2021\MŠ U Rybníka\Rekostrukce teras\Rozpočty\"/>
    </mc:Choice>
  </mc:AlternateContent>
  <bookViews>
    <workbookView xWindow="28680" yWindow="-120" windowWidth="29040" windowHeight="15840" activeTab="4"/>
  </bookViews>
  <sheets>
    <sheet name="Pokyny pro vyplnění" sheetId="11" r:id="rId1"/>
    <sheet name="Stavba" sheetId="1" r:id="rId2"/>
    <sheet name="VzorPolozky" sheetId="10" state="hidden" r:id="rId3"/>
    <sheet name="Terasa B" sheetId="12" r:id="rId4"/>
    <sheet name="Terasa C" sheetId="13" r:id="rId5"/>
    <sheet name="Povrchy teras" sheetId="14" r:id="rId6"/>
    <sheet name="VRN" sheetId="15" r:id="rId7"/>
  </sheets>
  <externalReferences>
    <externalReference r:id="rId8"/>
  </externalReferences>
  <definedNames>
    <definedName name="CelkemDPHVypocet" localSheetId="1">Stavba!$H$48</definedName>
    <definedName name="CenaCelkem">Stavba!$G$29</definedName>
    <definedName name="CenaCelkemBezDPH">Stavba!$G$28</definedName>
    <definedName name="CenaCelkemVypocet" localSheetId="1">Stavba!$I$48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5">'Povrchy teras'!$1:$7</definedName>
    <definedName name="_xlnm.Print_Titles" localSheetId="3">'Terasa B'!$1:$7</definedName>
    <definedName name="_xlnm.Print_Titles" localSheetId="4">'Terasa C'!$1:$7</definedName>
    <definedName name="_xlnm.Print_Titles" localSheetId="6">VRN!$1:$7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5">'Povrchy teras'!$A$1:$X$38</definedName>
    <definedName name="_xlnm.Print_Area" localSheetId="1">Stavba!$A$1:$J$74</definedName>
    <definedName name="_xlnm.Print_Area" localSheetId="3">'Terasa B'!$A$1:$X$147</definedName>
    <definedName name="_xlnm.Print_Area" localSheetId="4">'Terasa C'!$A$1:$X$189</definedName>
    <definedName name="_xlnm.Print_Area" localSheetId="6">VRN!$A$1:$X$28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Stavba!$F$48</definedName>
    <definedName name="ZakladDPHZakl">Stavba!$G$25</definedName>
    <definedName name="ZakladDPHZaklVypocet" localSheetId="1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3" i="1" l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18" i="15"/>
  <c r="BA16" i="15"/>
  <c r="BA12" i="15"/>
  <c r="BA10" i="15"/>
  <c r="G8" i="15"/>
  <c r="K8" i="15"/>
  <c r="O8" i="15"/>
  <c r="V8" i="15"/>
  <c r="G9" i="15"/>
  <c r="AF18" i="15" s="1"/>
  <c r="I9" i="15"/>
  <c r="I8" i="15" s="1"/>
  <c r="K9" i="15"/>
  <c r="O9" i="15"/>
  <c r="Q9" i="15"/>
  <c r="Q8" i="15" s="1"/>
  <c r="V9" i="15"/>
  <c r="G14" i="15"/>
  <c r="K14" i="15"/>
  <c r="O14" i="15"/>
  <c r="V14" i="15"/>
  <c r="G15" i="15"/>
  <c r="I15" i="15"/>
  <c r="I14" i="15" s="1"/>
  <c r="K15" i="15"/>
  <c r="M15" i="15"/>
  <c r="M14" i="15" s="1"/>
  <c r="O15" i="15"/>
  <c r="Q15" i="15"/>
  <c r="Q14" i="15" s="1"/>
  <c r="V15" i="15"/>
  <c r="AE18" i="15"/>
  <c r="G28" i="14"/>
  <c r="G9" i="14"/>
  <c r="G8" i="14" s="1"/>
  <c r="I9" i="14"/>
  <c r="I8" i="14" s="1"/>
  <c r="K9" i="14"/>
  <c r="K8" i="14" s="1"/>
  <c r="O9" i="14"/>
  <c r="O8" i="14" s="1"/>
  <c r="Q9" i="14"/>
  <c r="Q8" i="14" s="1"/>
  <c r="V9" i="14"/>
  <c r="V8" i="14" s="1"/>
  <c r="G10" i="14"/>
  <c r="I10" i="14"/>
  <c r="K10" i="14"/>
  <c r="M10" i="14"/>
  <c r="O10" i="14"/>
  <c r="Q10" i="14"/>
  <c r="V10" i="14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3" i="14"/>
  <c r="M13" i="14" s="1"/>
  <c r="I13" i="14"/>
  <c r="K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I16" i="14"/>
  <c r="K16" i="14"/>
  <c r="M16" i="14"/>
  <c r="O16" i="14"/>
  <c r="Q16" i="14"/>
  <c r="V16" i="14"/>
  <c r="G17" i="14"/>
  <c r="M17" i="14" s="1"/>
  <c r="I17" i="14"/>
  <c r="K17" i="14"/>
  <c r="O17" i="14"/>
  <c r="Q17" i="14"/>
  <c r="V17" i="14"/>
  <c r="G18" i="14"/>
  <c r="I18" i="14"/>
  <c r="K18" i="14"/>
  <c r="M18" i="14"/>
  <c r="O18" i="14"/>
  <c r="Q18" i="14"/>
  <c r="V18" i="14"/>
  <c r="G19" i="14"/>
  <c r="I19" i="14"/>
  <c r="K19" i="14"/>
  <c r="M19" i="14"/>
  <c r="O19" i="14"/>
  <c r="Q19" i="14"/>
  <c r="V19" i="14"/>
  <c r="G20" i="14"/>
  <c r="I20" i="14"/>
  <c r="K20" i="14"/>
  <c r="M20" i="14"/>
  <c r="O20" i="14"/>
  <c r="Q20" i="14"/>
  <c r="V20" i="14"/>
  <c r="G21" i="14"/>
  <c r="M21" i="14" s="1"/>
  <c r="I21" i="14"/>
  <c r="K21" i="14"/>
  <c r="O21" i="14"/>
  <c r="Q21" i="14"/>
  <c r="V21" i="14"/>
  <c r="G22" i="14"/>
  <c r="I22" i="14"/>
  <c r="K22" i="14"/>
  <c r="M22" i="14"/>
  <c r="O22" i="14"/>
  <c r="Q22" i="14"/>
  <c r="V22" i="14"/>
  <c r="G23" i="14"/>
  <c r="I23" i="14"/>
  <c r="K23" i="14"/>
  <c r="M23" i="14"/>
  <c r="O23" i="14"/>
  <c r="Q23" i="14"/>
  <c r="V23" i="14"/>
  <c r="G24" i="14"/>
  <c r="I24" i="14"/>
  <c r="K24" i="14"/>
  <c r="M24" i="14"/>
  <c r="O24" i="14"/>
  <c r="Q24" i="14"/>
  <c r="V24" i="14"/>
  <c r="G25" i="14"/>
  <c r="M25" i="14" s="1"/>
  <c r="I25" i="14"/>
  <c r="K25" i="14"/>
  <c r="O25" i="14"/>
  <c r="Q25" i="14"/>
  <c r="V25" i="14"/>
  <c r="G26" i="14"/>
  <c r="I26" i="14"/>
  <c r="K26" i="14"/>
  <c r="M26" i="14"/>
  <c r="O26" i="14"/>
  <c r="Q26" i="14"/>
  <c r="V26" i="14"/>
  <c r="AE28" i="14"/>
  <c r="G179" i="13"/>
  <c r="BA16" i="13"/>
  <c r="G8" i="13"/>
  <c r="O8" i="13"/>
  <c r="G9" i="13"/>
  <c r="M9" i="13" s="1"/>
  <c r="M8" i="13" s="1"/>
  <c r="I9" i="13"/>
  <c r="I8" i="13" s="1"/>
  <c r="K9" i="13"/>
  <c r="K8" i="13" s="1"/>
  <c r="O9" i="13"/>
  <c r="Q9" i="13"/>
  <c r="Q8" i="13" s="1"/>
  <c r="V9" i="13"/>
  <c r="V8" i="13" s="1"/>
  <c r="G13" i="13"/>
  <c r="I13" i="13"/>
  <c r="I12" i="13" s="1"/>
  <c r="K13" i="13"/>
  <c r="M13" i="13"/>
  <c r="O13" i="13"/>
  <c r="Q13" i="13"/>
  <c r="Q12" i="13" s="1"/>
  <c r="V13" i="13"/>
  <c r="G18" i="13"/>
  <c r="M18" i="13" s="1"/>
  <c r="I18" i="13"/>
  <c r="K18" i="13"/>
  <c r="K12" i="13" s="1"/>
  <c r="O18" i="13"/>
  <c r="O12" i="13" s="1"/>
  <c r="Q18" i="13"/>
  <c r="V18" i="13"/>
  <c r="V12" i="13" s="1"/>
  <c r="G19" i="13"/>
  <c r="I19" i="13"/>
  <c r="K19" i="13"/>
  <c r="M19" i="13"/>
  <c r="O19" i="13"/>
  <c r="Q19" i="13"/>
  <c r="V19" i="13"/>
  <c r="G20" i="13"/>
  <c r="M20" i="13" s="1"/>
  <c r="I20" i="13"/>
  <c r="K20" i="13"/>
  <c r="O20" i="13"/>
  <c r="Q20" i="13"/>
  <c r="V20" i="13"/>
  <c r="G22" i="13"/>
  <c r="M22" i="13" s="1"/>
  <c r="I22" i="13"/>
  <c r="K22" i="13"/>
  <c r="K21" i="13" s="1"/>
  <c r="O22" i="13"/>
  <c r="O21" i="13" s="1"/>
  <c r="Q22" i="13"/>
  <c r="V22" i="13"/>
  <c r="V21" i="13" s="1"/>
  <c r="G25" i="13"/>
  <c r="I25" i="13"/>
  <c r="K25" i="13"/>
  <c r="M25" i="13"/>
  <c r="O25" i="13"/>
  <c r="Q25" i="13"/>
  <c r="V25" i="13"/>
  <c r="G28" i="13"/>
  <c r="M28" i="13" s="1"/>
  <c r="I28" i="13"/>
  <c r="K28" i="13"/>
  <c r="O28" i="13"/>
  <c r="Q28" i="13"/>
  <c r="V28" i="13"/>
  <c r="G30" i="13"/>
  <c r="I30" i="13"/>
  <c r="I21" i="13" s="1"/>
  <c r="K30" i="13"/>
  <c r="M30" i="13"/>
  <c r="O30" i="13"/>
  <c r="Q30" i="13"/>
  <c r="Q21" i="13" s="1"/>
  <c r="V30" i="13"/>
  <c r="G32" i="13"/>
  <c r="M32" i="13" s="1"/>
  <c r="I32" i="13"/>
  <c r="K32" i="13"/>
  <c r="O32" i="13"/>
  <c r="Q32" i="13"/>
  <c r="V32" i="13"/>
  <c r="G33" i="13"/>
  <c r="I33" i="13"/>
  <c r="K33" i="13"/>
  <c r="M33" i="13"/>
  <c r="O33" i="13"/>
  <c r="Q33" i="13"/>
  <c r="V33" i="13"/>
  <c r="G40" i="13"/>
  <c r="M40" i="13" s="1"/>
  <c r="I40" i="13"/>
  <c r="K40" i="13"/>
  <c r="O40" i="13"/>
  <c r="Q40" i="13"/>
  <c r="V40" i="13"/>
  <c r="G42" i="13"/>
  <c r="I42" i="13"/>
  <c r="K42" i="13"/>
  <c r="M42" i="13"/>
  <c r="O42" i="13"/>
  <c r="Q42" i="13"/>
  <c r="V42" i="13"/>
  <c r="G44" i="13"/>
  <c r="M44" i="13" s="1"/>
  <c r="I44" i="13"/>
  <c r="K44" i="13"/>
  <c r="O44" i="13"/>
  <c r="Q44" i="13"/>
  <c r="V44" i="13"/>
  <c r="G45" i="13"/>
  <c r="I45" i="13"/>
  <c r="K45" i="13"/>
  <c r="M45" i="13"/>
  <c r="O45" i="13"/>
  <c r="Q45" i="13"/>
  <c r="V45" i="13"/>
  <c r="G47" i="13"/>
  <c r="M47" i="13" s="1"/>
  <c r="I47" i="13"/>
  <c r="K47" i="13"/>
  <c r="O47" i="13"/>
  <c r="Q47" i="13"/>
  <c r="V47" i="13"/>
  <c r="G50" i="13"/>
  <c r="I50" i="13"/>
  <c r="K50" i="13"/>
  <c r="M50" i="13"/>
  <c r="O50" i="13"/>
  <c r="Q50" i="13"/>
  <c r="V50" i="13"/>
  <c r="G51" i="13"/>
  <c r="M51" i="13" s="1"/>
  <c r="I51" i="13"/>
  <c r="K51" i="13"/>
  <c r="O51" i="13"/>
  <c r="Q51" i="13"/>
  <c r="V51" i="13"/>
  <c r="G54" i="13"/>
  <c r="I54" i="13"/>
  <c r="K54" i="13"/>
  <c r="M54" i="13"/>
  <c r="O54" i="13"/>
  <c r="Q54" i="13"/>
  <c r="V54" i="13"/>
  <c r="G55" i="13"/>
  <c r="M55" i="13" s="1"/>
  <c r="I55" i="13"/>
  <c r="K55" i="13"/>
  <c r="O55" i="13"/>
  <c r="Q55" i="13"/>
  <c r="V55" i="13"/>
  <c r="G56" i="13"/>
  <c r="I56" i="13"/>
  <c r="K56" i="13"/>
  <c r="M56" i="13"/>
  <c r="O56" i="13"/>
  <c r="Q56" i="13"/>
  <c r="V56" i="13"/>
  <c r="G58" i="13"/>
  <c r="I58" i="13"/>
  <c r="I57" i="13" s="1"/>
  <c r="K58" i="13"/>
  <c r="M58" i="13"/>
  <c r="O58" i="13"/>
  <c r="Q58" i="13"/>
  <c r="Q57" i="13" s="1"/>
  <c r="V58" i="13"/>
  <c r="G60" i="13"/>
  <c r="G57" i="13" s="1"/>
  <c r="I60" i="13"/>
  <c r="K60" i="13"/>
  <c r="O60" i="13"/>
  <c r="O57" i="13" s="1"/>
  <c r="Q60" i="13"/>
  <c r="V60" i="13"/>
  <c r="V57" i="13" s="1"/>
  <c r="G62" i="13"/>
  <c r="I62" i="13"/>
  <c r="K62" i="13"/>
  <c r="M62" i="13"/>
  <c r="O62" i="13"/>
  <c r="Q62" i="13"/>
  <c r="V62" i="13"/>
  <c r="G64" i="13"/>
  <c r="M64" i="13" s="1"/>
  <c r="I64" i="13"/>
  <c r="K64" i="13"/>
  <c r="K57" i="13" s="1"/>
  <c r="O64" i="13"/>
  <c r="Q64" i="13"/>
  <c r="V64" i="13"/>
  <c r="G66" i="13"/>
  <c r="I66" i="13"/>
  <c r="K66" i="13"/>
  <c r="M66" i="13"/>
  <c r="O66" i="13"/>
  <c r="Q66" i="13"/>
  <c r="V66" i="13"/>
  <c r="G68" i="13"/>
  <c r="M68" i="13" s="1"/>
  <c r="I68" i="13"/>
  <c r="K68" i="13"/>
  <c r="O68" i="13"/>
  <c r="Q68" i="13"/>
  <c r="V68" i="13"/>
  <c r="G70" i="13"/>
  <c r="I70" i="13"/>
  <c r="K70" i="13"/>
  <c r="M70" i="13"/>
  <c r="O70" i="13"/>
  <c r="Q70" i="13"/>
  <c r="V70" i="13"/>
  <c r="G72" i="13"/>
  <c r="M72" i="13" s="1"/>
  <c r="I72" i="13"/>
  <c r="K72" i="13"/>
  <c r="O72" i="13"/>
  <c r="Q72" i="13"/>
  <c r="V72" i="13"/>
  <c r="G74" i="13"/>
  <c r="I74" i="13"/>
  <c r="K74" i="13"/>
  <c r="M74" i="13"/>
  <c r="O74" i="13"/>
  <c r="Q74" i="13"/>
  <c r="V74" i="13"/>
  <c r="G78" i="13"/>
  <c r="M78" i="13" s="1"/>
  <c r="I78" i="13"/>
  <c r="K78" i="13"/>
  <c r="O78" i="13"/>
  <c r="Q78" i="13"/>
  <c r="V78" i="13"/>
  <c r="G80" i="13"/>
  <c r="I80" i="13"/>
  <c r="K80" i="13"/>
  <c r="M80" i="13"/>
  <c r="O80" i="13"/>
  <c r="Q80" i="13"/>
  <c r="V80" i="13"/>
  <c r="G82" i="13"/>
  <c r="M82" i="13" s="1"/>
  <c r="I82" i="13"/>
  <c r="K82" i="13"/>
  <c r="O82" i="13"/>
  <c r="Q82" i="13"/>
  <c r="V82" i="13"/>
  <c r="G86" i="13"/>
  <c r="I86" i="13"/>
  <c r="K86" i="13"/>
  <c r="M86" i="13"/>
  <c r="O86" i="13"/>
  <c r="Q86" i="13"/>
  <c r="V86" i="13"/>
  <c r="G89" i="13"/>
  <c r="M89" i="13" s="1"/>
  <c r="I89" i="13"/>
  <c r="K89" i="13"/>
  <c r="O89" i="13"/>
  <c r="Q89" i="13"/>
  <c r="V89" i="13"/>
  <c r="G92" i="13"/>
  <c r="M92" i="13" s="1"/>
  <c r="I92" i="13"/>
  <c r="K92" i="13"/>
  <c r="K91" i="13" s="1"/>
  <c r="O92" i="13"/>
  <c r="O91" i="13" s="1"/>
  <c r="Q92" i="13"/>
  <c r="V92" i="13"/>
  <c r="V91" i="13" s="1"/>
  <c r="G94" i="13"/>
  <c r="I94" i="13"/>
  <c r="K94" i="13"/>
  <c r="M94" i="13"/>
  <c r="O94" i="13"/>
  <c r="Q94" i="13"/>
  <c r="V94" i="13"/>
  <c r="G97" i="13"/>
  <c r="M97" i="13" s="1"/>
  <c r="I97" i="13"/>
  <c r="K97" i="13"/>
  <c r="O97" i="13"/>
  <c r="Q97" i="13"/>
  <c r="V97" i="13"/>
  <c r="G100" i="13"/>
  <c r="I100" i="13"/>
  <c r="I91" i="13" s="1"/>
  <c r="K100" i="13"/>
  <c r="M100" i="13"/>
  <c r="O100" i="13"/>
  <c r="Q100" i="13"/>
  <c r="Q91" i="13" s="1"/>
  <c r="V100" i="13"/>
  <c r="G102" i="13"/>
  <c r="M102" i="13" s="1"/>
  <c r="I102" i="13"/>
  <c r="K102" i="13"/>
  <c r="O102" i="13"/>
  <c r="Q102" i="13"/>
  <c r="V102" i="13"/>
  <c r="I103" i="13"/>
  <c r="Q103" i="13"/>
  <c r="G104" i="13"/>
  <c r="G103" i="13" s="1"/>
  <c r="I104" i="13"/>
  <c r="K104" i="13"/>
  <c r="K103" i="13" s="1"/>
  <c r="O104" i="13"/>
  <c r="O103" i="13" s="1"/>
  <c r="Q104" i="13"/>
  <c r="V104" i="13"/>
  <c r="V103" i="13" s="1"/>
  <c r="I106" i="13"/>
  <c r="Q106" i="13"/>
  <c r="G107" i="13"/>
  <c r="M107" i="13" s="1"/>
  <c r="I107" i="13"/>
  <c r="K107" i="13"/>
  <c r="K106" i="13" s="1"/>
  <c r="O107" i="13"/>
  <c r="Q107" i="13"/>
  <c r="V107" i="13"/>
  <c r="V106" i="13" s="1"/>
  <c r="G109" i="13"/>
  <c r="I109" i="13"/>
  <c r="K109" i="13"/>
  <c r="M109" i="13"/>
  <c r="O109" i="13"/>
  <c r="Q109" i="13"/>
  <c r="V109" i="13"/>
  <c r="G111" i="13"/>
  <c r="G106" i="13" s="1"/>
  <c r="I111" i="13"/>
  <c r="K111" i="13"/>
  <c r="O111" i="13"/>
  <c r="O106" i="13" s="1"/>
  <c r="Q111" i="13"/>
  <c r="V111" i="13"/>
  <c r="G113" i="13"/>
  <c r="M113" i="13" s="1"/>
  <c r="M112" i="13" s="1"/>
  <c r="I113" i="13"/>
  <c r="I112" i="13" s="1"/>
  <c r="K113" i="13"/>
  <c r="K112" i="13" s="1"/>
  <c r="O113" i="13"/>
  <c r="Q113" i="13"/>
  <c r="Q112" i="13" s="1"/>
  <c r="V113" i="13"/>
  <c r="V112" i="13" s="1"/>
  <c r="G115" i="13"/>
  <c r="I115" i="13"/>
  <c r="K115" i="13"/>
  <c r="M115" i="13"/>
  <c r="O115" i="13"/>
  <c r="Q115" i="13"/>
  <c r="V115" i="13"/>
  <c r="G118" i="13"/>
  <c r="G112" i="13" s="1"/>
  <c r="I118" i="13"/>
  <c r="K118" i="13"/>
  <c r="M118" i="13"/>
  <c r="O118" i="13"/>
  <c r="O112" i="13" s="1"/>
  <c r="Q118" i="13"/>
  <c r="V118" i="13"/>
  <c r="G120" i="13"/>
  <c r="O120" i="13"/>
  <c r="G121" i="13"/>
  <c r="M121" i="13" s="1"/>
  <c r="M120" i="13" s="1"/>
  <c r="I121" i="13"/>
  <c r="I120" i="13" s="1"/>
  <c r="K121" i="13"/>
  <c r="K120" i="13" s="1"/>
  <c r="O121" i="13"/>
  <c r="Q121" i="13"/>
  <c r="Q120" i="13" s="1"/>
  <c r="V121" i="13"/>
  <c r="V120" i="13" s="1"/>
  <c r="G123" i="13"/>
  <c r="I123" i="13"/>
  <c r="K123" i="13"/>
  <c r="M123" i="13"/>
  <c r="O123" i="13"/>
  <c r="Q123" i="13"/>
  <c r="V123" i="13"/>
  <c r="G127" i="13"/>
  <c r="M127" i="13" s="1"/>
  <c r="M126" i="13" s="1"/>
  <c r="I127" i="13"/>
  <c r="I126" i="13" s="1"/>
  <c r="K127" i="13"/>
  <c r="O127" i="13"/>
  <c r="O126" i="13" s="1"/>
  <c r="Q127" i="13"/>
  <c r="Q126" i="13" s="1"/>
  <c r="V127" i="13"/>
  <c r="G129" i="13"/>
  <c r="M129" i="13" s="1"/>
  <c r="I129" i="13"/>
  <c r="K129" i="13"/>
  <c r="K126" i="13" s="1"/>
  <c r="O129" i="13"/>
  <c r="Q129" i="13"/>
  <c r="V129" i="13"/>
  <c r="V126" i="13" s="1"/>
  <c r="K130" i="13"/>
  <c r="V130" i="13"/>
  <c r="G131" i="13"/>
  <c r="G130" i="13" s="1"/>
  <c r="I131" i="13"/>
  <c r="K131" i="13"/>
  <c r="M131" i="13"/>
  <c r="O131" i="13"/>
  <c r="O130" i="13" s="1"/>
  <c r="Q131" i="13"/>
  <c r="V131" i="13"/>
  <c r="G132" i="13"/>
  <c r="M132" i="13" s="1"/>
  <c r="I132" i="13"/>
  <c r="I130" i="13" s="1"/>
  <c r="K132" i="13"/>
  <c r="O132" i="13"/>
  <c r="Q132" i="13"/>
  <c r="Q130" i="13" s="1"/>
  <c r="V132" i="13"/>
  <c r="G134" i="13"/>
  <c r="I134" i="13"/>
  <c r="K134" i="13"/>
  <c r="K133" i="13" s="1"/>
  <c r="M134" i="13"/>
  <c r="O134" i="13"/>
  <c r="Q134" i="13"/>
  <c r="V134" i="13"/>
  <c r="V133" i="13" s="1"/>
  <c r="G136" i="13"/>
  <c r="G133" i="13" s="1"/>
  <c r="I136" i="13"/>
  <c r="K136" i="13"/>
  <c r="M136" i="13"/>
  <c r="O136" i="13"/>
  <c r="O133" i="13" s="1"/>
  <c r="Q136" i="13"/>
  <c r="V136" i="13"/>
  <c r="G139" i="13"/>
  <c r="M139" i="13" s="1"/>
  <c r="I139" i="13"/>
  <c r="K139" i="13"/>
  <c r="O139" i="13"/>
  <c r="Q139" i="13"/>
  <c r="V139" i="13"/>
  <c r="G140" i="13"/>
  <c r="M140" i="13" s="1"/>
  <c r="I140" i="13"/>
  <c r="I133" i="13" s="1"/>
  <c r="K140" i="13"/>
  <c r="O140" i="13"/>
  <c r="Q140" i="13"/>
  <c r="Q133" i="13" s="1"/>
  <c r="V140" i="13"/>
  <c r="G143" i="13"/>
  <c r="I143" i="13"/>
  <c r="K143" i="13"/>
  <c r="M143" i="13"/>
  <c r="O143" i="13"/>
  <c r="Q143" i="13"/>
  <c r="V143" i="13"/>
  <c r="G145" i="13"/>
  <c r="I145" i="13"/>
  <c r="K145" i="13"/>
  <c r="M145" i="13"/>
  <c r="O145" i="13"/>
  <c r="Q145" i="13"/>
  <c r="V145" i="13"/>
  <c r="G148" i="13"/>
  <c r="M148" i="13" s="1"/>
  <c r="I148" i="13"/>
  <c r="K148" i="13"/>
  <c r="O148" i="13"/>
  <c r="Q148" i="13"/>
  <c r="V148" i="13"/>
  <c r="G149" i="13"/>
  <c r="M149" i="13" s="1"/>
  <c r="I149" i="13"/>
  <c r="K149" i="13"/>
  <c r="O149" i="13"/>
  <c r="Q149" i="13"/>
  <c r="V149" i="13"/>
  <c r="G151" i="13"/>
  <c r="I151" i="13"/>
  <c r="K151" i="13"/>
  <c r="M151" i="13"/>
  <c r="O151" i="13"/>
  <c r="Q151" i="13"/>
  <c r="V151" i="13"/>
  <c r="K153" i="13"/>
  <c r="V153" i="13"/>
  <c r="G154" i="13"/>
  <c r="AF179" i="13" s="1"/>
  <c r="I154" i="13"/>
  <c r="I153" i="13" s="1"/>
  <c r="K154" i="13"/>
  <c r="O154" i="13"/>
  <c r="O153" i="13" s="1"/>
  <c r="Q154" i="13"/>
  <c r="Q153" i="13" s="1"/>
  <c r="V154" i="13"/>
  <c r="G156" i="13"/>
  <c r="I156" i="13"/>
  <c r="K156" i="13"/>
  <c r="K155" i="13" s="1"/>
  <c r="M156" i="13"/>
  <c r="M155" i="13" s="1"/>
  <c r="O156" i="13"/>
  <c r="Q156" i="13"/>
  <c r="V156" i="13"/>
  <c r="V155" i="13" s="1"/>
  <c r="G158" i="13"/>
  <c r="G155" i="13" s="1"/>
  <c r="I158" i="13"/>
  <c r="K158" i="13"/>
  <c r="M158" i="13"/>
  <c r="O158" i="13"/>
  <c r="O155" i="13" s="1"/>
  <c r="Q158" i="13"/>
  <c r="V158" i="13"/>
  <c r="G160" i="13"/>
  <c r="M160" i="13" s="1"/>
  <c r="I160" i="13"/>
  <c r="I155" i="13" s="1"/>
  <c r="K160" i="13"/>
  <c r="O160" i="13"/>
  <c r="Q160" i="13"/>
  <c r="Q155" i="13" s="1"/>
  <c r="V160" i="13"/>
  <c r="G162" i="13"/>
  <c r="M162" i="13" s="1"/>
  <c r="I162" i="13"/>
  <c r="K162" i="13"/>
  <c r="O162" i="13"/>
  <c r="Q162" i="13"/>
  <c r="V162" i="13"/>
  <c r="G164" i="13"/>
  <c r="I164" i="13"/>
  <c r="K164" i="13"/>
  <c r="M164" i="13"/>
  <c r="O164" i="13"/>
  <c r="Q164" i="13"/>
  <c r="V164" i="13"/>
  <c r="G166" i="13"/>
  <c r="M166" i="13" s="1"/>
  <c r="I166" i="13"/>
  <c r="I165" i="13" s="1"/>
  <c r="K166" i="13"/>
  <c r="O166" i="13"/>
  <c r="O165" i="13" s="1"/>
  <c r="Q166" i="13"/>
  <c r="Q165" i="13" s="1"/>
  <c r="V166" i="13"/>
  <c r="G169" i="13"/>
  <c r="M169" i="13" s="1"/>
  <c r="I169" i="13"/>
  <c r="K169" i="13"/>
  <c r="K165" i="13" s="1"/>
  <c r="O169" i="13"/>
  <c r="Q169" i="13"/>
  <c r="V169" i="13"/>
  <c r="V165" i="13" s="1"/>
  <c r="G171" i="13"/>
  <c r="I171" i="13"/>
  <c r="K171" i="13"/>
  <c r="M171" i="13"/>
  <c r="O171" i="13"/>
  <c r="Q171" i="13"/>
  <c r="V171" i="13"/>
  <c r="G172" i="13"/>
  <c r="K172" i="13"/>
  <c r="O172" i="13"/>
  <c r="V172" i="13"/>
  <c r="G173" i="13"/>
  <c r="M173" i="13" s="1"/>
  <c r="M172" i="13" s="1"/>
  <c r="I173" i="13"/>
  <c r="I172" i="13" s="1"/>
  <c r="K173" i="13"/>
  <c r="O173" i="13"/>
  <c r="Q173" i="13"/>
  <c r="Q172" i="13" s="1"/>
  <c r="V173" i="13"/>
  <c r="G175" i="13"/>
  <c r="I175" i="13"/>
  <c r="K175" i="13"/>
  <c r="O175" i="13"/>
  <c r="Q175" i="13"/>
  <c r="V175" i="13"/>
  <c r="G176" i="13"/>
  <c r="I176" i="13"/>
  <c r="K176" i="13"/>
  <c r="M176" i="13"/>
  <c r="M175" i="13" s="1"/>
  <c r="O176" i="13"/>
  <c r="Q176" i="13"/>
  <c r="V176" i="13"/>
  <c r="AE179" i="13"/>
  <c r="G137" i="12"/>
  <c r="BA14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I10" i="12" s="1"/>
  <c r="K11" i="12"/>
  <c r="M11" i="12"/>
  <c r="O11" i="12"/>
  <c r="Q11" i="12"/>
  <c r="Q10" i="12" s="1"/>
  <c r="V11" i="12"/>
  <c r="G16" i="12"/>
  <c r="M16" i="12" s="1"/>
  <c r="I16" i="12"/>
  <c r="K16" i="12"/>
  <c r="O16" i="12"/>
  <c r="O10" i="12" s="1"/>
  <c r="Q16" i="12"/>
  <c r="V16" i="12"/>
  <c r="G17" i="12"/>
  <c r="I17" i="12"/>
  <c r="K17" i="12"/>
  <c r="M17" i="12"/>
  <c r="O17" i="12"/>
  <c r="Q17" i="12"/>
  <c r="V17" i="12"/>
  <c r="G18" i="12"/>
  <c r="M18" i="12" s="1"/>
  <c r="I18" i="12"/>
  <c r="K18" i="12"/>
  <c r="K10" i="12" s="1"/>
  <c r="O18" i="12"/>
  <c r="Q18" i="12"/>
  <c r="V18" i="12"/>
  <c r="V10" i="12" s="1"/>
  <c r="G20" i="12"/>
  <c r="M20" i="12" s="1"/>
  <c r="I20" i="12"/>
  <c r="K20" i="12"/>
  <c r="K19" i="12" s="1"/>
  <c r="O20" i="12"/>
  <c r="O19" i="12" s="1"/>
  <c r="Q20" i="12"/>
  <c r="V20" i="12"/>
  <c r="V19" i="12" s="1"/>
  <c r="G22" i="12"/>
  <c r="I22" i="12"/>
  <c r="I19" i="12" s="1"/>
  <c r="K22" i="12"/>
  <c r="M22" i="12"/>
  <c r="O22" i="12"/>
  <c r="Q22" i="12"/>
  <c r="Q19" i="12" s="1"/>
  <c r="V22" i="12"/>
  <c r="G23" i="12"/>
  <c r="M23" i="12" s="1"/>
  <c r="I23" i="12"/>
  <c r="K23" i="12"/>
  <c r="O23" i="12"/>
  <c r="Q23" i="12"/>
  <c r="V23" i="12"/>
  <c r="G29" i="12"/>
  <c r="I29" i="12"/>
  <c r="K29" i="12"/>
  <c r="M29" i="12"/>
  <c r="O29" i="12"/>
  <c r="Q29" i="12"/>
  <c r="V29" i="12"/>
  <c r="G31" i="12"/>
  <c r="M31" i="12" s="1"/>
  <c r="I31" i="12"/>
  <c r="K31" i="12"/>
  <c r="O31" i="12"/>
  <c r="Q31" i="12"/>
  <c r="V31" i="12"/>
  <c r="G33" i="12"/>
  <c r="I33" i="12"/>
  <c r="K33" i="12"/>
  <c r="M33" i="12"/>
  <c r="O33" i="12"/>
  <c r="Q33" i="12"/>
  <c r="V33" i="12"/>
  <c r="G35" i="12"/>
  <c r="M35" i="12" s="1"/>
  <c r="I35" i="12"/>
  <c r="K35" i="12"/>
  <c r="O35" i="12"/>
  <c r="Q35" i="12"/>
  <c r="V35" i="12"/>
  <c r="G38" i="12"/>
  <c r="I38" i="12"/>
  <c r="K38" i="12"/>
  <c r="M38" i="12"/>
  <c r="O38" i="12"/>
  <c r="Q38" i="12"/>
  <c r="V38" i="12"/>
  <c r="G40" i="12"/>
  <c r="M40" i="12" s="1"/>
  <c r="I40" i="12"/>
  <c r="K40" i="12"/>
  <c r="O40" i="12"/>
  <c r="Q40" i="12"/>
  <c r="V40" i="12"/>
  <c r="G42" i="12"/>
  <c r="I42" i="12"/>
  <c r="K42" i="12"/>
  <c r="M42" i="12"/>
  <c r="O42" i="12"/>
  <c r="Q42" i="12"/>
  <c r="V42" i="12"/>
  <c r="G43" i="12"/>
  <c r="M43" i="12" s="1"/>
  <c r="I43" i="12"/>
  <c r="K43" i="12"/>
  <c r="O43" i="12"/>
  <c r="Q43" i="12"/>
  <c r="V43" i="12"/>
  <c r="G44" i="12"/>
  <c r="I44" i="12"/>
  <c r="K44" i="12"/>
  <c r="M44" i="12"/>
  <c r="O44" i="12"/>
  <c r="Q44" i="12"/>
  <c r="V44" i="12"/>
  <c r="G46" i="12"/>
  <c r="I46" i="12"/>
  <c r="I45" i="12" s="1"/>
  <c r="K46" i="12"/>
  <c r="K45" i="12" s="1"/>
  <c r="M46" i="12"/>
  <c r="O46" i="12"/>
  <c r="Q46" i="12"/>
  <c r="Q45" i="12" s="1"/>
  <c r="V46" i="12"/>
  <c r="V45" i="12" s="1"/>
  <c r="G48" i="12"/>
  <c r="I48" i="12"/>
  <c r="K48" i="12"/>
  <c r="M48" i="12"/>
  <c r="O48" i="12"/>
  <c r="Q48" i="12"/>
  <c r="V48" i="12"/>
  <c r="G50" i="12"/>
  <c r="G45" i="12" s="1"/>
  <c r="I50" i="12"/>
  <c r="K50" i="12"/>
  <c r="M50" i="12"/>
  <c r="O50" i="12"/>
  <c r="Q50" i="12"/>
  <c r="V50" i="12"/>
  <c r="G52" i="12"/>
  <c r="M52" i="12" s="1"/>
  <c r="I52" i="12"/>
  <c r="K52" i="12"/>
  <c r="O52" i="12"/>
  <c r="O45" i="12" s="1"/>
  <c r="Q52" i="12"/>
  <c r="V52" i="12"/>
  <c r="G54" i="12"/>
  <c r="I54" i="12"/>
  <c r="K54" i="12"/>
  <c r="M54" i="12"/>
  <c r="O54" i="12"/>
  <c r="Q54" i="12"/>
  <c r="V54" i="12"/>
  <c r="G56" i="12"/>
  <c r="I56" i="12"/>
  <c r="K56" i="12"/>
  <c r="M56" i="12"/>
  <c r="O56" i="12"/>
  <c r="Q56" i="12"/>
  <c r="V56" i="12"/>
  <c r="G58" i="12"/>
  <c r="I58" i="12"/>
  <c r="K58" i="12"/>
  <c r="M58" i="12"/>
  <c r="O58" i="12"/>
  <c r="Q58" i="12"/>
  <c r="V58" i="12"/>
  <c r="G60" i="12"/>
  <c r="M60" i="12" s="1"/>
  <c r="I60" i="12"/>
  <c r="K60" i="12"/>
  <c r="O60" i="12"/>
  <c r="Q60" i="12"/>
  <c r="V60" i="12"/>
  <c r="G62" i="12"/>
  <c r="I62" i="12"/>
  <c r="K62" i="12"/>
  <c r="M62" i="12"/>
  <c r="O62" i="12"/>
  <c r="Q62" i="12"/>
  <c r="V62" i="12"/>
  <c r="G65" i="12"/>
  <c r="I65" i="12"/>
  <c r="K65" i="12"/>
  <c r="M65" i="12"/>
  <c r="O65" i="12"/>
  <c r="Q65" i="12"/>
  <c r="V65" i="12"/>
  <c r="G69" i="12"/>
  <c r="I69" i="12"/>
  <c r="K69" i="12"/>
  <c r="M69" i="12"/>
  <c r="O69" i="12"/>
  <c r="Q69" i="12"/>
  <c r="V69" i="12"/>
  <c r="G72" i="12"/>
  <c r="M72" i="12" s="1"/>
  <c r="I72" i="12"/>
  <c r="K72" i="12"/>
  <c r="O72" i="12"/>
  <c r="Q72" i="12"/>
  <c r="V72" i="12"/>
  <c r="G75" i="12"/>
  <c r="G74" i="12" s="1"/>
  <c r="I75" i="12"/>
  <c r="K75" i="12"/>
  <c r="K74" i="12" s="1"/>
  <c r="M75" i="12"/>
  <c r="M74" i="12" s="1"/>
  <c r="O75" i="12"/>
  <c r="O74" i="12" s="1"/>
  <c r="Q75" i="12"/>
  <c r="V75" i="12"/>
  <c r="V74" i="12" s="1"/>
  <c r="G77" i="12"/>
  <c r="I77" i="12"/>
  <c r="K77" i="12"/>
  <c r="M77" i="12"/>
  <c r="O77" i="12"/>
  <c r="Q77" i="12"/>
  <c r="V77" i="12"/>
  <c r="G78" i="12"/>
  <c r="M78" i="12" s="1"/>
  <c r="I78" i="12"/>
  <c r="I74" i="12" s="1"/>
  <c r="K78" i="12"/>
  <c r="O78" i="12"/>
  <c r="Q78" i="12"/>
  <c r="Q74" i="12" s="1"/>
  <c r="V78" i="12"/>
  <c r="G80" i="12"/>
  <c r="I80" i="12"/>
  <c r="K80" i="12"/>
  <c r="M80" i="12"/>
  <c r="O80" i="12"/>
  <c r="Q80" i="12"/>
  <c r="V80" i="12"/>
  <c r="G81" i="12"/>
  <c r="K81" i="12"/>
  <c r="O81" i="12"/>
  <c r="V81" i="12"/>
  <c r="G82" i="12"/>
  <c r="I82" i="12"/>
  <c r="I81" i="12" s="1"/>
  <c r="K82" i="12"/>
  <c r="M82" i="12"/>
  <c r="M81" i="12" s="1"/>
  <c r="O82" i="12"/>
  <c r="Q82" i="12"/>
  <c r="Q81" i="12" s="1"/>
  <c r="V82" i="12"/>
  <c r="G84" i="12"/>
  <c r="K84" i="12"/>
  <c r="O84" i="12"/>
  <c r="V84" i="12"/>
  <c r="G85" i="12"/>
  <c r="I85" i="12"/>
  <c r="I84" i="12" s="1"/>
  <c r="K85" i="12"/>
  <c r="M85" i="12"/>
  <c r="M84" i="12" s="1"/>
  <c r="O85" i="12"/>
  <c r="Q85" i="12"/>
  <c r="Q84" i="12" s="1"/>
  <c r="V85" i="12"/>
  <c r="G87" i="12"/>
  <c r="O87" i="12"/>
  <c r="G88" i="12"/>
  <c r="I88" i="12"/>
  <c r="I87" i="12" s="1"/>
  <c r="K88" i="12"/>
  <c r="M88" i="12"/>
  <c r="O88" i="12"/>
  <c r="Q88" i="12"/>
  <c r="Q87" i="12" s="1"/>
  <c r="V88" i="12"/>
  <c r="G90" i="12"/>
  <c r="M90" i="12" s="1"/>
  <c r="I90" i="12"/>
  <c r="K90" i="12"/>
  <c r="K87" i="12" s="1"/>
  <c r="O90" i="12"/>
  <c r="Q90" i="12"/>
  <c r="V90" i="12"/>
  <c r="V87" i="12" s="1"/>
  <c r="G93" i="12"/>
  <c r="G92" i="12" s="1"/>
  <c r="I93" i="12"/>
  <c r="K93" i="12"/>
  <c r="K92" i="12" s="1"/>
  <c r="O93" i="12"/>
  <c r="O92" i="12" s="1"/>
  <c r="Q93" i="12"/>
  <c r="V93" i="12"/>
  <c r="V92" i="12" s="1"/>
  <c r="G95" i="12"/>
  <c r="I95" i="12"/>
  <c r="I92" i="12" s="1"/>
  <c r="K95" i="12"/>
  <c r="M95" i="12"/>
  <c r="O95" i="12"/>
  <c r="Q95" i="12"/>
  <c r="Q92" i="12" s="1"/>
  <c r="V95" i="12"/>
  <c r="K97" i="12"/>
  <c r="V97" i="12"/>
  <c r="G98" i="12"/>
  <c r="I98" i="12"/>
  <c r="I97" i="12" s="1"/>
  <c r="K98" i="12"/>
  <c r="M98" i="12"/>
  <c r="O98" i="12"/>
  <c r="Q98" i="12"/>
  <c r="Q97" i="12" s="1"/>
  <c r="V98" i="12"/>
  <c r="G100" i="12"/>
  <c r="G97" i="12" s="1"/>
  <c r="I100" i="12"/>
  <c r="K100" i="12"/>
  <c r="O100" i="12"/>
  <c r="O97" i="12" s="1"/>
  <c r="Q100" i="12"/>
  <c r="V100" i="12"/>
  <c r="G102" i="12"/>
  <c r="M102" i="12" s="1"/>
  <c r="M101" i="12" s="1"/>
  <c r="I102" i="12"/>
  <c r="K102" i="12"/>
  <c r="K101" i="12" s="1"/>
  <c r="O102" i="12"/>
  <c r="O101" i="12" s="1"/>
  <c r="Q102" i="12"/>
  <c r="V102" i="12"/>
  <c r="V101" i="12" s="1"/>
  <c r="G104" i="12"/>
  <c r="I104" i="12"/>
  <c r="K104" i="12"/>
  <c r="M104" i="12"/>
  <c r="O104" i="12"/>
  <c r="Q104" i="12"/>
  <c r="V104" i="12"/>
  <c r="G107" i="12"/>
  <c r="M107" i="12" s="1"/>
  <c r="I107" i="12"/>
  <c r="K107" i="12"/>
  <c r="O107" i="12"/>
  <c r="Q107" i="12"/>
  <c r="V107" i="12"/>
  <c r="G109" i="12"/>
  <c r="I109" i="12"/>
  <c r="I101" i="12" s="1"/>
  <c r="K109" i="12"/>
  <c r="M109" i="12"/>
  <c r="O109" i="12"/>
  <c r="Q109" i="12"/>
  <c r="Q101" i="12" s="1"/>
  <c r="V109" i="12"/>
  <c r="G110" i="12"/>
  <c r="M110" i="12" s="1"/>
  <c r="I110" i="12"/>
  <c r="K110" i="12"/>
  <c r="O110" i="12"/>
  <c r="Q110" i="12"/>
  <c r="V110" i="12"/>
  <c r="G112" i="12"/>
  <c r="I112" i="12"/>
  <c r="K112" i="12"/>
  <c r="M112" i="12"/>
  <c r="O112" i="12"/>
  <c r="Q112" i="12"/>
  <c r="V112" i="12"/>
  <c r="G114" i="12"/>
  <c r="K114" i="12"/>
  <c r="O114" i="12"/>
  <c r="V114" i="12"/>
  <c r="G115" i="12"/>
  <c r="M115" i="12" s="1"/>
  <c r="M114" i="12" s="1"/>
  <c r="I115" i="12"/>
  <c r="I114" i="12" s="1"/>
  <c r="K115" i="12"/>
  <c r="O115" i="12"/>
  <c r="Q115" i="12"/>
  <c r="Q114" i="12" s="1"/>
  <c r="V115" i="12"/>
  <c r="G117" i="12"/>
  <c r="I117" i="12"/>
  <c r="K117" i="12"/>
  <c r="M117" i="12"/>
  <c r="O117" i="12"/>
  <c r="Q117" i="12"/>
  <c r="V117" i="12"/>
  <c r="G119" i="12"/>
  <c r="G116" i="12" s="1"/>
  <c r="I119" i="12"/>
  <c r="K119" i="12"/>
  <c r="O119" i="12"/>
  <c r="O116" i="12" s="1"/>
  <c r="Q119" i="12"/>
  <c r="V119" i="12"/>
  <c r="G121" i="12"/>
  <c r="M121" i="12" s="1"/>
  <c r="I121" i="12"/>
  <c r="I116" i="12" s="1"/>
  <c r="K121" i="12"/>
  <c r="O121" i="12"/>
  <c r="Q121" i="12"/>
  <c r="Q116" i="12" s="1"/>
  <c r="V121" i="12"/>
  <c r="G123" i="12"/>
  <c r="M123" i="12" s="1"/>
  <c r="I123" i="12"/>
  <c r="K123" i="12"/>
  <c r="K116" i="12" s="1"/>
  <c r="O123" i="12"/>
  <c r="Q123" i="12"/>
  <c r="V123" i="12"/>
  <c r="V116" i="12" s="1"/>
  <c r="G125" i="12"/>
  <c r="I125" i="12"/>
  <c r="K125" i="12"/>
  <c r="M125" i="12"/>
  <c r="O125" i="12"/>
  <c r="Q125" i="12"/>
  <c r="V125" i="12"/>
  <c r="G126" i="12"/>
  <c r="O126" i="12"/>
  <c r="G127" i="12"/>
  <c r="M127" i="12" s="1"/>
  <c r="I127" i="12"/>
  <c r="I126" i="12" s="1"/>
  <c r="K127" i="12"/>
  <c r="O127" i="12"/>
  <c r="Q127" i="12"/>
  <c r="Q126" i="12" s="1"/>
  <c r="V127" i="12"/>
  <c r="G130" i="12"/>
  <c r="M130" i="12" s="1"/>
  <c r="I130" i="12"/>
  <c r="K130" i="12"/>
  <c r="K126" i="12" s="1"/>
  <c r="O130" i="12"/>
  <c r="Q130" i="12"/>
  <c r="V130" i="12"/>
  <c r="V126" i="12" s="1"/>
  <c r="G132" i="12"/>
  <c r="I132" i="12"/>
  <c r="K132" i="12"/>
  <c r="M132" i="12"/>
  <c r="O132" i="12"/>
  <c r="Q132" i="12"/>
  <c r="V132" i="12"/>
  <c r="G133" i="12"/>
  <c r="K133" i="12"/>
  <c r="O133" i="12"/>
  <c r="V133" i="12"/>
  <c r="G134" i="12"/>
  <c r="M134" i="12" s="1"/>
  <c r="M133" i="12" s="1"/>
  <c r="I134" i="12"/>
  <c r="I133" i="12" s="1"/>
  <c r="K134" i="12"/>
  <c r="O134" i="12"/>
  <c r="Q134" i="12"/>
  <c r="Q133" i="12" s="1"/>
  <c r="V134" i="12"/>
  <c r="AE137" i="12"/>
  <c r="AF137" i="12"/>
  <c r="I20" i="1"/>
  <c r="I19" i="1"/>
  <c r="I18" i="1"/>
  <c r="I17" i="1"/>
  <c r="I16" i="1"/>
  <c r="I74" i="1"/>
  <c r="J73" i="1" s="1"/>
  <c r="F48" i="1"/>
  <c r="G23" i="1" s="1"/>
  <c r="G48" i="1"/>
  <c r="G25" i="1" s="1"/>
  <c r="A25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I48" i="1" s="1"/>
  <c r="J62" i="1" l="1"/>
  <c r="J58" i="1"/>
  <c r="J60" i="1"/>
  <c r="J56" i="1"/>
  <c r="A26" i="1"/>
  <c r="G26" i="1"/>
  <c r="G28" i="1"/>
  <c r="A23" i="1"/>
  <c r="M9" i="15"/>
  <c r="M8" i="15" s="1"/>
  <c r="AF28" i="14"/>
  <c r="M9" i="14"/>
  <c r="M8" i="14" s="1"/>
  <c r="M130" i="13"/>
  <c r="M21" i="13"/>
  <c r="M91" i="13"/>
  <c r="M165" i="13"/>
  <c r="M133" i="13"/>
  <c r="M12" i="13"/>
  <c r="G165" i="13"/>
  <c r="G153" i="13"/>
  <c r="G126" i="13"/>
  <c r="G12" i="13"/>
  <c r="M111" i="13"/>
  <c r="M106" i="13" s="1"/>
  <c r="M104" i="13"/>
  <c r="M103" i="13" s="1"/>
  <c r="G91" i="13"/>
  <c r="M60" i="13"/>
  <c r="M57" i="13" s="1"/>
  <c r="G21" i="13"/>
  <c r="M154" i="13"/>
  <c r="M153" i="13" s="1"/>
  <c r="M19" i="12"/>
  <c r="M126" i="12"/>
  <c r="M97" i="12"/>
  <c r="M87" i="12"/>
  <c r="M45" i="12"/>
  <c r="M10" i="12"/>
  <c r="G10" i="12"/>
  <c r="M119" i="12"/>
  <c r="M116" i="12" s="1"/>
  <c r="G101" i="12"/>
  <c r="M100" i="12"/>
  <c r="M93" i="12"/>
  <c r="M92" i="12" s="1"/>
  <c r="G19" i="12"/>
  <c r="J64" i="1"/>
  <c r="J66" i="1"/>
  <c r="J68" i="1"/>
  <c r="J70" i="1"/>
  <c r="J72" i="1"/>
  <c r="J55" i="1"/>
  <c r="J57" i="1"/>
  <c r="J59" i="1"/>
  <c r="J61" i="1"/>
  <c r="J63" i="1"/>
  <c r="J65" i="1"/>
  <c r="J67" i="1"/>
  <c r="J69" i="1"/>
  <c r="J71" i="1"/>
  <c r="J46" i="1"/>
  <c r="J42" i="1"/>
  <c r="J40" i="1"/>
  <c r="J45" i="1"/>
  <c r="J47" i="1"/>
  <c r="J43" i="1"/>
  <c r="J39" i="1"/>
  <c r="J48" i="1" s="1"/>
  <c r="J44" i="1"/>
  <c r="J41" i="1"/>
  <c r="H48" i="1"/>
  <c r="I21" i="1"/>
  <c r="J28" i="1"/>
  <c r="J26" i="1"/>
  <c r="G38" i="1"/>
  <c r="F38" i="1"/>
  <c r="J23" i="1"/>
  <c r="J24" i="1"/>
  <c r="J25" i="1"/>
  <c r="J27" i="1"/>
  <c r="E24" i="1"/>
  <c r="E26" i="1"/>
  <c r="J74" i="1" l="1"/>
  <c r="A24" i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Petrušková Táňa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Petrušková Táňa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Petrušková Táňa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Petrušková Táňa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<sst xmlns="http://schemas.openxmlformats.org/spreadsheetml/2006/main" count="1792" uniqueCount="445">
  <si>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</si>
  <si>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</si>
  <si>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</si>
  <si>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</si>
  <si>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</si>
  <si>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</si>
  <si>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</si>
  <si>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</si>
  <si>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</si>
  <si>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</si>
  <si>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</si>
  <si>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</si>
  <si>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</si>
  <si>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</si>
  <si>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</si>
  <si>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</si>
  <si>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</si>
  <si>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</si>
  <si>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</si>
  <si>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</si>
  <si>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</si>
  <si>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</si>
  <si>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</si>
  <si>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</si>
  <si>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</si>
  <si>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</si>
  <si>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</si>
  <si>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</si>
  <si>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</si>
  <si>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</si>
  <si>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</si>
  <si>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</si>
  <si>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</si>
  <si>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</si>
  <si>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</si>
  <si>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</si>
  <si>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</si>
  <si>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</si>
  <si>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</si>
  <si>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</si>
  <si>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</si>
  <si>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</si>
  <si>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</si>
  <si>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Č02/2021</t>
  </si>
  <si>
    <t>MŠ u Rybníka 3, Bruntál</t>
  </si>
  <si>
    <t>Stavba</t>
  </si>
  <si>
    <t>SO01</t>
  </si>
  <si>
    <t>Terasa B</t>
  </si>
  <si>
    <t>A</t>
  </si>
  <si>
    <t>Stavební rozpočet</t>
  </si>
  <si>
    <t>SO02</t>
  </si>
  <si>
    <t>Terasa C</t>
  </si>
  <si>
    <t>SO03</t>
  </si>
  <si>
    <t>Úprava povrchu teras</t>
  </si>
  <si>
    <t>1</t>
  </si>
  <si>
    <t>VRN</t>
  </si>
  <si>
    <t>E</t>
  </si>
  <si>
    <t>Celkem za stavbu</t>
  </si>
  <si>
    <t>CZK</t>
  </si>
  <si>
    <t>Rekapitulace dílů</t>
  </si>
  <si>
    <t>Typ dílu</t>
  </si>
  <si>
    <t>0</t>
  </si>
  <si>
    <t>Nepřiřazený díl</t>
  </si>
  <si>
    <t>Zemní práce</t>
  </si>
  <si>
    <t>2</t>
  </si>
  <si>
    <t>Základy a zvláštní zakládání</t>
  </si>
  <si>
    <t>5</t>
  </si>
  <si>
    <t>Komunikace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</si>
  <si>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</si>
  <si>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</si>
  <si>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</si>
  <si>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</si>
  <si>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</si>
  <si>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</si>
  <si>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</si>
  <si>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</si>
  <si>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8</t>
  </si>
  <si>
    <t>Trubní vedení</t>
  </si>
  <si>
    <t>91</t>
  </si>
  <si>
    <t>Doplňující práce na komunikaci</t>
  </si>
  <si>
    <t>96</t>
  </si>
  <si>
    <t>Bourání konstrukcí</t>
  </si>
  <si>
    <t>97</t>
  </si>
  <si>
    <t>Přesuny suti a vybouraných hmot</t>
  </si>
  <si>
    <t>99</t>
  </si>
  <si>
    <t>Staveništní přesun hmot</t>
  </si>
  <si>
    <t>711</t>
  </si>
  <si>
    <t>Izolace proti vodě</t>
  </si>
  <si>
    <t>712</t>
  </si>
  <si>
    <t>Povlakové krytiny</t>
  </si>
  <si>
    <t>721</t>
  </si>
  <si>
    <t>Vnitřní kanalizace</t>
  </si>
  <si>
    <t>764</t>
  </si>
  <si>
    <t>Konstrukce klempířské</t>
  </si>
  <si>
    <t>799</t>
  </si>
  <si>
    <t>Ostatní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</si>
  <si>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</si>
  <si>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</si>
  <si>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</si>
  <si>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</si>
  <si>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</si>
  <si>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</si>
  <si>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</si>
  <si>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</si>
  <si>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</si>
  <si>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</si>
  <si>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</si>
  <si>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</si>
  <si>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</si>
  <si>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</si>
  <si>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</si>
  <si>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</si>
  <si>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</si>
  <si>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</si>
  <si>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</si>
  <si>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</si>
  <si>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</si>
  <si>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</si>
  <si>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</si>
  <si>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</si>
  <si>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</si>
  <si>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</si>
  <si>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</si>
  <si>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</si>
  <si>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</si>
  <si>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113106121R00</t>
  </si>
  <si>
    <t>Rozebrání dlažeb z betonových dlaždic na sucho</t>
  </si>
  <si>
    <t>m2</t>
  </si>
  <si>
    <t>Vlastní</t>
  </si>
  <si>
    <t>Indiv</t>
  </si>
  <si>
    <t>Práce</t>
  </si>
  <si>
    <t>POL1_</t>
  </si>
  <si>
    <t>979082317R00</t>
  </si>
  <si>
    <t>Vodorovná doprava suti a hmot po suchu do 5000 m</t>
  </si>
  <si>
    <t>t</t>
  </si>
  <si>
    <t>RTS 21/ I</t>
  </si>
  <si>
    <t>POL1_9</t>
  </si>
  <si>
    <t>Včetně:</t>
  </si>
  <si>
    <t>POP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</si>
  <si>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</si>
  <si>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</si>
  <si>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</si>
  <si>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>979082111R00</t>
  </si>
  <si>
    <t>Vnitrostaveništní doprava suti do 10 m</t>
  </si>
  <si>
    <t>R-položka</t>
  </si>
  <si>
    <t>POL12_1</t>
  </si>
  <si>
    <t>979082121R00</t>
  </si>
  <si>
    <t>Příplatek k vnitrost. dopravě suti za dalších 5 m</t>
  </si>
  <si>
    <t>979990103T00</t>
  </si>
  <si>
    <t>Poplatek za skládku suti - beton různé velikosti</t>
  </si>
  <si>
    <t>113152112R00</t>
  </si>
  <si>
    <t>Odstranění podkladu z kameniva drceného</t>
  </si>
  <si>
    <t>m3</t>
  </si>
  <si>
    <t>8,3*0,5*0,10</t>
  </si>
  <si>
    <t>VV</t>
  </si>
  <si>
    <t>113204111R00</t>
  </si>
  <si>
    <t>Vytrhání obrubníků zahradních</t>
  </si>
  <si>
    <t>m</t>
  </si>
  <si>
    <t>139601102R00</t>
  </si>
  <si>
    <t>Ruční výkop jam, rýh a šachet v hornině tř. 3</t>
  </si>
  <si>
    <t>výkop pro odvodnění po obvodě terasy : (1,18+3,47+8,3+3,19)*0,5*0,50</t>
  </si>
  <si>
    <t>výkop pro základ předloženého schodiště : 1,2*0,4*0,8</t>
  </si>
  <si>
    <t>odkop v ploše tl.250 mm : 1,5*2,0*0,25</t>
  </si>
  <si>
    <t>výkop zasakovací rýhy : 3,0*0,6*0,6+3,0*0,6*1,2</t>
  </si>
  <si>
    <t>sejmutí ornice : 6,00*1,50*0,20</t>
  </si>
  <si>
    <t>162701105R00</t>
  </si>
  <si>
    <t>Vodorovné přemístění výkopku z hor.1-4 do 10000 m</t>
  </si>
  <si>
    <t>10,209</t>
  </si>
  <si>
    <t>162701109R00</t>
  </si>
  <si>
    <t>Příplatek k vod. přemístění hor.1-4 za další 1 km</t>
  </si>
  <si>
    <t>10,209*10</t>
  </si>
  <si>
    <t>162201203R00</t>
  </si>
  <si>
    <t>Vodorovné přemíst.výkopku, kolečko hor.1-4, do 10m</t>
  </si>
  <si>
    <t>5*10,209</t>
  </si>
  <si>
    <t>180402111R00</t>
  </si>
  <si>
    <t>Založení trávníku parkového výsevem v rovině</t>
  </si>
  <si>
    <t>80,00</t>
  </si>
  <si>
    <t>6,0*1,5</t>
  </si>
  <si>
    <t>181006113R00</t>
  </si>
  <si>
    <t>Rozprostření zemin v rov./sklonu 1:5, tl. do 20 cm</t>
  </si>
  <si>
    <t>181101102R00</t>
  </si>
  <si>
    <t>Úprava pláně v zářezech v hor. 1-4, se zhutněním</t>
  </si>
  <si>
    <t>(1,18+3,47+8,3+3,19)*0,5+6,0*0,6</t>
  </si>
  <si>
    <t>183403153R00</t>
  </si>
  <si>
    <t>Obdělání půdy hrabáním, v rovině</t>
  </si>
  <si>
    <t>199000002R00</t>
  </si>
  <si>
    <t>Poplatek za skládku horniny 1- 4</t>
  </si>
  <si>
    <t>00572410R</t>
  </si>
  <si>
    <t>Směs travní parková II. mírná zátěž PROFI á 25 kg</t>
  </si>
  <si>
    <t>kg</t>
  </si>
  <si>
    <t>Specifikace</t>
  </si>
  <si>
    <t>POL3_</t>
  </si>
  <si>
    <t>211531111R00</t>
  </si>
  <si>
    <t>Výplň odvodňovacích žeber kam. hrubě drcen. 63 mm</t>
  </si>
  <si>
    <t>vsak rýha : 3,0*0,6*1,0</t>
  </si>
  <si>
    <t>211561111R00</t>
  </si>
  <si>
    <t>Výplň odvodňovacích žeber kam. hrubě drcen. 16 mm</t>
  </si>
  <si>
    <t>(1,18+3,47+8,3+3,19+3,0)*0,5*0,5</t>
  </si>
  <si>
    <t>216904391R00</t>
  </si>
  <si>
    <t>Příplatek za ruční dočištění ocelovými kartáči</t>
  </si>
  <si>
    <t>1,18*0,8+3,47*0,9+8,3*1,0+3,19*1,1</t>
  </si>
  <si>
    <t>272313311R00</t>
  </si>
  <si>
    <t>Beton základových kleneb prostý C 8/10</t>
  </si>
  <si>
    <t>pod drenáž : (1,18+3,47+8,3+3,19)*0,5*0,12</t>
  </si>
  <si>
    <t>273321321R00</t>
  </si>
  <si>
    <t>Železobeton základových desek C 20/25 XC1</t>
  </si>
  <si>
    <t>(8,3*3,19+1,18*0,28)*0,10</t>
  </si>
  <si>
    <t>273351215R00</t>
  </si>
  <si>
    <t>Bednění stěn základových desek - zřízení</t>
  </si>
  <si>
    <t>(1,18+3,47+8,3+3,19)*0,10</t>
  </si>
  <si>
    <t>273351216R00</t>
  </si>
  <si>
    <t>Bednění stěn základových desek - odstranění</t>
  </si>
  <si>
    <t>Včetně očištění, vytřídění a uložení bednicího materiálu.</t>
  </si>
  <si>
    <t>273361921RT4</t>
  </si>
  <si>
    <t>Výztuž základových desek ze svařovaných sítí průměr drátu  6,0, oka 100/100 mm KH30</t>
  </si>
  <si>
    <t>(8,3*3,19+1,18*0,28)*0,00444</t>
  </si>
  <si>
    <t>274313621R00</t>
  </si>
  <si>
    <t>Beton základových pasů prostý C 20/25  XC1</t>
  </si>
  <si>
    <t>Včetně dodávky a uložení betonu a kamene.</t>
  </si>
  <si>
    <t>nový pás pod schodiště : 1,2*0,4*0,8</t>
  </si>
  <si>
    <t>289971211R00</t>
  </si>
  <si>
    <t>Zřízení vrstvy z geotextilie sklon do 1:5 š.do 3 m</t>
  </si>
  <si>
    <t>8,3*3,19+1,18*0,28+(0,28+7,12)*0,15</t>
  </si>
  <si>
    <t>separační geotextilie 300 g/m2 : (1,18+3,47+8,3+3,19)*0,5</t>
  </si>
  <si>
    <t>drenáž : (1,18+3,47+8,3+3,19+3,0)*2,5+3,0*4,0+1,0*2,0*2</t>
  </si>
  <si>
    <t>69365028</t>
  </si>
  <si>
    <t>Geotextilie 300g/m2</t>
  </si>
  <si>
    <t>(1,18+3,47+8,3+3,19)*0,5*1,1</t>
  </si>
  <si>
    <t>drenáž : 63,85*1,1</t>
  </si>
  <si>
    <t>69365029</t>
  </si>
  <si>
    <t>Geotextilie 500g/m2</t>
  </si>
  <si>
    <t>27,9174*1,1</t>
  </si>
  <si>
    <t>596215020R00</t>
  </si>
  <si>
    <t>Kladení zámkové dlažby tl. 6 cm do drtě tl. 3 cm</t>
  </si>
  <si>
    <t>1,5*1,2</t>
  </si>
  <si>
    <t>596811111R00</t>
  </si>
  <si>
    <t>Kladení dlaždic kom.pro pěší, lože z kameniva těž.</t>
  </si>
  <si>
    <t>564751119RZ1</t>
  </si>
  <si>
    <t>Podklad z kameniva drceného vel.0-32 mm,tl. 15 cm</t>
  </si>
  <si>
    <t>pod dlažbu : 1,5*1,2</t>
  </si>
  <si>
    <t>59245110R</t>
  </si>
  <si>
    <t>Dlažba sklad. HOLLAND I 20x10x6 cm přírodní</t>
  </si>
  <si>
    <t>602016191R00</t>
  </si>
  <si>
    <t>Penetrační nátěr stěn</t>
  </si>
  <si>
    <t>612434244RT1</t>
  </si>
  <si>
    <t>Omítkový sanační systém vrstvy: postřik+ jádro+ štuk dle TZ</t>
  </si>
  <si>
    <t>622300172RT3</t>
  </si>
  <si>
    <t>Tmelení podél stěny PÚ tmelem včetně dodávky tmelu</t>
  </si>
  <si>
    <t>0,28+7,12</t>
  </si>
  <si>
    <t>622904112R00</t>
  </si>
  <si>
    <t>Očištění fasád tlakovou vodou složitost 1 - 2</t>
  </si>
  <si>
    <t>639571210R00</t>
  </si>
  <si>
    <t>Kačírek pro okapový chodník tl. 100 mm</t>
  </si>
  <si>
    <t>(1,18+3,47+8,3+3,19)*0,5</t>
  </si>
  <si>
    <t>639561111R00</t>
  </si>
  <si>
    <t>Obrubník zahradní betonový výšky 200 mm, šedý</t>
  </si>
  <si>
    <t>3,18+3,47+8,3+3,19+1,5+2,0+2,0</t>
  </si>
  <si>
    <t>871228111R00</t>
  </si>
  <si>
    <t>Kladení dren. potrubí do rýhy, tvr. PVC, do 150 mm</t>
  </si>
  <si>
    <t>1,18+3,47+8,3+3,19+4,0</t>
  </si>
  <si>
    <t>28611223.AR</t>
  </si>
  <si>
    <t>Trubka PVC drenážní flexibilní d 100 mm</t>
  </si>
  <si>
    <t>965042141RT2</t>
  </si>
  <si>
    <t>Bourání mazanin betonových tl. 10 cm, nad 4 m2 ručně tl. mazaniny 8 - 10 cm</t>
  </si>
  <si>
    <t>965081813R00</t>
  </si>
  <si>
    <t>Bourání dlažeb terac.,čedič. tl.do 30 mm, nad 1 m2</t>
  </si>
  <si>
    <t>vrchní vrstva na podložkách : 8,3*3,19+1,18*0,28</t>
  </si>
  <si>
    <t>spodní vrstva v betonu : 8,3*3,19+1,18*0,28</t>
  </si>
  <si>
    <t>978015291R00</t>
  </si>
  <si>
    <t>Otlučení omítek vnějších MVC v složit.1-4 do 100 %</t>
  </si>
  <si>
    <t>979054441R00</t>
  </si>
  <si>
    <t>Očištění vybour. dlaždic s výplní kamen. těženým</t>
  </si>
  <si>
    <t>967041119RZ1</t>
  </si>
  <si>
    <t>Přisekání ploch betonových</t>
  </si>
  <si>
    <t>969970111R00</t>
  </si>
  <si>
    <t>Odstranění vrstvy z Geotextilie</t>
  </si>
  <si>
    <t>999281145R00</t>
  </si>
  <si>
    <t>Přesun hmot pro opravy a údržbu do v. 6 m, nošením</t>
  </si>
  <si>
    <t>POL1_1</t>
  </si>
  <si>
    <t>711132101R00</t>
  </si>
  <si>
    <t>Izolace proti vlhkosti svislá pásy na sucho</t>
  </si>
  <si>
    <t>POL1_7</t>
  </si>
  <si>
    <t>711180101R00</t>
  </si>
  <si>
    <t>Odstr.izolace proti vlhkosti vodor.profil.fólie</t>
  </si>
  <si>
    <t>711823129R00</t>
  </si>
  <si>
    <t>Montáž ukončovací lišty k nopové fólii včetně dodávky lišty</t>
  </si>
  <si>
    <t>1,18+3,47+8,3+3,19</t>
  </si>
  <si>
    <t>28323110R</t>
  </si>
  <si>
    <t>Fólie nopová tl. 0,6 mm</t>
  </si>
  <si>
    <t>POL3_0</t>
  </si>
  <si>
    <t>8,07*1,1</t>
  </si>
  <si>
    <t>998711201R00</t>
  </si>
  <si>
    <t>Přesun hmot pro izolace proti vodě, výšky do 6 m</t>
  </si>
  <si>
    <t xml:space="preserve">t     </t>
  </si>
  <si>
    <t>712378004R00</t>
  </si>
  <si>
    <t>Závětrná lišta VIPLANYL RŠ 250 mm</t>
  </si>
  <si>
    <t>Úprava délky a připevnění závětrné lišty natloukacími hmoždinkami včetně dodávky lišty.</t>
  </si>
  <si>
    <t>1,18+3,19+8,3+3,47+0,28+7,12</t>
  </si>
  <si>
    <t>712371801KR1</t>
  </si>
  <si>
    <t>Povlaková krytina střech do 10°, fólií PVC 1 vrstva - včetně fólie FATRAFOL 810 tl.1,5 mm</t>
  </si>
  <si>
    <t>998712201R00</t>
  </si>
  <si>
    <t>Přesun hmot pro povlakové krytiny, výšky do 6 m</t>
  </si>
  <si>
    <t>764421850R00</t>
  </si>
  <si>
    <t>Demontáž oplechování říms,rš od 250 do 330 mm</t>
  </si>
  <si>
    <t>SUM</t>
  </si>
  <si>
    <t>Poznámky uchazeče k zadání</t>
  </si>
  <si>
    <t>POPUZIV</t>
  </si>
  <si>
    <t>END</t>
  </si>
  <si>
    <t>4,50</t>
  </si>
  <si>
    <t>2,0*1,5</t>
  </si>
  <si>
    <t>(9,2*0,5+5,5)*0,10</t>
  </si>
  <si>
    <t>2,0*1,5*0,15</t>
  </si>
  <si>
    <t>9,30</t>
  </si>
  <si>
    <t>2,0*2</t>
  </si>
  <si>
    <t>121101101R00</t>
  </si>
  <si>
    <t>Sejmutí ornice s přemístěním do 50 m</t>
  </si>
  <si>
    <t>50,00*0,20</t>
  </si>
  <si>
    <t>131201201R00</t>
  </si>
  <si>
    <t>Hloubení zapažených jam v hor.3 do 100 m3</t>
  </si>
  <si>
    <t>3,5*2,5*2,5</t>
  </si>
  <si>
    <t>131201209R00</t>
  </si>
  <si>
    <t>Příplatek za lepivost - hloubení zapaž.jam v hor.3</t>
  </si>
  <si>
    <t>odkop v ploše tl.100 mm : 9,76*3,29*0,10</t>
  </si>
  <si>
    <t>výkop pro odvodnění po obvodě terasy : (3,59+11,36+3,59)*0,5*0,5</t>
  </si>
  <si>
    <t>odkop v ploše tl.250 mm pro plochu T1 : 1,50*3,90*0,25</t>
  </si>
  <si>
    <t>výkop zasakovací rýhy : 3,0*0,6*1,2</t>
  </si>
  <si>
    <t>pro KG potrubí : 9,0*0,6*0,8</t>
  </si>
  <si>
    <t>21,875+16,17254</t>
  </si>
  <si>
    <t>38,04754*10</t>
  </si>
  <si>
    <t>175101101RT2</t>
  </si>
  <si>
    <t>Obsyp potrubí bez prohození sypaniny s dodáním štěrkopísku frakce 0 - 22 mm</t>
  </si>
  <si>
    <t>9,0*0,6*0,40</t>
  </si>
  <si>
    <t>80</t>
  </si>
  <si>
    <t>50</t>
  </si>
  <si>
    <t>9,76*3,29</t>
  </si>
  <si>
    <t>(3,59+11,36+3,59)*0,5+10,0*0,6+4,0*4,0+5,0*0,6</t>
  </si>
  <si>
    <t>3,0*0,6*1,0</t>
  </si>
  <si>
    <t>(3,59+11,36+3,59)*0,5*0,5</t>
  </si>
  <si>
    <t>3,59*1,0+10,36*(1,2+0,9)/2+3,59*1,2</t>
  </si>
  <si>
    <t>(3,59+11,36+3,59)*0,5*0,12</t>
  </si>
  <si>
    <t>10,36*3,59*0,15</t>
  </si>
  <si>
    <t>(3,59+10,36+3,59)*0,15</t>
  </si>
  <si>
    <t>10,36*3,59*0,00444</t>
  </si>
  <si>
    <t>(3,59+10,36+3,59)*0,3*0,2</t>
  </si>
  <si>
    <t>pás pod schodiště : 1,2*0,4*0,8</t>
  </si>
  <si>
    <t>274351215R00</t>
  </si>
  <si>
    <t>Bednění stěn základových pasů - zřízení</t>
  </si>
  <si>
    <t>(3,59+10,36+3,59)*0,15*2</t>
  </si>
  <si>
    <t>274351216R00</t>
  </si>
  <si>
    <t>Bednění stěn základových pasů - odstranění</t>
  </si>
  <si>
    <t>10,36*3,59+10,36*0,15</t>
  </si>
  <si>
    <t>separační vrstva : (4,04+10,81)*0,5+5,5</t>
  </si>
  <si>
    <t>(3,59+11,36+3,56)*2,5+3,0*4,0+1,0*2,0*2</t>
  </si>
  <si>
    <t>((4,04+10,81)*0,5+5,5)*1,1</t>
  </si>
  <si>
    <t>((3,59+11,36+3,56)*2,5+3,0*4,0+1,0*2,0*2)*1,1</t>
  </si>
  <si>
    <t>(10,36*3,59+10,36*0,15)*1,1</t>
  </si>
  <si>
    <t>3,85*1,2</t>
  </si>
  <si>
    <t>1,00</t>
  </si>
  <si>
    <t>564761119R00</t>
  </si>
  <si>
    <t>Podklad z kameniva drceného vel.0-32 mm,tl. 20 cm</t>
  </si>
  <si>
    <t>3,5*2,5</t>
  </si>
  <si>
    <t>614471715R00</t>
  </si>
  <si>
    <t>Vyspravení beton. konstrukcí - adhézní můstek</t>
  </si>
  <si>
    <t>(3,59+10,36+3,59)*0,3</t>
  </si>
  <si>
    <t>279222111RZ1</t>
  </si>
  <si>
    <t>Zpřahovací trny vlepené na maltu HILTI (roxory d=10 mm dl.400 mm po vzd. 500 mm)</t>
  </si>
  <si>
    <t>kus</t>
  </si>
  <si>
    <t>10,36</t>
  </si>
  <si>
    <t>622471317R00</t>
  </si>
  <si>
    <t>Nátěr nebo nástřik stěn vnějších, složitost 1 - 2</t>
  </si>
  <si>
    <t>Penetrace + 2 x krycí nátěr.</t>
  </si>
  <si>
    <t>(4,04+10,81)*0,5+5,5</t>
  </si>
  <si>
    <t>4,04+10,81+3,85+3,85</t>
  </si>
  <si>
    <t>3,8+11,0+3,8</t>
  </si>
  <si>
    <t>919999112RZ1</t>
  </si>
  <si>
    <t>D+M AN dle V.č.8 a technického popisu</t>
  </si>
  <si>
    <t>kpl</t>
  </si>
  <si>
    <t>919999113RZ1</t>
  </si>
  <si>
    <t>D+M ruční pumpy včetně příslušenství a betonového podstavce viz.technický popis</t>
  </si>
  <si>
    <t>10,36*3,59*0,10</t>
  </si>
  <si>
    <t>965042241RT1</t>
  </si>
  <si>
    <t>Bourání mazanin betonových tl. nad 10 cm, nad 4 m2 ručně tl. mazaniny 10 - 15 cm</t>
  </si>
  <si>
    <t>ŽB deska : (10,36*3,59)*0,15</t>
  </si>
  <si>
    <t>ŽB základy : (3,59+10,36+3,59)*0,3*0,15</t>
  </si>
  <si>
    <t>965049112RT1</t>
  </si>
  <si>
    <t>Příplatek, bourání mazanin se svař.síťí nad 10 cm jednostranná výztuž svařovanou sítí</t>
  </si>
  <si>
    <t>dlažba na podložkách : 10,36*3,59</t>
  </si>
  <si>
    <t>v betonu : 10,36*3,59</t>
  </si>
  <si>
    <t>961999111RZ1</t>
  </si>
  <si>
    <t>Odstranění okrasného záhonu pro zpětné položení</t>
  </si>
  <si>
    <t>(3,59+10,36+3,59)*0,5</t>
  </si>
  <si>
    <t>3,59+10,36+3,59</t>
  </si>
  <si>
    <t>8,77*1,1</t>
  </si>
  <si>
    <t>3,59+10,36+3,59+10,36</t>
  </si>
  <si>
    <t>721176222R00</t>
  </si>
  <si>
    <t>Potrubí KG svodné (ležaté) v zemi D 110 x 3,2 mm</t>
  </si>
  <si>
    <t>Potrubí včetně tvarovek. Bez zednických výpomocí.</t>
  </si>
  <si>
    <t>10,36+3,59+3,59+10,36</t>
  </si>
  <si>
    <t>důkladné očištění plochy od nečistot</t>
  </si>
  <si>
    <t>penetrace podkladu</t>
  </si>
  <si>
    <t>Profese, tarify</t>
  </si>
  <si>
    <t>POL5_</t>
  </si>
  <si>
    <t>3</t>
  </si>
  <si>
    <t>bezpečný polyuretanový povrch EPDM 11mm v dané barevnosti</t>
  </si>
  <si>
    <t>4</t>
  </si>
  <si>
    <t>rozměření grafických motivů na ploše</t>
  </si>
  <si>
    <t>kpl.</t>
  </si>
  <si>
    <t>práce na grafice a instalace grafických motivů a prvků do plochy dle grafického návrhu (zahrnuje i speciální polyuretanovou hmotu pro lepení grafických motivů)</t>
  </si>
  <si>
    <t>Grafika z celoprobarveného EPDM (nejedná se o nástřik) - Ryba - 110 x 75 cm</t>
  </si>
  <si>
    <t>ks</t>
  </si>
  <si>
    <t>7</t>
  </si>
  <si>
    <t>Grafika z celoprobarveného EPDM (nejedná se o nástřik) - mořský koník - 105 x 60 cm</t>
  </si>
  <si>
    <t>Grafika z celoprobarveného EPDM (nejedná se o nástřik) - žába  -110 x 95cm</t>
  </si>
  <si>
    <t>Grafika z celoprobarveného EPDM (nejedná se o nástřik) - motýl - 95 x 100 cm</t>
  </si>
  <si>
    <t>10</t>
  </si>
  <si>
    <t>Grafika z celoprobarveného EPDM (nejedná se o nástřik) - včelka - 110 x 85 cm</t>
  </si>
  <si>
    <t>11</t>
  </si>
  <si>
    <t>Grafika z celoprobarveného EPDM (nejedná se o nástřik) - kytka - 55 x 55 cm</t>
  </si>
  <si>
    <t>12</t>
  </si>
  <si>
    <t>Grafika z celoprobarveného EPDM (nejedná se o nástřik) - tráva</t>
  </si>
  <si>
    <t>13</t>
  </si>
  <si>
    <t>Grafika z celoprobarveného EPDM (nejedná se o nástřik) - skákací listy - 320 x 170 cm</t>
  </si>
  <si>
    <t>14</t>
  </si>
  <si>
    <t>Grafika z celoprobarveného EPDM (nejedná se o nástřik) - bubliny s písmeny</t>
  </si>
  <si>
    <t>15</t>
  </si>
  <si>
    <t>Grafika z celoprobarveného EPDM (nejedná se o nástřik) - skákací panák malý -potapěč</t>
  </si>
  <si>
    <t>16</t>
  </si>
  <si>
    <t>3D Grafika z celoprobarveného EPDM (nejedná se o nástřik) - sluníčko - 230 x 230 x 22 cm  - herní prvek - certifikováno dle ČSN EN 1176-1</t>
  </si>
  <si>
    <t>17</t>
  </si>
  <si>
    <t>3D Grafika z celoprobarveného EPDM (nejedná se o nástřik) - krokodýl kameny, 2D nohy, ocas, hlava  - herní prvek - certifikováno dle ČSN EN 1176-1</t>
  </si>
  <si>
    <t>Doprava a režie</t>
  </si>
  <si>
    <t>soubor</t>
  </si>
  <si>
    <t>005121010R</t>
  </si>
  <si>
    <t>Vybudování zařízení staveniště, provoz, odstranění</t>
  </si>
  <si>
    <t>POL99_8</t>
  </si>
  <si>
    <t>-  Zajištění bezpečného příjezdu a přístupu na staveniště včetně dopravního značení a potřebných souhlasů a rozhodnutí s vybudováním zařízení staveniště</t>
  </si>
  <si>
    <t>- Náklady s připojením staveniště na energie + zajištění měření odběru energií</t>
  </si>
  <si>
    <t>- Náklady na úklid v prostoru staveniště a příjezdových komunikací ke staveništi. Opatření k zabránění nadměrného zatěžování staveniště a jeho okolí prachem (např. používání krycích plachet, kropení sutě a odtěžované zeminy vodou)</t>
  </si>
  <si>
    <t>včetně opatření z hlediska BOZP na staveništi, oplocení : 1</t>
  </si>
  <si>
    <t>005241020R</t>
  </si>
  <si>
    <t>Dokladová část dle podmínek v SOD (dokumentace skutečného provedení, geodetické zaměření, dokladová část, atd.)</t>
  </si>
  <si>
    <t>Soubor</t>
  </si>
  <si>
    <t>Náklady na provedení skutečného zaměření stavby v rozsahu nezbytném pro zápis změny do katastru nemovitostí.</t>
  </si>
  <si>
    <t xml:space="preserve">9       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</si>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</sst>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leserver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9" t="s">
        <v>41</v>
      </c>
      <c r="B2" s="189"/>
      <c r="C2" s="189"/>
      <c r="D2" s="189"/>
      <c r="E2" s="189"/>
      <c r="F2" s="189"/>
      <c r="G2" s="189"/>
    </row>
  </sheetData>
  <sheetProtection algorithmName="SHA-512" hashValue="H9E29BmCu6+I2j9bqDq0Q8U9S3hDsuI/Qnz6npwqSr1qbKou4jCERbbgDEhgdX/Jed0DYYfVcDfX5/MP9ra4Vg==" saltValue="i5id5IWfDyQKb9OUijEMq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7"/>
  <sheetViews>
    <sheetView showGridLines="0" topLeftCell="B14" zoomScaleNormal="100" zoomScaleSheetLayoutView="75" workbookViewId="0">
      <selection activeCell="G34" sqref="G34:I3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4" t="s">
        <v>4</v>
      </c>
      <c r="C1" s="225"/>
      <c r="D1" s="225"/>
      <c r="E1" s="225"/>
      <c r="F1" s="225"/>
      <c r="G1" s="225"/>
      <c r="H1" s="225"/>
      <c r="I1" s="225"/>
      <c r="J1" s="226"/>
    </row>
    <row r="2" spans="1:15" ht="36" customHeight="1" x14ac:dyDescent="0.2">
      <c r="A2" s="2"/>
      <c r="B2" s="76" t="s">
        <v>24</v>
      </c>
      <c r="C2" s="77"/>
      <c r="D2" s="78" t="s">
        <v>43</v>
      </c>
      <c r="E2" s="230" t="s">
        <v>44</v>
      </c>
      <c r="F2" s="231"/>
      <c r="G2" s="231"/>
      <c r="H2" s="231"/>
      <c r="I2" s="231"/>
      <c r="J2" s="232"/>
      <c r="O2" s="1"/>
    </row>
    <row r="3" spans="1:15" ht="27" hidden="1" customHeight="1" x14ac:dyDescent="0.2">
      <c r="A3" s="2"/>
      <c r="B3" s="79"/>
      <c r="C3" s="77"/>
      <c r="D3" s="80"/>
      <c r="E3" s="233"/>
      <c r="F3" s="234"/>
      <c r="G3" s="234"/>
      <c r="H3" s="234"/>
      <c r="I3" s="234"/>
      <c r="J3" s="235"/>
    </row>
    <row r="4" spans="1:15" ht="23.25" customHeight="1" x14ac:dyDescent="0.2">
      <c r="A4" s="2"/>
      <c r="B4" s="81"/>
      <c r="C4" s="82"/>
      <c r="D4" s="83"/>
      <c r="E4" s="214"/>
      <c r="F4" s="214"/>
      <c r="G4" s="214"/>
      <c r="H4" s="214"/>
      <c r="I4" s="214"/>
      <c r="J4" s="215"/>
    </row>
    <row r="5" spans="1:15" ht="24" customHeight="1" x14ac:dyDescent="0.2">
      <c r="A5" s="2"/>
      <c r="B5" s="31" t="s">
        <v>23</v>
      </c>
      <c r="D5" s="218"/>
      <c r="E5" s="219"/>
      <c r="F5" s="219"/>
      <c r="G5" s="219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0"/>
      <c r="E6" s="221"/>
      <c r="F6" s="221"/>
      <c r="G6" s="221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2"/>
      <c r="F7" s="223"/>
      <c r="G7" s="22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7"/>
      <c r="E11" s="237"/>
      <c r="F11" s="237"/>
      <c r="G11" s="237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16"/>
      <c r="F13" s="217"/>
      <c r="G13" s="217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6"/>
      <c r="F15" s="236"/>
      <c r="G15" s="238"/>
      <c r="H15" s="238"/>
      <c r="I15" s="238" t="s">
        <v>31</v>
      </c>
      <c r="J15" s="239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SUMIF(F55:F73,A16,I55:I73)+SUMIF(F55:F73,"PSU",I55:I73)</f>
        <v>0</v>
      </c>
      <c r="J16" s="204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SUMIF(F55:F73,A17,I55:I73)</f>
        <v>0</v>
      </c>
      <c r="J17" s="204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SUMIF(F55:F73,A18,I55:I73)</f>
        <v>0</v>
      </c>
      <c r="J18" s="204"/>
    </row>
    <row r="19" spans="1:10" ht="23.25" customHeight="1" x14ac:dyDescent="0.2">
      <c r="A19" s="138" t="s">
        <v>97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SUMIF(F55:F73,A19,I55:I73)</f>
        <v>0</v>
      </c>
      <c r="J19" s="204"/>
    </row>
    <row r="20" spans="1:10" ht="23.25" customHeight="1" x14ac:dyDescent="0.2">
      <c r="A20" s="138" t="s">
        <v>96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SUMIF(F55:F73,A20,I55:I73)</f>
        <v>0</v>
      </c>
      <c r="J20" s="204"/>
    </row>
    <row r="21" spans="1:10" ht="23.25" customHeight="1" x14ac:dyDescent="0.2">
      <c r="A21" s="2"/>
      <c r="B21" s="48" t="s">
        <v>31</v>
      </c>
      <c r="C21" s="64"/>
      <c r="D21" s="65"/>
      <c r="E21" s="205"/>
      <c r="F21" s="240"/>
      <c r="G21" s="205"/>
      <c r="H21" s="240"/>
      <c r="I21" s="205">
        <f>SUM(I16:J20)</f>
        <v>0</v>
      </c>
      <c r="J21" s="20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7">
        <f>A25</f>
        <v>0</v>
      </c>
      <c r="H26" s="228"/>
      <c r="I26" s="228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29">
        <f>CenaCelkem-(ZakladDPHSni+DPHSni+ZakladDPHZakl+DPHZakl)</f>
        <v>0</v>
      </c>
      <c r="H27" s="229"/>
      <c r="I27" s="229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08">
        <f>ZakladDPHSniVypocet+ZakladDPHZaklVypocet</f>
        <v>0</v>
      </c>
      <c r="H28" s="208"/>
      <c r="I28" s="208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7">
        <f>A27</f>
        <v>0</v>
      </c>
      <c r="H29" s="207"/>
      <c r="I29" s="207"/>
      <c r="J29" s="119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45</v>
      </c>
      <c r="C39" s="193"/>
      <c r="D39" s="193"/>
      <c r="E39" s="193"/>
      <c r="F39" s="99">
        <f>'Terasa B'!AE137+'Terasa C'!AE179+'Povrchy teras'!AE28+VRN!AE18</f>
        <v>0</v>
      </c>
      <c r="G39" s="100">
        <f>'Terasa B'!AF137+'Terasa C'!AF179+'Povrchy teras'!AF28+VRN!AF18</f>
        <v>0</v>
      </c>
      <c r="H39" s="101">
        <f t="shared" ref="H39:H47" si="1">(F39*SazbaDPH1/100)+(G39*SazbaDPH2/100)</f>
        <v>0</v>
      </c>
      <c r="I39" s="101">
        <f t="shared" ref="I39:I47" si="2">F39+G39+H39</f>
        <v>0</v>
      </c>
      <c r="J39" s="102" t="str">
        <f t="shared" ref="J39:J47" si="3">IF(CenaCelkemVypocet=0,"",I39/CenaCelkemVypocet*100)</f>
        <v/>
      </c>
    </row>
    <row r="40" spans="1:10" ht="25.5" customHeight="1" x14ac:dyDescent="0.2">
      <c r="A40" s="88">
        <v>2</v>
      </c>
      <c r="B40" s="103" t="s">
        <v>46</v>
      </c>
      <c r="C40" s="192" t="s">
        <v>47</v>
      </c>
      <c r="D40" s="192"/>
      <c r="E40" s="192"/>
      <c r="F40" s="104">
        <f>'Terasa B'!AE137</f>
        <v>0</v>
      </c>
      <c r="G40" s="105">
        <f>'Terasa B'!AF137</f>
        <v>0</v>
      </c>
      <c r="H40" s="105">
        <f t="shared" si="1"/>
        <v>0</v>
      </c>
      <c r="I40" s="105">
        <f t="shared" si="2"/>
        <v>0</v>
      </c>
      <c r="J40" s="106" t="str">
        <f t="shared" si="3"/>
        <v/>
      </c>
    </row>
    <row r="41" spans="1:10" ht="25.5" customHeight="1" x14ac:dyDescent="0.2">
      <c r="A41" s="88">
        <v>3</v>
      </c>
      <c r="B41" s="107" t="s">
        <v>48</v>
      </c>
      <c r="C41" s="193" t="s">
        <v>49</v>
      </c>
      <c r="D41" s="193"/>
      <c r="E41" s="193"/>
      <c r="F41" s="108">
        <f>'Terasa B'!AE137</f>
        <v>0</v>
      </c>
      <c r="G41" s="101">
        <f>'Terasa B'!AF137</f>
        <v>0</v>
      </c>
      <c r="H41" s="101">
        <f t="shared" si="1"/>
        <v>0</v>
      </c>
      <c r="I41" s="101">
        <f t="shared" si="2"/>
        <v>0</v>
      </c>
      <c r="J41" s="102" t="str">
        <f t="shared" si="3"/>
        <v/>
      </c>
    </row>
    <row r="42" spans="1:10" ht="25.5" customHeight="1" x14ac:dyDescent="0.2">
      <c r="A42" s="88">
        <v>2</v>
      </c>
      <c r="B42" s="103" t="s">
        <v>50</v>
      </c>
      <c r="C42" s="192" t="s">
        <v>51</v>
      </c>
      <c r="D42" s="192"/>
      <c r="E42" s="192"/>
      <c r="F42" s="104">
        <f>'Terasa C'!AE179</f>
        <v>0</v>
      </c>
      <c r="G42" s="105">
        <f>'Terasa C'!AF179</f>
        <v>0</v>
      </c>
      <c r="H42" s="105">
        <f t="shared" si="1"/>
        <v>0</v>
      </c>
      <c r="I42" s="105">
        <f t="shared" si="2"/>
        <v>0</v>
      </c>
      <c r="J42" s="106" t="str">
        <f t="shared" si="3"/>
        <v/>
      </c>
    </row>
    <row r="43" spans="1:10" ht="25.5" customHeight="1" x14ac:dyDescent="0.2">
      <c r="A43" s="88">
        <v>3</v>
      </c>
      <c r="B43" s="107" t="s">
        <v>48</v>
      </c>
      <c r="C43" s="193" t="s">
        <v>49</v>
      </c>
      <c r="D43" s="193"/>
      <c r="E43" s="193"/>
      <c r="F43" s="108">
        <f>'Terasa C'!AE179</f>
        <v>0</v>
      </c>
      <c r="G43" s="101">
        <f>'Terasa C'!AF179</f>
        <v>0</v>
      </c>
      <c r="H43" s="101">
        <f t="shared" si="1"/>
        <v>0</v>
      </c>
      <c r="I43" s="101">
        <f t="shared" si="2"/>
        <v>0</v>
      </c>
      <c r="J43" s="102" t="str">
        <f t="shared" si="3"/>
        <v/>
      </c>
    </row>
    <row r="44" spans="1:10" ht="25.5" customHeight="1" x14ac:dyDescent="0.2">
      <c r="A44" s="88">
        <v>2</v>
      </c>
      <c r="B44" s="103" t="s">
        <v>52</v>
      </c>
      <c r="C44" s="192" t="s">
        <v>53</v>
      </c>
      <c r="D44" s="192"/>
      <c r="E44" s="192"/>
      <c r="F44" s="104">
        <f>'Povrchy teras'!AE28</f>
        <v>0</v>
      </c>
      <c r="G44" s="105">
        <f>'Povrchy teras'!AF28</f>
        <v>0</v>
      </c>
      <c r="H44" s="105">
        <f t="shared" si="1"/>
        <v>0</v>
      </c>
      <c r="I44" s="105">
        <f t="shared" si="2"/>
        <v>0</v>
      </c>
      <c r="J44" s="106" t="str">
        <f t="shared" si="3"/>
        <v/>
      </c>
    </row>
    <row r="45" spans="1:10" ht="25.5" customHeight="1" x14ac:dyDescent="0.2">
      <c r="A45" s="88">
        <v>3</v>
      </c>
      <c r="B45" s="107" t="s">
        <v>54</v>
      </c>
      <c r="C45" s="193" t="s">
        <v>49</v>
      </c>
      <c r="D45" s="193"/>
      <c r="E45" s="193"/>
      <c r="F45" s="108">
        <f>'Povrchy teras'!AE28</f>
        <v>0</v>
      </c>
      <c r="G45" s="101">
        <f>'Povrchy teras'!AF28</f>
        <v>0</v>
      </c>
      <c r="H45" s="101">
        <f t="shared" si="1"/>
        <v>0</v>
      </c>
      <c r="I45" s="101">
        <f t="shared" si="2"/>
        <v>0</v>
      </c>
      <c r="J45" s="102" t="str">
        <f t="shared" si="3"/>
        <v/>
      </c>
    </row>
    <row r="46" spans="1:10" ht="25.5" customHeight="1" x14ac:dyDescent="0.2">
      <c r="A46" s="88">
        <v>2</v>
      </c>
      <c r="B46" s="103" t="s">
        <v>55</v>
      </c>
      <c r="C46" s="192" t="s">
        <v>55</v>
      </c>
      <c r="D46" s="192"/>
      <c r="E46" s="192"/>
      <c r="F46" s="104">
        <f>VRN!AE18</f>
        <v>0</v>
      </c>
      <c r="G46" s="105">
        <f>VRN!AF18</f>
        <v>0</v>
      </c>
      <c r="H46" s="105">
        <f t="shared" si="1"/>
        <v>0</v>
      </c>
      <c r="I46" s="105">
        <f t="shared" si="2"/>
        <v>0</v>
      </c>
      <c r="J46" s="106" t="str">
        <f t="shared" si="3"/>
        <v/>
      </c>
    </row>
    <row r="47" spans="1:10" ht="25.5" customHeight="1" x14ac:dyDescent="0.2">
      <c r="A47" s="88">
        <v>3</v>
      </c>
      <c r="B47" s="107" t="s">
        <v>56</v>
      </c>
      <c r="C47" s="193" t="s">
        <v>55</v>
      </c>
      <c r="D47" s="193"/>
      <c r="E47" s="193"/>
      <c r="F47" s="108">
        <f>VRN!AE18</f>
        <v>0</v>
      </c>
      <c r="G47" s="101">
        <f>VRN!AF18</f>
        <v>0</v>
      </c>
      <c r="H47" s="101">
        <f t="shared" si="1"/>
        <v>0</v>
      </c>
      <c r="I47" s="101">
        <f t="shared" si="2"/>
        <v>0</v>
      </c>
      <c r="J47" s="102" t="str">
        <f t="shared" si="3"/>
        <v/>
      </c>
    </row>
    <row r="48" spans="1:10" ht="25.5" customHeight="1" x14ac:dyDescent="0.2">
      <c r="A48" s="88"/>
      <c r="B48" s="194" t="s">
        <v>57</v>
      </c>
      <c r="C48" s="195"/>
      <c r="D48" s="195"/>
      <c r="E48" s="196"/>
      <c r="F48" s="109">
        <f>SUMIF(A39:A47,"=1",F39:F47)</f>
        <v>0</v>
      </c>
      <c r="G48" s="110">
        <f>SUMIF(A39:A47,"=1",G39:G47)</f>
        <v>0</v>
      </c>
      <c r="H48" s="110">
        <f>SUMIF(A39:A47,"=1",H39:H47)</f>
        <v>0</v>
      </c>
      <c r="I48" s="110">
        <f>SUMIF(A39:A47,"=1",I39:I47)</f>
        <v>0</v>
      </c>
      <c r="J48" s="111">
        <f>SUMIF(A39:A47,"=1",J39:J47)</f>
        <v>0</v>
      </c>
    </row>
    <row r="52" spans="1:10" ht="15.75" x14ac:dyDescent="0.25">
      <c r="B52" s="120" t="s">
        <v>59</v>
      </c>
    </row>
    <row r="54" spans="1:10" ht="25.5" customHeight="1" x14ac:dyDescent="0.2">
      <c r="A54" s="122"/>
      <c r="B54" s="125" t="s">
        <v>18</v>
      </c>
      <c r="C54" s="125" t="s">
        <v>6</v>
      </c>
      <c r="D54" s="126"/>
      <c r="E54" s="126"/>
      <c r="F54" s="127" t="s">
        <v>60</v>
      </c>
      <c r="G54" s="127"/>
      <c r="H54" s="127"/>
      <c r="I54" s="127" t="s">
        <v>31</v>
      </c>
      <c r="J54" s="127" t="s">
        <v>0</v>
      </c>
    </row>
    <row r="55" spans="1:10" ht="36.75" customHeight="1" x14ac:dyDescent="0.2">
      <c r="A55" s="123"/>
      <c r="B55" s="128" t="s">
        <v>61</v>
      </c>
      <c r="C55" s="190" t="s">
        <v>62</v>
      </c>
      <c r="D55" s="191"/>
      <c r="E55" s="191"/>
      <c r="F55" s="134" t="s">
        <v>26</v>
      </c>
      <c r="G55" s="135"/>
      <c r="H55" s="135"/>
      <c r="I55" s="135">
        <f>'Povrchy teras'!G8</f>
        <v>0</v>
      </c>
      <c r="J55" s="132" t="str">
        <f>IF(I74=0,"",I55/I74*100)</f>
        <v/>
      </c>
    </row>
    <row r="56" spans="1:10" ht="36.75" customHeight="1" x14ac:dyDescent="0.2">
      <c r="A56" s="123"/>
      <c r="B56" s="128" t="s">
        <v>54</v>
      </c>
      <c r="C56" s="190" t="s">
        <v>63</v>
      </c>
      <c r="D56" s="191"/>
      <c r="E56" s="191"/>
      <c r="F56" s="134" t="s">
        <v>26</v>
      </c>
      <c r="G56" s="135"/>
      <c r="H56" s="135"/>
      <c r="I56" s="135">
        <f>'Terasa B'!G8+'Terasa B'!G19+'Terasa C'!G8+'Terasa C'!G21</f>
        <v>0</v>
      </c>
      <c r="J56" s="132" t="str">
        <f>IF(I74=0,"",I56/I74*100)</f>
        <v/>
      </c>
    </row>
    <row r="57" spans="1:10" ht="36.75" customHeight="1" x14ac:dyDescent="0.2">
      <c r="A57" s="123"/>
      <c r="B57" s="128" t="s">
        <v>64</v>
      </c>
      <c r="C57" s="190" t="s">
        <v>65</v>
      </c>
      <c r="D57" s="191"/>
      <c r="E57" s="191"/>
      <c r="F57" s="134" t="s">
        <v>26</v>
      </c>
      <c r="G57" s="135"/>
      <c r="H57" s="135"/>
      <c r="I57" s="135">
        <f>'Terasa B'!G45+'Terasa C'!G57</f>
        <v>0</v>
      </c>
      <c r="J57" s="132" t="str">
        <f>IF(I74=0,"",I57/I74*100)</f>
        <v/>
      </c>
    </row>
    <row r="58" spans="1:10" ht="36.75" customHeight="1" x14ac:dyDescent="0.2">
      <c r="A58" s="123"/>
      <c r="B58" s="128" t="s">
        <v>66</v>
      </c>
      <c r="C58" s="190" t="s">
        <v>67</v>
      </c>
      <c r="D58" s="191"/>
      <c r="E58" s="191"/>
      <c r="F58" s="134" t="s">
        <v>26</v>
      </c>
      <c r="G58" s="135"/>
      <c r="H58" s="135"/>
      <c r="I58" s="135">
        <f>'Terasa B'!G74+'Terasa C'!G91</f>
        <v>0</v>
      </c>
      <c r="J58" s="132" t="str">
        <f>IF(I74=0,"",I58/I74*100)</f>
        <v/>
      </c>
    </row>
    <row r="59" spans="1:10" ht="36.75" customHeight="1" x14ac:dyDescent="0.2">
      <c r="A59" s="123"/>
      <c r="B59" s="128" t="s">
        <v>68</v>
      </c>
      <c r="C59" s="190" t="s">
        <v>69</v>
      </c>
      <c r="D59" s="191"/>
      <c r="E59" s="191"/>
      <c r="F59" s="134" t="s">
        <v>26</v>
      </c>
      <c r="G59" s="135"/>
      <c r="H59" s="135"/>
      <c r="I59" s="135">
        <f>'Terasa B'!G81+'Terasa C'!G103</f>
        <v>0</v>
      </c>
      <c r="J59" s="132" t="str">
        <f>IF(I74=0,"",I59/I74*100)</f>
        <v/>
      </c>
    </row>
    <row r="60" spans="1:10" ht="36.75" customHeight="1" x14ac:dyDescent="0.2">
      <c r="A60" s="123"/>
      <c r="B60" s="128" t="s">
        <v>70</v>
      </c>
      <c r="C60" s="190" t="s">
        <v>71</v>
      </c>
      <c r="D60" s="191"/>
      <c r="E60" s="191"/>
      <c r="F60" s="134" t="s">
        <v>26</v>
      </c>
      <c r="G60" s="135"/>
      <c r="H60" s="135"/>
      <c r="I60" s="135">
        <f>'Terasa B'!G84+'Terasa C'!G106</f>
        <v>0</v>
      </c>
      <c r="J60" s="132" t="str">
        <f>IF(I74=0,"",I60/I74*100)</f>
        <v/>
      </c>
    </row>
    <row r="61" spans="1:10" ht="36.75" customHeight="1" x14ac:dyDescent="0.2">
      <c r="A61" s="123"/>
      <c r="B61" s="128" t="s">
        <v>72</v>
      </c>
      <c r="C61" s="190" t="s">
        <v>73</v>
      </c>
      <c r="D61" s="191"/>
      <c r="E61" s="191"/>
      <c r="F61" s="134" t="s">
        <v>26</v>
      </c>
      <c r="G61" s="135"/>
      <c r="H61" s="135"/>
      <c r="I61" s="135">
        <f>'Terasa B'!G87+'Terasa C'!G112</f>
        <v>0</v>
      </c>
      <c r="J61" s="132" t="str">
        <f>IF(I74=0,"",I61/I74*100)</f>
        <v/>
      </c>
    </row>
    <row r="62" spans="1:10" ht="36.75" customHeight="1" x14ac:dyDescent="0.2">
      <c r="A62" s="123"/>
      <c r="B62" s="128" t="s">
        <v>74</v>
      </c>
      <c r="C62" s="190" t="s">
        <v>75</v>
      </c>
      <c r="D62" s="191"/>
      <c r="E62" s="191"/>
      <c r="F62" s="134" t="s">
        <v>26</v>
      </c>
      <c r="G62" s="135"/>
      <c r="H62" s="135"/>
      <c r="I62" s="135">
        <f>'Terasa B'!G92+'Terasa C'!G120</f>
        <v>0</v>
      </c>
      <c r="J62" s="132" t="str">
        <f>IF(I74=0,"",I62/I74*100)</f>
        <v/>
      </c>
    </row>
    <row r="63" spans="1:10" ht="36.75" customHeight="1" x14ac:dyDescent="0.2">
      <c r="A63" s="123"/>
      <c r="B63" s="128" t="s">
        <v>76</v>
      </c>
      <c r="C63" s="190" t="s">
        <v>77</v>
      </c>
      <c r="D63" s="191"/>
      <c r="E63" s="191"/>
      <c r="F63" s="134" t="s">
        <v>26</v>
      </c>
      <c r="G63" s="135"/>
      <c r="H63" s="135"/>
      <c r="I63" s="135">
        <f>'Terasa B'!G97+'Terasa C'!G126</f>
        <v>0</v>
      </c>
      <c r="J63" s="132" t="str">
        <f>IF(I74=0,"",I63/I74*100)</f>
        <v/>
      </c>
    </row>
    <row r="64" spans="1:10" ht="36.75" customHeight="1" x14ac:dyDescent="0.2">
      <c r="A64" s="123"/>
      <c r="B64" s="128" t="s">
        <v>78</v>
      </c>
      <c r="C64" s="190" t="s">
        <v>79</v>
      </c>
      <c r="D64" s="191"/>
      <c r="E64" s="191"/>
      <c r="F64" s="134" t="s">
        <v>26</v>
      </c>
      <c r="G64" s="135"/>
      <c r="H64" s="135"/>
      <c r="I64" s="135">
        <f>'Terasa C'!G130</f>
        <v>0</v>
      </c>
      <c r="J64" s="132" t="str">
        <f>IF(I74=0,"",I64/I74*100)</f>
        <v/>
      </c>
    </row>
    <row r="65" spans="1:10" ht="36.75" customHeight="1" x14ac:dyDescent="0.2">
      <c r="A65" s="123"/>
      <c r="B65" s="128" t="s">
        <v>80</v>
      </c>
      <c r="C65" s="190" t="s">
        <v>81</v>
      </c>
      <c r="D65" s="191"/>
      <c r="E65" s="191"/>
      <c r="F65" s="134" t="s">
        <v>26</v>
      </c>
      <c r="G65" s="135"/>
      <c r="H65" s="135"/>
      <c r="I65" s="135">
        <f>'Terasa B'!G101+'Terasa C'!G133</f>
        <v>0</v>
      </c>
      <c r="J65" s="132" t="str">
        <f>IF(I74=0,"",I65/I74*100)</f>
        <v/>
      </c>
    </row>
    <row r="66" spans="1:10" ht="36.75" customHeight="1" x14ac:dyDescent="0.2">
      <c r="A66" s="123"/>
      <c r="B66" s="128" t="s">
        <v>82</v>
      </c>
      <c r="C66" s="190" t="s">
        <v>83</v>
      </c>
      <c r="D66" s="191"/>
      <c r="E66" s="191"/>
      <c r="F66" s="134" t="s">
        <v>26</v>
      </c>
      <c r="G66" s="135"/>
      <c r="H66" s="135"/>
      <c r="I66" s="135">
        <f>'Terasa B'!G10+'Terasa C'!G12</f>
        <v>0</v>
      </c>
      <c r="J66" s="132" t="str">
        <f>IF(I74=0,"",I66/I74*100)</f>
        <v/>
      </c>
    </row>
    <row r="67" spans="1:10" ht="36.75" customHeight="1" x14ac:dyDescent="0.2">
      <c r="A67" s="123"/>
      <c r="B67" s="128" t="s">
        <v>84</v>
      </c>
      <c r="C67" s="190" t="s">
        <v>85</v>
      </c>
      <c r="D67" s="191"/>
      <c r="E67" s="191"/>
      <c r="F67" s="134" t="s">
        <v>26</v>
      </c>
      <c r="G67" s="135"/>
      <c r="H67" s="135"/>
      <c r="I67" s="135">
        <f>'Terasa B'!G114+'Terasa C'!G153</f>
        <v>0</v>
      </c>
      <c r="J67" s="132" t="str">
        <f>IF(I74=0,"",I67/I74*100)</f>
        <v/>
      </c>
    </row>
    <row r="68" spans="1:10" ht="36.75" customHeight="1" x14ac:dyDescent="0.2">
      <c r="A68" s="123"/>
      <c r="B68" s="128" t="s">
        <v>86</v>
      </c>
      <c r="C68" s="190" t="s">
        <v>87</v>
      </c>
      <c r="D68" s="191"/>
      <c r="E68" s="191"/>
      <c r="F68" s="134" t="s">
        <v>27</v>
      </c>
      <c r="G68" s="135"/>
      <c r="H68" s="135"/>
      <c r="I68" s="135">
        <f>'Terasa B'!G116+'Terasa C'!G155</f>
        <v>0</v>
      </c>
      <c r="J68" s="132" t="str">
        <f>IF(I74=0,"",I68/I74*100)</f>
        <v/>
      </c>
    </row>
    <row r="69" spans="1:10" ht="36.75" customHeight="1" x14ac:dyDescent="0.2">
      <c r="A69" s="123"/>
      <c r="B69" s="128" t="s">
        <v>88</v>
      </c>
      <c r="C69" s="190" t="s">
        <v>89</v>
      </c>
      <c r="D69" s="191"/>
      <c r="E69" s="191"/>
      <c r="F69" s="134" t="s">
        <v>27</v>
      </c>
      <c r="G69" s="135"/>
      <c r="H69" s="135"/>
      <c r="I69" s="135">
        <f>'Terasa B'!G126+'Terasa C'!G165</f>
        <v>0</v>
      </c>
      <c r="J69" s="132" t="str">
        <f>IF(I74=0,"",I69/I74*100)</f>
        <v/>
      </c>
    </row>
    <row r="70" spans="1:10" ht="36.75" customHeight="1" x14ac:dyDescent="0.2">
      <c r="A70" s="123"/>
      <c r="B70" s="128" t="s">
        <v>90</v>
      </c>
      <c r="C70" s="190" t="s">
        <v>91</v>
      </c>
      <c r="D70" s="191"/>
      <c r="E70" s="191"/>
      <c r="F70" s="134" t="s">
        <v>27</v>
      </c>
      <c r="G70" s="135"/>
      <c r="H70" s="135"/>
      <c r="I70" s="135">
        <f>'Terasa C'!G172</f>
        <v>0</v>
      </c>
      <c r="J70" s="132" t="str">
        <f>IF(I74=0,"",I70/I74*100)</f>
        <v/>
      </c>
    </row>
    <row r="71" spans="1:10" ht="36.75" customHeight="1" x14ac:dyDescent="0.2">
      <c r="A71" s="123"/>
      <c r="B71" s="128" t="s">
        <v>92</v>
      </c>
      <c r="C71" s="190" t="s">
        <v>93</v>
      </c>
      <c r="D71" s="191"/>
      <c r="E71" s="191"/>
      <c r="F71" s="134" t="s">
        <v>27</v>
      </c>
      <c r="G71" s="135"/>
      <c r="H71" s="135"/>
      <c r="I71" s="135">
        <f>'Terasa B'!G133+'Terasa C'!G175</f>
        <v>0</v>
      </c>
      <c r="J71" s="132" t="str">
        <f>IF(I74=0,"",I71/I74*100)</f>
        <v/>
      </c>
    </row>
    <row r="72" spans="1:10" ht="36.75" customHeight="1" x14ac:dyDescent="0.2">
      <c r="A72" s="123"/>
      <c r="B72" s="128" t="s">
        <v>94</v>
      </c>
      <c r="C72" s="190" t="s">
        <v>95</v>
      </c>
      <c r="D72" s="191"/>
      <c r="E72" s="191"/>
      <c r="F72" s="134" t="s">
        <v>27</v>
      </c>
      <c r="G72" s="135"/>
      <c r="H72" s="135"/>
      <c r="I72" s="135">
        <f>VRN!G8</f>
        <v>0</v>
      </c>
      <c r="J72" s="132" t="str">
        <f>IF(I74=0,"",I72/I74*100)</f>
        <v/>
      </c>
    </row>
    <row r="73" spans="1:10" ht="36.75" customHeight="1" x14ac:dyDescent="0.2">
      <c r="A73" s="123"/>
      <c r="B73" s="128" t="s">
        <v>96</v>
      </c>
      <c r="C73" s="190" t="s">
        <v>30</v>
      </c>
      <c r="D73" s="191"/>
      <c r="E73" s="191"/>
      <c r="F73" s="134" t="s">
        <v>96</v>
      </c>
      <c r="G73" s="135"/>
      <c r="H73" s="135"/>
      <c r="I73" s="135">
        <f>VRN!G14</f>
        <v>0</v>
      </c>
      <c r="J73" s="132" t="str">
        <f>IF(I74=0,"",I73/I74*100)</f>
        <v/>
      </c>
    </row>
    <row r="74" spans="1:10" ht="25.5" customHeight="1" x14ac:dyDescent="0.2">
      <c r="A74" s="124"/>
      <c r="B74" s="129" t="s">
        <v>1</v>
      </c>
      <c r="C74" s="130"/>
      <c r="D74" s="131"/>
      <c r="E74" s="131"/>
      <c r="F74" s="136"/>
      <c r="G74" s="137"/>
      <c r="H74" s="137"/>
      <c r="I74" s="137">
        <f>SUM(I55:I73)</f>
        <v>0</v>
      </c>
      <c r="J74" s="133">
        <f>SUM(J55:J73)</f>
        <v>0</v>
      </c>
    </row>
    <row r="75" spans="1:10" x14ac:dyDescent="0.2">
      <c r="F75" s="86"/>
      <c r="G75" s="86"/>
      <c r="H75" s="86"/>
      <c r="I75" s="86"/>
      <c r="J75" s="87"/>
    </row>
    <row r="76" spans="1:10" x14ac:dyDescent="0.2">
      <c r="F76" s="86"/>
      <c r="G76" s="86"/>
      <c r="H76" s="86"/>
      <c r="I76" s="86"/>
      <c r="J76" s="87"/>
    </row>
    <row r="77" spans="1:10" x14ac:dyDescent="0.2">
      <c r="F77" s="86"/>
      <c r="G77" s="86"/>
      <c r="H77" s="86"/>
      <c r="I77" s="86"/>
      <c r="J77" s="8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B48:E48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72:E72"/>
    <mergeCell ref="C73:E73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1" t="s">
        <v>7</v>
      </c>
      <c r="B1" s="241"/>
      <c r="C1" s="242"/>
      <c r="D1" s="241"/>
      <c r="E1" s="241"/>
      <c r="F1" s="241"/>
      <c r="G1" s="241"/>
    </row>
    <row r="2" spans="1:7" ht="24.95" customHeight="1" x14ac:dyDescent="0.2">
      <c r="A2" s="50" t="s">
        <v>8</v>
      </c>
      <c r="B2" s="49"/>
      <c r="C2" s="243"/>
      <c r="D2" s="243"/>
      <c r="E2" s="243"/>
      <c r="F2" s="243"/>
      <c r="G2" s="244"/>
    </row>
    <row r="3" spans="1:7" ht="24.95" customHeight="1" x14ac:dyDescent="0.2">
      <c r="A3" s="50" t="s">
        <v>9</v>
      </c>
      <c r="B3" s="49"/>
      <c r="C3" s="243"/>
      <c r="D3" s="243"/>
      <c r="E3" s="243"/>
      <c r="F3" s="243"/>
      <c r="G3" s="244"/>
    </row>
    <row r="4" spans="1:7" ht="24.95" customHeight="1" x14ac:dyDescent="0.2">
      <c r="A4" s="50" t="s">
        <v>10</v>
      </c>
      <c r="B4" s="49"/>
      <c r="C4" s="243"/>
      <c r="D4" s="243"/>
      <c r="E4" s="243"/>
      <c r="F4" s="243"/>
      <c r="G4" s="244"/>
    </row>
    <row r="5" spans="1:7" x14ac:dyDescent="0.2">
      <c r="B5" s="4"/>
      <c r="C5" s="5"/>
      <c r="D5" s="6"/>
    </row>
  </sheetData>
  <sheetProtection algorithmName="SHA-512" hashValue="5aKmdZiDjorGf66CTJwddsV5a7H4vO2ZsfABZlehzP5Nq5vpaWPnsF+/JCd6Ov7rp2crI+J91IK7n3jROl05kQ==" saltValue="MZ0XWFIEtzau/9qCUMr33w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98</v>
      </c>
    </row>
    <row r="2" spans="1:60" ht="24.95" customHeight="1" x14ac:dyDescent="0.2">
      <c r="A2" s="139" t="s">
        <v>8</v>
      </c>
      <c r="B2" s="49" t="s">
        <v>43</v>
      </c>
      <c r="C2" s="248" t="s">
        <v>44</v>
      </c>
      <c r="D2" s="249"/>
      <c r="E2" s="249"/>
      <c r="F2" s="249"/>
      <c r="G2" s="250"/>
      <c r="AG2" t="s">
        <v>99</v>
      </c>
    </row>
    <row r="3" spans="1:60" ht="24.95" customHeight="1" x14ac:dyDescent="0.2">
      <c r="A3" s="139" t="s">
        <v>9</v>
      </c>
      <c r="B3" s="49" t="s">
        <v>46</v>
      </c>
      <c r="C3" s="248" t="s">
        <v>47</v>
      </c>
      <c r="D3" s="249"/>
      <c r="E3" s="249"/>
      <c r="F3" s="249"/>
      <c r="G3" s="250"/>
      <c r="AC3" s="121" t="s">
        <v>99</v>
      </c>
      <c r="AG3" t="s">
        <v>100</v>
      </c>
    </row>
    <row r="4" spans="1:60" ht="24.95" customHeight="1" x14ac:dyDescent="0.2">
      <c r="A4" s="140" t="s">
        <v>10</v>
      </c>
      <c r="B4" s="141" t="s">
        <v>48</v>
      </c>
      <c r="C4" s="251" t="s">
        <v>49</v>
      </c>
      <c r="D4" s="252"/>
      <c r="E4" s="252"/>
      <c r="F4" s="252"/>
      <c r="G4" s="253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31</v>
      </c>
      <c r="H6" s="146" t="s">
        <v>32</v>
      </c>
      <c r="I6" s="146" t="s">
        <v>108</v>
      </c>
      <c r="J6" s="146" t="s">
        <v>33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 x14ac:dyDescent="0.2">
      <c r="A8" s="160" t="s">
        <v>123</v>
      </c>
      <c r="B8" s="161" t="s">
        <v>54</v>
      </c>
      <c r="C8" s="182" t="s">
        <v>63</v>
      </c>
      <c r="D8" s="162"/>
      <c r="E8" s="163"/>
      <c r="F8" s="164"/>
      <c r="G8" s="164">
        <f>SUMIF(AG9:AG9,"&lt;&gt;NOR",G9:G9)</f>
        <v>0</v>
      </c>
      <c r="H8" s="164"/>
      <c r="I8" s="164">
        <f>SUM(I9:I9)</f>
        <v>0</v>
      </c>
      <c r="J8" s="164"/>
      <c r="K8" s="164">
        <f>SUM(K9:K9)</f>
        <v>0</v>
      </c>
      <c r="L8" s="164"/>
      <c r="M8" s="165">
        <f>SUM(M9:M9)</f>
        <v>0</v>
      </c>
      <c r="N8" s="159"/>
      <c r="O8" s="159">
        <f>SUM(O9:O9)</f>
        <v>0</v>
      </c>
      <c r="P8" s="159"/>
      <c r="Q8" s="159">
        <f>SUM(Q9:Q9)</f>
        <v>0.59</v>
      </c>
      <c r="R8" s="159"/>
      <c r="S8" s="159"/>
      <c r="T8" s="159"/>
      <c r="U8" s="159"/>
      <c r="V8" s="159">
        <f>SUM(V9:V9)</f>
        <v>0.68</v>
      </c>
      <c r="W8" s="159"/>
      <c r="X8" s="159"/>
      <c r="AG8" t="s">
        <v>124</v>
      </c>
    </row>
    <row r="9" spans="1:60" outlineLevel="1" x14ac:dyDescent="0.2">
      <c r="A9" s="173">
        <v>1</v>
      </c>
      <c r="B9" s="174" t="s">
        <v>125</v>
      </c>
      <c r="C9" s="183" t="s">
        <v>126</v>
      </c>
      <c r="D9" s="175" t="s">
        <v>127</v>
      </c>
      <c r="E9" s="176">
        <v>4.25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9">
        <f>G9*(1+L9/100)</f>
        <v>0</v>
      </c>
      <c r="N9" s="156">
        <v>0</v>
      </c>
      <c r="O9" s="156">
        <f>ROUND(E9*N9,2)</f>
        <v>0</v>
      </c>
      <c r="P9" s="156">
        <v>0.13800000000000001</v>
      </c>
      <c r="Q9" s="156">
        <f>ROUND(E9*P9,2)</f>
        <v>0.59</v>
      </c>
      <c r="R9" s="156"/>
      <c r="S9" s="156" t="s">
        <v>128</v>
      </c>
      <c r="T9" s="156" t="s">
        <v>129</v>
      </c>
      <c r="U9" s="156">
        <v>0.16</v>
      </c>
      <c r="V9" s="156">
        <f>ROUND(E9*U9,2)</f>
        <v>0.68</v>
      </c>
      <c r="W9" s="156"/>
      <c r="X9" s="156" t="s">
        <v>130</v>
      </c>
      <c r="Y9" s="147"/>
      <c r="Z9" s="147"/>
      <c r="AA9" s="147"/>
      <c r="AB9" s="147"/>
      <c r="AC9" s="147"/>
      <c r="AD9" s="147"/>
      <c r="AE9" s="147"/>
      <c r="AF9" s="147"/>
      <c r="AG9" s="147" t="s">
        <v>131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x14ac:dyDescent="0.2">
      <c r="A10" s="160" t="s">
        <v>123</v>
      </c>
      <c r="B10" s="161" t="s">
        <v>82</v>
      </c>
      <c r="C10" s="182" t="s">
        <v>83</v>
      </c>
      <c r="D10" s="162"/>
      <c r="E10" s="163"/>
      <c r="F10" s="164"/>
      <c r="G10" s="164">
        <f>SUMIF(AG11:AG18,"&lt;&gt;NOR",G11:G18)</f>
        <v>0</v>
      </c>
      <c r="H10" s="164"/>
      <c r="I10" s="164">
        <f>SUM(I11:I18)</f>
        <v>0</v>
      </c>
      <c r="J10" s="164"/>
      <c r="K10" s="164">
        <f>SUM(K11:K18)</f>
        <v>0</v>
      </c>
      <c r="L10" s="164"/>
      <c r="M10" s="165">
        <f>SUM(M11:M18)</f>
        <v>0</v>
      </c>
      <c r="N10" s="159"/>
      <c r="O10" s="159">
        <f>SUM(O11:O18)</f>
        <v>0</v>
      </c>
      <c r="P10" s="159"/>
      <c r="Q10" s="159">
        <f>SUM(Q11:Q18)</f>
        <v>0</v>
      </c>
      <c r="R10" s="159"/>
      <c r="S10" s="159"/>
      <c r="T10" s="159"/>
      <c r="U10" s="159"/>
      <c r="V10" s="159">
        <f>SUM(V11:V18)</f>
        <v>30.14</v>
      </c>
      <c r="W10" s="159"/>
      <c r="X10" s="159"/>
      <c r="AG10" t="s">
        <v>124</v>
      </c>
    </row>
    <row r="11" spans="1:60" outlineLevel="1" x14ac:dyDescent="0.2">
      <c r="A11" s="166">
        <v>2</v>
      </c>
      <c r="B11" s="167" t="s">
        <v>132</v>
      </c>
      <c r="C11" s="184" t="s">
        <v>133</v>
      </c>
      <c r="D11" s="168" t="s">
        <v>134</v>
      </c>
      <c r="E11" s="169">
        <v>14.774760000000001</v>
      </c>
      <c r="F11" s="170"/>
      <c r="G11" s="171">
        <f>ROUND(E11*F11,2)</f>
        <v>0</v>
      </c>
      <c r="H11" s="170"/>
      <c r="I11" s="171">
        <f>ROUND(E11*H11,2)</f>
        <v>0</v>
      </c>
      <c r="J11" s="170"/>
      <c r="K11" s="171">
        <f>ROUND(E11*J11,2)</f>
        <v>0</v>
      </c>
      <c r="L11" s="171">
        <v>21</v>
      </c>
      <c r="M11" s="172">
        <f>G11*(1+L11/100)</f>
        <v>0</v>
      </c>
      <c r="N11" s="156">
        <v>0</v>
      </c>
      <c r="O11" s="156">
        <f>ROUND(E11*N11,2)</f>
        <v>0</v>
      </c>
      <c r="P11" s="156">
        <v>0</v>
      </c>
      <c r="Q11" s="156">
        <f>ROUND(E11*P11,2)</f>
        <v>0</v>
      </c>
      <c r="R11" s="156"/>
      <c r="S11" s="156" t="s">
        <v>135</v>
      </c>
      <c r="T11" s="156" t="s">
        <v>135</v>
      </c>
      <c r="U11" s="156">
        <v>0</v>
      </c>
      <c r="V11" s="156">
        <f>ROUND(E11*U11,2)</f>
        <v>0</v>
      </c>
      <c r="W11" s="156"/>
      <c r="X11" s="156" t="s">
        <v>130</v>
      </c>
      <c r="Y11" s="147"/>
      <c r="Z11" s="147"/>
      <c r="AA11" s="147"/>
      <c r="AB11" s="147"/>
      <c r="AC11" s="147"/>
      <c r="AD11" s="147"/>
      <c r="AE11" s="147"/>
      <c r="AF11" s="147"/>
      <c r="AG11" s="147" t="s">
        <v>136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54"/>
      <c r="B12" s="155"/>
      <c r="C12" s="245" t="s">
        <v>137</v>
      </c>
      <c r="D12" s="246"/>
      <c r="E12" s="246"/>
      <c r="F12" s="246"/>
      <c r="G12" s="24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47"/>
      <c r="Z12" s="147"/>
      <c r="AA12" s="147"/>
      <c r="AB12" s="147"/>
      <c r="AC12" s="147"/>
      <c r="AD12" s="147"/>
      <c r="AE12" s="147"/>
      <c r="AF12" s="147"/>
      <c r="AG12" s="147" t="s">
        <v>138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54"/>
      <c r="B13" s="155"/>
      <c r="C13" s="268" t="s">
        <v>139</v>
      </c>
      <c r="D13" s="269"/>
      <c r="E13" s="269"/>
      <c r="F13" s="269"/>
      <c r="G13" s="269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47"/>
      <c r="Z13" s="147"/>
      <c r="AA13" s="147"/>
      <c r="AB13" s="147"/>
      <c r="AC13" s="147"/>
      <c r="AD13" s="147"/>
      <c r="AE13" s="147"/>
      <c r="AF13" s="147"/>
      <c r="AG13" s="147" t="s">
        <v>138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22.5" outlineLevel="1" x14ac:dyDescent="0.2">
      <c r="A14" s="154"/>
      <c r="B14" s="155"/>
      <c r="C14" s="268" t="s">
        <v>140</v>
      </c>
      <c r="D14" s="269"/>
      <c r="E14" s="269"/>
      <c r="F14" s="269"/>
      <c r="G14" s="269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47"/>
      <c r="Z14" s="147"/>
      <c r="AA14" s="147"/>
      <c r="AB14" s="147"/>
      <c r="AC14" s="147"/>
      <c r="AD14" s="147"/>
      <c r="AE14" s="147"/>
      <c r="AF14" s="147"/>
      <c r="AG14" s="147" t="s">
        <v>138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80" t="str">
        <f>C14</f>
        <v>- při vodorovné dopravě po vodě : vyložení na hromady na suchu nebo na přeložení na dopravní prostředek na suchu do 15 m vodorovně a současně do 4 m svisle,</v>
      </c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54"/>
      <c r="B15" s="155"/>
      <c r="C15" s="268" t="s">
        <v>141</v>
      </c>
      <c r="D15" s="269"/>
      <c r="E15" s="269"/>
      <c r="F15" s="269"/>
      <c r="G15" s="269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47"/>
      <c r="Z15" s="147"/>
      <c r="AA15" s="147"/>
      <c r="AB15" s="147"/>
      <c r="AC15" s="147"/>
      <c r="AD15" s="147"/>
      <c r="AE15" s="147"/>
      <c r="AF15" s="147"/>
      <c r="AG15" s="147" t="s">
        <v>138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3">
        <v>3</v>
      </c>
      <c r="B16" s="174" t="s">
        <v>142</v>
      </c>
      <c r="C16" s="183" t="s">
        <v>143</v>
      </c>
      <c r="D16" s="175" t="s">
        <v>134</v>
      </c>
      <c r="E16" s="176">
        <v>14.774760000000001</v>
      </c>
      <c r="F16" s="177"/>
      <c r="G16" s="178">
        <f>ROUND(E16*F16,2)</f>
        <v>0</v>
      </c>
      <c r="H16" s="177"/>
      <c r="I16" s="178">
        <f>ROUND(E16*H16,2)</f>
        <v>0</v>
      </c>
      <c r="J16" s="177"/>
      <c r="K16" s="178">
        <f>ROUND(E16*J16,2)</f>
        <v>0</v>
      </c>
      <c r="L16" s="178">
        <v>21</v>
      </c>
      <c r="M16" s="179">
        <f>G16*(1+L16/100)</f>
        <v>0</v>
      </c>
      <c r="N16" s="156">
        <v>0</v>
      </c>
      <c r="O16" s="156">
        <f>ROUND(E16*N16,2)</f>
        <v>0</v>
      </c>
      <c r="P16" s="156">
        <v>0</v>
      </c>
      <c r="Q16" s="156">
        <f>ROUND(E16*P16,2)</f>
        <v>0</v>
      </c>
      <c r="R16" s="156"/>
      <c r="S16" s="156" t="s">
        <v>128</v>
      </c>
      <c r="T16" s="156" t="s">
        <v>129</v>
      </c>
      <c r="U16" s="156">
        <v>0.94</v>
      </c>
      <c r="V16" s="156">
        <f>ROUND(E16*U16,2)</f>
        <v>13.89</v>
      </c>
      <c r="W16" s="156"/>
      <c r="X16" s="156" t="s">
        <v>144</v>
      </c>
      <c r="Y16" s="147"/>
      <c r="Z16" s="147"/>
      <c r="AA16" s="147"/>
      <c r="AB16" s="147"/>
      <c r="AC16" s="147"/>
      <c r="AD16" s="147"/>
      <c r="AE16" s="147"/>
      <c r="AF16" s="147"/>
      <c r="AG16" s="147" t="s">
        <v>145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3">
        <v>4</v>
      </c>
      <c r="B17" s="174" t="s">
        <v>146</v>
      </c>
      <c r="C17" s="183" t="s">
        <v>147</v>
      </c>
      <c r="D17" s="175" t="s">
        <v>134</v>
      </c>
      <c r="E17" s="176">
        <v>147.74761000000001</v>
      </c>
      <c r="F17" s="177"/>
      <c r="G17" s="178">
        <f>ROUND(E17*F17,2)</f>
        <v>0</v>
      </c>
      <c r="H17" s="177"/>
      <c r="I17" s="178">
        <f>ROUND(E17*H17,2)</f>
        <v>0</v>
      </c>
      <c r="J17" s="177"/>
      <c r="K17" s="178">
        <f>ROUND(E17*J17,2)</f>
        <v>0</v>
      </c>
      <c r="L17" s="178">
        <v>21</v>
      </c>
      <c r="M17" s="179">
        <f>G17*(1+L17/100)</f>
        <v>0</v>
      </c>
      <c r="N17" s="156">
        <v>0</v>
      </c>
      <c r="O17" s="156">
        <f>ROUND(E17*N17,2)</f>
        <v>0</v>
      </c>
      <c r="P17" s="156">
        <v>0</v>
      </c>
      <c r="Q17" s="156">
        <f>ROUND(E17*P17,2)</f>
        <v>0</v>
      </c>
      <c r="R17" s="156"/>
      <c r="S17" s="156" t="s">
        <v>128</v>
      </c>
      <c r="T17" s="156" t="s">
        <v>129</v>
      </c>
      <c r="U17" s="156">
        <v>0.11</v>
      </c>
      <c r="V17" s="156">
        <f>ROUND(E17*U17,2)</f>
        <v>16.25</v>
      </c>
      <c r="W17" s="156"/>
      <c r="X17" s="156" t="s">
        <v>144</v>
      </c>
      <c r="Y17" s="147"/>
      <c r="Z17" s="147"/>
      <c r="AA17" s="147"/>
      <c r="AB17" s="147"/>
      <c r="AC17" s="147"/>
      <c r="AD17" s="147"/>
      <c r="AE17" s="147"/>
      <c r="AF17" s="147"/>
      <c r="AG17" s="147" t="s">
        <v>145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3">
        <v>5</v>
      </c>
      <c r="B18" s="174" t="s">
        <v>148</v>
      </c>
      <c r="C18" s="183" t="s">
        <v>149</v>
      </c>
      <c r="D18" s="175" t="s">
        <v>134</v>
      </c>
      <c r="E18" s="176">
        <v>14.774760000000001</v>
      </c>
      <c r="F18" s="177"/>
      <c r="G18" s="178">
        <f>ROUND(E18*F18,2)</f>
        <v>0</v>
      </c>
      <c r="H18" s="177"/>
      <c r="I18" s="178">
        <f>ROUND(E18*H18,2)</f>
        <v>0</v>
      </c>
      <c r="J18" s="177"/>
      <c r="K18" s="178">
        <f>ROUND(E18*J18,2)</f>
        <v>0</v>
      </c>
      <c r="L18" s="178">
        <v>21</v>
      </c>
      <c r="M18" s="179">
        <f>G18*(1+L18/100)</f>
        <v>0</v>
      </c>
      <c r="N18" s="156">
        <v>0</v>
      </c>
      <c r="O18" s="156">
        <f>ROUND(E18*N18,2)</f>
        <v>0</v>
      </c>
      <c r="P18" s="156">
        <v>0</v>
      </c>
      <c r="Q18" s="156">
        <f>ROUND(E18*P18,2)</f>
        <v>0</v>
      </c>
      <c r="R18" s="156"/>
      <c r="S18" s="156" t="s">
        <v>128</v>
      </c>
      <c r="T18" s="156" t="s">
        <v>129</v>
      </c>
      <c r="U18" s="156">
        <v>0</v>
      </c>
      <c r="V18" s="156">
        <f>ROUND(E18*U18,2)</f>
        <v>0</v>
      </c>
      <c r="W18" s="156"/>
      <c r="X18" s="156" t="s">
        <v>130</v>
      </c>
      <c r="Y18" s="147"/>
      <c r="Z18" s="147"/>
      <c r="AA18" s="147"/>
      <c r="AB18" s="147"/>
      <c r="AC18" s="147"/>
      <c r="AD18" s="147"/>
      <c r="AE18" s="147"/>
      <c r="AF18" s="147"/>
      <c r="AG18" s="147" t="s">
        <v>136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x14ac:dyDescent="0.2">
      <c r="A19" s="160" t="s">
        <v>123</v>
      </c>
      <c r="B19" s="161" t="s">
        <v>54</v>
      </c>
      <c r="C19" s="182" t="s">
        <v>63</v>
      </c>
      <c r="D19" s="162"/>
      <c r="E19" s="163"/>
      <c r="F19" s="164"/>
      <c r="G19" s="164">
        <f>SUMIF(AG20:AG44,"&lt;&gt;NOR",G20:G44)</f>
        <v>0</v>
      </c>
      <c r="H19" s="164"/>
      <c r="I19" s="164">
        <f>SUM(I20:I44)</f>
        <v>0</v>
      </c>
      <c r="J19" s="164"/>
      <c r="K19" s="164">
        <f>SUM(K20:K44)</f>
        <v>0</v>
      </c>
      <c r="L19" s="164"/>
      <c r="M19" s="165">
        <f>SUM(M20:M44)</f>
        <v>0</v>
      </c>
      <c r="N19" s="159"/>
      <c r="O19" s="159">
        <f>SUM(O20:O44)</f>
        <v>0</v>
      </c>
      <c r="P19" s="159"/>
      <c r="Q19" s="159">
        <f>SUM(Q20:Q44)</f>
        <v>1.58</v>
      </c>
      <c r="R19" s="159"/>
      <c r="S19" s="159"/>
      <c r="T19" s="159"/>
      <c r="U19" s="159"/>
      <c r="V19" s="159">
        <f>SUM(V20:V44)</f>
        <v>78.050000000000011</v>
      </c>
      <c r="W19" s="159"/>
      <c r="X19" s="159"/>
      <c r="AG19" t="s">
        <v>124</v>
      </c>
    </row>
    <row r="20" spans="1:60" outlineLevel="1" x14ac:dyDescent="0.2">
      <c r="A20" s="166">
        <v>6</v>
      </c>
      <c r="B20" s="167" t="s">
        <v>150</v>
      </c>
      <c r="C20" s="184" t="s">
        <v>151</v>
      </c>
      <c r="D20" s="168" t="s">
        <v>152</v>
      </c>
      <c r="E20" s="169">
        <v>0.41499999999999998</v>
      </c>
      <c r="F20" s="170"/>
      <c r="G20" s="171">
        <f>ROUND(E20*F20,2)</f>
        <v>0</v>
      </c>
      <c r="H20" s="170"/>
      <c r="I20" s="171">
        <f>ROUND(E20*H20,2)</f>
        <v>0</v>
      </c>
      <c r="J20" s="170"/>
      <c r="K20" s="171">
        <f>ROUND(E20*J20,2)</f>
        <v>0</v>
      </c>
      <c r="L20" s="171">
        <v>21</v>
      </c>
      <c r="M20" s="172">
        <f>G20*(1+L20/100)</f>
        <v>0</v>
      </c>
      <c r="N20" s="156">
        <v>0</v>
      </c>
      <c r="O20" s="156">
        <f>ROUND(E20*N20,2)</f>
        <v>0</v>
      </c>
      <c r="P20" s="156">
        <v>1.3</v>
      </c>
      <c r="Q20" s="156">
        <f>ROUND(E20*P20,2)</f>
        <v>0.54</v>
      </c>
      <c r="R20" s="156"/>
      <c r="S20" s="156" t="s">
        <v>128</v>
      </c>
      <c r="T20" s="156" t="s">
        <v>129</v>
      </c>
      <c r="U20" s="156">
        <v>0.51</v>
      </c>
      <c r="V20" s="156">
        <f>ROUND(E20*U20,2)</f>
        <v>0.21</v>
      </c>
      <c r="W20" s="156"/>
      <c r="X20" s="156" t="s">
        <v>130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131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54"/>
      <c r="B21" s="155"/>
      <c r="C21" s="185" t="s">
        <v>153</v>
      </c>
      <c r="D21" s="157"/>
      <c r="E21" s="158">
        <v>0.42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47"/>
      <c r="Z21" s="147"/>
      <c r="AA21" s="147"/>
      <c r="AB21" s="147"/>
      <c r="AC21" s="147"/>
      <c r="AD21" s="147"/>
      <c r="AE21" s="147"/>
      <c r="AF21" s="147"/>
      <c r="AG21" s="147" t="s">
        <v>154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3">
        <v>7</v>
      </c>
      <c r="B22" s="174" t="s">
        <v>155</v>
      </c>
      <c r="C22" s="183" t="s">
        <v>156</v>
      </c>
      <c r="D22" s="175" t="s">
        <v>157</v>
      </c>
      <c r="E22" s="176">
        <v>8.3000000000000007</v>
      </c>
      <c r="F22" s="177"/>
      <c r="G22" s="178">
        <f>ROUND(E22*F22,2)</f>
        <v>0</v>
      </c>
      <c r="H22" s="177"/>
      <c r="I22" s="178">
        <f>ROUND(E22*H22,2)</f>
        <v>0</v>
      </c>
      <c r="J22" s="177"/>
      <c r="K22" s="178">
        <f>ROUND(E22*J22,2)</f>
        <v>0</v>
      </c>
      <c r="L22" s="178">
        <v>21</v>
      </c>
      <c r="M22" s="179">
        <f>G22*(1+L22/100)</f>
        <v>0</v>
      </c>
      <c r="N22" s="156">
        <v>0</v>
      </c>
      <c r="O22" s="156">
        <f>ROUND(E22*N22,2)</f>
        <v>0</v>
      </c>
      <c r="P22" s="156">
        <v>0.125</v>
      </c>
      <c r="Q22" s="156">
        <f>ROUND(E22*P22,2)</f>
        <v>1.04</v>
      </c>
      <c r="R22" s="156"/>
      <c r="S22" s="156" t="s">
        <v>128</v>
      </c>
      <c r="T22" s="156" t="s">
        <v>129</v>
      </c>
      <c r="U22" s="156">
        <v>0.08</v>
      </c>
      <c r="V22" s="156">
        <f>ROUND(E22*U22,2)</f>
        <v>0.66</v>
      </c>
      <c r="W22" s="156"/>
      <c r="X22" s="156" t="s">
        <v>130</v>
      </c>
      <c r="Y22" s="147"/>
      <c r="Z22" s="147"/>
      <c r="AA22" s="147"/>
      <c r="AB22" s="147"/>
      <c r="AC22" s="147"/>
      <c r="AD22" s="147"/>
      <c r="AE22" s="147"/>
      <c r="AF22" s="147"/>
      <c r="AG22" s="147" t="s">
        <v>131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66">
        <v>8</v>
      </c>
      <c r="B23" s="167" t="s">
        <v>158</v>
      </c>
      <c r="C23" s="184" t="s">
        <v>159</v>
      </c>
      <c r="D23" s="168" t="s">
        <v>152</v>
      </c>
      <c r="E23" s="169">
        <v>10.209</v>
      </c>
      <c r="F23" s="170"/>
      <c r="G23" s="171">
        <f>ROUND(E23*F23,2)</f>
        <v>0</v>
      </c>
      <c r="H23" s="170"/>
      <c r="I23" s="171">
        <f>ROUND(E23*H23,2)</f>
        <v>0</v>
      </c>
      <c r="J23" s="170"/>
      <c r="K23" s="171">
        <f>ROUND(E23*J23,2)</f>
        <v>0</v>
      </c>
      <c r="L23" s="171">
        <v>21</v>
      </c>
      <c r="M23" s="172">
        <f>G23*(1+L23/100)</f>
        <v>0</v>
      </c>
      <c r="N23" s="156">
        <v>0</v>
      </c>
      <c r="O23" s="156">
        <f>ROUND(E23*N23,2)</f>
        <v>0</v>
      </c>
      <c r="P23" s="156">
        <v>0</v>
      </c>
      <c r="Q23" s="156">
        <f>ROUND(E23*P23,2)</f>
        <v>0</v>
      </c>
      <c r="R23" s="156"/>
      <c r="S23" s="156" t="s">
        <v>128</v>
      </c>
      <c r="T23" s="156" t="s">
        <v>129</v>
      </c>
      <c r="U23" s="156">
        <v>3.53</v>
      </c>
      <c r="V23" s="156">
        <f>ROUND(E23*U23,2)</f>
        <v>36.04</v>
      </c>
      <c r="W23" s="156"/>
      <c r="X23" s="156" t="s">
        <v>130</v>
      </c>
      <c r="Y23" s="147"/>
      <c r="Z23" s="147"/>
      <c r="AA23" s="147"/>
      <c r="AB23" s="147"/>
      <c r="AC23" s="147"/>
      <c r="AD23" s="147"/>
      <c r="AE23" s="147"/>
      <c r="AF23" s="147"/>
      <c r="AG23" s="147" t="s">
        <v>131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2.5" outlineLevel="1" x14ac:dyDescent="0.2">
      <c r="A24" s="154"/>
      <c r="B24" s="155"/>
      <c r="C24" s="185" t="s">
        <v>160</v>
      </c>
      <c r="D24" s="157"/>
      <c r="E24" s="158">
        <v>4.04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47"/>
      <c r="Z24" s="147"/>
      <c r="AA24" s="147"/>
      <c r="AB24" s="147"/>
      <c r="AC24" s="147"/>
      <c r="AD24" s="147"/>
      <c r="AE24" s="147"/>
      <c r="AF24" s="147"/>
      <c r="AG24" s="147" t="s">
        <v>154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ht="22.5" outlineLevel="1" x14ac:dyDescent="0.2">
      <c r="A25" s="154"/>
      <c r="B25" s="155"/>
      <c r="C25" s="185" t="s">
        <v>161</v>
      </c>
      <c r="D25" s="157"/>
      <c r="E25" s="158">
        <v>0.38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47"/>
      <c r="Z25" s="147"/>
      <c r="AA25" s="147"/>
      <c r="AB25" s="147"/>
      <c r="AC25" s="147"/>
      <c r="AD25" s="147"/>
      <c r="AE25" s="147"/>
      <c r="AF25" s="147"/>
      <c r="AG25" s="147" t="s">
        <v>154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54"/>
      <c r="B26" s="155"/>
      <c r="C26" s="185" t="s">
        <v>162</v>
      </c>
      <c r="D26" s="157"/>
      <c r="E26" s="158">
        <v>0.75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47"/>
      <c r="Z26" s="147"/>
      <c r="AA26" s="147"/>
      <c r="AB26" s="147"/>
      <c r="AC26" s="147"/>
      <c r="AD26" s="147"/>
      <c r="AE26" s="147"/>
      <c r="AF26" s="147"/>
      <c r="AG26" s="147" t="s">
        <v>154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54"/>
      <c r="B27" s="155"/>
      <c r="C27" s="185" t="s">
        <v>163</v>
      </c>
      <c r="D27" s="157"/>
      <c r="E27" s="158">
        <v>3.24</v>
      </c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47"/>
      <c r="Z27" s="147"/>
      <c r="AA27" s="147"/>
      <c r="AB27" s="147"/>
      <c r="AC27" s="147"/>
      <c r="AD27" s="147"/>
      <c r="AE27" s="147"/>
      <c r="AF27" s="147"/>
      <c r="AG27" s="147" t="s">
        <v>154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54"/>
      <c r="B28" s="155"/>
      <c r="C28" s="185" t="s">
        <v>164</v>
      </c>
      <c r="D28" s="157"/>
      <c r="E28" s="158">
        <v>1.8</v>
      </c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47"/>
      <c r="Z28" s="147"/>
      <c r="AA28" s="147"/>
      <c r="AB28" s="147"/>
      <c r="AC28" s="147"/>
      <c r="AD28" s="147"/>
      <c r="AE28" s="147"/>
      <c r="AF28" s="147"/>
      <c r="AG28" s="147" t="s">
        <v>154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2.5" outlineLevel="1" x14ac:dyDescent="0.2">
      <c r="A29" s="166">
        <v>9</v>
      </c>
      <c r="B29" s="167" t="s">
        <v>165</v>
      </c>
      <c r="C29" s="184" t="s">
        <v>166</v>
      </c>
      <c r="D29" s="168" t="s">
        <v>152</v>
      </c>
      <c r="E29" s="169">
        <v>10.209</v>
      </c>
      <c r="F29" s="170"/>
      <c r="G29" s="171">
        <f>ROUND(E29*F29,2)</f>
        <v>0</v>
      </c>
      <c r="H29" s="170"/>
      <c r="I29" s="171">
        <f>ROUND(E29*H29,2)</f>
        <v>0</v>
      </c>
      <c r="J29" s="170"/>
      <c r="K29" s="171">
        <f>ROUND(E29*J29,2)</f>
        <v>0</v>
      </c>
      <c r="L29" s="171">
        <v>21</v>
      </c>
      <c r="M29" s="172">
        <f>G29*(1+L29/100)</f>
        <v>0</v>
      </c>
      <c r="N29" s="156">
        <v>0</v>
      </c>
      <c r="O29" s="156">
        <f>ROUND(E29*N29,2)</f>
        <v>0</v>
      </c>
      <c r="P29" s="156">
        <v>0</v>
      </c>
      <c r="Q29" s="156">
        <f>ROUND(E29*P29,2)</f>
        <v>0</v>
      </c>
      <c r="R29" s="156"/>
      <c r="S29" s="156" t="s">
        <v>128</v>
      </c>
      <c r="T29" s="156" t="s">
        <v>129</v>
      </c>
      <c r="U29" s="156">
        <v>0.01</v>
      </c>
      <c r="V29" s="156">
        <f>ROUND(E29*U29,2)</f>
        <v>0.1</v>
      </c>
      <c r="W29" s="156"/>
      <c r="X29" s="156" t="s">
        <v>130</v>
      </c>
      <c r="Y29" s="147"/>
      <c r="Z29" s="147"/>
      <c r="AA29" s="147"/>
      <c r="AB29" s="147"/>
      <c r="AC29" s="147"/>
      <c r="AD29" s="147"/>
      <c r="AE29" s="147"/>
      <c r="AF29" s="147"/>
      <c r="AG29" s="147" t="s">
        <v>131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54"/>
      <c r="B30" s="155"/>
      <c r="C30" s="185" t="s">
        <v>167</v>
      </c>
      <c r="D30" s="157"/>
      <c r="E30" s="158">
        <v>10.210000000000001</v>
      </c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47"/>
      <c r="Z30" s="147"/>
      <c r="AA30" s="147"/>
      <c r="AB30" s="147"/>
      <c r="AC30" s="147"/>
      <c r="AD30" s="147"/>
      <c r="AE30" s="147"/>
      <c r="AF30" s="147"/>
      <c r="AG30" s="147" t="s">
        <v>154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66">
        <v>10</v>
      </c>
      <c r="B31" s="167" t="s">
        <v>168</v>
      </c>
      <c r="C31" s="184" t="s">
        <v>169</v>
      </c>
      <c r="D31" s="168" t="s">
        <v>152</v>
      </c>
      <c r="E31" s="169">
        <v>102.09</v>
      </c>
      <c r="F31" s="170"/>
      <c r="G31" s="171">
        <f>ROUND(E31*F31,2)</f>
        <v>0</v>
      </c>
      <c r="H31" s="170"/>
      <c r="I31" s="171">
        <f>ROUND(E31*H31,2)</f>
        <v>0</v>
      </c>
      <c r="J31" s="170"/>
      <c r="K31" s="171">
        <f>ROUND(E31*J31,2)</f>
        <v>0</v>
      </c>
      <c r="L31" s="171">
        <v>21</v>
      </c>
      <c r="M31" s="172">
        <f>G31*(1+L31/100)</f>
        <v>0</v>
      </c>
      <c r="N31" s="156">
        <v>0</v>
      </c>
      <c r="O31" s="156">
        <f>ROUND(E31*N31,2)</f>
        <v>0</v>
      </c>
      <c r="P31" s="156">
        <v>0</v>
      </c>
      <c r="Q31" s="156">
        <f>ROUND(E31*P31,2)</f>
        <v>0</v>
      </c>
      <c r="R31" s="156"/>
      <c r="S31" s="156" t="s">
        <v>128</v>
      </c>
      <c r="T31" s="156" t="s">
        <v>129</v>
      </c>
      <c r="U31" s="156">
        <v>0</v>
      </c>
      <c r="V31" s="156">
        <f>ROUND(E31*U31,2)</f>
        <v>0</v>
      </c>
      <c r="W31" s="156"/>
      <c r="X31" s="156" t="s">
        <v>130</v>
      </c>
      <c r="Y31" s="147"/>
      <c r="Z31" s="147"/>
      <c r="AA31" s="147"/>
      <c r="AB31" s="147"/>
      <c r="AC31" s="147"/>
      <c r="AD31" s="147"/>
      <c r="AE31" s="147"/>
      <c r="AF31" s="147"/>
      <c r="AG31" s="147" t="s">
        <v>131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85" t="s">
        <v>170</v>
      </c>
      <c r="D32" s="157"/>
      <c r="E32" s="158">
        <v>102.09</v>
      </c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47"/>
      <c r="Z32" s="147"/>
      <c r="AA32" s="147"/>
      <c r="AB32" s="147"/>
      <c r="AC32" s="147"/>
      <c r="AD32" s="147"/>
      <c r="AE32" s="147"/>
      <c r="AF32" s="147"/>
      <c r="AG32" s="147" t="s">
        <v>154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2.5" outlineLevel="1" x14ac:dyDescent="0.2">
      <c r="A33" s="166">
        <v>11</v>
      </c>
      <c r="B33" s="167" t="s">
        <v>171</v>
      </c>
      <c r="C33" s="184" t="s">
        <v>172</v>
      </c>
      <c r="D33" s="168" t="s">
        <v>152</v>
      </c>
      <c r="E33" s="169">
        <v>51.045000000000002</v>
      </c>
      <c r="F33" s="170"/>
      <c r="G33" s="171">
        <f>ROUND(E33*F33,2)</f>
        <v>0</v>
      </c>
      <c r="H33" s="170"/>
      <c r="I33" s="171">
        <f>ROUND(E33*H33,2)</f>
        <v>0</v>
      </c>
      <c r="J33" s="170"/>
      <c r="K33" s="171">
        <f>ROUND(E33*J33,2)</f>
        <v>0</v>
      </c>
      <c r="L33" s="171">
        <v>21</v>
      </c>
      <c r="M33" s="172">
        <f>G33*(1+L33/100)</f>
        <v>0</v>
      </c>
      <c r="N33" s="156">
        <v>0</v>
      </c>
      <c r="O33" s="156">
        <f>ROUND(E33*N33,2)</f>
        <v>0</v>
      </c>
      <c r="P33" s="156">
        <v>0</v>
      </c>
      <c r="Q33" s="156">
        <f>ROUND(E33*P33,2)</f>
        <v>0</v>
      </c>
      <c r="R33" s="156"/>
      <c r="S33" s="156" t="s">
        <v>128</v>
      </c>
      <c r="T33" s="156" t="s">
        <v>129</v>
      </c>
      <c r="U33" s="156">
        <v>0.67</v>
      </c>
      <c r="V33" s="156">
        <f>ROUND(E33*U33,2)</f>
        <v>34.200000000000003</v>
      </c>
      <c r="W33" s="156"/>
      <c r="X33" s="156" t="s">
        <v>130</v>
      </c>
      <c r="Y33" s="147"/>
      <c r="Z33" s="147"/>
      <c r="AA33" s="147"/>
      <c r="AB33" s="147"/>
      <c r="AC33" s="147"/>
      <c r="AD33" s="147"/>
      <c r="AE33" s="147"/>
      <c r="AF33" s="147"/>
      <c r="AG33" s="147" t="s">
        <v>131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54"/>
      <c r="B34" s="155"/>
      <c r="C34" s="185" t="s">
        <v>173</v>
      </c>
      <c r="D34" s="157"/>
      <c r="E34" s="158">
        <v>51.05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47"/>
      <c r="Z34" s="147"/>
      <c r="AA34" s="147"/>
      <c r="AB34" s="147"/>
      <c r="AC34" s="147"/>
      <c r="AD34" s="147"/>
      <c r="AE34" s="147"/>
      <c r="AF34" s="147"/>
      <c r="AG34" s="147" t="s">
        <v>154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66">
        <v>12</v>
      </c>
      <c r="B35" s="167" t="s">
        <v>174</v>
      </c>
      <c r="C35" s="184" t="s">
        <v>175</v>
      </c>
      <c r="D35" s="168" t="s">
        <v>127</v>
      </c>
      <c r="E35" s="169">
        <v>89</v>
      </c>
      <c r="F35" s="170"/>
      <c r="G35" s="171">
        <f>ROUND(E35*F35,2)</f>
        <v>0</v>
      </c>
      <c r="H35" s="170"/>
      <c r="I35" s="171">
        <f>ROUND(E35*H35,2)</f>
        <v>0</v>
      </c>
      <c r="J35" s="170"/>
      <c r="K35" s="171">
        <f>ROUND(E35*J35,2)</f>
        <v>0</v>
      </c>
      <c r="L35" s="171">
        <v>21</v>
      </c>
      <c r="M35" s="172">
        <f>G35*(1+L35/100)</f>
        <v>0</v>
      </c>
      <c r="N35" s="156">
        <v>0</v>
      </c>
      <c r="O35" s="156">
        <f>ROUND(E35*N35,2)</f>
        <v>0</v>
      </c>
      <c r="P35" s="156">
        <v>0</v>
      </c>
      <c r="Q35" s="156">
        <f>ROUND(E35*P35,2)</f>
        <v>0</v>
      </c>
      <c r="R35" s="156"/>
      <c r="S35" s="156" t="s">
        <v>128</v>
      </c>
      <c r="T35" s="156" t="s">
        <v>129</v>
      </c>
      <c r="U35" s="156">
        <v>0.06</v>
      </c>
      <c r="V35" s="156">
        <f>ROUND(E35*U35,2)</f>
        <v>5.34</v>
      </c>
      <c r="W35" s="156"/>
      <c r="X35" s="156" t="s">
        <v>130</v>
      </c>
      <c r="Y35" s="147"/>
      <c r="Z35" s="147"/>
      <c r="AA35" s="147"/>
      <c r="AB35" s="147"/>
      <c r="AC35" s="147"/>
      <c r="AD35" s="147"/>
      <c r="AE35" s="147"/>
      <c r="AF35" s="147"/>
      <c r="AG35" s="147" t="s">
        <v>131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54"/>
      <c r="B36" s="155"/>
      <c r="C36" s="185" t="s">
        <v>176</v>
      </c>
      <c r="D36" s="157"/>
      <c r="E36" s="158">
        <v>80</v>
      </c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47"/>
      <c r="Z36" s="147"/>
      <c r="AA36" s="147"/>
      <c r="AB36" s="147"/>
      <c r="AC36" s="147"/>
      <c r="AD36" s="147"/>
      <c r="AE36" s="147"/>
      <c r="AF36" s="147"/>
      <c r="AG36" s="147" t="s">
        <v>154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54"/>
      <c r="B37" s="155"/>
      <c r="C37" s="185" t="s">
        <v>177</v>
      </c>
      <c r="D37" s="157"/>
      <c r="E37" s="158">
        <v>9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47"/>
      <c r="Z37" s="147"/>
      <c r="AA37" s="147"/>
      <c r="AB37" s="147"/>
      <c r="AC37" s="147"/>
      <c r="AD37" s="147"/>
      <c r="AE37" s="147"/>
      <c r="AF37" s="147"/>
      <c r="AG37" s="147" t="s">
        <v>154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66">
        <v>13</v>
      </c>
      <c r="B38" s="167" t="s">
        <v>178</v>
      </c>
      <c r="C38" s="184" t="s">
        <v>179</v>
      </c>
      <c r="D38" s="168" t="s">
        <v>127</v>
      </c>
      <c r="E38" s="169">
        <v>9</v>
      </c>
      <c r="F38" s="170"/>
      <c r="G38" s="171">
        <f>ROUND(E38*F38,2)</f>
        <v>0</v>
      </c>
      <c r="H38" s="170"/>
      <c r="I38" s="171">
        <f>ROUND(E38*H38,2)</f>
        <v>0</v>
      </c>
      <c r="J38" s="170"/>
      <c r="K38" s="171">
        <f>ROUND(E38*J38,2)</f>
        <v>0</v>
      </c>
      <c r="L38" s="171">
        <v>21</v>
      </c>
      <c r="M38" s="172">
        <f>G38*(1+L38/100)</f>
        <v>0</v>
      </c>
      <c r="N38" s="156">
        <v>0</v>
      </c>
      <c r="O38" s="156">
        <f>ROUND(E38*N38,2)</f>
        <v>0</v>
      </c>
      <c r="P38" s="156">
        <v>0</v>
      </c>
      <c r="Q38" s="156">
        <f>ROUND(E38*P38,2)</f>
        <v>0</v>
      </c>
      <c r="R38" s="156"/>
      <c r="S38" s="156" t="s">
        <v>128</v>
      </c>
      <c r="T38" s="156" t="s">
        <v>129</v>
      </c>
      <c r="U38" s="156">
        <v>8.0000000000000002E-3</v>
      </c>
      <c r="V38" s="156">
        <f>ROUND(E38*U38,2)</f>
        <v>7.0000000000000007E-2</v>
      </c>
      <c r="W38" s="156"/>
      <c r="X38" s="156" t="s">
        <v>130</v>
      </c>
      <c r="Y38" s="147"/>
      <c r="Z38" s="147"/>
      <c r="AA38" s="147"/>
      <c r="AB38" s="147"/>
      <c r="AC38" s="147"/>
      <c r="AD38" s="147"/>
      <c r="AE38" s="147"/>
      <c r="AF38" s="147"/>
      <c r="AG38" s="147" t="s">
        <v>131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54"/>
      <c r="B39" s="155"/>
      <c r="C39" s="185" t="s">
        <v>177</v>
      </c>
      <c r="D39" s="157"/>
      <c r="E39" s="158">
        <v>9</v>
      </c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47"/>
      <c r="Z39" s="147"/>
      <c r="AA39" s="147"/>
      <c r="AB39" s="147"/>
      <c r="AC39" s="147"/>
      <c r="AD39" s="147"/>
      <c r="AE39" s="147"/>
      <c r="AF39" s="147"/>
      <c r="AG39" s="147" t="s">
        <v>154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66">
        <v>14</v>
      </c>
      <c r="B40" s="167" t="s">
        <v>180</v>
      </c>
      <c r="C40" s="184" t="s">
        <v>181</v>
      </c>
      <c r="D40" s="168" t="s">
        <v>127</v>
      </c>
      <c r="E40" s="169">
        <v>11.67</v>
      </c>
      <c r="F40" s="170"/>
      <c r="G40" s="171">
        <f>ROUND(E40*F40,2)</f>
        <v>0</v>
      </c>
      <c r="H40" s="170"/>
      <c r="I40" s="171">
        <f>ROUND(E40*H40,2)</f>
        <v>0</v>
      </c>
      <c r="J40" s="170"/>
      <c r="K40" s="171">
        <f>ROUND(E40*J40,2)</f>
        <v>0</v>
      </c>
      <c r="L40" s="171">
        <v>21</v>
      </c>
      <c r="M40" s="172">
        <f>G40*(1+L40/100)</f>
        <v>0</v>
      </c>
      <c r="N40" s="156">
        <v>0</v>
      </c>
      <c r="O40" s="156">
        <f>ROUND(E40*N40,2)</f>
        <v>0</v>
      </c>
      <c r="P40" s="156">
        <v>0</v>
      </c>
      <c r="Q40" s="156">
        <f>ROUND(E40*P40,2)</f>
        <v>0</v>
      </c>
      <c r="R40" s="156"/>
      <c r="S40" s="156" t="s">
        <v>128</v>
      </c>
      <c r="T40" s="156" t="s">
        <v>129</v>
      </c>
      <c r="U40" s="156">
        <v>0.02</v>
      </c>
      <c r="V40" s="156">
        <f>ROUND(E40*U40,2)</f>
        <v>0.23</v>
      </c>
      <c r="W40" s="156"/>
      <c r="X40" s="156" t="s">
        <v>130</v>
      </c>
      <c r="Y40" s="147"/>
      <c r="Z40" s="147"/>
      <c r="AA40" s="147"/>
      <c r="AB40" s="147"/>
      <c r="AC40" s="147"/>
      <c r="AD40" s="147"/>
      <c r="AE40" s="147"/>
      <c r="AF40" s="147"/>
      <c r="AG40" s="147" t="s">
        <v>131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54"/>
      <c r="B41" s="155"/>
      <c r="C41" s="185" t="s">
        <v>182</v>
      </c>
      <c r="D41" s="157"/>
      <c r="E41" s="158">
        <v>11.67</v>
      </c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47"/>
      <c r="Z41" s="147"/>
      <c r="AA41" s="147"/>
      <c r="AB41" s="147"/>
      <c r="AC41" s="147"/>
      <c r="AD41" s="147"/>
      <c r="AE41" s="147"/>
      <c r="AF41" s="147"/>
      <c r="AG41" s="147" t="s">
        <v>154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73">
        <v>15</v>
      </c>
      <c r="B42" s="174" t="s">
        <v>183</v>
      </c>
      <c r="C42" s="183" t="s">
        <v>184</v>
      </c>
      <c r="D42" s="175" t="s">
        <v>127</v>
      </c>
      <c r="E42" s="176">
        <v>80</v>
      </c>
      <c r="F42" s="177"/>
      <c r="G42" s="178">
        <f>ROUND(E42*F42,2)</f>
        <v>0</v>
      </c>
      <c r="H42" s="177"/>
      <c r="I42" s="178">
        <f>ROUND(E42*H42,2)</f>
        <v>0</v>
      </c>
      <c r="J42" s="177"/>
      <c r="K42" s="178">
        <f>ROUND(E42*J42,2)</f>
        <v>0</v>
      </c>
      <c r="L42" s="178">
        <v>21</v>
      </c>
      <c r="M42" s="179">
        <f>G42*(1+L42/100)</f>
        <v>0</v>
      </c>
      <c r="N42" s="156">
        <v>0</v>
      </c>
      <c r="O42" s="156">
        <f>ROUND(E42*N42,2)</f>
        <v>0</v>
      </c>
      <c r="P42" s="156">
        <v>0</v>
      </c>
      <c r="Q42" s="156">
        <f>ROUND(E42*P42,2)</f>
        <v>0</v>
      </c>
      <c r="R42" s="156"/>
      <c r="S42" s="156" t="s">
        <v>128</v>
      </c>
      <c r="T42" s="156" t="s">
        <v>129</v>
      </c>
      <c r="U42" s="156">
        <v>1.4999999999999999E-2</v>
      </c>
      <c r="V42" s="156">
        <f>ROUND(E42*U42,2)</f>
        <v>1.2</v>
      </c>
      <c r="W42" s="156"/>
      <c r="X42" s="156" t="s">
        <v>130</v>
      </c>
      <c r="Y42" s="147"/>
      <c r="Z42" s="147"/>
      <c r="AA42" s="147"/>
      <c r="AB42" s="147"/>
      <c r="AC42" s="147"/>
      <c r="AD42" s="147"/>
      <c r="AE42" s="147"/>
      <c r="AF42" s="147"/>
      <c r="AG42" s="147" t="s">
        <v>131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73">
        <v>16</v>
      </c>
      <c r="B43" s="174" t="s">
        <v>185</v>
      </c>
      <c r="C43" s="183" t="s">
        <v>186</v>
      </c>
      <c r="D43" s="175" t="s">
        <v>152</v>
      </c>
      <c r="E43" s="176">
        <v>12.433999999999999</v>
      </c>
      <c r="F43" s="177"/>
      <c r="G43" s="178">
        <f>ROUND(E43*F43,2)</f>
        <v>0</v>
      </c>
      <c r="H43" s="177"/>
      <c r="I43" s="178">
        <f>ROUND(E43*H43,2)</f>
        <v>0</v>
      </c>
      <c r="J43" s="177"/>
      <c r="K43" s="178">
        <f>ROUND(E43*J43,2)</f>
        <v>0</v>
      </c>
      <c r="L43" s="178">
        <v>21</v>
      </c>
      <c r="M43" s="179">
        <f>G43*(1+L43/100)</f>
        <v>0</v>
      </c>
      <c r="N43" s="156">
        <v>0</v>
      </c>
      <c r="O43" s="156">
        <f>ROUND(E43*N43,2)</f>
        <v>0</v>
      </c>
      <c r="P43" s="156">
        <v>0</v>
      </c>
      <c r="Q43" s="156">
        <f>ROUND(E43*P43,2)</f>
        <v>0</v>
      </c>
      <c r="R43" s="156"/>
      <c r="S43" s="156" t="s">
        <v>128</v>
      </c>
      <c r="T43" s="156" t="s">
        <v>129</v>
      </c>
      <c r="U43" s="156">
        <v>0</v>
      </c>
      <c r="V43" s="156">
        <f>ROUND(E43*U43,2)</f>
        <v>0</v>
      </c>
      <c r="W43" s="156"/>
      <c r="X43" s="156" t="s">
        <v>130</v>
      </c>
      <c r="Y43" s="147"/>
      <c r="Z43" s="147"/>
      <c r="AA43" s="147"/>
      <c r="AB43" s="147"/>
      <c r="AC43" s="147"/>
      <c r="AD43" s="147"/>
      <c r="AE43" s="147"/>
      <c r="AF43" s="147"/>
      <c r="AG43" s="147" t="s">
        <v>131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73">
        <v>17</v>
      </c>
      <c r="B44" s="174" t="s">
        <v>187</v>
      </c>
      <c r="C44" s="183" t="s">
        <v>188</v>
      </c>
      <c r="D44" s="175" t="s">
        <v>189</v>
      </c>
      <c r="E44" s="176">
        <v>4</v>
      </c>
      <c r="F44" s="177"/>
      <c r="G44" s="178">
        <f>ROUND(E44*F44,2)</f>
        <v>0</v>
      </c>
      <c r="H44" s="177"/>
      <c r="I44" s="178">
        <f>ROUND(E44*H44,2)</f>
        <v>0</v>
      </c>
      <c r="J44" s="177"/>
      <c r="K44" s="178">
        <f>ROUND(E44*J44,2)</f>
        <v>0</v>
      </c>
      <c r="L44" s="178">
        <v>21</v>
      </c>
      <c r="M44" s="179">
        <f>G44*(1+L44/100)</f>
        <v>0</v>
      </c>
      <c r="N44" s="156">
        <v>1E-3</v>
      </c>
      <c r="O44" s="156">
        <f>ROUND(E44*N44,2)</f>
        <v>0</v>
      </c>
      <c r="P44" s="156">
        <v>0</v>
      </c>
      <c r="Q44" s="156">
        <f>ROUND(E44*P44,2)</f>
        <v>0</v>
      </c>
      <c r="R44" s="156"/>
      <c r="S44" s="156" t="s">
        <v>128</v>
      </c>
      <c r="T44" s="156" t="s">
        <v>129</v>
      </c>
      <c r="U44" s="156">
        <v>0</v>
      </c>
      <c r="V44" s="156">
        <f>ROUND(E44*U44,2)</f>
        <v>0</v>
      </c>
      <c r="W44" s="156"/>
      <c r="X44" s="156" t="s">
        <v>190</v>
      </c>
      <c r="Y44" s="147"/>
      <c r="Z44" s="147"/>
      <c r="AA44" s="147"/>
      <c r="AB44" s="147"/>
      <c r="AC44" s="147"/>
      <c r="AD44" s="147"/>
      <c r="AE44" s="147"/>
      <c r="AF44" s="147"/>
      <c r="AG44" s="147" t="s">
        <v>191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x14ac:dyDescent="0.2">
      <c r="A45" s="160" t="s">
        <v>123</v>
      </c>
      <c r="B45" s="161" t="s">
        <v>64</v>
      </c>
      <c r="C45" s="182" t="s">
        <v>65</v>
      </c>
      <c r="D45" s="162"/>
      <c r="E45" s="163"/>
      <c r="F45" s="164"/>
      <c r="G45" s="164">
        <f>SUMIF(AG46:AG73,"&lt;&gt;NOR",G46:G73)</f>
        <v>0</v>
      </c>
      <c r="H45" s="164"/>
      <c r="I45" s="164">
        <f>SUM(I46:I73)</f>
        <v>0</v>
      </c>
      <c r="J45" s="164"/>
      <c r="K45" s="164">
        <f>SUM(K46:K73)</f>
        <v>0</v>
      </c>
      <c r="L45" s="164"/>
      <c r="M45" s="165">
        <f>SUM(M46:M73)</f>
        <v>0</v>
      </c>
      <c r="N45" s="159"/>
      <c r="O45" s="159">
        <f>SUM(O46:O73)</f>
        <v>21.33</v>
      </c>
      <c r="P45" s="159"/>
      <c r="Q45" s="159">
        <f>SUM(Q46:Q73)</f>
        <v>0</v>
      </c>
      <c r="R45" s="159"/>
      <c r="S45" s="159"/>
      <c r="T45" s="159"/>
      <c r="U45" s="159"/>
      <c r="V45" s="159">
        <f>SUM(V46:V73)</f>
        <v>25.240000000000002</v>
      </c>
      <c r="W45" s="159"/>
      <c r="X45" s="159"/>
      <c r="AG45" t="s">
        <v>124</v>
      </c>
    </row>
    <row r="46" spans="1:60" ht="22.5" outlineLevel="1" x14ac:dyDescent="0.2">
      <c r="A46" s="166">
        <v>18</v>
      </c>
      <c r="B46" s="167" t="s">
        <v>192</v>
      </c>
      <c r="C46" s="184" t="s">
        <v>193</v>
      </c>
      <c r="D46" s="168" t="s">
        <v>152</v>
      </c>
      <c r="E46" s="169">
        <v>1.8</v>
      </c>
      <c r="F46" s="170"/>
      <c r="G46" s="171">
        <f>ROUND(E46*F46,2)</f>
        <v>0</v>
      </c>
      <c r="H46" s="170"/>
      <c r="I46" s="171">
        <f>ROUND(E46*H46,2)</f>
        <v>0</v>
      </c>
      <c r="J46" s="170"/>
      <c r="K46" s="171">
        <f>ROUND(E46*J46,2)</f>
        <v>0</v>
      </c>
      <c r="L46" s="171">
        <v>21</v>
      </c>
      <c r="M46" s="172">
        <f>G46*(1+L46/100)</f>
        <v>0</v>
      </c>
      <c r="N46" s="156">
        <v>1.63</v>
      </c>
      <c r="O46" s="156">
        <f>ROUND(E46*N46,2)</f>
        <v>2.93</v>
      </c>
      <c r="P46" s="156">
        <v>0</v>
      </c>
      <c r="Q46" s="156">
        <f>ROUND(E46*P46,2)</f>
        <v>0</v>
      </c>
      <c r="R46" s="156"/>
      <c r="S46" s="156" t="s">
        <v>128</v>
      </c>
      <c r="T46" s="156" t="s">
        <v>129</v>
      </c>
      <c r="U46" s="156">
        <v>0.92</v>
      </c>
      <c r="V46" s="156">
        <f>ROUND(E46*U46,2)</f>
        <v>1.66</v>
      </c>
      <c r="W46" s="156"/>
      <c r="X46" s="156" t="s">
        <v>130</v>
      </c>
      <c r="Y46" s="147"/>
      <c r="Z46" s="147"/>
      <c r="AA46" s="147"/>
      <c r="AB46" s="147"/>
      <c r="AC46" s="147"/>
      <c r="AD46" s="147"/>
      <c r="AE46" s="147"/>
      <c r="AF46" s="147"/>
      <c r="AG46" s="147" t="s">
        <v>131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54"/>
      <c r="B47" s="155"/>
      <c r="C47" s="185" t="s">
        <v>194</v>
      </c>
      <c r="D47" s="157"/>
      <c r="E47" s="158">
        <v>1.8</v>
      </c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47"/>
      <c r="Z47" s="147"/>
      <c r="AA47" s="147"/>
      <c r="AB47" s="147"/>
      <c r="AC47" s="147"/>
      <c r="AD47" s="147"/>
      <c r="AE47" s="147"/>
      <c r="AF47" s="147"/>
      <c r="AG47" s="147" t="s">
        <v>154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22.5" outlineLevel="1" x14ac:dyDescent="0.2">
      <c r="A48" s="166">
        <v>19</v>
      </c>
      <c r="B48" s="167" t="s">
        <v>195</v>
      </c>
      <c r="C48" s="184" t="s">
        <v>196</v>
      </c>
      <c r="D48" s="168" t="s">
        <v>152</v>
      </c>
      <c r="E48" s="169">
        <v>4.7850000000000001</v>
      </c>
      <c r="F48" s="170"/>
      <c r="G48" s="171">
        <f>ROUND(E48*F48,2)</f>
        <v>0</v>
      </c>
      <c r="H48" s="170"/>
      <c r="I48" s="171">
        <f>ROUND(E48*H48,2)</f>
        <v>0</v>
      </c>
      <c r="J48" s="170"/>
      <c r="K48" s="171">
        <f>ROUND(E48*J48,2)</f>
        <v>0</v>
      </c>
      <c r="L48" s="171">
        <v>21</v>
      </c>
      <c r="M48" s="172">
        <f>G48*(1+L48/100)</f>
        <v>0</v>
      </c>
      <c r="N48" s="156">
        <v>1.665</v>
      </c>
      <c r="O48" s="156">
        <f>ROUND(E48*N48,2)</f>
        <v>7.97</v>
      </c>
      <c r="P48" s="156">
        <v>0</v>
      </c>
      <c r="Q48" s="156">
        <f>ROUND(E48*P48,2)</f>
        <v>0</v>
      </c>
      <c r="R48" s="156"/>
      <c r="S48" s="156" t="s">
        <v>128</v>
      </c>
      <c r="T48" s="156" t="s">
        <v>129</v>
      </c>
      <c r="U48" s="156">
        <v>0.92</v>
      </c>
      <c r="V48" s="156">
        <f>ROUND(E48*U48,2)</f>
        <v>4.4000000000000004</v>
      </c>
      <c r="W48" s="156"/>
      <c r="X48" s="156" t="s">
        <v>130</v>
      </c>
      <c r="Y48" s="147"/>
      <c r="Z48" s="147"/>
      <c r="AA48" s="147"/>
      <c r="AB48" s="147"/>
      <c r="AC48" s="147"/>
      <c r="AD48" s="147"/>
      <c r="AE48" s="147"/>
      <c r="AF48" s="147"/>
      <c r="AG48" s="147" t="s">
        <v>131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54"/>
      <c r="B49" s="155"/>
      <c r="C49" s="185" t="s">
        <v>197</v>
      </c>
      <c r="D49" s="157"/>
      <c r="E49" s="158">
        <v>4.79</v>
      </c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47"/>
      <c r="Z49" s="147"/>
      <c r="AA49" s="147"/>
      <c r="AB49" s="147"/>
      <c r="AC49" s="147"/>
      <c r="AD49" s="147"/>
      <c r="AE49" s="147"/>
      <c r="AF49" s="147"/>
      <c r="AG49" s="147" t="s">
        <v>154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66">
        <v>20</v>
      </c>
      <c r="B50" s="167" t="s">
        <v>198</v>
      </c>
      <c r="C50" s="184" t="s">
        <v>199</v>
      </c>
      <c r="D50" s="168" t="s">
        <v>127</v>
      </c>
      <c r="E50" s="169">
        <v>15.875999999999999</v>
      </c>
      <c r="F50" s="170"/>
      <c r="G50" s="171">
        <f>ROUND(E50*F50,2)</f>
        <v>0</v>
      </c>
      <c r="H50" s="170"/>
      <c r="I50" s="171">
        <f>ROUND(E50*H50,2)</f>
        <v>0</v>
      </c>
      <c r="J50" s="170"/>
      <c r="K50" s="171">
        <f>ROUND(E50*J50,2)</f>
        <v>0</v>
      </c>
      <c r="L50" s="171">
        <v>21</v>
      </c>
      <c r="M50" s="172">
        <f>G50*(1+L50/100)</f>
        <v>0</v>
      </c>
      <c r="N50" s="156">
        <v>0</v>
      </c>
      <c r="O50" s="156">
        <f>ROUND(E50*N50,2)</f>
        <v>0</v>
      </c>
      <c r="P50" s="156">
        <v>0</v>
      </c>
      <c r="Q50" s="156">
        <f>ROUND(E50*P50,2)</f>
        <v>0</v>
      </c>
      <c r="R50" s="156"/>
      <c r="S50" s="156" t="s">
        <v>128</v>
      </c>
      <c r="T50" s="156" t="s">
        <v>129</v>
      </c>
      <c r="U50" s="156">
        <v>0.52600000000000002</v>
      </c>
      <c r="V50" s="156">
        <f>ROUND(E50*U50,2)</f>
        <v>8.35</v>
      </c>
      <c r="W50" s="156"/>
      <c r="X50" s="156" t="s">
        <v>130</v>
      </c>
      <c r="Y50" s="147"/>
      <c r="Z50" s="147"/>
      <c r="AA50" s="147"/>
      <c r="AB50" s="147"/>
      <c r="AC50" s="147"/>
      <c r="AD50" s="147"/>
      <c r="AE50" s="147"/>
      <c r="AF50" s="147"/>
      <c r="AG50" s="147" t="s">
        <v>131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54"/>
      <c r="B51" s="155"/>
      <c r="C51" s="185" t="s">
        <v>200</v>
      </c>
      <c r="D51" s="157"/>
      <c r="E51" s="158">
        <v>15.88</v>
      </c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47"/>
      <c r="Z51" s="147"/>
      <c r="AA51" s="147"/>
      <c r="AB51" s="147"/>
      <c r="AC51" s="147"/>
      <c r="AD51" s="147"/>
      <c r="AE51" s="147"/>
      <c r="AF51" s="147"/>
      <c r="AG51" s="147" t="s">
        <v>154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66">
        <v>21</v>
      </c>
      <c r="B52" s="167" t="s">
        <v>201</v>
      </c>
      <c r="C52" s="184" t="s">
        <v>202</v>
      </c>
      <c r="D52" s="168" t="s">
        <v>152</v>
      </c>
      <c r="E52" s="169">
        <v>0.96840000000000004</v>
      </c>
      <c r="F52" s="170"/>
      <c r="G52" s="171">
        <f>ROUND(E52*F52,2)</f>
        <v>0</v>
      </c>
      <c r="H52" s="170"/>
      <c r="I52" s="171">
        <f>ROUND(E52*H52,2)</f>
        <v>0</v>
      </c>
      <c r="J52" s="170"/>
      <c r="K52" s="171">
        <f>ROUND(E52*J52,2)</f>
        <v>0</v>
      </c>
      <c r="L52" s="171">
        <v>21</v>
      </c>
      <c r="M52" s="172">
        <f>G52*(1+L52/100)</f>
        <v>0</v>
      </c>
      <c r="N52" s="156">
        <v>2.5249999999999999</v>
      </c>
      <c r="O52" s="156">
        <f>ROUND(E52*N52,2)</f>
        <v>2.4500000000000002</v>
      </c>
      <c r="P52" s="156">
        <v>0</v>
      </c>
      <c r="Q52" s="156">
        <f>ROUND(E52*P52,2)</f>
        <v>0</v>
      </c>
      <c r="R52" s="156"/>
      <c r="S52" s="156" t="s">
        <v>128</v>
      </c>
      <c r="T52" s="156" t="s">
        <v>129</v>
      </c>
      <c r="U52" s="156">
        <v>0.47699999999999998</v>
      </c>
      <c r="V52" s="156">
        <f>ROUND(E52*U52,2)</f>
        <v>0.46</v>
      </c>
      <c r="W52" s="156"/>
      <c r="X52" s="156" t="s">
        <v>130</v>
      </c>
      <c r="Y52" s="147"/>
      <c r="Z52" s="147"/>
      <c r="AA52" s="147"/>
      <c r="AB52" s="147"/>
      <c r="AC52" s="147"/>
      <c r="AD52" s="147"/>
      <c r="AE52" s="147"/>
      <c r="AF52" s="147"/>
      <c r="AG52" s="147" t="s">
        <v>131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54"/>
      <c r="B53" s="155"/>
      <c r="C53" s="185" t="s">
        <v>203</v>
      </c>
      <c r="D53" s="157"/>
      <c r="E53" s="158">
        <v>0.97</v>
      </c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47"/>
      <c r="Z53" s="147"/>
      <c r="AA53" s="147"/>
      <c r="AB53" s="147"/>
      <c r="AC53" s="147"/>
      <c r="AD53" s="147"/>
      <c r="AE53" s="147"/>
      <c r="AF53" s="147"/>
      <c r="AG53" s="147" t="s">
        <v>154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66">
        <v>22</v>
      </c>
      <c r="B54" s="167" t="s">
        <v>204</v>
      </c>
      <c r="C54" s="184" t="s">
        <v>205</v>
      </c>
      <c r="D54" s="168" t="s">
        <v>152</v>
      </c>
      <c r="E54" s="169">
        <v>2.6807400000000001</v>
      </c>
      <c r="F54" s="170"/>
      <c r="G54" s="171">
        <f>ROUND(E54*F54,2)</f>
        <v>0</v>
      </c>
      <c r="H54" s="170"/>
      <c r="I54" s="171">
        <f>ROUND(E54*H54,2)</f>
        <v>0</v>
      </c>
      <c r="J54" s="170"/>
      <c r="K54" s="171">
        <f>ROUND(E54*J54,2)</f>
        <v>0</v>
      </c>
      <c r="L54" s="171">
        <v>21</v>
      </c>
      <c r="M54" s="172">
        <f>G54*(1+L54/100)</f>
        <v>0</v>
      </c>
      <c r="N54" s="156">
        <v>2.5249999999999999</v>
      </c>
      <c r="O54" s="156">
        <f>ROUND(E54*N54,2)</f>
        <v>6.77</v>
      </c>
      <c r="P54" s="156">
        <v>0</v>
      </c>
      <c r="Q54" s="156">
        <f>ROUND(E54*P54,2)</f>
        <v>0</v>
      </c>
      <c r="R54" s="156"/>
      <c r="S54" s="156" t="s">
        <v>128</v>
      </c>
      <c r="T54" s="156" t="s">
        <v>129</v>
      </c>
      <c r="U54" s="156">
        <v>0.48</v>
      </c>
      <c r="V54" s="156">
        <f>ROUND(E54*U54,2)</f>
        <v>1.29</v>
      </c>
      <c r="W54" s="156"/>
      <c r="X54" s="156" t="s">
        <v>130</v>
      </c>
      <c r="Y54" s="147"/>
      <c r="Z54" s="147"/>
      <c r="AA54" s="147"/>
      <c r="AB54" s="147"/>
      <c r="AC54" s="147"/>
      <c r="AD54" s="147"/>
      <c r="AE54" s="147"/>
      <c r="AF54" s="147"/>
      <c r="AG54" s="147" t="s">
        <v>131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54"/>
      <c r="B55" s="155"/>
      <c r="C55" s="185" t="s">
        <v>206</v>
      </c>
      <c r="D55" s="157"/>
      <c r="E55" s="158">
        <v>2.68</v>
      </c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47"/>
      <c r="Z55" s="147"/>
      <c r="AA55" s="147"/>
      <c r="AB55" s="147"/>
      <c r="AC55" s="147"/>
      <c r="AD55" s="147"/>
      <c r="AE55" s="147"/>
      <c r="AF55" s="147"/>
      <c r="AG55" s="147" t="s">
        <v>154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66">
        <v>23</v>
      </c>
      <c r="B56" s="167" t="s">
        <v>207</v>
      </c>
      <c r="C56" s="184" t="s">
        <v>208</v>
      </c>
      <c r="D56" s="168" t="s">
        <v>127</v>
      </c>
      <c r="E56" s="169">
        <v>1.6140000000000001</v>
      </c>
      <c r="F56" s="170"/>
      <c r="G56" s="171">
        <f>ROUND(E56*F56,2)</f>
        <v>0</v>
      </c>
      <c r="H56" s="170"/>
      <c r="I56" s="171">
        <f>ROUND(E56*H56,2)</f>
        <v>0</v>
      </c>
      <c r="J56" s="170"/>
      <c r="K56" s="171">
        <f>ROUND(E56*J56,2)</f>
        <v>0</v>
      </c>
      <c r="L56" s="171">
        <v>21</v>
      </c>
      <c r="M56" s="172">
        <f>G56*(1+L56/100)</f>
        <v>0</v>
      </c>
      <c r="N56" s="156">
        <v>3.9199999999999999E-2</v>
      </c>
      <c r="O56" s="156">
        <f>ROUND(E56*N56,2)</f>
        <v>0.06</v>
      </c>
      <c r="P56" s="156">
        <v>0</v>
      </c>
      <c r="Q56" s="156">
        <f>ROUND(E56*P56,2)</f>
        <v>0</v>
      </c>
      <c r="R56" s="156"/>
      <c r="S56" s="156" t="s">
        <v>128</v>
      </c>
      <c r="T56" s="156" t="s">
        <v>129</v>
      </c>
      <c r="U56" s="156">
        <v>1.6</v>
      </c>
      <c r="V56" s="156">
        <f>ROUND(E56*U56,2)</f>
        <v>2.58</v>
      </c>
      <c r="W56" s="156"/>
      <c r="X56" s="156" t="s">
        <v>130</v>
      </c>
      <c r="Y56" s="147"/>
      <c r="Z56" s="147"/>
      <c r="AA56" s="147"/>
      <c r="AB56" s="147"/>
      <c r="AC56" s="147"/>
      <c r="AD56" s="147"/>
      <c r="AE56" s="147"/>
      <c r="AF56" s="147"/>
      <c r="AG56" s="147" t="s">
        <v>131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54"/>
      <c r="B57" s="155"/>
      <c r="C57" s="185" t="s">
        <v>209</v>
      </c>
      <c r="D57" s="157"/>
      <c r="E57" s="158">
        <v>1.61</v>
      </c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47"/>
      <c r="Z57" s="147"/>
      <c r="AA57" s="147"/>
      <c r="AB57" s="147"/>
      <c r="AC57" s="147"/>
      <c r="AD57" s="147"/>
      <c r="AE57" s="147"/>
      <c r="AF57" s="147"/>
      <c r="AG57" s="147" t="s">
        <v>154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66">
        <v>24</v>
      </c>
      <c r="B58" s="167" t="s">
        <v>210</v>
      </c>
      <c r="C58" s="184" t="s">
        <v>211</v>
      </c>
      <c r="D58" s="168" t="s">
        <v>127</v>
      </c>
      <c r="E58" s="169">
        <v>1.6140000000000001</v>
      </c>
      <c r="F58" s="170"/>
      <c r="G58" s="171">
        <f>ROUND(E58*F58,2)</f>
        <v>0</v>
      </c>
      <c r="H58" s="170"/>
      <c r="I58" s="171">
        <f>ROUND(E58*H58,2)</f>
        <v>0</v>
      </c>
      <c r="J58" s="170"/>
      <c r="K58" s="171">
        <f>ROUND(E58*J58,2)</f>
        <v>0</v>
      </c>
      <c r="L58" s="171">
        <v>21</v>
      </c>
      <c r="M58" s="172">
        <f>G58*(1+L58/100)</f>
        <v>0</v>
      </c>
      <c r="N58" s="156">
        <v>0</v>
      </c>
      <c r="O58" s="156">
        <f>ROUND(E58*N58,2)</f>
        <v>0</v>
      </c>
      <c r="P58" s="156">
        <v>0</v>
      </c>
      <c r="Q58" s="156">
        <f>ROUND(E58*P58,2)</f>
        <v>0</v>
      </c>
      <c r="R58" s="156"/>
      <c r="S58" s="156" t="s">
        <v>128</v>
      </c>
      <c r="T58" s="156" t="s">
        <v>129</v>
      </c>
      <c r="U58" s="156">
        <v>0.32</v>
      </c>
      <c r="V58" s="156">
        <f>ROUND(E58*U58,2)</f>
        <v>0.52</v>
      </c>
      <c r="W58" s="156"/>
      <c r="X58" s="156" t="s">
        <v>130</v>
      </c>
      <c r="Y58" s="147"/>
      <c r="Z58" s="147"/>
      <c r="AA58" s="147"/>
      <c r="AB58" s="147"/>
      <c r="AC58" s="147"/>
      <c r="AD58" s="147"/>
      <c r="AE58" s="147"/>
      <c r="AF58" s="147"/>
      <c r="AG58" s="147" t="s">
        <v>131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54"/>
      <c r="B59" s="155"/>
      <c r="C59" s="245" t="s">
        <v>212</v>
      </c>
      <c r="D59" s="246"/>
      <c r="E59" s="246"/>
      <c r="F59" s="246"/>
      <c r="G59" s="24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47"/>
      <c r="Z59" s="147"/>
      <c r="AA59" s="147"/>
      <c r="AB59" s="147"/>
      <c r="AC59" s="147"/>
      <c r="AD59" s="147"/>
      <c r="AE59" s="147"/>
      <c r="AF59" s="147"/>
      <c r="AG59" s="147" t="s">
        <v>138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66">
        <v>25</v>
      </c>
      <c r="B60" s="167" t="s">
        <v>213</v>
      </c>
      <c r="C60" s="184" t="s">
        <v>214</v>
      </c>
      <c r="D60" s="168" t="s">
        <v>134</v>
      </c>
      <c r="E60" s="169">
        <v>0.11902</v>
      </c>
      <c r="F60" s="170"/>
      <c r="G60" s="171">
        <f>ROUND(E60*F60,2)</f>
        <v>0</v>
      </c>
      <c r="H60" s="170"/>
      <c r="I60" s="171">
        <f>ROUND(E60*H60,2)</f>
        <v>0</v>
      </c>
      <c r="J60" s="170"/>
      <c r="K60" s="171">
        <f>ROUND(E60*J60,2)</f>
        <v>0</v>
      </c>
      <c r="L60" s="171">
        <v>21</v>
      </c>
      <c r="M60" s="172">
        <f>G60*(1+L60/100)</f>
        <v>0</v>
      </c>
      <c r="N60" s="156">
        <v>1.04548</v>
      </c>
      <c r="O60" s="156">
        <f>ROUND(E60*N60,2)</f>
        <v>0.12</v>
      </c>
      <c r="P60" s="156">
        <v>0</v>
      </c>
      <c r="Q60" s="156">
        <f>ROUND(E60*P60,2)</f>
        <v>0</v>
      </c>
      <c r="R60" s="156"/>
      <c r="S60" s="156" t="s">
        <v>128</v>
      </c>
      <c r="T60" s="156" t="s">
        <v>129</v>
      </c>
      <c r="U60" s="156">
        <v>15.231</v>
      </c>
      <c r="V60" s="156">
        <f>ROUND(E60*U60,2)</f>
        <v>1.81</v>
      </c>
      <c r="W60" s="156"/>
      <c r="X60" s="156" t="s">
        <v>130</v>
      </c>
      <c r="Y60" s="147"/>
      <c r="Z60" s="147"/>
      <c r="AA60" s="147"/>
      <c r="AB60" s="147"/>
      <c r="AC60" s="147"/>
      <c r="AD60" s="147"/>
      <c r="AE60" s="147"/>
      <c r="AF60" s="147"/>
      <c r="AG60" s="147" t="s">
        <v>131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54"/>
      <c r="B61" s="155"/>
      <c r="C61" s="185" t="s">
        <v>215</v>
      </c>
      <c r="D61" s="157"/>
      <c r="E61" s="158">
        <v>0.12</v>
      </c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47"/>
      <c r="Z61" s="147"/>
      <c r="AA61" s="147"/>
      <c r="AB61" s="147"/>
      <c r="AC61" s="147"/>
      <c r="AD61" s="147"/>
      <c r="AE61" s="147"/>
      <c r="AF61" s="147"/>
      <c r="AG61" s="147" t="s">
        <v>154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66">
        <v>26</v>
      </c>
      <c r="B62" s="167" t="s">
        <v>216</v>
      </c>
      <c r="C62" s="184" t="s">
        <v>217</v>
      </c>
      <c r="D62" s="168" t="s">
        <v>152</v>
      </c>
      <c r="E62" s="169">
        <v>0.38400000000000001</v>
      </c>
      <c r="F62" s="170"/>
      <c r="G62" s="171">
        <f>ROUND(E62*F62,2)</f>
        <v>0</v>
      </c>
      <c r="H62" s="170"/>
      <c r="I62" s="171">
        <f>ROUND(E62*H62,2)</f>
        <v>0</v>
      </c>
      <c r="J62" s="170"/>
      <c r="K62" s="171">
        <f>ROUND(E62*J62,2)</f>
        <v>0</v>
      </c>
      <c r="L62" s="171">
        <v>21</v>
      </c>
      <c r="M62" s="172">
        <f>G62*(1+L62/100)</f>
        <v>0</v>
      </c>
      <c r="N62" s="156">
        <v>2.5249999999999999</v>
      </c>
      <c r="O62" s="156">
        <f>ROUND(E62*N62,2)</f>
        <v>0.97</v>
      </c>
      <c r="P62" s="156">
        <v>0</v>
      </c>
      <c r="Q62" s="156">
        <f>ROUND(E62*P62,2)</f>
        <v>0</v>
      </c>
      <c r="R62" s="156"/>
      <c r="S62" s="156" t="s">
        <v>128</v>
      </c>
      <c r="T62" s="156" t="s">
        <v>129</v>
      </c>
      <c r="U62" s="156">
        <v>0.48</v>
      </c>
      <c r="V62" s="156">
        <f>ROUND(E62*U62,2)</f>
        <v>0.18</v>
      </c>
      <c r="W62" s="156"/>
      <c r="X62" s="156" t="s">
        <v>130</v>
      </c>
      <c r="Y62" s="147"/>
      <c r="Z62" s="147"/>
      <c r="AA62" s="147"/>
      <c r="AB62" s="147"/>
      <c r="AC62" s="147"/>
      <c r="AD62" s="147"/>
      <c r="AE62" s="147"/>
      <c r="AF62" s="147"/>
      <c r="AG62" s="147" t="s">
        <v>131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54"/>
      <c r="B63" s="155"/>
      <c r="C63" s="245" t="s">
        <v>218</v>
      </c>
      <c r="D63" s="246"/>
      <c r="E63" s="246"/>
      <c r="F63" s="246"/>
      <c r="G63" s="24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47"/>
      <c r="Z63" s="147"/>
      <c r="AA63" s="147"/>
      <c r="AB63" s="147"/>
      <c r="AC63" s="147"/>
      <c r="AD63" s="147"/>
      <c r="AE63" s="147"/>
      <c r="AF63" s="147"/>
      <c r="AG63" s="147" t="s">
        <v>138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54"/>
      <c r="B64" s="155"/>
      <c r="C64" s="185" t="s">
        <v>219</v>
      </c>
      <c r="D64" s="157"/>
      <c r="E64" s="158">
        <v>0.38</v>
      </c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47"/>
      <c r="Z64" s="147"/>
      <c r="AA64" s="147"/>
      <c r="AB64" s="147"/>
      <c r="AC64" s="147"/>
      <c r="AD64" s="147"/>
      <c r="AE64" s="147"/>
      <c r="AF64" s="147"/>
      <c r="AG64" s="147" t="s">
        <v>154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66">
        <v>27</v>
      </c>
      <c r="B65" s="167" t="s">
        <v>220</v>
      </c>
      <c r="C65" s="184" t="s">
        <v>221</v>
      </c>
      <c r="D65" s="168" t="s">
        <v>127</v>
      </c>
      <c r="E65" s="169">
        <v>99.837400000000002</v>
      </c>
      <c r="F65" s="170"/>
      <c r="G65" s="171">
        <f>ROUND(E65*F65,2)</f>
        <v>0</v>
      </c>
      <c r="H65" s="170"/>
      <c r="I65" s="171">
        <f>ROUND(E65*H65,2)</f>
        <v>0</v>
      </c>
      <c r="J65" s="170"/>
      <c r="K65" s="171">
        <f>ROUND(E65*J65,2)</f>
        <v>0</v>
      </c>
      <c r="L65" s="171">
        <v>21</v>
      </c>
      <c r="M65" s="172">
        <f>G65*(1+L65/100)</f>
        <v>0</v>
      </c>
      <c r="N65" s="156">
        <v>3.0000000000000001E-5</v>
      </c>
      <c r="O65" s="156">
        <f>ROUND(E65*N65,2)</f>
        <v>0</v>
      </c>
      <c r="P65" s="156">
        <v>0</v>
      </c>
      <c r="Q65" s="156">
        <f>ROUND(E65*P65,2)</f>
        <v>0</v>
      </c>
      <c r="R65" s="156"/>
      <c r="S65" s="156" t="s">
        <v>128</v>
      </c>
      <c r="T65" s="156" t="s">
        <v>129</v>
      </c>
      <c r="U65" s="156">
        <v>0.04</v>
      </c>
      <c r="V65" s="156">
        <f>ROUND(E65*U65,2)</f>
        <v>3.99</v>
      </c>
      <c r="W65" s="156"/>
      <c r="X65" s="156" t="s">
        <v>130</v>
      </c>
      <c r="Y65" s="147"/>
      <c r="Z65" s="147"/>
      <c r="AA65" s="147"/>
      <c r="AB65" s="147"/>
      <c r="AC65" s="147"/>
      <c r="AD65" s="147"/>
      <c r="AE65" s="147"/>
      <c r="AF65" s="147"/>
      <c r="AG65" s="147" t="s">
        <v>131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54"/>
      <c r="B66" s="155"/>
      <c r="C66" s="185" t="s">
        <v>222</v>
      </c>
      <c r="D66" s="157"/>
      <c r="E66" s="158">
        <v>27.92</v>
      </c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47"/>
      <c r="Z66" s="147"/>
      <c r="AA66" s="147"/>
      <c r="AB66" s="147"/>
      <c r="AC66" s="147"/>
      <c r="AD66" s="147"/>
      <c r="AE66" s="147"/>
      <c r="AF66" s="147"/>
      <c r="AG66" s="147" t="s">
        <v>154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t="22.5" outlineLevel="1" x14ac:dyDescent="0.2">
      <c r="A67" s="154"/>
      <c r="B67" s="155"/>
      <c r="C67" s="185" t="s">
        <v>223</v>
      </c>
      <c r="D67" s="157"/>
      <c r="E67" s="158">
        <v>8.07</v>
      </c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47"/>
      <c r="Z67" s="147"/>
      <c r="AA67" s="147"/>
      <c r="AB67" s="147"/>
      <c r="AC67" s="147"/>
      <c r="AD67" s="147"/>
      <c r="AE67" s="147"/>
      <c r="AF67" s="147"/>
      <c r="AG67" s="147" t="s">
        <v>154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ht="22.5" outlineLevel="1" x14ac:dyDescent="0.2">
      <c r="A68" s="154"/>
      <c r="B68" s="155"/>
      <c r="C68" s="185" t="s">
        <v>224</v>
      </c>
      <c r="D68" s="157"/>
      <c r="E68" s="158">
        <v>63.85</v>
      </c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47"/>
      <c r="Z68" s="147"/>
      <c r="AA68" s="147"/>
      <c r="AB68" s="147"/>
      <c r="AC68" s="147"/>
      <c r="AD68" s="147"/>
      <c r="AE68" s="147"/>
      <c r="AF68" s="147"/>
      <c r="AG68" s="147" t="s">
        <v>154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66">
        <v>28</v>
      </c>
      <c r="B69" s="167" t="s">
        <v>225</v>
      </c>
      <c r="C69" s="184" t="s">
        <v>226</v>
      </c>
      <c r="D69" s="168" t="s">
        <v>127</v>
      </c>
      <c r="E69" s="169">
        <v>79.111999999999995</v>
      </c>
      <c r="F69" s="170"/>
      <c r="G69" s="171">
        <f>ROUND(E69*F69,2)</f>
        <v>0</v>
      </c>
      <c r="H69" s="170"/>
      <c r="I69" s="171">
        <f>ROUND(E69*H69,2)</f>
        <v>0</v>
      </c>
      <c r="J69" s="170"/>
      <c r="K69" s="171">
        <f>ROUND(E69*J69,2)</f>
        <v>0</v>
      </c>
      <c r="L69" s="171">
        <v>21</v>
      </c>
      <c r="M69" s="172">
        <f>G69*(1+L69/100)</f>
        <v>0</v>
      </c>
      <c r="N69" s="156">
        <v>5.0000000000000001E-4</v>
      </c>
      <c r="O69" s="156">
        <f>ROUND(E69*N69,2)</f>
        <v>0.04</v>
      </c>
      <c r="P69" s="156">
        <v>0</v>
      </c>
      <c r="Q69" s="156">
        <f>ROUND(E69*P69,2)</f>
        <v>0</v>
      </c>
      <c r="R69" s="156"/>
      <c r="S69" s="156" t="s">
        <v>128</v>
      </c>
      <c r="T69" s="156" t="s">
        <v>129</v>
      </c>
      <c r="U69" s="156">
        <v>0</v>
      </c>
      <c r="V69" s="156">
        <f>ROUND(E69*U69,2)</f>
        <v>0</v>
      </c>
      <c r="W69" s="156"/>
      <c r="X69" s="156" t="s">
        <v>190</v>
      </c>
      <c r="Y69" s="147"/>
      <c r="Z69" s="147"/>
      <c r="AA69" s="147"/>
      <c r="AB69" s="147"/>
      <c r="AC69" s="147"/>
      <c r="AD69" s="147"/>
      <c r="AE69" s="147"/>
      <c r="AF69" s="147"/>
      <c r="AG69" s="147" t="s">
        <v>191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54"/>
      <c r="B70" s="155"/>
      <c r="C70" s="185" t="s">
        <v>227</v>
      </c>
      <c r="D70" s="157"/>
      <c r="E70" s="158">
        <v>8.8800000000000008</v>
      </c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47"/>
      <c r="Z70" s="147"/>
      <c r="AA70" s="147"/>
      <c r="AB70" s="147"/>
      <c r="AC70" s="147"/>
      <c r="AD70" s="147"/>
      <c r="AE70" s="147"/>
      <c r="AF70" s="147"/>
      <c r="AG70" s="147" t="s">
        <v>154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54"/>
      <c r="B71" s="155"/>
      <c r="C71" s="185" t="s">
        <v>228</v>
      </c>
      <c r="D71" s="157"/>
      <c r="E71" s="158">
        <v>70.23</v>
      </c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47"/>
      <c r="Z71" s="147"/>
      <c r="AA71" s="147"/>
      <c r="AB71" s="147"/>
      <c r="AC71" s="147"/>
      <c r="AD71" s="147"/>
      <c r="AE71" s="147"/>
      <c r="AF71" s="147"/>
      <c r="AG71" s="147" t="s">
        <v>154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66">
        <v>29</v>
      </c>
      <c r="B72" s="167" t="s">
        <v>229</v>
      </c>
      <c r="C72" s="184" t="s">
        <v>230</v>
      </c>
      <c r="D72" s="168" t="s">
        <v>127</v>
      </c>
      <c r="E72" s="169">
        <v>30.709140000000001</v>
      </c>
      <c r="F72" s="170"/>
      <c r="G72" s="171">
        <f>ROUND(E72*F72,2)</f>
        <v>0</v>
      </c>
      <c r="H72" s="170"/>
      <c r="I72" s="171">
        <f>ROUND(E72*H72,2)</f>
        <v>0</v>
      </c>
      <c r="J72" s="170"/>
      <c r="K72" s="171">
        <f>ROUND(E72*J72,2)</f>
        <v>0</v>
      </c>
      <c r="L72" s="171">
        <v>21</v>
      </c>
      <c r="M72" s="172">
        <f>G72*(1+L72/100)</f>
        <v>0</v>
      </c>
      <c r="N72" s="156">
        <v>5.0000000000000001E-4</v>
      </c>
      <c r="O72" s="156">
        <f>ROUND(E72*N72,2)</f>
        <v>0.02</v>
      </c>
      <c r="P72" s="156">
        <v>0</v>
      </c>
      <c r="Q72" s="156">
        <f>ROUND(E72*P72,2)</f>
        <v>0</v>
      </c>
      <c r="R72" s="156"/>
      <c r="S72" s="156" t="s">
        <v>128</v>
      </c>
      <c r="T72" s="156" t="s">
        <v>129</v>
      </c>
      <c r="U72" s="156">
        <v>0</v>
      </c>
      <c r="V72" s="156">
        <f>ROUND(E72*U72,2)</f>
        <v>0</v>
      </c>
      <c r="W72" s="156"/>
      <c r="X72" s="156" t="s">
        <v>190</v>
      </c>
      <c r="Y72" s="147"/>
      <c r="Z72" s="147"/>
      <c r="AA72" s="147"/>
      <c r="AB72" s="147"/>
      <c r="AC72" s="147"/>
      <c r="AD72" s="147"/>
      <c r="AE72" s="147"/>
      <c r="AF72" s="147"/>
      <c r="AG72" s="147" t="s">
        <v>191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54"/>
      <c r="B73" s="155"/>
      <c r="C73" s="185" t="s">
        <v>231</v>
      </c>
      <c r="D73" s="157"/>
      <c r="E73" s="158">
        <v>30.71</v>
      </c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47"/>
      <c r="Z73" s="147"/>
      <c r="AA73" s="147"/>
      <c r="AB73" s="147"/>
      <c r="AC73" s="147"/>
      <c r="AD73" s="147"/>
      <c r="AE73" s="147"/>
      <c r="AF73" s="147"/>
      <c r="AG73" s="147" t="s">
        <v>154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x14ac:dyDescent="0.2">
      <c r="A74" s="160" t="s">
        <v>123</v>
      </c>
      <c r="B74" s="161" t="s">
        <v>66</v>
      </c>
      <c r="C74" s="182" t="s">
        <v>67</v>
      </c>
      <c r="D74" s="162"/>
      <c r="E74" s="163"/>
      <c r="F74" s="164"/>
      <c r="G74" s="164">
        <f>SUMIF(AG75:AG80,"&lt;&gt;NOR",G75:G80)</f>
        <v>0</v>
      </c>
      <c r="H74" s="164"/>
      <c r="I74" s="164">
        <f>SUM(I75:I80)</f>
        <v>0</v>
      </c>
      <c r="J74" s="164"/>
      <c r="K74" s="164">
        <f>SUM(K75:K80)</f>
        <v>0</v>
      </c>
      <c r="L74" s="164"/>
      <c r="M74" s="165">
        <f>SUM(M75:M80)</f>
        <v>0</v>
      </c>
      <c r="N74" s="159"/>
      <c r="O74" s="159">
        <f>SUM(O75:O80)</f>
        <v>1.01</v>
      </c>
      <c r="P74" s="159"/>
      <c r="Q74" s="159">
        <f>SUM(Q75:Q80)</f>
        <v>0</v>
      </c>
      <c r="R74" s="159"/>
      <c r="S74" s="159"/>
      <c r="T74" s="159"/>
      <c r="U74" s="159"/>
      <c r="V74" s="159">
        <f>SUM(V75:V80)</f>
        <v>1.2300000000000002</v>
      </c>
      <c r="W74" s="159"/>
      <c r="X74" s="159"/>
      <c r="AG74" t="s">
        <v>124</v>
      </c>
    </row>
    <row r="75" spans="1:60" outlineLevel="1" x14ac:dyDescent="0.2">
      <c r="A75" s="166">
        <v>30</v>
      </c>
      <c r="B75" s="167" t="s">
        <v>232</v>
      </c>
      <c r="C75" s="184" t="s">
        <v>233</v>
      </c>
      <c r="D75" s="168" t="s">
        <v>127</v>
      </c>
      <c r="E75" s="169">
        <v>1.8</v>
      </c>
      <c r="F75" s="170"/>
      <c r="G75" s="171">
        <f>ROUND(E75*F75,2)</f>
        <v>0</v>
      </c>
      <c r="H75" s="170"/>
      <c r="I75" s="171">
        <f>ROUND(E75*H75,2)</f>
        <v>0</v>
      </c>
      <c r="J75" s="170"/>
      <c r="K75" s="171">
        <f>ROUND(E75*J75,2)</f>
        <v>0</v>
      </c>
      <c r="L75" s="171">
        <v>21</v>
      </c>
      <c r="M75" s="172">
        <f>G75*(1+L75/100)</f>
        <v>0</v>
      </c>
      <c r="N75" s="156">
        <v>5.5449999999999999E-2</v>
      </c>
      <c r="O75" s="156">
        <f>ROUND(E75*N75,2)</f>
        <v>0.1</v>
      </c>
      <c r="P75" s="156">
        <v>0</v>
      </c>
      <c r="Q75" s="156">
        <f>ROUND(E75*P75,2)</f>
        <v>0</v>
      </c>
      <c r="R75" s="156"/>
      <c r="S75" s="156" t="s">
        <v>128</v>
      </c>
      <c r="T75" s="156" t="s">
        <v>129</v>
      </c>
      <c r="U75" s="156">
        <v>0.442</v>
      </c>
      <c r="V75" s="156">
        <f>ROUND(E75*U75,2)</f>
        <v>0.8</v>
      </c>
      <c r="W75" s="156"/>
      <c r="X75" s="156" t="s">
        <v>130</v>
      </c>
      <c r="Y75" s="147"/>
      <c r="Z75" s="147"/>
      <c r="AA75" s="147"/>
      <c r="AB75" s="147"/>
      <c r="AC75" s="147"/>
      <c r="AD75" s="147"/>
      <c r="AE75" s="147"/>
      <c r="AF75" s="147"/>
      <c r="AG75" s="147" t="s">
        <v>131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54"/>
      <c r="B76" s="155"/>
      <c r="C76" s="185" t="s">
        <v>234</v>
      </c>
      <c r="D76" s="157"/>
      <c r="E76" s="158">
        <v>1.8</v>
      </c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47"/>
      <c r="Z76" s="147"/>
      <c r="AA76" s="147"/>
      <c r="AB76" s="147"/>
      <c r="AC76" s="147"/>
      <c r="AD76" s="147"/>
      <c r="AE76" s="147"/>
      <c r="AF76" s="147"/>
      <c r="AG76" s="147" t="s">
        <v>154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73">
        <v>31</v>
      </c>
      <c r="B77" s="174" t="s">
        <v>235</v>
      </c>
      <c r="C77" s="183" t="s">
        <v>236</v>
      </c>
      <c r="D77" s="175" t="s">
        <v>127</v>
      </c>
      <c r="E77" s="176">
        <v>1</v>
      </c>
      <c r="F77" s="177"/>
      <c r="G77" s="178">
        <f>ROUND(E77*F77,2)</f>
        <v>0</v>
      </c>
      <c r="H77" s="177"/>
      <c r="I77" s="178">
        <f>ROUND(E77*H77,2)</f>
        <v>0</v>
      </c>
      <c r="J77" s="177"/>
      <c r="K77" s="178">
        <f>ROUND(E77*J77,2)</f>
        <v>0</v>
      </c>
      <c r="L77" s="178">
        <v>21</v>
      </c>
      <c r="M77" s="179">
        <f>G77*(1+L77/100)</f>
        <v>0</v>
      </c>
      <c r="N77" s="156">
        <v>7.1999999999999995E-2</v>
      </c>
      <c r="O77" s="156">
        <f>ROUND(E77*N77,2)</f>
        <v>7.0000000000000007E-2</v>
      </c>
      <c r="P77" s="156">
        <v>0</v>
      </c>
      <c r="Q77" s="156">
        <f>ROUND(E77*P77,2)</f>
        <v>0</v>
      </c>
      <c r="R77" s="156"/>
      <c r="S77" s="156" t="s">
        <v>128</v>
      </c>
      <c r="T77" s="156" t="s">
        <v>129</v>
      </c>
      <c r="U77" s="156">
        <v>0.375</v>
      </c>
      <c r="V77" s="156">
        <f>ROUND(E77*U77,2)</f>
        <v>0.38</v>
      </c>
      <c r="W77" s="156"/>
      <c r="X77" s="156" t="s">
        <v>130</v>
      </c>
      <c r="Y77" s="147"/>
      <c r="Z77" s="147"/>
      <c r="AA77" s="147"/>
      <c r="AB77" s="147"/>
      <c r="AC77" s="147"/>
      <c r="AD77" s="147"/>
      <c r="AE77" s="147"/>
      <c r="AF77" s="147"/>
      <c r="AG77" s="147" t="s">
        <v>131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66">
        <v>32</v>
      </c>
      <c r="B78" s="167" t="s">
        <v>237</v>
      </c>
      <c r="C78" s="184" t="s">
        <v>238</v>
      </c>
      <c r="D78" s="168" t="s">
        <v>127</v>
      </c>
      <c r="E78" s="169">
        <v>1.8</v>
      </c>
      <c r="F78" s="170"/>
      <c r="G78" s="171">
        <f>ROUND(E78*F78,2)</f>
        <v>0</v>
      </c>
      <c r="H78" s="170"/>
      <c r="I78" s="171">
        <f>ROUND(E78*H78,2)</f>
        <v>0</v>
      </c>
      <c r="J78" s="170"/>
      <c r="K78" s="171">
        <f>ROUND(E78*J78,2)</f>
        <v>0</v>
      </c>
      <c r="L78" s="171">
        <v>21</v>
      </c>
      <c r="M78" s="172">
        <f>G78*(1+L78/100)</f>
        <v>0</v>
      </c>
      <c r="N78" s="156">
        <v>0.32250000000000001</v>
      </c>
      <c r="O78" s="156">
        <f>ROUND(E78*N78,2)</f>
        <v>0.57999999999999996</v>
      </c>
      <c r="P78" s="156">
        <v>0</v>
      </c>
      <c r="Q78" s="156">
        <f>ROUND(E78*P78,2)</f>
        <v>0</v>
      </c>
      <c r="R78" s="156"/>
      <c r="S78" s="156" t="s">
        <v>128</v>
      </c>
      <c r="T78" s="156" t="s">
        <v>129</v>
      </c>
      <c r="U78" s="156">
        <v>0.03</v>
      </c>
      <c r="V78" s="156">
        <f>ROUND(E78*U78,2)</f>
        <v>0.05</v>
      </c>
      <c r="W78" s="156"/>
      <c r="X78" s="156" t="s">
        <v>130</v>
      </c>
      <c r="Y78" s="147"/>
      <c r="Z78" s="147"/>
      <c r="AA78" s="147"/>
      <c r="AB78" s="147"/>
      <c r="AC78" s="147"/>
      <c r="AD78" s="147"/>
      <c r="AE78" s="147"/>
      <c r="AF78" s="147"/>
      <c r="AG78" s="147" t="s">
        <v>131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54"/>
      <c r="B79" s="155"/>
      <c r="C79" s="185" t="s">
        <v>239</v>
      </c>
      <c r="D79" s="157"/>
      <c r="E79" s="158">
        <v>1.8</v>
      </c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47"/>
      <c r="Z79" s="147"/>
      <c r="AA79" s="147"/>
      <c r="AB79" s="147"/>
      <c r="AC79" s="147"/>
      <c r="AD79" s="147"/>
      <c r="AE79" s="147"/>
      <c r="AF79" s="147"/>
      <c r="AG79" s="147" t="s">
        <v>154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73">
        <v>33</v>
      </c>
      <c r="B80" s="174" t="s">
        <v>240</v>
      </c>
      <c r="C80" s="183" t="s">
        <v>241</v>
      </c>
      <c r="D80" s="175" t="s">
        <v>127</v>
      </c>
      <c r="E80" s="176">
        <v>2</v>
      </c>
      <c r="F80" s="177"/>
      <c r="G80" s="178">
        <f>ROUND(E80*F80,2)</f>
        <v>0</v>
      </c>
      <c r="H80" s="177"/>
      <c r="I80" s="178">
        <f>ROUND(E80*H80,2)</f>
        <v>0</v>
      </c>
      <c r="J80" s="177"/>
      <c r="K80" s="178">
        <f>ROUND(E80*J80,2)</f>
        <v>0</v>
      </c>
      <c r="L80" s="178">
        <v>21</v>
      </c>
      <c r="M80" s="179">
        <f>G80*(1+L80/100)</f>
        <v>0</v>
      </c>
      <c r="N80" s="156">
        <v>0.129</v>
      </c>
      <c r="O80" s="156">
        <f>ROUND(E80*N80,2)</f>
        <v>0.26</v>
      </c>
      <c r="P80" s="156">
        <v>0</v>
      </c>
      <c r="Q80" s="156">
        <f>ROUND(E80*P80,2)</f>
        <v>0</v>
      </c>
      <c r="R80" s="156"/>
      <c r="S80" s="156" t="s">
        <v>128</v>
      </c>
      <c r="T80" s="156" t="s">
        <v>129</v>
      </c>
      <c r="U80" s="156">
        <v>0</v>
      </c>
      <c r="V80" s="156">
        <f>ROUND(E80*U80,2)</f>
        <v>0</v>
      </c>
      <c r="W80" s="156"/>
      <c r="X80" s="156" t="s">
        <v>190</v>
      </c>
      <c r="Y80" s="147"/>
      <c r="Z80" s="147"/>
      <c r="AA80" s="147"/>
      <c r="AB80" s="147"/>
      <c r="AC80" s="147"/>
      <c r="AD80" s="147"/>
      <c r="AE80" s="147"/>
      <c r="AF80" s="147"/>
      <c r="AG80" s="147" t="s">
        <v>191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x14ac:dyDescent="0.2">
      <c r="A81" s="160" t="s">
        <v>123</v>
      </c>
      <c r="B81" s="161" t="s">
        <v>68</v>
      </c>
      <c r="C81" s="182" t="s">
        <v>69</v>
      </c>
      <c r="D81" s="162"/>
      <c r="E81" s="163"/>
      <c r="F81" s="164"/>
      <c r="G81" s="164">
        <f>SUMIF(AG82:AG83,"&lt;&gt;NOR",G82:G83)</f>
        <v>0</v>
      </c>
      <c r="H81" s="164"/>
      <c r="I81" s="164">
        <f>SUM(I82:I83)</f>
        <v>0</v>
      </c>
      <c r="J81" s="164"/>
      <c r="K81" s="164">
        <f>SUM(K82:K83)</f>
        <v>0</v>
      </c>
      <c r="L81" s="164"/>
      <c r="M81" s="165">
        <f>SUM(M82:M83)</f>
        <v>0</v>
      </c>
      <c r="N81" s="159"/>
      <c r="O81" s="159">
        <f>SUM(O82:O83)</f>
        <v>0</v>
      </c>
      <c r="P81" s="159"/>
      <c r="Q81" s="159">
        <f>SUM(Q82:Q83)</f>
        <v>0</v>
      </c>
      <c r="R81" s="159"/>
      <c r="S81" s="159"/>
      <c r="T81" s="159"/>
      <c r="U81" s="159"/>
      <c r="V81" s="159">
        <f>SUM(V82:V83)</f>
        <v>1.1100000000000001</v>
      </c>
      <c r="W81" s="159"/>
      <c r="X81" s="159"/>
      <c r="AG81" t="s">
        <v>124</v>
      </c>
    </row>
    <row r="82" spans="1:60" outlineLevel="1" x14ac:dyDescent="0.2">
      <c r="A82" s="166">
        <v>34</v>
      </c>
      <c r="B82" s="167" t="s">
        <v>242</v>
      </c>
      <c r="C82" s="184" t="s">
        <v>243</v>
      </c>
      <c r="D82" s="168" t="s">
        <v>127</v>
      </c>
      <c r="E82" s="169">
        <v>15.875999999999999</v>
      </c>
      <c r="F82" s="170"/>
      <c r="G82" s="171">
        <f>ROUND(E82*F82,2)</f>
        <v>0</v>
      </c>
      <c r="H82" s="170"/>
      <c r="I82" s="171">
        <f>ROUND(E82*H82,2)</f>
        <v>0</v>
      </c>
      <c r="J82" s="170"/>
      <c r="K82" s="171">
        <f>ROUND(E82*J82,2)</f>
        <v>0</v>
      </c>
      <c r="L82" s="171">
        <v>21</v>
      </c>
      <c r="M82" s="172">
        <f>G82*(1+L82/100)</f>
        <v>0</v>
      </c>
      <c r="N82" s="156">
        <v>2.9999999999999997E-4</v>
      </c>
      <c r="O82" s="156">
        <f>ROUND(E82*N82,2)</f>
        <v>0</v>
      </c>
      <c r="P82" s="156">
        <v>0</v>
      </c>
      <c r="Q82" s="156">
        <f>ROUND(E82*P82,2)</f>
        <v>0</v>
      </c>
      <c r="R82" s="156"/>
      <c r="S82" s="156" t="s">
        <v>128</v>
      </c>
      <c r="T82" s="156" t="s">
        <v>129</v>
      </c>
      <c r="U82" s="156">
        <v>7.0000000000000007E-2</v>
      </c>
      <c r="V82" s="156">
        <f>ROUND(E82*U82,2)</f>
        <v>1.1100000000000001</v>
      </c>
      <c r="W82" s="156"/>
      <c r="X82" s="156" t="s">
        <v>130</v>
      </c>
      <c r="Y82" s="147"/>
      <c r="Z82" s="147"/>
      <c r="AA82" s="147"/>
      <c r="AB82" s="147"/>
      <c r="AC82" s="147"/>
      <c r="AD82" s="147"/>
      <c r="AE82" s="147"/>
      <c r="AF82" s="147"/>
      <c r="AG82" s="147" t="s">
        <v>131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54"/>
      <c r="B83" s="155"/>
      <c r="C83" s="185" t="s">
        <v>200</v>
      </c>
      <c r="D83" s="157"/>
      <c r="E83" s="158">
        <v>15.88</v>
      </c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47"/>
      <c r="Z83" s="147"/>
      <c r="AA83" s="147"/>
      <c r="AB83" s="147"/>
      <c r="AC83" s="147"/>
      <c r="AD83" s="147"/>
      <c r="AE83" s="147"/>
      <c r="AF83" s="147"/>
      <c r="AG83" s="147" t="s">
        <v>154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x14ac:dyDescent="0.2">
      <c r="A84" s="160" t="s">
        <v>123</v>
      </c>
      <c r="B84" s="161" t="s">
        <v>70</v>
      </c>
      <c r="C84" s="182" t="s">
        <v>71</v>
      </c>
      <c r="D84" s="162"/>
      <c r="E84" s="163"/>
      <c r="F84" s="164"/>
      <c r="G84" s="164">
        <f>SUMIF(AG85:AG86,"&lt;&gt;NOR",G85:G86)</f>
        <v>0</v>
      </c>
      <c r="H84" s="164"/>
      <c r="I84" s="164">
        <f>SUM(I85:I86)</f>
        <v>0</v>
      </c>
      <c r="J84" s="164"/>
      <c r="K84" s="164">
        <f>SUM(K85:K86)</f>
        <v>0</v>
      </c>
      <c r="L84" s="164"/>
      <c r="M84" s="165">
        <f>SUM(M85:M86)</f>
        <v>0</v>
      </c>
      <c r="N84" s="159"/>
      <c r="O84" s="159">
        <f>SUM(O85:O86)</f>
        <v>0.46</v>
      </c>
      <c r="P84" s="159"/>
      <c r="Q84" s="159">
        <f>SUM(Q85:Q86)</f>
        <v>0</v>
      </c>
      <c r="R84" s="159"/>
      <c r="S84" s="159"/>
      <c r="T84" s="159"/>
      <c r="U84" s="159"/>
      <c r="V84" s="159">
        <f>SUM(V85:V86)</f>
        <v>11.59</v>
      </c>
      <c r="W84" s="159"/>
      <c r="X84" s="159"/>
      <c r="AG84" t="s">
        <v>124</v>
      </c>
    </row>
    <row r="85" spans="1:60" ht="22.5" outlineLevel="1" x14ac:dyDescent="0.2">
      <c r="A85" s="166">
        <v>35</v>
      </c>
      <c r="B85" s="167" t="s">
        <v>244</v>
      </c>
      <c r="C85" s="184" t="s">
        <v>245</v>
      </c>
      <c r="D85" s="168" t="s">
        <v>127</v>
      </c>
      <c r="E85" s="169">
        <v>15.875999999999999</v>
      </c>
      <c r="F85" s="170"/>
      <c r="G85" s="171">
        <f>ROUND(E85*F85,2)</f>
        <v>0</v>
      </c>
      <c r="H85" s="170"/>
      <c r="I85" s="171">
        <f>ROUND(E85*H85,2)</f>
        <v>0</v>
      </c>
      <c r="J85" s="170"/>
      <c r="K85" s="171">
        <f>ROUND(E85*J85,2)</f>
        <v>0</v>
      </c>
      <c r="L85" s="171">
        <v>21</v>
      </c>
      <c r="M85" s="172">
        <f>G85*(1+L85/100)</f>
        <v>0</v>
      </c>
      <c r="N85" s="156">
        <v>2.8979999999999999E-2</v>
      </c>
      <c r="O85" s="156">
        <f>ROUND(E85*N85,2)</f>
        <v>0.46</v>
      </c>
      <c r="P85" s="156">
        <v>0</v>
      </c>
      <c r="Q85" s="156">
        <f>ROUND(E85*P85,2)</f>
        <v>0</v>
      </c>
      <c r="R85" s="156"/>
      <c r="S85" s="156" t="s">
        <v>128</v>
      </c>
      <c r="T85" s="156" t="s">
        <v>129</v>
      </c>
      <c r="U85" s="156">
        <v>0.73</v>
      </c>
      <c r="V85" s="156">
        <f>ROUND(E85*U85,2)</f>
        <v>11.59</v>
      </c>
      <c r="W85" s="156"/>
      <c r="X85" s="156" t="s">
        <v>130</v>
      </c>
      <c r="Y85" s="147"/>
      <c r="Z85" s="147"/>
      <c r="AA85" s="147"/>
      <c r="AB85" s="147"/>
      <c r="AC85" s="147"/>
      <c r="AD85" s="147"/>
      <c r="AE85" s="147"/>
      <c r="AF85" s="147"/>
      <c r="AG85" s="147" t="s">
        <v>131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54"/>
      <c r="B86" s="155"/>
      <c r="C86" s="185" t="s">
        <v>200</v>
      </c>
      <c r="D86" s="157"/>
      <c r="E86" s="158">
        <v>15.88</v>
      </c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47"/>
      <c r="Z86" s="147"/>
      <c r="AA86" s="147"/>
      <c r="AB86" s="147"/>
      <c r="AC86" s="147"/>
      <c r="AD86" s="147"/>
      <c r="AE86" s="147"/>
      <c r="AF86" s="147"/>
      <c r="AG86" s="147" t="s">
        <v>154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x14ac:dyDescent="0.2">
      <c r="A87" s="160" t="s">
        <v>123</v>
      </c>
      <c r="B87" s="161" t="s">
        <v>72</v>
      </c>
      <c r="C87" s="182" t="s">
        <v>73</v>
      </c>
      <c r="D87" s="162"/>
      <c r="E87" s="163"/>
      <c r="F87" s="164"/>
      <c r="G87" s="164">
        <f>SUMIF(AG88:AG91,"&lt;&gt;NOR",G88:G91)</f>
        <v>0</v>
      </c>
      <c r="H87" s="164"/>
      <c r="I87" s="164">
        <f>SUM(I88:I91)</f>
        <v>0</v>
      </c>
      <c r="J87" s="164"/>
      <c r="K87" s="164">
        <f>SUM(K88:K91)</f>
        <v>0</v>
      </c>
      <c r="L87" s="164"/>
      <c r="M87" s="165">
        <f>SUM(M88:M91)</f>
        <v>0</v>
      </c>
      <c r="N87" s="159"/>
      <c r="O87" s="159">
        <f>SUM(O88:O91)</f>
        <v>0</v>
      </c>
      <c r="P87" s="159"/>
      <c r="Q87" s="159">
        <f>SUM(Q88:Q91)</f>
        <v>0</v>
      </c>
      <c r="R87" s="159"/>
      <c r="S87" s="159"/>
      <c r="T87" s="159"/>
      <c r="U87" s="159"/>
      <c r="V87" s="159">
        <f>SUM(V88:V91)</f>
        <v>2.16</v>
      </c>
      <c r="W87" s="159"/>
      <c r="X87" s="159"/>
      <c r="AG87" t="s">
        <v>124</v>
      </c>
    </row>
    <row r="88" spans="1:60" ht="22.5" outlineLevel="1" x14ac:dyDescent="0.2">
      <c r="A88" s="166">
        <v>36</v>
      </c>
      <c r="B88" s="167" t="s">
        <v>246</v>
      </c>
      <c r="C88" s="184" t="s">
        <v>247</v>
      </c>
      <c r="D88" s="168" t="s">
        <v>157</v>
      </c>
      <c r="E88" s="169">
        <v>7.4</v>
      </c>
      <c r="F88" s="170"/>
      <c r="G88" s="171">
        <f>ROUND(E88*F88,2)</f>
        <v>0</v>
      </c>
      <c r="H88" s="170"/>
      <c r="I88" s="171">
        <f>ROUND(E88*H88,2)</f>
        <v>0</v>
      </c>
      <c r="J88" s="170"/>
      <c r="K88" s="171">
        <f>ROUND(E88*J88,2)</f>
        <v>0</v>
      </c>
      <c r="L88" s="171">
        <v>21</v>
      </c>
      <c r="M88" s="172">
        <f>G88*(1+L88/100)</f>
        <v>0</v>
      </c>
      <c r="N88" s="156">
        <v>1E-4</v>
      </c>
      <c r="O88" s="156">
        <f>ROUND(E88*N88,2)</f>
        <v>0</v>
      </c>
      <c r="P88" s="156">
        <v>0</v>
      </c>
      <c r="Q88" s="156">
        <f>ROUND(E88*P88,2)</f>
        <v>0</v>
      </c>
      <c r="R88" s="156"/>
      <c r="S88" s="156" t="s">
        <v>128</v>
      </c>
      <c r="T88" s="156" t="s">
        <v>129</v>
      </c>
      <c r="U88" s="156">
        <v>5.5E-2</v>
      </c>
      <c r="V88" s="156">
        <f>ROUND(E88*U88,2)</f>
        <v>0.41</v>
      </c>
      <c r="W88" s="156"/>
      <c r="X88" s="156" t="s">
        <v>130</v>
      </c>
      <c r="Y88" s="147"/>
      <c r="Z88" s="147"/>
      <c r="AA88" s="147"/>
      <c r="AB88" s="147"/>
      <c r="AC88" s="147"/>
      <c r="AD88" s="147"/>
      <c r="AE88" s="147"/>
      <c r="AF88" s="147"/>
      <c r="AG88" s="147" t="s">
        <v>131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54"/>
      <c r="B89" s="155"/>
      <c r="C89" s="185" t="s">
        <v>248</v>
      </c>
      <c r="D89" s="157"/>
      <c r="E89" s="158">
        <v>7.4</v>
      </c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47"/>
      <c r="Z89" s="147"/>
      <c r="AA89" s="147"/>
      <c r="AB89" s="147"/>
      <c r="AC89" s="147"/>
      <c r="AD89" s="147"/>
      <c r="AE89" s="147"/>
      <c r="AF89" s="147"/>
      <c r="AG89" s="147" t="s">
        <v>154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66">
        <v>37</v>
      </c>
      <c r="B90" s="167" t="s">
        <v>249</v>
      </c>
      <c r="C90" s="184" t="s">
        <v>250</v>
      </c>
      <c r="D90" s="168" t="s">
        <v>127</v>
      </c>
      <c r="E90" s="169">
        <v>15.875999999999999</v>
      </c>
      <c r="F90" s="170"/>
      <c r="G90" s="171">
        <f>ROUND(E90*F90,2)</f>
        <v>0</v>
      </c>
      <c r="H90" s="170"/>
      <c r="I90" s="171">
        <f>ROUND(E90*H90,2)</f>
        <v>0</v>
      </c>
      <c r="J90" s="170"/>
      <c r="K90" s="171">
        <f>ROUND(E90*J90,2)</f>
        <v>0</v>
      </c>
      <c r="L90" s="171">
        <v>21</v>
      </c>
      <c r="M90" s="172">
        <f>G90*(1+L90/100)</f>
        <v>0</v>
      </c>
      <c r="N90" s="156">
        <v>2.0000000000000002E-5</v>
      </c>
      <c r="O90" s="156">
        <f>ROUND(E90*N90,2)</f>
        <v>0</v>
      </c>
      <c r="P90" s="156">
        <v>0</v>
      </c>
      <c r="Q90" s="156">
        <f>ROUND(E90*P90,2)</f>
        <v>0</v>
      </c>
      <c r="R90" s="156"/>
      <c r="S90" s="156" t="s">
        <v>128</v>
      </c>
      <c r="T90" s="156" t="s">
        <v>129</v>
      </c>
      <c r="U90" s="156">
        <v>0.11</v>
      </c>
      <c r="V90" s="156">
        <f>ROUND(E90*U90,2)</f>
        <v>1.75</v>
      </c>
      <c r="W90" s="156"/>
      <c r="X90" s="156" t="s">
        <v>130</v>
      </c>
      <c r="Y90" s="147"/>
      <c r="Z90" s="147"/>
      <c r="AA90" s="147"/>
      <c r="AB90" s="147"/>
      <c r="AC90" s="147"/>
      <c r="AD90" s="147"/>
      <c r="AE90" s="147"/>
      <c r="AF90" s="147"/>
      <c r="AG90" s="147" t="s">
        <v>131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54"/>
      <c r="B91" s="155"/>
      <c r="C91" s="185" t="s">
        <v>200</v>
      </c>
      <c r="D91" s="157"/>
      <c r="E91" s="158">
        <v>15.88</v>
      </c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47"/>
      <c r="Z91" s="147"/>
      <c r="AA91" s="147"/>
      <c r="AB91" s="147"/>
      <c r="AC91" s="147"/>
      <c r="AD91" s="147"/>
      <c r="AE91" s="147"/>
      <c r="AF91" s="147"/>
      <c r="AG91" s="147" t="s">
        <v>154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x14ac:dyDescent="0.2">
      <c r="A92" s="160" t="s">
        <v>123</v>
      </c>
      <c r="B92" s="161" t="s">
        <v>74</v>
      </c>
      <c r="C92" s="182" t="s">
        <v>75</v>
      </c>
      <c r="D92" s="162"/>
      <c r="E92" s="163"/>
      <c r="F92" s="164"/>
      <c r="G92" s="164">
        <f>SUMIF(AG93:AG96,"&lt;&gt;NOR",G93:G96)</f>
        <v>0</v>
      </c>
      <c r="H92" s="164"/>
      <c r="I92" s="164">
        <f>SUM(I93:I96)</f>
        <v>0</v>
      </c>
      <c r="J92" s="164"/>
      <c r="K92" s="164">
        <f>SUM(K93:K96)</f>
        <v>0</v>
      </c>
      <c r="L92" s="164"/>
      <c r="M92" s="165">
        <f>SUM(M93:M96)</f>
        <v>0</v>
      </c>
      <c r="N92" s="159"/>
      <c r="O92" s="159">
        <f>SUM(O93:O96)</f>
        <v>4.03</v>
      </c>
      <c r="P92" s="159"/>
      <c r="Q92" s="159">
        <f>SUM(Q93:Q96)</f>
        <v>0</v>
      </c>
      <c r="R92" s="159"/>
      <c r="S92" s="159"/>
      <c r="T92" s="159"/>
      <c r="U92" s="159"/>
      <c r="V92" s="159">
        <f>SUM(V93:V96)</f>
        <v>4.76</v>
      </c>
      <c r="W92" s="159"/>
      <c r="X92" s="159"/>
      <c r="AG92" t="s">
        <v>124</v>
      </c>
    </row>
    <row r="93" spans="1:60" outlineLevel="1" x14ac:dyDescent="0.2">
      <c r="A93" s="166">
        <v>38</v>
      </c>
      <c r="B93" s="167" t="s">
        <v>251</v>
      </c>
      <c r="C93" s="184" t="s">
        <v>252</v>
      </c>
      <c r="D93" s="168" t="s">
        <v>127</v>
      </c>
      <c r="E93" s="169">
        <v>8.07</v>
      </c>
      <c r="F93" s="170"/>
      <c r="G93" s="171">
        <f>ROUND(E93*F93,2)</f>
        <v>0</v>
      </c>
      <c r="H93" s="170"/>
      <c r="I93" s="171">
        <f>ROUND(E93*H93,2)</f>
        <v>0</v>
      </c>
      <c r="J93" s="170"/>
      <c r="K93" s="171">
        <f>ROUND(E93*J93,2)</f>
        <v>0</v>
      </c>
      <c r="L93" s="171">
        <v>21</v>
      </c>
      <c r="M93" s="172">
        <f>G93*(1+L93/100)</f>
        <v>0</v>
      </c>
      <c r="N93" s="156">
        <v>0.16</v>
      </c>
      <c r="O93" s="156">
        <f>ROUND(E93*N93,2)</f>
        <v>1.29</v>
      </c>
      <c r="P93" s="156">
        <v>0</v>
      </c>
      <c r="Q93" s="156">
        <f>ROUND(E93*P93,2)</f>
        <v>0</v>
      </c>
      <c r="R93" s="156"/>
      <c r="S93" s="156" t="s">
        <v>128</v>
      </c>
      <c r="T93" s="156" t="s">
        <v>129</v>
      </c>
      <c r="U93" s="156">
        <v>0.18</v>
      </c>
      <c r="V93" s="156">
        <f>ROUND(E93*U93,2)</f>
        <v>1.45</v>
      </c>
      <c r="W93" s="156"/>
      <c r="X93" s="156" t="s">
        <v>130</v>
      </c>
      <c r="Y93" s="147"/>
      <c r="Z93" s="147"/>
      <c r="AA93" s="147"/>
      <c r="AB93" s="147"/>
      <c r="AC93" s="147"/>
      <c r="AD93" s="147"/>
      <c r="AE93" s="147"/>
      <c r="AF93" s="147"/>
      <c r="AG93" s="147" t="s">
        <v>131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54"/>
      <c r="B94" s="155"/>
      <c r="C94" s="185" t="s">
        <v>253</v>
      </c>
      <c r="D94" s="157"/>
      <c r="E94" s="158">
        <v>8.07</v>
      </c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47"/>
      <c r="Z94" s="147"/>
      <c r="AA94" s="147"/>
      <c r="AB94" s="147"/>
      <c r="AC94" s="147"/>
      <c r="AD94" s="147"/>
      <c r="AE94" s="147"/>
      <c r="AF94" s="147"/>
      <c r="AG94" s="147" t="s">
        <v>154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66">
        <v>39</v>
      </c>
      <c r="B95" s="167" t="s">
        <v>254</v>
      </c>
      <c r="C95" s="184" t="s">
        <v>255</v>
      </c>
      <c r="D95" s="168" t="s">
        <v>157</v>
      </c>
      <c r="E95" s="169">
        <v>23.64</v>
      </c>
      <c r="F95" s="170"/>
      <c r="G95" s="171">
        <f>ROUND(E95*F95,2)</f>
        <v>0</v>
      </c>
      <c r="H95" s="170"/>
      <c r="I95" s="171">
        <f>ROUND(E95*H95,2)</f>
        <v>0</v>
      </c>
      <c r="J95" s="170"/>
      <c r="K95" s="171">
        <f>ROUND(E95*J95,2)</f>
        <v>0</v>
      </c>
      <c r="L95" s="171">
        <v>21</v>
      </c>
      <c r="M95" s="172">
        <f>G95*(1+L95/100)</f>
        <v>0</v>
      </c>
      <c r="N95" s="156">
        <v>0.11583</v>
      </c>
      <c r="O95" s="156">
        <f>ROUND(E95*N95,2)</f>
        <v>2.74</v>
      </c>
      <c r="P95" s="156">
        <v>0</v>
      </c>
      <c r="Q95" s="156">
        <f>ROUND(E95*P95,2)</f>
        <v>0</v>
      </c>
      <c r="R95" s="156"/>
      <c r="S95" s="156" t="s">
        <v>128</v>
      </c>
      <c r="T95" s="156" t="s">
        <v>129</v>
      </c>
      <c r="U95" s="156">
        <v>0.14000000000000001</v>
      </c>
      <c r="V95" s="156">
        <f>ROUND(E95*U95,2)</f>
        <v>3.31</v>
      </c>
      <c r="W95" s="156"/>
      <c r="X95" s="156" t="s">
        <v>130</v>
      </c>
      <c r="Y95" s="147"/>
      <c r="Z95" s="147"/>
      <c r="AA95" s="147"/>
      <c r="AB95" s="147"/>
      <c r="AC95" s="147"/>
      <c r="AD95" s="147"/>
      <c r="AE95" s="147"/>
      <c r="AF95" s="147"/>
      <c r="AG95" s="147" t="s">
        <v>131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54"/>
      <c r="B96" s="155"/>
      <c r="C96" s="185" t="s">
        <v>256</v>
      </c>
      <c r="D96" s="157"/>
      <c r="E96" s="158">
        <v>23.64</v>
      </c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47"/>
      <c r="Z96" s="147"/>
      <c r="AA96" s="147"/>
      <c r="AB96" s="147"/>
      <c r="AC96" s="147"/>
      <c r="AD96" s="147"/>
      <c r="AE96" s="147"/>
      <c r="AF96" s="147"/>
      <c r="AG96" s="147" t="s">
        <v>154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x14ac:dyDescent="0.2">
      <c r="A97" s="160" t="s">
        <v>123</v>
      </c>
      <c r="B97" s="161" t="s">
        <v>76</v>
      </c>
      <c r="C97" s="182" t="s">
        <v>77</v>
      </c>
      <c r="D97" s="162"/>
      <c r="E97" s="163"/>
      <c r="F97" s="164"/>
      <c r="G97" s="164">
        <f>SUMIF(AG98:AG100,"&lt;&gt;NOR",G98:G100)</f>
        <v>0</v>
      </c>
      <c r="H97" s="164"/>
      <c r="I97" s="164">
        <f>SUM(I98:I100)</f>
        <v>0</v>
      </c>
      <c r="J97" s="164"/>
      <c r="K97" s="164">
        <f>SUM(K98:K100)</f>
        <v>0</v>
      </c>
      <c r="L97" s="164"/>
      <c r="M97" s="165">
        <f>SUM(M98:M100)</f>
        <v>0</v>
      </c>
      <c r="N97" s="159"/>
      <c r="O97" s="159">
        <f>SUM(O98:O100)</f>
        <v>0.01</v>
      </c>
      <c r="P97" s="159"/>
      <c r="Q97" s="159">
        <f>SUM(Q98:Q100)</f>
        <v>0</v>
      </c>
      <c r="R97" s="159"/>
      <c r="S97" s="159"/>
      <c r="T97" s="159"/>
      <c r="U97" s="159"/>
      <c r="V97" s="159">
        <f>SUM(V98:V100)</f>
        <v>0.66</v>
      </c>
      <c r="W97" s="159"/>
      <c r="X97" s="159"/>
      <c r="AG97" t="s">
        <v>124</v>
      </c>
    </row>
    <row r="98" spans="1:60" outlineLevel="1" x14ac:dyDescent="0.2">
      <c r="A98" s="166">
        <v>40</v>
      </c>
      <c r="B98" s="167" t="s">
        <v>257</v>
      </c>
      <c r="C98" s="184" t="s">
        <v>258</v>
      </c>
      <c r="D98" s="168" t="s">
        <v>157</v>
      </c>
      <c r="E98" s="169">
        <v>20.14</v>
      </c>
      <c r="F98" s="170"/>
      <c r="G98" s="171">
        <f>ROUND(E98*F98,2)</f>
        <v>0</v>
      </c>
      <c r="H98" s="170"/>
      <c r="I98" s="171">
        <f>ROUND(E98*H98,2)</f>
        <v>0</v>
      </c>
      <c r="J98" s="170"/>
      <c r="K98" s="171">
        <f>ROUND(E98*J98,2)</f>
        <v>0</v>
      </c>
      <c r="L98" s="171">
        <v>21</v>
      </c>
      <c r="M98" s="172">
        <f>G98*(1+L98/100)</f>
        <v>0</v>
      </c>
      <c r="N98" s="156">
        <v>0</v>
      </c>
      <c r="O98" s="156">
        <f>ROUND(E98*N98,2)</f>
        <v>0</v>
      </c>
      <c r="P98" s="156">
        <v>0</v>
      </c>
      <c r="Q98" s="156">
        <f>ROUND(E98*P98,2)</f>
        <v>0</v>
      </c>
      <c r="R98" s="156"/>
      <c r="S98" s="156" t="s">
        <v>128</v>
      </c>
      <c r="T98" s="156" t="s">
        <v>129</v>
      </c>
      <c r="U98" s="156">
        <v>3.3000000000000002E-2</v>
      </c>
      <c r="V98" s="156">
        <f>ROUND(E98*U98,2)</f>
        <v>0.66</v>
      </c>
      <c r="W98" s="156"/>
      <c r="X98" s="156" t="s">
        <v>130</v>
      </c>
      <c r="Y98" s="147"/>
      <c r="Z98" s="147"/>
      <c r="AA98" s="147"/>
      <c r="AB98" s="147"/>
      <c r="AC98" s="147"/>
      <c r="AD98" s="147"/>
      <c r="AE98" s="147"/>
      <c r="AF98" s="147"/>
      <c r="AG98" s="147" t="s">
        <v>131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54"/>
      <c r="B99" s="155"/>
      <c r="C99" s="185" t="s">
        <v>259</v>
      </c>
      <c r="D99" s="157"/>
      <c r="E99" s="158">
        <v>20.14</v>
      </c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47"/>
      <c r="Z99" s="147"/>
      <c r="AA99" s="147"/>
      <c r="AB99" s="147"/>
      <c r="AC99" s="147"/>
      <c r="AD99" s="147"/>
      <c r="AE99" s="147"/>
      <c r="AF99" s="147"/>
      <c r="AG99" s="147" t="s">
        <v>154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73">
        <v>41</v>
      </c>
      <c r="B100" s="174" t="s">
        <v>260</v>
      </c>
      <c r="C100" s="183" t="s">
        <v>261</v>
      </c>
      <c r="D100" s="175" t="s">
        <v>157</v>
      </c>
      <c r="E100" s="176">
        <v>21</v>
      </c>
      <c r="F100" s="177"/>
      <c r="G100" s="178">
        <f>ROUND(E100*F100,2)</f>
        <v>0</v>
      </c>
      <c r="H100" s="177"/>
      <c r="I100" s="178">
        <f>ROUND(E100*H100,2)</f>
        <v>0</v>
      </c>
      <c r="J100" s="177"/>
      <c r="K100" s="178">
        <f>ROUND(E100*J100,2)</f>
        <v>0</v>
      </c>
      <c r="L100" s="178">
        <v>21</v>
      </c>
      <c r="M100" s="179">
        <f>G100*(1+L100/100)</f>
        <v>0</v>
      </c>
      <c r="N100" s="156">
        <v>4.8000000000000001E-4</v>
      </c>
      <c r="O100" s="156">
        <f>ROUND(E100*N100,2)</f>
        <v>0.01</v>
      </c>
      <c r="P100" s="156">
        <v>0</v>
      </c>
      <c r="Q100" s="156">
        <f>ROUND(E100*P100,2)</f>
        <v>0</v>
      </c>
      <c r="R100" s="156"/>
      <c r="S100" s="156" t="s">
        <v>128</v>
      </c>
      <c r="T100" s="156" t="s">
        <v>129</v>
      </c>
      <c r="U100" s="156">
        <v>0</v>
      </c>
      <c r="V100" s="156">
        <f>ROUND(E100*U100,2)</f>
        <v>0</v>
      </c>
      <c r="W100" s="156"/>
      <c r="X100" s="156" t="s">
        <v>190</v>
      </c>
      <c r="Y100" s="147"/>
      <c r="Z100" s="147"/>
      <c r="AA100" s="147"/>
      <c r="AB100" s="147"/>
      <c r="AC100" s="147"/>
      <c r="AD100" s="147"/>
      <c r="AE100" s="147"/>
      <c r="AF100" s="147"/>
      <c r="AG100" s="147" t="s">
        <v>191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x14ac:dyDescent="0.2">
      <c r="A101" s="160" t="s">
        <v>123</v>
      </c>
      <c r="B101" s="161" t="s">
        <v>80</v>
      </c>
      <c r="C101" s="182" t="s">
        <v>81</v>
      </c>
      <c r="D101" s="162"/>
      <c r="E101" s="163"/>
      <c r="F101" s="164"/>
      <c r="G101" s="164">
        <f>SUMIF(AG102:AG113,"&lt;&gt;NOR",G102:G113)</f>
        <v>0</v>
      </c>
      <c r="H101" s="164"/>
      <c r="I101" s="164">
        <f>SUM(I102:I113)</f>
        <v>0</v>
      </c>
      <c r="J101" s="164"/>
      <c r="K101" s="164">
        <f>SUM(K102:K113)</f>
        <v>0</v>
      </c>
      <c r="L101" s="164"/>
      <c r="M101" s="165">
        <f>SUM(M102:M113)</f>
        <v>0</v>
      </c>
      <c r="N101" s="159"/>
      <c r="O101" s="159">
        <f>SUM(O102:O113)</f>
        <v>0</v>
      </c>
      <c r="P101" s="159"/>
      <c r="Q101" s="159">
        <f>SUM(Q102:Q113)</f>
        <v>12.55</v>
      </c>
      <c r="R101" s="159"/>
      <c r="S101" s="159"/>
      <c r="T101" s="159"/>
      <c r="U101" s="159"/>
      <c r="V101" s="159">
        <f>SUM(V102:V113)</f>
        <v>85.690000000000012</v>
      </c>
      <c r="W101" s="159"/>
      <c r="X101" s="159"/>
      <c r="AG101" t="s">
        <v>124</v>
      </c>
    </row>
    <row r="102" spans="1:60" ht="22.5" outlineLevel="1" x14ac:dyDescent="0.2">
      <c r="A102" s="166">
        <v>42</v>
      </c>
      <c r="B102" s="167" t="s">
        <v>262</v>
      </c>
      <c r="C102" s="184" t="s">
        <v>263</v>
      </c>
      <c r="D102" s="168" t="s">
        <v>152</v>
      </c>
      <c r="E102" s="169">
        <v>2.6807400000000001</v>
      </c>
      <c r="F102" s="170"/>
      <c r="G102" s="171">
        <f>ROUND(E102*F102,2)</f>
        <v>0</v>
      </c>
      <c r="H102" s="170"/>
      <c r="I102" s="171">
        <f>ROUND(E102*H102,2)</f>
        <v>0</v>
      </c>
      <c r="J102" s="170"/>
      <c r="K102" s="171">
        <f>ROUND(E102*J102,2)</f>
        <v>0</v>
      </c>
      <c r="L102" s="171">
        <v>21</v>
      </c>
      <c r="M102" s="172">
        <f>G102*(1+L102/100)</f>
        <v>0</v>
      </c>
      <c r="N102" s="156">
        <v>0</v>
      </c>
      <c r="O102" s="156">
        <f>ROUND(E102*N102,2)</f>
        <v>0</v>
      </c>
      <c r="P102" s="156">
        <v>2.2000000000000002</v>
      </c>
      <c r="Q102" s="156">
        <f>ROUND(E102*P102,2)</f>
        <v>5.9</v>
      </c>
      <c r="R102" s="156"/>
      <c r="S102" s="156" t="s">
        <v>128</v>
      </c>
      <c r="T102" s="156" t="s">
        <v>129</v>
      </c>
      <c r="U102" s="156">
        <v>10.67</v>
      </c>
      <c r="V102" s="156">
        <f>ROUND(E102*U102,2)</f>
        <v>28.6</v>
      </c>
      <c r="W102" s="156"/>
      <c r="X102" s="156" t="s">
        <v>130</v>
      </c>
      <c r="Y102" s="147"/>
      <c r="Z102" s="147"/>
      <c r="AA102" s="147"/>
      <c r="AB102" s="147"/>
      <c r="AC102" s="147"/>
      <c r="AD102" s="147"/>
      <c r="AE102" s="147"/>
      <c r="AF102" s="147"/>
      <c r="AG102" s="147" t="s">
        <v>131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54"/>
      <c r="B103" s="155"/>
      <c r="C103" s="185" t="s">
        <v>206</v>
      </c>
      <c r="D103" s="157"/>
      <c r="E103" s="158">
        <v>2.68</v>
      </c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47"/>
      <c r="Z103" s="147"/>
      <c r="AA103" s="147"/>
      <c r="AB103" s="147"/>
      <c r="AC103" s="147"/>
      <c r="AD103" s="147"/>
      <c r="AE103" s="147"/>
      <c r="AF103" s="147"/>
      <c r="AG103" s="147" t="s">
        <v>154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x14ac:dyDescent="0.2">
      <c r="A104" s="166">
        <v>43</v>
      </c>
      <c r="B104" s="167" t="s">
        <v>264</v>
      </c>
      <c r="C104" s="184" t="s">
        <v>265</v>
      </c>
      <c r="D104" s="168" t="s">
        <v>127</v>
      </c>
      <c r="E104" s="169">
        <v>53.614800000000002</v>
      </c>
      <c r="F104" s="170"/>
      <c r="G104" s="171">
        <f>ROUND(E104*F104,2)</f>
        <v>0</v>
      </c>
      <c r="H104" s="170"/>
      <c r="I104" s="171">
        <f>ROUND(E104*H104,2)</f>
        <v>0</v>
      </c>
      <c r="J104" s="170"/>
      <c r="K104" s="171">
        <f>ROUND(E104*J104,2)</f>
        <v>0</v>
      </c>
      <c r="L104" s="171">
        <v>21</v>
      </c>
      <c r="M104" s="172">
        <f>G104*(1+L104/100)</f>
        <v>0</v>
      </c>
      <c r="N104" s="156">
        <v>0</v>
      </c>
      <c r="O104" s="156">
        <f>ROUND(E104*N104,2)</f>
        <v>0</v>
      </c>
      <c r="P104" s="156">
        <v>8.6999999999999994E-2</v>
      </c>
      <c r="Q104" s="156">
        <f>ROUND(E104*P104,2)</f>
        <v>4.66</v>
      </c>
      <c r="R104" s="156"/>
      <c r="S104" s="156" t="s">
        <v>128</v>
      </c>
      <c r="T104" s="156" t="s">
        <v>129</v>
      </c>
      <c r="U104" s="156">
        <v>0.26</v>
      </c>
      <c r="V104" s="156">
        <f>ROUND(E104*U104,2)</f>
        <v>13.94</v>
      </c>
      <c r="W104" s="156"/>
      <c r="X104" s="156" t="s">
        <v>130</v>
      </c>
      <c r="Y104" s="147"/>
      <c r="Z104" s="147"/>
      <c r="AA104" s="147"/>
      <c r="AB104" s="147"/>
      <c r="AC104" s="147"/>
      <c r="AD104" s="147"/>
      <c r="AE104" s="147"/>
      <c r="AF104" s="147"/>
      <c r="AG104" s="147" t="s">
        <v>131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">
      <c r="A105" s="154"/>
      <c r="B105" s="155"/>
      <c r="C105" s="185" t="s">
        <v>266</v>
      </c>
      <c r="D105" s="157"/>
      <c r="E105" s="158">
        <v>26.81</v>
      </c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47"/>
      <c r="Z105" s="147"/>
      <c r="AA105" s="147"/>
      <c r="AB105" s="147"/>
      <c r="AC105" s="147"/>
      <c r="AD105" s="147"/>
      <c r="AE105" s="147"/>
      <c r="AF105" s="147"/>
      <c r="AG105" s="147" t="s">
        <v>154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">
      <c r="A106" s="154"/>
      <c r="B106" s="155"/>
      <c r="C106" s="185" t="s">
        <v>267</v>
      </c>
      <c r="D106" s="157"/>
      <c r="E106" s="158">
        <v>26.81</v>
      </c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47"/>
      <c r="Z106" s="147"/>
      <c r="AA106" s="147"/>
      <c r="AB106" s="147"/>
      <c r="AC106" s="147"/>
      <c r="AD106" s="147"/>
      <c r="AE106" s="147"/>
      <c r="AF106" s="147"/>
      <c r="AG106" s="147" t="s">
        <v>154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66">
        <v>44</v>
      </c>
      <c r="B107" s="167" t="s">
        <v>268</v>
      </c>
      <c r="C107" s="184" t="s">
        <v>269</v>
      </c>
      <c r="D107" s="168" t="s">
        <v>127</v>
      </c>
      <c r="E107" s="169">
        <v>15.875999999999999</v>
      </c>
      <c r="F107" s="170"/>
      <c r="G107" s="171">
        <f>ROUND(E107*F107,2)</f>
        <v>0</v>
      </c>
      <c r="H107" s="170"/>
      <c r="I107" s="171">
        <f>ROUND(E107*H107,2)</f>
        <v>0</v>
      </c>
      <c r="J107" s="170"/>
      <c r="K107" s="171">
        <f>ROUND(E107*J107,2)</f>
        <v>0</v>
      </c>
      <c r="L107" s="171">
        <v>21</v>
      </c>
      <c r="M107" s="172">
        <f>G107*(1+L107/100)</f>
        <v>0</v>
      </c>
      <c r="N107" s="156">
        <v>0</v>
      </c>
      <c r="O107" s="156">
        <f>ROUND(E107*N107,2)</f>
        <v>0</v>
      </c>
      <c r="P107" s="156">
        <v>5.8999999999999997E-2</v>
      </c>
      <c r="Q107" s="156">
        <f>ROUND(E107*P107,2)</f>
        <v>0.94</v>
      </c>
      <c r="R107" s="156"/>
      <c r="S107" s="156" t="s">
        <v>128</v>
      </c>
      <c r="T107" s="156" t="s">
        <v>129</v>
      </c>
      <c r="U107" s="156">
        <v>0.2</v>
      </c>
      <c r="V107" s="156">
        <f>ROUND(E107*U107,2)</f>
        <v>3.18</v>
      </c>
      <c r="W107" s="156"/>
      <c r="X107" s="156" t="s">
        <v>130</v>
      </c>
      <c r="Y107" s="147"/>
      <c r="Z107" s="147"/>
      <c r="AA107" s="147"/>
      <c r="AB107" s="147"/>
      <c r="AC107" s="147"/>
      <c r="AD107" s="147"/>
      <c r="AE107" s="147"/>
      <c r="AF107" s="147"/>
      <c r="AG107" s="147" t="s">
        <v>131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54"/>
      <c r="B108" s="155"/>
      <c r="C108" s="185" t="s">
        <v>200</v>
      </c>
      <c r="D108" s="157"/>
      <c r="E108" s="158">
        <v>15.88</v>
      </c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47"/>
      <c r="Z108" s="147"/>
      <c r="AA108" s="147"/>
      <c r="AB108" s="147"/>
      <c r="AC108" s="147"/>
      <c r="AD108" s="147"/>
      <c r="AE108" s="147"/>
      <c r="AF108" s="147"/>
      <c r="AG108" s="147" t="s">
        <v>154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73">
        <v>45</v>
      </c>
      <c r="B109" s="174" t="s">
        <v>270</v>
      </c>
      <c r="C109" s="183" t="s">
        <v>271</v>
      </c>
      <c r="D109" s="175" t="s">
        <v>127</v>
      </c>
      <c r="E109" s="176">
        <v>1</v>
      </c>
      <c r="F109" s="177"/>
      <c r="G109" s="178">
        <f>ROUND(E109*F109,2)</f>
        <v>0</v>
      </c>
      <c r="H109" s="177"/>
      <c r="I109" s="178">
        <f>ROUND(E109*H109,2)</f>
        <v>0</v>
      </c>
      <c r="J109" s="177"/>
      <c r="K109" s="178">
        <f>ROUND(E109*J109,2)</f>
        <v>0</v>
      </c>
      <c r="L109" s="178">
        <v>21</v>
      </c>
      <c r="M109" s="179">
        <f>G109*(1+L109/100)</f>
        <v>0</v>
      </c>
      <c r="N109" s="156">
        <v>0</v>
      </c>
      <c r="O109" s="156">
        <f>ROUND(E109*N109,2)</f>
        <v>0</v>
      </c>
      <c r="P109" s="156">
        <v>0</v>
      </c>
      <c r="Q109" s="156">
        <f>ROUND(E109*P109,2)</f>
        <v>0</v>
      </c>
      <c r="R109" s="156"/>
      <c r="S109" s="156" t="s">
        <v>128</v>
      </c>
      <c r="T109" s="156" t="s">
        <v>129</v>
      </c>
      <c r="U109" s="156">
        <v>0.115</v>
      </c>
      <c r="V109" s="156">
        <f>ROUND(E109*U109,2)</f>
        <v>0.12</v>
      </c>
      <c r="W109" s="156"/>
      <c r="X109" s="156" t="s">
        <v>130</v>
      </c>
      <c r="Y109" s="147"/>
      <c r="Z109" s="147"/>
      <c r="AA109" s="147"/>
      <c r="AB109" s="147"/>
      <c r="AC109" s="147"/>
      <c r="AD109" s="147"/>
      <c r="AE109" s="147"/>
      <c r="AF109" s="147"/>
      <c r="AG109" s="147" t="s">
        <v>131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">
      <c r="A110" s="166">
        <v>46</v>
      </c>
      <c r="B110" s="167" t="s">
        <v>272</v>
      </c>
      <c r="C110" s="184" t="s">
        <v>273</v>
      </c>
      <c r="D110" s="168" t="s">
        <v>127</v>
      </c>
      <c r="E110" s="169">
        <v>15.875999999999999</v>
      </c>
      <c r="F110" s="170"/>
      <c r="G110" s="171">
        <f>ROUND(E110*F110,2)</f>
        <v>0</v>
      </c>
      <c r="H110" s="170"/>
      <c r="I110" s="171">
        <f>ROUND(E110*H110,2)</f>
        <v>0</v>
      </c>
      <c r="J110" s="170"/>
      <c r="K110" s="171">
        <f>ROUND(E110*J110,2)</f>
        <v>0</v>
      </c>
      <c r="L110" s="171">
        <v>21</v>
      </c>
      <c r="M110" s="172">
        <f>G110*(1+L110/100)</f>
        <v>0</v>
      </c>
      <c r="N110" s="156">
        <v>0</v>
      </c>
      <c r="O110" s="156">
        <f>ROUND(E110*N110,2)</f>
        <v>0</v>
      </c>
      <c r="P110" s="156">
        <v>6.6000000000000003E-2</v>
      </c>
      <c r="Q110" s="156">
        <f>ROUND(E110*P110,2)</f>
        <v>1.05</v>
      </c>
      <c r="R110" s="156"/>
      <c r="S110" s="156" t="s">
        <v>128</v>
      </c>
      <c r="T110" s="156" t="s">
        <v>129</v>
      </c>
      <c r="U110" s="156">
        <v>2.3519999999999999</v>
      </c>
      <c r="V110" s="156">
        <f>ROUND(E110*U110,2)</f>
        <v>37.340000000000003</v>
      </c>
      <c r="W110" s="156"/>
      <c r="X110" s="156" t="s">
        <v>130</v>
      </c>
      <c r="Y110" s="147"/>
      <c r="Z110" s="147"/>
      <c r="AA110" s="147"/>
      <c r="AB110" s="147"/>
      <c r="AC110" s="147"/>
      <c r="AD110" s="147"/>
      <c r="AE110" s="147"/>
      <c r="AF110" s="147"/>
      <c r="AG110" s="147" t="s">
        <v>131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1" x14ac:dyDescent="0.2">
      <c r="A111" s="154"/>
      <c r="B111" s="155"/>
      <c r="C111" s="185" t="s">
        <v>200</v>
      </c>
      <c r="D111" s="157"/>
      <c r="E111" s="158">
        <v>15.88</v>
      </c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47"/>
      <c r="Z111" s="147"/>
      <c r="AA111" s="147"/>
      <c r="AB111" s="147"/>
      <c r="AC111" s="147"/>
      <c r="AD111" s="147"/>
      <c r="AE111" s="147"/>
      <c r="AF111" s="147"/>
      <c r="AG111" s="147" t="s">
        <v>154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66">
        <v>47</v>
      </c>
      <c r="B112" s="167" t="s">
        <v>274</v>
      </c>
      <c r="C112" s="184" t="s">
        <v>275</v>
      </c>
      <c r="D112" s="168" t="s">
        <v>127</v>
      </c>
      <c r="E112" s="169">
        <v>27.917400000000001</v>
      </c>
      <c r="F112" s="170"/>
      <c r="G112" s="171">
        <f>ROUND(E112*F112,2)</f>
        <v>0</v>
      </c>
      <c r="H112" s="170"/>
      <c r="I112" s="171">
        <f>ROUND(E112*H112,2)</f>
        <v>0</v>
      </c>
      <c r="J112" s="170"/>
      <c r="K112" s="171">
        <f>ROUND(E112*J112,2)</f>
        <v>0</v>
      </c>
      <c r="L112" s="171">
        <v>21</v>
      </c>
      <c r="M112" s="172">
        <f>G112*(1+L112/100)</f>
        <v>0</v>
      </c>
      <c r="N112" s="156">
        <v>0</v>
      </c>
      <c r="O112" s="156">
        <f>ROUND(E112*N112,2)</f>
        <v>0</v>
      </c>
      <c r="P112" s="156">
        <v>1E-4</v>
      </c>
      <c r="Q112" s="156">
        <f>ROUND(E112*P112,2)</f>
        <v>0</v>
      </c>
      <c r="R112" s="156"/>
      <c r="S112" s="156" t="s">
        <v>128</v>
      </c>
      <c r="T112" s="156" t="s">
        <v>129</v>
      </c>
      <c r="U112" s="156">
        <v>0.09</v>
      </c>
      <c r="V112" s="156">
        <f>ROUND(E112*U112,2)</f>
        <v>2.5099999999999998</v>
      </c>
      <c r="W112" s="156"/>
      <c r="X112" s="156" t="s">
        <v>130</v>
      </c>
      <c r="Y112" s="147"/>
      <c r="Z112" s="147"/>
      <c r="AA112" s="147"/>
      <c r="AB112" s="147"/>
      <c r="AC112" s="147"/>
      <c r="AD112" s="147"/>
      <c r="AE112" s="147"/>
      <c r="AF112" s="147"/>
      <c r="AG112" s="147" t="s">
        <v>131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54"/>
      <c r="B113" s="155"/>
      <c r="C113" s="185" t="s">
        <v>222</v>
      </c>
      <c r="D113" s="157"/>
      <c r="E113" s="158">
        <v>27.92</v>
      </c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47"/>
      <c r="Z113" s="147"/>
      <c r="AA113" s="147"/>
      <c r="AB113" s="147"/>
      <c r="AC113" s="147"/>
      <c r="AD113" s="147"/>
      <c r="AE113" s="147"/>
      <c r="AF113" s="147"/>
      <c r="AG113" s="147" t="s">
        <v>154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x14ac:dyDescent="0.2">
      <c r="A114" s="160" t="s">
        <v>123</v>
      </c>
      <c r="B114" s="161" t="s">
        <v>84</v>
      </c>
      <c r="C114" s="182" t="s">
        <v>85</v>
      </c>
      <c r="D114" s="162"/>
      <c r="E114" s="163"/>
      <c r="F114" s="164"/>
      <c r="G114" s="164">
        <f>SUMIF(AG115:AG115,"&lt;&gt;NOR",G115:G115)</f>
        <v>0</v>
      </c>
      <c r="H114" s="164"/>
      <c r="I114" s="164">
        <f>SUM(I115:I115)</f>
        <v>0</v>
      </c>
      <c r="J114" s="164"/>
      <c r="K114" s="164">
        <f>SUM(K115:K115)</f>
        <v>0</v>
      </c>
      <c r="L114" s="164"/>
      <c r="M114" s="165">
        <f>SUM(M115:M115)</f>
        <v>0</v>
      </c>
      <c r="N114" s="159"/>
      <c r="O114" s="159">
        <f>SUM(O115:O115)</f>
        <v>0</v>
      </c>
      <c r="P114" s="159"/>
      <c r="Q114" s="159">
        <f>SUM(Q115:Q115)</f>
        <v>0</v>
      </c>
      <c r="R114" s="159"/>
      <c r="S114" s="159"/>
      <c r="T114" s="159"/>
      <c r="U114" s="159"/>
      <c r="V114" s="159">
        <f>SUM(V115:V115)</f>
        <v>56.39</v>
      </c>
      <c r="W114" s="159"/>
      <c r="X114" s="159"/>
      <c r="AG114" t="s">
        <v>124</v>
      </c>
    </row>
    <row r="115" spans="1:60" ht="22.5" outlineLevel="1" x14ac:dyDescent="0.2">
      <c r="A115" s="173">
        <v>48</v>
      </c>
      <c r="B115" s="174" t="s">
        <v>276</v>
      </c>
      <c r="C115" s="183" t="s">
        <v>277</v>
      </c>
      <c r="D115" s="175" t="s">
        <v>134</v>
      </c>
      <c r="E115" s="176">
        <v>26.85003</v>
      </c>
      <c r="F115" s="177"/>
      <c r="G115" s="178">
        <f>ROUND(E115*F115,2)</f>
        <v>0</v>
      </c>
      <c r="H115" s="177"/>
      <c r="I115" s="178">
        <f>ROUND(E115*H115,2)</f>
        <v>0</v>
      </c>
      <c r="J115" s="177"/>
      <c r="K115" s="178">
        <f>ROUND(E115*J115,2)</f>
        <v>0</v>
      </c>
      <c r="L115" s="178">
        <v>21</v>
      </c>
      <c r="M115" s="179">
        <f>G115*(1+L115/100)</f>
        <v>0</v>
      </c>
      <c r="N115" s="156">
        <v>0</v>
      </c>
      <c r="O115" s="156">
        <f>ROUND(E115*N115,2)</f>
        <v>0</v>
      </c>
      <c r="P115" s="156">
        <v>0</v>
      </c>
      <c r="Q115" s="156">
        <f>ROUND(E115*P115,2)</f>
        <v>0</v>
      </c>
      <c r="R115" s="156"/>
      <c r="S115" s="156" t="s">
        <v>128</v>
      </c>
      <c r="T115" s="156" t="s">
        <v>129</v>
      </c>
      <c r="U115" s="156">
        <v>2.1</v>
      </c>
      <c r="V115" s="156">
        <f>ROUND(E115*U115,2)</f>
        <v>56.39</v>
      </c>
      <c r="W115" s="156"/>
      <c r="X115" s="156" t="s">
        <v>130</v>
      </c>
      <c r="Y115" s="147"/>
      <c r="Z115" s="147"/>
      <c r="AA115" s="147"/>
      <c r="AB115" s="147"/>
      <c r="AC115" s="147"/>
      <c r="AD115" s="147"/>
      <c r="AE115" s="147"/>
      <c r="AF115" s="147"/>
      <c r="AG115" s="147" t="s">
        <v>278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x14ac:dyDescent="0.2">
      <c r="A116" s="160" t="s">
        <v>123</v>
      </c>
      <c r="B116" s="161" t="s">
        <v>86</v>
      </c>
      <c r="C116" s="182" t="s">
        <v>87</v>
      </c>
      <c r="D116" s="162"/>
      <c r="E116" s="163"/>
      <c r="F116" s="164"/>
      <c r="G116" s="164">
        <f>SUMIF(AG117:AG125,"&lt;&gt;NOR",G117:G125)</f>
        <v>0</v>
      </c>
      <c r="H116" s="164"/>
      <c r="I116" s="164">
        <f>SUM(I117:I125)</f>
        <v>0</v>
      </c>
      <c r="J116" s="164"/>
      <c r="K116" s="164">
        <f>SUM(K117:K125)</f>
        <v>0</v>
      </c>
      <c r="L116" s="164"/>
      <c r="M116" s="165">
        <f>SUM(M117:M125)</f>
        <v>0</v>
      </c>
      <c r="N116" s="159"/>
      <c r="O116" s="159">
        <f>SUM(O117:O125)</f>
        <v>0.01</v>
      </c>
      <c r="P116" s="159"/>
      <c r="Q116" s="159">
        <f>SUM(Q117:Q125)</f>
        <v>0.02</v>
      </c>
      <c r="R116" s="159"/>
      <c r="S116" s="159"/>
      <c r="T116" s="159"/>
      <c r="U116" s="159"/>
      <c r="V116" s="159">
        <f>SUM(V117:V125)</f>
        <v>2.91</v>
      </c>
      <c r="W116" s="159"/>
      <c r="X116" s="159"/>
      <c r="AG116" t="s">
        <v>124</v>
      </c>
    </row>
    <row r="117" spans="1:60" outlineLevel="1" x14ac:dyDescent="0.2">
      <c r="A117" s="166">
        <v>49</v>
      </c>
      <c r="B117" s="167" t="s">
        <v>279</v>
      </c>
      <c r="C117" s="184" t="s">
        <v>280</v>
      </c>
      <c r="D117" s="168" t="s">
        <v>127</v>
      </c>
      <c r="E117" s="169">
        <v>8.07</v>
      </c>
      <c r="F117" s="170"/>
      <c r="G117" s="171">
        <f>ROUND(E117*F117,2)</f>
        <v>0</v>
      </c>
      <c r="H117" s="170"/>
      <c r="I117" s="171">
        <f>ROUND(E117*H117,2)</f>
        <v>0</v>
      </c>
      <c r="J117" s="170"/>
      <c r="K117" s="171">
        <f>ROUND(E117*J117,2)</f>
        <v>0</v>
      </c>
      <c r="L117" s="171">
        <v>21</v>
      </c>
      <c r="M117" s="172">
        <f>G117*(1+L117/100)</f>
        <v>0</v>
      </c>
      <c r="N117" s="156">
        <v>1.7000000000000001E-4</v>
      </c>
      <c r="O117" s="156">
        <f>ROUND(E117*N117,2)</f>
        <v>0</v>
      </c>
      <c r="P117" s="156">
        <v>0</v>
      </c>
      <c r="Q117" s="156">
        <f>ROUND(E117*P117,2)</f>
        <v>0</v>
      </c>
      <c r="R117" s="156"/>
      <c r="S117" s="156" t="s">
        <v>128</v>
      </c>
      <c r="T117" s="156" t="s">
        <v>129</v>
      </c>
      <c r="U117" s="156">
        <v>0.04</v>
      </c>
      <c r="V117" s="156">
        <f>ROUND(E117*U117,2)</f>
        <v>0.32</v>
      </c>
      <c r="W117" s="156"/>
      <c r="X117" s="156" t="s">
        <v>130</v>
      </c>
      <c r="Y117" s="147"/>
      <c r="Z117" s="147"/>
      <c r="AA117" s="147"/>
      <c r="AB117" s="147"/>
      <c r="AC117" s="147"/>
      <c r="AD117" s="147"/>
      <c r="AE117" s="147"/>
      <c r="AF117" s="147"/>
      <c r="AG117" s="147" t="s">
        <v>281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54"/>
      <c r="B118" s="155"/>
      <c r="C118" s="185" t="s">
        <v>253</v>
      </c>
      <c r="D118" s="157"/>
      <c r="E118" s="158">
        <v>8.07</v>
      </c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47"/>
      <c r="Z118" s="147"/>
      <c r="AA118" s="147"/>
      <c r="AB118" s="147"/>
      <c r="AC118" s="147"/>
      <c r="AD118" s="147"/>
      <c r="AE118" s="147"/>
      <c r="AF118" s="147"/>
      <c r="AG118" s="147" t="s">
        <v>154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66">
        <v>50</v>
      </c>
      <c r="B119" s="167" t="s">
        <v>282</v>
      </c>
      <c r="C119" s="184" t="s">
        <v>283</v>
      </c>
      <c r="D119" s="168" t="s">
        <v>127</v>
      </c>
      <c r="E119" s="169">
        <v>27.917400000000001</v>
      </c>
      <c r="F119" s="170"/>
      <c r="G119" s="171">
        <f>ROUND(E119*F119,2)</f>
        <v>0</v>
      </c>
      <c r="H119" s="170"/>
      <c r="I119" s="171">
        <f>ROUND(E119*H119,2)</f>
        <v>0</v>
      </c>
      <c r="J119" s="170"/>
      <c r="K119" s="171">
        <f>ROUND(E119*J119,2)</f>
        <v>0</v>
      </c>
      <c r="L119" s="171">
        <v>21</v>
      </c>
      <c r="M119" s="172">
        <f>G119*(1+L119/100)</f>
        <v>0</v>
      </c>
      <c r="N119" s="156">
        <v>0</v>
      </c>
      <c r="O119" s="156">
        <f>ROUND(E119*N119,2)</f>
        <v>0</v>
      </c>
      <c r="P119" s="156">
        <v>7.3999999999999999E-4</v>
      </c>
      <c r="Q119" s="156">
        <f>ROUND(E119*P119,2)</f>
        <v>0.02</v>
      </c>
      <c r="R119" s="156"/>
      <c r="S119" s="156" t="s">
        <v>128</v>
      </c>
      <c r="T119" s="156" t="s">
        <v>129</v>
      </c>
      <c r="U119" s="156">
        <v>3.5000000000000003E-2</v>
      </c>
      <c r="V119" s="156">
        <f>ROUND(E119*U119,2)</f>
        <v>0.98</v>
      </c>
      <c r="W119" s="156"/>
      <c r="X119" s="156" t="s">
        <v>130</v>
      </c>
      <c r="Y119" s="147"/>
      <c r="Z119" s="147"/>
      <c r="AA119" s="147"/>
      <c r="AB119" s="147"/>
      <c r="AC119" s="147"/>
      <c r="AD119" s="147"/>
      <c r="AE119" s="147"/>
      <c r="AF119" s="147"/>
      <c r="AG119" s="147" t="s">
        <v>131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">
      <c r="A120" s="154"/>
      <c r="B120" s="155"/>
      <c r="C120" s="185" t="s">
        <v>222</v>
      </c>
      <c r="D120" s="157"/>
      <c r="E120" s="158">
        <v>27.92</v>
      </c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47"/>
      <c r="Z120" s="147"/>
      <c r="AA120" s="147"/>
      <c r="AB120" s="147"/>
      <c r="AC120" s="147"/>
      <c r="AD120" s="147"/>
      <c r="AE120" s="147"/>
      <c r="AF120" s="147"/>
      <c r="AG120" s="147" t="s">
        <v>154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ht="22.5" outlineLevel="1" x14ac:dyDescent="0.2">
      <c r="A121" s="166">
        <v>51</v>
      </c>
      <c r="B121" s="167" t="s">
        <v>284</v>
      </c>
      <c r="C121" s="184" t="s">
        <v>285</v>
      </c>
      <c r="D121" s="168" t="s">
        <v>157</v>
      </c>
      <c r="E121" s="169">
        <v>16.14</v>
      </c>
      <c r="F121" s="170"/>
      <c r="G121" s="171">
        <f>ROUND(E121*F121,2)</f>
        <v>0</v>
      </c>
      <c r="H121" s="170"/>
      <c r="I121" s="171">
        <f>ROUND(E121*H121,2)</f>
        <v>0</v>
      </c>
      <c r="J121" s="170"/>
      <c r="K121" s="171">
        <f>ROUND(E121*J121,2)</f>
        <v>0</v>
      </c>
      <c r="L121" s="171">
        <v>21</v>
      </c>
      <c r="M121" s="172">
        <f>G121*(1+L121/100)</f>
        <v>0</v>
      </c>
      <c r="N121" s="156">
        <v>5.2999999999999998E-4</v>
      </c>
      <c r="O121" s="156">
        <f>ROUND(E121*N121,2)</f>
        <v>0.01</v>
      </c>
      <c r="P121" s="156">
        <v>0</v>
      </c>
      <c r="Q121" s="156">
        <f>ROUND(E121*P121,2)</f>
        <v>0</v>
      </c>
      <c r="R121" s="156"/>
      <c r="S121" s="156" t="s">
        <v>128</v>
      </c>
      <c r="T121" s="156" t="s">
        <v>129</v>
      </c>
      <c r="U121" s="156">
        <v>0.1</v>
      </c>
      <c r="V121" s="156">
        <f>ROUND(E121*U121,2)</f>
        <v>1.61</v>
      </c>
      <c r="W121" s="156"/>
      <c r="X121" s="156" t="s">
        <v>130</v>
      </c>
      <c r="Y121" s="147"/>
      <c r="Z121" s="147"/>
      <c r="AA121" s="147"/>
      <c r="AB121" s="147"/>
      <c r="AC121" s="147"/>
      <c r="AD121" s="147"/>
      <c r="AE121" s="147"/>
      <c r="AF121" s="147"/>
      <c r="AG121" s="147" t="s">
        <v>281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54"/>
      <c r="B122" s="155"/>
      <c r="C122" s="185" t="s">
        <v>286</v>
      </c>
      <c r="D122" s="157"/>
      <c r="E122" s="158">
        <v>16.14</v>
      </c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47"/>
      <c r="Z122" s="147"/>
      <c r="AA122" s="147"/>
      <c r="AB122" s="147"/>
      <c r="AC122" s="147"/>
      <c r="AD122" s="147"/>
      <c r="AE122" s="147"/>
      <c r="AF122" s="147"/>
      <c r="AG122" s="147" t="s">
        <v>154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">
      <c r="A123" s="166">
        <v>52</v>
      </c>
      <c r="B123" s="167" t="s">
        <v>287</v>
      </c>
      <c r="C123" s="184" t="s">
        <v>288</v>
      </c>
      <c r="D123" s="168" t="s">
        <v>127</v>
      </c>
      <c r="E123" s="169">
        <v>8.8770000000000007</v>
      </c>
      <c r="F123" s="170"/>
      <c r="G123" s="171">
        <f>ROUND(E123*F123,2)</f>
        <v>0</v>
      </c>
      <c r="H123" s="170"/>
      <c r="I123" s="171">
        <f>ROUND(E123*H123,2)</f>
        <v>0</v>
      </c>
      <c r="J123" s="170"/>
      <c r="K123" s="171">
        <f>ROUND(E123*J123,2)</f>
        <v>0</v>
      </c>
      <c r="L123" s="171">
        <v>21</v>
      </c>
      <c r="M123" s="172">
        <f>G123*(1+L123/100)</f>
        <v>0</v>
      </c>
      <c r="N123" s="156">
        <v>4.4999999999999999E-4</v>
      </c>
      <c r="O123" s="156">
        <f>ROUND(E123*N123,2)</f>
        <v>0</v>
      </c>
      <c r="P123" s="156">
        <v>0</v>
      </c>
      <c r="Q123" s="156">
        <f>ROUND(E123*P123,2)</f>
        <v>0</v>
      </c>
      <c r="R123" s="156"/>
      <c r="S123" s="156" t="s">
        <v>128</v>
      </c>
      <c r="T123" s="156" t="s">
        <v>129</v>
      </c>
      <c r="U123" s="156">
        <v>0</v>
      </c>
      <c r="V123" s="156">
        <f>ROUND(E123*U123,2)</f>
        <v>0</v>
      </c>
      <c r="W123" s="156"/>
      <c r="X123" s="156" t="s">
        <v>190</v>
      </c>
      <c r="Y123" s="147"/>
      <c r="Z123" s="147"/>
      <c r="AA123" s="147"/>
      <c r="AB123" s="147"/>
      <c r="AC123" s="147"/>
      <c r="AD123" s="147"/>
      <c r="AE123" s="147"/>
      <c r="AF123" s="147"/>
      <c r="AG123" s="147" t="s">
        <v>289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54"/>
      <c r="B124" s="155"/>
      <c r="C124" s="185" t="s">
        <v>290</v>
      </c>
      <c r="D124" s="157"/>
      <c r="E124" s="158">
        <v>8.8800000000000008</v>
      </c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47"/>
      <c r="Z124" s="147"/>
      <c r="AA124" s="147"/>
      <c r="AB124" s="147"/>
      <c r="AC124" s="147"/>
      <c r="AD124" s="147"/>
      <c r="AE124" s="147"/>
      <c r="AF124" s="147"/>
      <c r="AG124" s="147" t="s">
        <v>154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73">
        <v>53</v>
      </c>
      <c r="B125" s="174" t="s">
        <v>291</v>
      </c>
      <c r="C125" s="183" t="s">
        <v>292</v>
      </c>
      <c r="D125" s="175" t="s">
        <v>293</v>
      </c>
      <c r="E125" s="176">
        <v>1.392E-2</v>
      </c>
      <c r="F125" s="177"/>
      <c r="G125" s="178">
        <f>ROUND(E125*F125,2)</f>
        <v>0</v>
      </c>
      <c r="H125" s="177"/>
      <c r="I125" s="178">
        <f>ROUND(E125*H125,2)</f>
        <v>0</v>
      </c>
      <c r="J125" s="177"/>
      <c r="K125" s="178">
        <f>ROUND(E125*J125,2)</f>
        <v>0</v>
      </c>
      <c r="L125" s="178">
        <v>21</v>
      </c>
      <c r="M125" s="179">
        <f>G125*(1+L125/100)</f>
        <v>0</v>
      </c>
      <c r="N125" s="156">
        <v>0</v>
      </c>
      <c r="O125" s="156">
        <f>ROUND(E125*N125,2)</f>
        <v>0</v>
      </c>
      <c r="P125" s="156">
        <v>0</v>
      </c>
      <c r="Q125" s="156">
        <f>ROUND(E125*P125,2)</f>
        <v>0</v>
      </c>
      <c r="R125" s="156"/>
      <c r="S125" s="156" t="s">
        <v>128</v>
      </c>
      <c r="T125" s="156" t="s">
        <v>129</v>
      </c>
      <c r="U125" s="156">
        <v>0</v>
      </c>
      <c r="V125" s="156">
        <f>ROUND(E125*U125,2)</f>
        <v>0</v>
      </c>
      <c r="W125" s="156"/>
      <c r="X125" s="156" t="s">
        <v>130</v>
      </c>
      <c r="Y125" s="147"/>
      <c r="Z125" s="147"/>
      <c r="AA125" s="147"/>
      <c r="AB125" s="147"/>
      <c r="AC125" s="147"/>
      <c r="AD125" s="147"/>
      <c r="AE125" s="147"/>
      <c r="AF125" s="147"/>
      <c r="AG125" s="147" t="s">
        <v>281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x14ac:dyDescent="0.2">
      <c r="A126" s="160" t="s">
        <v>123</v>
      </c>
      <c r="B126" s="161" t="s">
        <v>88</v>
      </c>
      <c r="C126" s="182" t="s">
        <v>89</v>
      </c>
      <c r="D126" s="162"/>
      <c r="E126" s="163"/>
      <c r="F126" s="164"/>
      <c r="G126" s="164">
        <f>SUMIF(AG127:AG132,"&lt;&gt;NOR",G127:G132)</f>
        <v>0</v>
      </c>
      <c r="H126" s="164"/>
      <c r="I126" s="164">
        <f>SUM(I127:I132)</f>
        <v>0</v>
      </c>
      <c r="J126" s="164"/>
      <c r="K126" s="164">
        <f>SUM(K127:K132)</f>
        <v>0</v>
      </c>
      <c r="L126" s="164"/>
      <c r="M126" s="165">
        <f>SUM(M127:M132)</f>
        <v>0</v>
      </c>
      <c r="N126" s="159"/>
      <c r="O126" s="159">
        <f>SUM(O127:O132)</f>
        <v>0.12</v>
      </c>
      <c r="P126" s="159"/>
      <c r="Q126" s="159">
        <f>SUM(Q127:Q132)</f>
        <v>0</v>
      </c>
      <c r="R126" s="159"/>
      <c r="S126" s="159"/>
      <c r="T126" s="159"/>
      <c r="U126" s="159"/>
      <c r="V126" s="159">
        <f>SUM(V127:V132)</f>
        <v>14.86</v>
      </c>
      <c r="W126" s="159"/>
      <c r="X126" s="159"/>
      <c r="AG126" t="s">
        <v>124</v>
      </c>
    </row>
    <row r="127" spans="1:60" outlineLevel="1" x14ac:dyDescent="0.2">
      <c r="A127" s="166">
        <v>54</v>
      </c>
      <c r="B127" s="167" t="s">
        <v>294</v>
      </c>
      <c r="C127" s="184" t="s">
        <v>295</v>
      </c>
      <c r="D127" s="168" t="s">
        <v>157</v>
      </c>
      <c r="E127" s="169">
        <v>23.54</v>
      </c>
      <c r="F127" s="170"/>
      <c r="G127" s="171">
        <f>ROUND(E127*F127,2)</f>
        <v>0</v>
      </c>
      <c r="H127" s="170"/>
      <c r="I127" s="171">
        <f>ROUND(E127*H127,2)</f>
        <v>0</v>
      </c>
      <c r="J127" s="170"/>
      <c r="K127" s="171">
        <f>ROUND(E127*J127,2)</f>
        <v>0</v>
      </c>
      <c r="L127" s="171">
        <v>21</v>
      </c>
      <c r="M127" s="172">
        <f>G127*(1+L127/100)</f>
        <v>0</v>
      </c>
      <c r="N127" s="156">
        <v>1.8400000000000001E-3</v>
      </c>
      <c r="O127" s="156">
        <f>ROUND(E127*N127,2)</f>
        <v>0.04</v>
      </c>
      <c r="P127" s="156">
        <v>0</v>
      </c>
      <c r="Q127" s="156">
        <f>ROUND(E127*P127,2)</f>
        <v>0</v>
      </c>
      <c r="R127" s="156"/>
      <c r="S127" s="156" t="s">
        <v>128</v>
      </c>
      <c r="T127" s="156" t="s">
        <v>129</v>
      </c>
      <c r="U127" s="156">
        <v>0.252</v>
      </c>
      <c r="V127" s="156">
        <f>ROUND(E127*U127,2)</f>
        <v>5.93</v>
      </c>
      <c r="W127" s="156"/>
      <c r="X127" s="156" t="s">
        <v>130</v>
      </c>
      <c r="Y127" s="147"/>
      <c r="Z127" s="147"/>
      <c r="AA127" s="147"/>
      <c r="AB127" s="147"/>
      <c r="AC127" s="147"/>
      <c r="AD127" s="147"/>
      <c r="AE127" s="147"/>
      <c r="AF127" s="147"/>
      <c r="AG127" s="147" t="s">
        <v>131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54"/>
      <c r="B128" s="155"/>
      <c r="C128" s="245" t="s">
        <v>296</v>
      </c>
      <c r="D128" s="246"/>
      <c r="E128" s="246"/>
      <c r="F128" s="246"/>
      <c r="G128" s="24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47"/>
      <c r="Z128" s="147"/>
      <c r="AA128" s="147"/>
      <c r="AB128" s="147"/>
      <c r="AC128" s="147"/>
      <c r="AD128" s="147"/>
      <c r="AE128" s="147"/>
      <c r="AF128" s="147"/>
      <c r="AG128" s="147" t="s">
        <v>138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54"/>
      <c r="B129" s="155"/>
      <c r="C129" s="185" t="s">
        <v>297</v>
      </c>
      <c r="D129" s="157"/>
      <c r="E129" s="158">
        <v>23.54</v>
      </c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47"/>
      <c r="Z129" s="147"/>
      <c r="AA129" s="147"/>
      <c r="AB129" s="147"/>
      <c r="AC129" s="147"/>
      <c r="AD129" s="147"/>
      <c r="AE129" s="147"/>
      <c r="AF129" s="147"/>
      <c r="AG129" s="147" t="s">
        <v>154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ht="22.5" outlineLevel="1" x14ac:dyDescent="0.2">
      <c r="A130" s="166">
        <v>55</v>
      </c>
      <c r="B130" s="167" t="s">
        <v>298</v>
      </c>
      <c r="C130" s="184" t="s">
        <v>299</v>
      </c>
      <c r="D130" s="168" t="s">
        <v>127</v>
      </c>
      <c r="E130" s="169">
        <v>27.917400000000001</v>
      </c>
      <c r="F130" s="170"/>
      <c r="G130" s="171">
        <f>ROUND(E130*F130,2)</f>
        <v>0</v>
      </c>
      <c r="H130" s="170"/>
      <c r="I130" s="171">
        <f>ROUND(E130*H130,2)</f>
        <v>0</v>
      </c>
      <c r="J130" s="170"/>
      <c r="K130" s="171">
        <f>ROUND(E130*J130,2)</f>
        <v>0</v>
      </c>
      <c r="L130" s="171">
        <v>21</v>
      </c>
      <c r="M130" s="172">
        <f>G130*(1+L130/100)</f>
        <v>0</v>
      </c>
      <c r="N130" s="156">
        <v>2.8800000000000002E-3</v>
      </c>
      <c r="O130" s="156">
        <f>ROUND(E130*N130,2)</f>
        <v>0.08</v>
      </c>
      <c r="P130" s="156">
        <v>0</v>
      </c>
      <c r="Q130" s="156">
        <f>ROUND(E130*P130,2)</f>
        <v>0</v>
      </c>
      <c r="R130" s="156"/>
      <c r="S130" s="156" t="s">
        <v>128</v>
      </c>
      <c r="T130" s="156" t="s">
        <v>129</v>
      </c>
      <c r="U130" s="156">
        <v>0.32</v>
      </c>
      <c r="V130" s="156">
        <f>ROUND(E130*U130,2)</f>
        <v>8.93</v>
      </c>
      <c r="W130" s="156"/>
      <c r="X130" s="156" t="s">
        <v>130</v>
      </c>
      <c r="Y130" s="147"/>
      <c r="Z130" s="147"/>
      <c r="AA130" s="147"/>
      <c r="AB130" s="147"/>
      <c r="AC130" s="147"/>
      <c r="AD130" s="147"/>
      <c r="AE130" s="147"/>
      <c r="AF130" s="147"/>
      <c r="AG130" s="147" t="s">
        <v>131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54"/>
      <c r="B131" s="155"/>
      <c r="C131" s="185" t="s">
        <v>222</v>
      </c>
      <c r="D131" s="157"/>
      <c r="E131" s="158">
        <v>27.92</v>
      </c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47"/>
      <c r="Z131" s="147"/>
      <c r="AA131" s="147"/>
      <c r="AB131" s="147"/>
      <c r="AC131" s="147"/>
      <c r="AD131" s="147"/>
      <c r="AE131" s="147"/>
      <c r="AF131" s="147"/>
      <c r="AG131" s="147" t="s">
        <v>154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73">
        <v>56</v>
      </c>
      <c r="B132" s="174" t="s">
        <v>300</v>
      </c>
      <c r="C132" s="183" t="s">
        <v>301</v>
      </c>
      <c r="D132" s="175" t="s">
        <v>293</v>
      </c>
      <c r="E132" s="176">
        <v>0.12372</v>
      </c>
      <c r="F132" s="177"/>
      <c r="G132" s="178">
        <f>ROUND(E132*F132,2)</f>
        <v>0</v>
      </c>
      <c r="H132" s="177"/>
      <c r="I132" s="178">
        <f>ROUND(E132*H132,2)</f>
        <v>0</v>
      </c>
      <c r="J132" s="177"/>
      <c r="K132" s="178">
        <f>ROUND(E132*J132,2)</f>
        <v>0</v>
      </c>
      <c r="L132" s="178">
        <v>21</v>
      </c>
      <c r="M132" s="179">
        <f>G132*(1+L132/100)</f>
        <v>0</v>
      </c>
      <c r="N132" s="156">
        <v>0</v>
      </c>
      <c r="O132" s="156">
        <f>ROUND(E132*N132,2)</f>
        <v>0</v>
      </c>
      <c r="P132" s="156">
        <v>0</v>
      </c>
      <c r="Q132" s="156">
        <f>ROUND(E132*P132,2)</f>
        <v>0</v>
      </c>
      <c r="R132" s="156"/>
      <c r="S132" s="156" t="s">
        <v>128</v>
      </c>
      <c r="T132" s="156" t="s">
        <v>129</v>
      </c>
      <c r="U132" s="156">
        <v>0</v>
      </c>
      <c r="V132" s="156">
        <f>ROUND(E132*U132,2)</f>
        <v>0</v>
      </c>
      <c r="W132" s="156"/>
      <c r="X132" s="156" t="s">
        <v>130</v>
      </c>
      <c r="Y132" s="147"/>
      <c r="Z132" s="147"/>
      <c r="AA132" s="147"/>
      <c r="AB132" s="147"/>
      <c r="AC132" s="147"/>
      <c r="AD132" s="147"/>
      <c r="AE132" s="147"/>
      <c r="AF132" s="147"/>
      <c r="AG132" s="147" t="s">
        <v>281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x14ac:dyDescent="0.2">
      <c r="A133" s="160" t="s">
        <v>123</v>
      </c>
      <c r="B133" s="161" t="s">
        <v>92</v>
      </c>
      <c r="C133" s="182" t="s">
        <v>93</v>
      </c>
      <c r="D133" s="162"/>
      <c r="E133" s="163"/>
      <c r="F133" s="164"/>
      <c r="G133" s="164">
        <f>SUMIF(AG134:AG135,"&lt;&gt;NOR",G134:G135)</f>
        <v>0</v>
      </c>
      <c r="H133" s="164"/>
      <c r="I133" s="164">
        <f>SUM(I134:I135)</f>
        <v>0</v>
      </c>
      <c r="J133" s="164"/>
      <c r="K133" s="164">
        <f>SUM(K134:K135)</f>
        <v>0</v>
      </c>
      <c r="L133" s="164"/>
      <c r="M133" s="165">
        <f>SUM(M134:M135)</f>
        <v>0</v>
      </c>
      <c r="N133" s="159"/>
      <c r="O133" s="159">
        <f>SUM(O134:O135)</f>
        <v>0</v>
      </c>
      <c r="P133" s="159"/>
      <c r="Q133" s="159">
        <f>SUM(Q134:Q135)</f>
        <v>0.04</v>
      </c>
      <c r="R133" s="159"/>
      <c r="S133" s="159"/>
      <c r="T133" s="159"/>
      <c r="U133" s="159"/>
      <c r="V133" s="159">
        <f>SUM(V134:V135)</f>
        <v>1.89</v>
      </c>
      <c r="W133" s="159"/>
      <c r="X133" s="159"/>
      <c r="AG133" t="s">
        <v>124</v>
      </c>
    </row>
    <row r="134" spans="1:60" outlineLevel="1" x14ac:dyDescent="0.2">
      <c r="A134" s="166">
        <v>57</v>
      </c>
      <c r="B134" s="167" t="s">
        <v>302</v>
      </c>
      <c r="C134" s="184" t="s">
        <v>303</v>
      </c>
      <c r="D134" s="168" t="s">
        <v>157</v>
      </c>
      <c r="E134" s="169">
        <v>23.54</v>
      </c>
      <c r="F134" s="170"/>
      <c r="G134" s="171">
        <f>ROUND(E134*F134,2)</f>
        <v>0</v>
      </c>
      <c r="H134" s="170"/>
      <c r="I134" s="171">
        <f>ROUND(E134*H134,2)</f>
        <v>0</v>
      </c>
      <c r="J134" s="170"/>
      <c r="K134" s="171">
        <f>ROUND(E134*J134,2)</f>
        <v>0</v>
      </c>
      <c r="L134" s="171">
        <v>21</v>
      </c>
      <c r="M134" s="172">
        <f>G134*(1+L134/100)</f>
        <v>0</v>
      </c>
      <c r="N134" s="156">
        <v>0</v>
      </c>
      <c r="O134" s="156">
        <f>ROUND(E134*N134,2)</f>
        <v>0</v>
      </c>
      <c r="P134" s="156">
        <v>1.75E-3</v>
      </c>
      <c r="Q134" s="156">
        <f>ROUND(E134*P134,2)</f>
        <v>0.04</v>
      </c>
      <c r="R134" s="156"/>
      <c r="S134" s="156" t="s">
        <v>128</v>
      </c>
      <c r="T134" s="156" t="s">
        <v>129</v>
      </c>
      <c r="U134" s="156">
        <v>8.0500000000000002E-2</v>
      </c>
      <c r="V134" s="156">
        <f>ROUND(E134*U134,2)</f>
        <v>1.89</v>
      </c>
      <c r="W134" s="156"/>
      <c r="X134" s="156" t="s">
        <v>130</v>
      </c>
      <c r="Y134" s="147"/>
      <c r="Z134" s="147"/>
      <c r="AA134" s="147"/>
      <c r="AB134" s="147"/>
      <c r="AC134" s="147"/>
      <c r="AD134" s="147"/>
      <c r="AE134" s="147"/>
      <c r="AF134" s="147"/>
      <c r="AG134" s="147" t="s">
        <v>131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54"/>
      <c r="B135" s="155"/>
      <c r="C135" s="185" t="s">
        <v>297</v>
      </c>
      <c r="D135" s="157"/>
      <c r="E135" s="158">
        <v>23.54</v>
      </c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47"/>
      <c r="Z135" s="147"/>
      <c r="AA135" s="147"/>
      <c r="AB135" s="147"/>
      <c r="AC135" s="147"/>
      <c r="AD135" s="147"/>
      <c r="AE135" s="147"/>
      <c r="AF135" s="147"/>
      <c r="AG135" s="147" t="s">
        <v>154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x14ac:dyDescent="0.2">
      <c r="A136" s="3"/>
      <c r="B136" s="4"/>
      <c r="C136" s="186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AE136">
        <v>15</v>
      </c>
      <c r="AF136">
        <v>21</v>
      </c>
      <c r="AG136" t="s">
        <v>110</v>
      </c>
    </row>
    <row r="137" spans="1:60" x14ac:dyDescent="0.2">
      <c r="A137" s="150"/>
      <c r="B137" s="151" t="s">
        <v>31</v>
      </c>
      <c r="C137" s="187"/>
      <c r="D137" s="152"/>
      <c r="E137" s="153"/>
      <c r="F137" s="153"/>
      <c r="G137" s="181">
        <f>G8+G10+G19+G45+G74+G81+G84+G87+G92+G97+G101+G114+G116+G126+G133</f>
        <v>0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AE137">
        <f>SUMIF(L7:L135,AE136,G7:G135)</f>
        <v>0</v>
      </c>
      <c r="AF137">
        <f>SUMIF(L7:L135,AF136,G7:G135)</f>
        <v>0</v>
      </c>
      <c r="AG137" t="s">
        <v>304</v>
      </c>
    </row>
    <row r="138" spans="1:60" x14ac:dyDescent="0.2">
      <c r="A138" s="3"/>
      <c r="B138" s="4"/>
      <c r="C138" s="186"/>
      <c r="D138" s="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60" x14ac:dyDescent="0.2">
      <c r="A139" s="3"/>
      <c r="B139" s="4"/>
      <c r="C139" s="186"/>
      <c r="D139" s="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60" x14ac:dyDescent="0.2">
      <c r="A140" s="254" t="s">
        <v>305</v>
      </c>
      <c r="B140" s="254"/>
      <c r="C140" s="255"/>
      <c r="D140" s="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60" x14ac:dyDescent="0.2">
      <c r="A141" s="256"/>
      <c r="B141" s="257"/>
      <c r="C141" s="258"/>
      <c r="D141" s="257"/>
      <c r="E141" s="257"/>
      <c r="F141" s="257"/>
      <c r="G141" s="259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AG141" t="s">
        <v>306</v>
      </c>
    </row>
    <row r="142" spans="1:60" x14ac:dyDescent="0.2">
      <c r="A142" s="260"/>
      <c r="B142" s="261"/>
      <c r="C142" s="262"/>
      <c r="D142" s="261"/>
      <c r="E142" s="261"/>
      <c r="F142" s="261"/>
      <c r="G142" s="26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60" x14ac:dyDescent="0.2">
      <c r="A143" s="260"/>
      <c r="B143" s="261"/>
      <c r="C143" s="262"/>
      <c r="D143" s="261"/>
      <c r="E143" s="261"/>
      <c r="F143" s="261"/>
      <c r="G143" s="26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60" x14ac:dyDescent="0.2">
      <c r="A144" s="260"/>
      <c r="B144" s="261"/>
      <c r="C144" s="262"/>
      <c r="D144" s="261"/>
      <c r="E144" s="261"/>
      <c r="F144" s="261"/>
      <c r="G144" s="26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33" x14ac:dyDescent="0.2">
      <c r="A145" s="264"/>
      <c r="B145" s="265"/>
      <c r="C145" s="266"/>
      <c r="D145" s="265"/>
      <c r="E145" s="265"/>
      <c r="F145" s="265"/>
      <c r="G145" s="26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33" x14ac:dyDescent="0.2">
      <c r="A146" s="3"/>
      <c r="B146" s="4"/>
      <c r="C146" s="186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33" x14ac:dyDescent="0.2">
      <c r="C147" s="188"/>
      <c r="D147" s="10"/>
      <c r="AG147" t="s">
        <v>307</v>
      </c>
    </row>
    <row r="148" spans="1:33" x14ac:dyDescent="0.2">
      <c r="D148" s="10"/>
    </row>
    <row r="149" spans="1:33" x14ac:dyDescent="0.2">
      <c r="D149" s="10"/>
    </row>
    <row r="150" spans="1:33" x14ac:dyDescent="0.2">
      <c r="D150" s="10"/>
    </row>
    <row r="151" spans="1:33" x14ac:dyDescent="0.2">
      <c r="D151" s="10"/>
    </row>
    <row r="152" spans="1:33" x14ac:dyDescent="0.2">
      <c r="D152" s="10"/>
    </row>
    <row r="153" spans="1:33" x14ac:dyDescent="0.2">
      <c r="D153" s="10"/>
    </row>
    <row r="154" spans="1:33" x14ac:dyDescent="0.2">
      <c r="D154" s="10"/>
    </row>
    <row r="155" spans="1:33" x14ac:dyDescent="0.2">
      <c r="D155" s="10"/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Cf6He9I7iuYr7TQxOks67uUxn9JGPE75bjsGuYN9QkvQ5E2oAE4KGTIcq78+1thJTlwTf33TnreAzLIfjLQ25Q==" saltValue="MoA2SvMqNONDWqFdYGpk1Q==" spinCount="100000" sheet="1"/>
  <mergeCells count="13">
    <mergeCell ref="A140:C140"/>
    <mergeCell ref="A141:G145"/>
    <mergeCell ref="C12:G12"/>
    <mergeCell ref="C13:G13"/>
    <mergeCell ref="C14:G14"/>
    <mergeCell ref="C15:G15"/>
    <mergeCell ref="C59:G59"/>
    <mergeCell ref="C63:G63"/>
    <mergeCell ref="C128:G128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98</v>
      </c>
    </row>
    <row r="2" spans="1:60" ht="24.95" customHeight="1" x14ac:dyDescent="0.2">
      <c r="A2" s="139" t="s">
        <v>8</v>
      </c>
      <c r="B2" s="49" t="s">
        <v>43</v>
      </c>
      <c r="C2" s="248" t="s">
        <v>44</v>
      </c>
      <c r="D2" s="249"/>
      <c r="E2" s="249"/>
      <c r="F2" s="249"/>
      <c r="G2" s="250"/>
      <c r="AG2" t="s">
        <v>99</v>
      </c>
    </row>
    <row r="3" spans="1:60" ht="24.95" customHeight="1" x14ac:dyDescent="0.2">
      <c r="A3" s="139" t="s">
        <v>9</v>
      </c>
      <c r="B3" s="49" t="s">
        <v>50</v>
      </c>
      <c r="C3" s="248" t="s">
        <v>51</v>
      </c>
      <c r="D3" s="249"/>
      <c r="E3" s="249"/>
      <c r="F3" s="249"/>
      <c r="G3" s="250"/>
      <c r="AC3" s="121" t="s">
        <v>99</v>
      </c>
      <c r="AG3" t="s">
        <v>100</v>
      </c>
    </row>
    <row r="4" spans="1:60" ht="24.95" customHeight="1" x14ac:dyDescent="0.2">
      <c r="A4" s="140" t="s">
        <v>10</v>
      </c>
      <c r="B4" s="141" t="s">
        <v>48</v>
      </c>
      <c r="C4" s="251" t="s">
        <v>49</v>
      </c>
      <c r="D4" s="252"/>
      <c r="E4" s="252"/>
      <c r="F4" s="252"/>
      <c r="G4" s="253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31</v>
      </c>
      <c r="H6" s="146" t="s">
        <v>32</v>
      </c>
      <c r="I6" s="146" t="s">
        <v>108</v>
      </c>
      <c r="J6" s="146" t="s">
        <v>33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 x14ac:dyDescent="0.2">
      <c r="A8" s="160" t="s">
        <v>123</v>
      </c>
      <c r="B8" s="161" t="s">
        <v>54</v>
      </c>
      <c r="C8" s="182" t="s">
        <v>63</v>
      </c>
      <c r="D8" s="162"/>
      <c r="E8" s="163"/>
      <c r="F8" s="164"/>
      <c r="G8" s="164">
        <f>SUMIF(AG9:AG11,"&lt;&gt;NOR",G9:G11)</f>
        <v>0</v>
      </c>
      <c r="H8" s="164"/>
      <c r="I8" s="164">
        <f>SUM(I9:I11)</f>
        <v>0</v>
      </c>
      <c r="J8" s="164"/>
      <c r="K8" s="164">
        <f>SUM(K9:K11)</f>
        <v>0</v>
      </c>
      <c r="L8" s="164"/>
      <c r="M8" s="165">
        <f>SUM(M9:M11)</f>
        <v>0</v>
      </c>
      <c r="N8" s="159"/>
      <c r="O8" s="159">
        <f>SUM(O9:O11)</f>
        <v>0</v>
      </c>
      <c r="P8" s="159"/>
      <c r="Q8" s="159">
        <f>SUM(Q9:Q11)</f>
        <v>1.04</v>
      </c>
      <c r="R8" s="159"/>
      <c r="S8" s="159"/>
      <c r="T8" s="159"/>
      <c r="U8" s="159"/>
      <c r="V8" s="159">
        <f>SUM(V9:V11)</f>
        <v>1.2</v>
      </c>
      <c r="W8" s="159"/>
      <c r="X8" s="159"/>
      <c r="AG8" t="s">
        <v>124</v>
      </c>
    </row>
    <row r="9" spans="1:60" outlineLevel="1" x14ac:dyDescent="0.2">
      <c r="A9" s="166">
        <v>1</v>
      </c>
      <c r="B9" s="167" t="s">
        <v>125</v>
      </c>
      <c r="C9" s="184" t="s">
        <v>126</v>
      </c>
      <c r="D9" s="168" t="s">
        <v>127</v>
      </c>
      <c r="E9" s="169">
        <v>7.5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2">
        <f>G9*(1+L9/100)</f>
        <v>0</v>
      </c>
      <c r="N9" s="156">
        <v>0</v>
      </c>
      <c r="O9" s="156">
        <f>ROUND(E9*N9,2)</f>
        <v>0</v>
      </c>
      <c r="P9" s="156">
        <v>0.13800000000000001</v>
      </c>
      <c r="Q9" s="156">
        <f>ROUND(E9*P9,2)</f>
        <v>1.04</v>
      </c>
      <c r="R9" s="156"/>
      <c r="S9" s="156" t="s">
        <v>128</v>
      </c>
      <c r="T9" s="156" t="s">
        <v>129</v>
      </c>
      <c r="U9" s="156">
        <v>0.16</v>
      </c>
      <c r="V9" s="156">
        <f>ROUND(E9*U9,2)</f>
        <v>1.2</v>
      </c>
      <c r="W9" s="156"/>
      <c r="X9" s="156" t="s">
        <v>130</v>
      </c>
      <c r="Y9" s="147"/>
      <c r="Z9" s="147"/>
      <c r="AA9" s="147"/>
      <c r="AB9" s="147"/>
      <c r="AC9" s="147"/>
      <c r="AD9" s="147"/>
      <c r="AE9" s="147"/>
      <c r="AF9" s="147"/>
      <c r="AG9" s="147" t="s">
        <v>131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185" t="s">
        <v>308</v>
      </c>
      <c r="D10" s="157"/>
      <c r="E10" s="158">
        <v>4.5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47"/>
      <c r="Z10" s="147"/>
      <c r="AA10" s="147"/>
      <c r="AB10" s="147"/>
      <c r="AC10" s="147"/>
      <c r="AD10" s="147"/>
      <c r="AE10" s="147"/>
      <c r="AF10" s="147"/>
      <c r="AG10" s="147" t="s">
        <v>154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85" t="s">
        <v>309</v>
      </c>
      <c r="D11" s="157"/>
      <c r="E11" s="158">
        <v>3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47"/>
      <c r="Z11" s="147"/>
      <c r="AA11" s="147"/>
      <c r="AB11" s="147"/>
      <c r="AC11" s="147"/>
      <c r="AD11" s="147"/>
      <c r="AE11" s="147"/>
      <c r="AF11" s="147"/>
      <c r="AG11" s="147" t="s">
        <v>154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x14ac:dyDescent="0.2">
      <c r="A12" s="160" t="s">
        <v>123</v>
      </c>
      <c r="B12" s="161" t="s">
        <v>82</v>
      </c>
      <c r="C12" s="182" t="s">
        <v>83</v>
      </c>
      <c r="D12" s="162"/>
      <c r="E12" s="163"/>
      <c r="F12" s="164"/>
      <c r="G12" s="164">
        <f>SUMIF(AG13:AG20,"&lt;&gt;NOR",G13:G20)</f>
        <v>0</v>
      </c>
      <c r="H12" s="164"/>
      <c r="I12" s="164">
        <f>SUM(I13:I20)</f>
        <v>0</v>
      </c>
      <c r="J12" s="164"/>
      <c r="K12" s="164">
        <f>SUM(K13:K20)</f>
        <v>0</v>
      </c>
      <c r="L12" s="164"/>
      <c r="M12" s="165">
        <f>SUM(M13:M20)</f>
        <v>0</v>
      </c>
      <c r="N12" s="159"/>
      <c r="O12" s="159">
        <f>SUM(O13:O20)</f>
        <v>0</v>
      </c>
      <c r="P12" s="159"/>
      <c r="Q12" s="159">
        <f>SUM(Q13:Q20)</f>
        <v>0</v>
      </c>
      <c r="R12" s="159"/>
      <c r="S12" s="159"/>
      <c r="T12" s="159"/>
      <c r="U12" s="159"/>
      <c r="V12" s="159">
        <f>SUM(V13:V20)</f>
        <v>72.81</v>
      </c>
      <c r="W12" s="159"/>
      <c r="X12" s="159"/>
      <c r="AG12" t="s">
        <v>124</v>
      </c>
    </row>
    <row r="13" spans="1:60" outlineLevel="1" x14ac:dyDescent="0.2">
      <c r="A13" s="166">
        <v>2</v>
      </c>
      <c r="B13" s="167" t="s">
        <v>132</v>
      </c>
      <c r="C13" s="184" t="s">
        <v>133</v>
      </c>
      <c r="D13" s="168" t="s">
        <v>134</v>
      </c>
      <c r="E13" s="169">
        <v>35.687629999999999</v>
      </c>
      <c r="F13" s="170"/>
      <c r="G13" s="171">
        <f>ROUND(E13*F13,2)</f>
        <v>0</v>
      </c>
      <c r="H13" s="170"/>
      <c r="I13" s="171">
        <f>ROUND(E13*H13,2)</f>
        <v>0</v>
      </c>
      <c r="J13" s="170"/>
      <c r="K13" s="171">
        <f>ROUND(E13*J13,2)</f>
        <v>0</v>
      </c>
      <c r="L13" s="171">
        <v>21</v>
      </c>
      <c r="M13" s="172">
        <f>G13*(1+L13/100)</f>
        <v>0</v>
      </c>
      <c r="N13" s="156">
        <v>0</v>
      </c>
      <c r="O13" s="156">
        <f>ROUND(E13*N13,2)</f>
        <v>0</v>
      </c>
      <c r="P13" s="156">
        <v>0</v>
      </c>
      <c r="Q13" s="156">
        <f>ROUND(E13*P13,2)</f>
        <v>0</v>
      </c>
      <c r="R13" s="156"/>
      <c r="S13" s="156" t="s">
        <v>135</v>
      </c>
      <c r="T13" s="156" t="s">
        <v>135</v>
      </c>
      <c r="U13" s="156">
        <v>0</v>
      </c>
      <c r="V13" s="156">
        <f>ROUND(E13*U13,2)</f>
        <v>0</v>
      </c>
      <c r="W13" s="156"/>
      <c r="X13" s="156" t="s">
        <v>130</v>
      </c>
      <c r="Y13" s="147"/>
      <c r="Z13" s="147"/>
      <c r="AA13" s="147"/>
      <c r="AB13" s="147"/>
      <c r="AC13" s="147"/>
      <c r="AD13" s="147"/>
      <c r="AE13" s="147"/>
      <c r="AF13" s="147"/>
      <c r="AG13" s="147" t="s">
        <v>136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54"/>
      <c r="B14" s="155"/>
      <c r="C14" s="245" t="s">
        <v>137</v>
      </c>
      <c r="D14" s="246"/>
      <c r="E14" s="246"/>
      <c r="F14" s="246"/>
      <c r="G14" s="24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47"/>
      <c r="Z14" s="147"/>
      <c r="AA14" s="147"/>
      <c r="AB14" s="147"/>
      <c r="AC14" s="147"/>
      <c r="AD14" s="147"/>
      <c r="AE14" s="147"/>
      <c r="AF14" s="147"/>
      <c r="AG14" s="147" t="s">
        <v>138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54"/>
      <c r="B15" s="155"/>
      <c r="C15" s="268" t="s">
        <v>139</v>
      </c>
      <c r="D15" s="269"/>
      <c r="E15" s="269"/>
      <c r="F15" s="269"/>
      <c r="G15" s="269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47"/>
      <c r="Z15" s="147"/>
      <c r="AA15" s="147"/>
      <c r="AB15" s="147"/>
      <c r="AC15" s="147"/>
      <c r="AD15" s="147"/>
      <c r="AE15" s="147"/>
      <c r="AF15" s="147"/>
      <c r="AG15" s="147" t="s">
        <v>138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54"/>
      <c r="B16" s="155"/>
      <c r="C16" s="268" t="s">
        <v>140</v>
      </c>
      <c r="D16" s="269"/>
      <c r="E16" s="269"/>
      <c r="F16" s="269"/>
      <c r="G16" s="269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47"/>
      <c r="Z16" s="147"/>
      <c r="AA16" s="147"/>
      <c r="AB16" s="147"/>
      <c r="AC16" s="147"/>
      <c r="AD16" s="147"/>
      <c r="AE16" s="147"/>
      <c r="AF16" s="147"/>
      <c r="AG16" s="147" t="s">
        <v>138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80" t="str">
        <f>C16</f>
        <v>- při vodorovné dopravě po vodě : vyložení na hromady na suchu nebo na přeložení na dopravní prostředek na suchu do 15 m vodorovně a současně do 4 m svisle,</v>
      </c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54"/>
      <c r="B17" s="155"/>
      <c r="C17" s="268" t="s">
        <v>141</v>
      </c>
      <c r="D17" s="269"/>
      <c r="E17" s="269"/>
      <c r="F17" s="269"/>
      <c r="G17" s="269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47"/>
      <c r="Z17" s="147"/>
      <c r="AA17" s="147"/>
      <c r="AB17" s="147"/>
      <c r="AC17" s="147"/>
      <c r="AD17" s="147"/>
      <c r="AE17" s="147"/>
      <c r="AF17" s="147"/>
      <c r="AG17" s="147" t="s">
        <v>138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3">
        <v>3</v>
      </c>
      <c r="B18" s="174" t="s">
        <v>142</v>
      </c>
      <c r="C18" s="183" t="s">
        <v>143</v>
      </c>
      <c r="D18" s="175" t="s">
        <v>134</v>
      </c>
      <c r="E18" s="176">
        <v>35.687629999999999</v>
      </c>
      <c r="F18" s="177"/>
      <c r="G18" s="178">
        <f>ROUND(E18*F18,2)</f>
        <v>0</v>
      </c>
      <c r="H18" s="177"/>
      <c r="I18" s="178">
        <f>ROUND(E18*H18,2)</f>
        <v>0</v>
      </c>
      <c r="J18" s="177"/>
      <c r="K18" s="178">
        <f>ROUND(E18*J18,2)</f>
        <v>0</v>
      </c>
      <c r="L18" s="178">
        <v>21</v>
      </c>
      <c r="M18" s="179">
        <f>G18*(1+L18/100)</f>
        <v>0</v>
      </c>
      <c r="N18" s="156">
        <v>0</v>
      </c>
      <c r="O18" s="156">
        <f>ROUND(E18*N18,2)</f>
        <v>0</v>
      </c>
      <c r="P18" s="156">
        <v>0</v>
      </c>
      <c r="Q18" s="156">
        <f>ROUND(E18*P18,2)</f>
        <v>0</v>
      </c>
      <c r="R18" s="156"/>
      <c r="S18" s="156" t="s">
        <v>128</v>
      </c>
      <c r="T18" s="156" t="s">
        <v>129</v>
      </c>
      <c r="U18" s="156">
        <v>0.94</v>
      </c>
      <c r="V18" s="156">
        <f>ROUND(E18*U18,2)</f>
        <v>33.549999999999997</v>
      </c>
      <c r="W18" s="156"/>
      <c r="X18" s="156" t="s">
        <v>144</v>
      </c>
      <c r="Y18" s="147"/>
      <c r="Z18" s="147"/>
      <c r="AA18" s="147"/>
      <c r="AB18" s="147"/>
      <c r="AC18" s="147"/>
      <c r="AD18" s="147"/>
      <c r="AE18" s="147"/>
      <c r="AF18" s="147"/>
      <c r="AG18" s="147" t="s">
        <v>145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3">
        <v>4</v>
      </c>
      <c r="B19" s="174" t="s">
        <v>146</v>
      </c>
      <c r="C19" s="183" t="s">
        <v>147</v>
      </c>
      <c r="D19" s="175" t="s">
        <v>134</v>
      </c>
      <c r="E19" s="176">
        <v>356.87630000000001</v>
      </c>
      <c r="F19" s="177"/>
      <c r="G19" s="178">
        <f>ROUND(E19*F19,2)</f>
        <v>0</v>
      </c>
      <c r="H19" s="177"/>
      <c r="I19" s="178">
        <f>ROUND(E19*H19,2)</f>
        <v>0</v>
      </c>
      <c r="J19" s="177"/>
      <c r="K19" s="178">
        <f>ROUND(E19*J19,2)</f>
        <v>0</v>
      </c>
      <c r="L19" s="178">
        <v>21</v>
      </c>
      <c r="M19" s="179">
        <f>G19*(1+L19/100)</f>
        <v>0</v>
      </c>
      <c r="N19" s="156">
        <v>0</v>
      </c>
      <c r="O19" s="156">
        <f>ROUND(E19*N19,2)</f>
        <v>0</v>
      </c>
      <c r="P19" s="156">
        <v>0</v>
      </c>
      <c r="Q19" s="156">
        <f>ROUND(E19*P19,2)</f>
        <v>0</v>
      </c>
      <c r="R19" s="156"/>
      <c r="S19" s="156" t="s">
        <v>128</v>
      </c>
      <c r="T19" s="156" t="s">
        <v>129</v>
      </c>
      <c r="U19" s="156">
        <v>0.11</v>
      </c>
      <c r="V19" s="156">
        <f>ROUND(E19*U19,2)</f>
        <v>39.26</v>
      </c>
      <c r="W19" s="156"/>
      <c r="X19" s="156" t="s">
        <v>144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145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3">
        <v>5</v>
      </c>
      <c r="B20" s="174" t="s">
        <v>148</v>
      </c>
      <c r="C20" s="183" t="s">
        <v>149</v>
      </c>
      <c r="D20" s="175" t="s">
        <v>134</v>
      </c>
      <c r="E20" s="176">
        <v>35.687629999999999</v>
      </c>
      <c r="F20" s="177"/>
      <c r="G20" s="178">
        <f>ROUND(E20*F20,2)</f>
        <v>0</v>
      </c>
      <c r="H20" s="177"/>
      <c r="I20" s="178">
        <f>ROUND(E20*H20,2)</f>
        <v>0</v>
      </c>
      <c r="J20" s="177"/>
      <c r="K20" s="178">
        <f>ROUND(E20*J20,2)</f>
        <v>0</v>
      </c>
      <c r="L20" s="178">
        <v>21</v>
      </c>
      <c r="M20" s="179">
        <f>G20*(1+L20/100)</f>
        <v>0</v>
      </c>
      <c r="N20" s="156">
        <v>0</v>
      </c>
      <c r="O20" s="156">
        <f>ROUND(E20*N20,2)</f>
        <v>0</v>
      </c>
      <c r="P20" s="156">
        <v>0</v>
      </c>
      <c r="Q20" s="156">
        <f>ROUND(E20*P20,2)</f>
        <v>0</v>
      </c>
      <c r="R20" s="156"/>
      <c r="S20" s="156" t="s">
        <v>128</v>
      </c>
      <c r="T20" s="156" t="s">
        <v>129</v>
      </c>
      <c r="U20" s="156">
        <v>0</v>
      </c>
      <c r="V20" s="156">
        <f>ROUND(E20*U20,2)</f>
        <v>0</v>
      </c>
      <c r="W20" s="156"/>
      <c r="X20" s="156" t="s">
        <v>130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136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x14ac:dyDescent="0.2">
      <c r="A21" s="160" t="s">
        <v>123</v>
      </c>
      <c r="B21" s="161" t="s">
        <v>54</v>
      </c>
      <c r="C21" s="182" t="s">
        <v>63</v>
      </c>
      <c r="D21" s="162"/>
      <c r="E21" s="163"/>
      <c r="F21" s="164"/>
      <c r="G21" s="164">
        <f>SUMIF(AG22:AG56,"&lt;&gt;NOR",G22:G56)</f>
        <v>0</v>
      </c>
      <c r="H21" s="164"/>
      <c r="I21" s="164">
        <f>SUM(I22:I56)</f>
        <v>0</v>
      </c>
      <c r="J21" s="164"/>
      <c r="K21" s="164">
        <f>SUM(K22:K56)</f>
        <v>0</v>
      </c>
      <c r="L21" s="164"/>
      <c r="M21" s="165">
        <f>SUM(M22:M56)</f>
        <v>0</v>
      </c>
      <c r="N21" s="159"/>
      <c r="O21" s="159">
        <f>SUM(O22:O56)</f>
        <v>3.6799999999999997</v>
      </c>
      <c r="P21" s="159"/>
      <c r="Q21" s="159">
        <f>SUM(Q22:Q56)</f>
        <v>3.5599999999999996</v>
      </c>
      <c r="R21" s="159"/>
      <c r="S21" s="159"/>
      <c r="T21" s="159"/>
      <c r="U21" s="159"/>
      <c r="V21" s="159">
        <f>SUM(V22:V56)</f>
        <v>151.45000000000002</v>
      </c>
      <c r="W21" s="159"/>
      <c r="X21" s="159"/>
      <c r="AG21" t="s">
        <v>124</v>
      </c>
    </row>
    <row r="22" spans="1:60" outlineLevel="1" x14ac:dyDescent="0.2">
      <c r="A22" s="166">
        <v>6</v>
      </c>
      <c r="B22" s="167" t="s">
        <v>150</v>
      </c>
      <c r="C22" s="184" t="s">
        <v>151</v>
      </c>
      <c r="D22" s="168" t="s">
        <v>152</v>
      </c>
      <c r="E22" s="169">
        <v>1.46</v>
      </c>
      <c r="F22" s="170"/>
      <c r="G22" s="171">
        <f>ROUND(E22*F22,2)</f>
        <v>0</v>
      </c>
      <c r="H22" s="170"/>
      <c r="I22" s="171">
        <f>ROUND(E22*H22,2)</f>
        <v>0</v>
      </c>
      <c r="J22" s="170"/>
      <c r="K22" s="171">
        <f>ROUND(E22*J22,2)</f>
        <v>0</v>
      </c>
      <c r="L22" s="171">
        <v>21</v>
      </c>
      <c r="M22" s="172">
        <f>G22*(1+L22/100)</f>
        <v>0</v>
      </c>
      <c r="N22" s="156">
        <v>0</v>
      </c>
      <c r="O22" s="156">
        <f>ROUND(E22*N22,2)</f>
        <v>0</v>
      </c>
      <c r="P22" s="156">
        <v>1.3</v>
      </c>
      <c r="Q22" s="156">
        <f>ROUND(E22*P22,2)</f>
        <v>1.9</v>
      </c>
      <c r="R22" s="156"/>
      <c r="S22" s="156" t="s">
        <v>128</v>
      </c>
      <c r="T22" s="156" t="s">
        <v>129</v>
      </c>
      <c r="U22" s="156">
        <v>0.51</v>
      </c>
      <c r="V22" s="156">
        <f>ROUND(E22*U22,2)</f>
        <v>0.74</v>
      </c>
      <c r="W22" s="156"/>
      <c r="X22" s="156" t="s">
        <v>130</v>
      </c>
      <c r="Y22" s="147"/>
      <c r="Z22" s="147"/>
      <c r="AA22" s="147"/>
      <c r="AB22" s="147"/>
      <c r="AC22" s="147"/>
      <c r="AD22" s="147"/>
      <c r="AE22" s="147"/>
      <c r="AF22" s="147"/>
      <c r="AG22" s="147" t="s">
        <v>131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54"/>
      <c r="B23" s="155"/>
      <c r="C23" s="185" t="s">
        <v>310</v>
      </c>
      <c r="D23" s="157"/>
      <c r="E23" s="158">
        <v>1.01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47"/>
      <c r="Z23" s="147"/>
      <c r="AA23" s="147"/>
      <c r="AB23" s="147"/>
      <c r="AC23" s="147"/>
      <c r="AD23" s="147"/>
      <c r="AE23" s="147"/>
      <c r="AF23" s="147"/>
      <c r="AG23" s="147" t="s">
        <v>154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54"/>
      <c r="B24" s="155"/>
      <c r="C24" s="185" t="s">
        <v>311</v>
      </c>
      <c r="D24" s="157"/>
      <c r="E24" s="158">
        <v>0.45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47"/>
      <c r="Z24" s="147"/>
      <c r="AA24" s="147"/>
      <c r="AB24" s="147"/>
      <c r="AC24" s="147"/>
      <c r="AD24" s="147"/>
      <c r="AE24" s="147"/>
      <c r="AF24" s="147"/>
      <c r="AG24" s="147" t="s">
        <v>154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66">
        <v>7</v>
      </c>
      <c r="B25" s="167" t="s">
        <v>155</v>
      </c>
      <c r="C25" s="184" t="s">
        <v>156</v>
      </c>
      <c r="D25" s="168" t="s">
        <v>157</v>
      </c>
      <c r="E25" s="169">
        <v>13.3</v>
      </c>
      <c r="F25" s="170"/>
      <c r="G25" s="171">
        <f>ROUND(E25*F25,2)</f>
        <v>0</v>
      </c>
      <c r="H25" s="170"/>
      <c r="I25" s="171">
        <f>ROUND(E25*H25,2)</f>
        <v>0</v>
      </c>
      <c r="J25" s="170"/>
      <c r="K25" s="171">
        <f>ROUND(E25*J25,2)</f>
        <v>0</v>
      </c>
      <c r="L25" s="171">
        <v>21</v>
      </c>
      <c r="M25" s="172">
        <f>G25*(1+L25/100)</f>
        <v>0</v>
      </c>
      <c r="N25" s="156">
        <v>0</v>
      </c>
      <c r="O25" s="156">
        <f>ROUND(E25*N25,2)</f>
        <v>0</v>
      </c>
      <c r="P25" s="156">
        <v>0.125</v>
      </c>
      <c r="Q25" s="156">
        <f>ROUND(E25*P25,2)</f>
        <v>1.66</v>
      </c>
      <c r="R25" s="156"/>
      <c r="S25" s="156" t="s">
        <v>128</v>
      </c>
      <c r="T25" s="156" t="s">
        <v>129</v>
      </c>
      <c r="U25" s="156">
        <v>0.08</v>
      </c>
      <c r="V25" s="156">
        <f>ROUND(E25*U25,2)</f>
        <v>1.06</v>
      </c>
      <c r="W25" s="156"/>
      <c r="X25" s="156" t="s">
        <v>130</v>
      </c>
      <c r="Y25" s="147"/>
      <c r="Z25" s="147"/>
      <c r="AA25" s="147"/>
      <c r="AB25" s="147"/>
      <c r="AC25" s="147"/>
      <c r="AD25" s="147"/>
      <c r="AE25" s="147"/>
      <c r="AF25" s="147"/>
      <c r="AG25" s="147" t="s">
        <v>131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54"/>
      <c r="B26" s="155"/>
      <c r="C26" s="185" t="s">
        <v>312</v>
      </c>
      <c r="D26" s="157"/>
      <c r="E26" s="158">
        <v>9.3000000000000007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47"/>
      <c r="Z26" s="147"/>
      <c r="AA26" s="147"/>
      <c r="AB26" s="147"/>
      <c r="AC26" s="147"/>
      <c r="AD26" s="147"/>
      <c r="AE26" s="147"/>
      <c r="AF26" s="147"/>
      <c r="AG26" s="147" t="s">
        <v>154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54"/>
      <c r="B27" s="155"/>
      <c r="C27" s="185" t="s">
        <v>313</v>
      </c>
      <c r="D27" s="157"/>
      <c r="E27" s="158">
        <v>4</v>
      </c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47"/>
      <c r="Z27" s="147"/>
      <c r="AA27" s="147"/>
      <c r="AB27" s="147"/>
      <c r="AC27" s="147"/>
      <c r="AD27" s="147"/>
      <c r="AE27" s="147"/>
      <c r="AF27" s="147"/>
      <c r="AG27" s="147" t="s">
        <v>154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66">
        <v>8</v>
      </c>
      <c r="B28" s="167" t="s">
        <v>314</v>
      </c>
      <c r="C28" s="184" t="s">
        <v>315</v>
      </c>
      <c r="D28" s="168" t="s">
        <v>152</v>
      </c>
      <c r="E28" s="169">
        <v>10</v>
      </c>
      <c r="F28" s="170"/>
      <c r="G28" s="171">
        <f>ROUND(E28*F28,2)</f>
        <v>0</v>
      </c>
      <c r="H28" s="170"/>
      <c r="I28" s="171">
        <f>ROUND(E28*H28,2)</f>
        <v>0</v>
      </c>
      <c r="J28" s="170"/>
      <c r="K28" s="171">
        <f>ROUND(E28*J28,2)</f>
        <v>0</v>
      </c>
      <c r="L28" s="171">
        <v>21</v>
      </c>
      <c r="M28" s="172">
        <f>G28*(1+L28/100)</f>
        <v>0</v>
      </c>
      <c r="N28" s="156">
        <v>0</v>
      </c>
      <c r="O28" s="156">
        <f>ROUND(E28*N28,2)</f>
        <v>0</v>
      </c>
      <c r="P28" s="156">
        <v>0</v>
      </c>
      <c r="Q28" s="156">
        <f>ROUND(E28*P28,2)</f>
        <v>0</v>
      </c>
      <c r="R28" s="156"/>
      <c r="S28" s="156" t="s">
        <v>128</v>
      </c>
      <c r="T28" s="156" t="s">
        <v>129</v>
      </c>
      <c r="U28" s="156">
        <v>9.7000000000000003E-2</v>
      </c>
      <c r="V28" s="156">
        <f>ROUND(E28*U28,2)</f>
        <v>0.97</v>
      </c>
      <c r="W28" s="156"/>
      <c r="X28" s="156" t="s">
        <v>130</v>
      </c>
      <c r="Y28" s="147"/>
      <c r="Z28" s="147"/>
      <c r="AA28" s="147"/>
      <c r="AB28" s="147"/>
      <c r="AC28" s="147"/>
      <c r="AD28" s="147"/>
      <c r="AE28" s="147"/>
      <c r="AF28" s="147"/>
      <c r="AG28" s="147" t="s">
        <v>131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54"/>
      <c r="B29" s="155"/>
      <c r="C29" s="185" t="s">
        <v>316</v>
      </c>
      <c r="D29" s="157"/>
      <c r="E29" s="158">
        <v>10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47"/>
      <c r="Z29" s="147"/>
      <c r="AA29" s="147"/>
      <c r="AB29" s="147"/>
      <c r="AC29" s="147"/>
      <c r="AD29" s="147"/>
      <c r="AE29" s="147"/>
      <c r="AF29" s="147"/>
      <c r="AG29" s="147" t="s">
        <v>154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66">
        <v>9</v>
      </c>
      <c r="B30" s="167" t="s">
        <v>317</v>
      </c>
      <c r="C30" s="184" t="s">
        <v>318</v>
      </c>
      <c r="D30" s="168" t="s">
        <v>152</v>
      </c>
      <c r="E30" s="169">
        <v>21.875</v>
      </c>
      <c r="F30" s="170"/>
      <c r="G30" s="171">
        <f>ROUND(E30*F30,2)</f>
        <v>0</v>
      </c>
      <c r="H30" s="170"/>
      <c r="I30" s="171">
        <f>ROUND(E30*H30,2)</f>
        <v>0</v>
      </c>
      <c r="J30" s="170"/>
      <c r="K30" s="171">
        <f>ROUND(E30*J30,2)</f>
        <v>0</v>
      </c>
      <c r="L30" s="171">
        <v>21</v>
      </c>
      <c r="M30" s="172">
        <f>G30*(1+L30/100)</f>
        <v>0</v>
      </c>
      <c r="N30" s="156">
        <v>0</v>
      </c>
      <c r="O30" s="156">
        <f>ROUND(E30*N30,2)</f>
        <v>0</v>
      </c>
      <c r="P30" s="156">
        <v>0</v>
      </c>
      <c r="Q30" s="156">
        <f>ROUND(E30*P30,2)</f>
        <v>0</v>
      </c>
      <c r="R30" s="156"/>
      <c r="S30" s="156" t="s">
        <v>128</v>
      </c>
      <c r="T30" s="156" t="s">
        <v>129</v>
      </c>
      <c r="U30" s="156">
        <v>2.25</v>
      </c>
      <c r="V30" s="156">
        <f>ROUND(E30*U30,2)</f>
        <v>49.22</v>
      </c>
      <c r="W30" s="156"/>
      <c r="X30" s="156" t="s">
        <v>130</v>
      </c>
      <c r="Y30" s="147"/>
      <c r="Z30" s="147"/>
      <c r="AA30" s="147"/>
      <c r="AB30" s="147"/>
      <c r="AC30" s="147"/>
      <c r="AD30" s="147"/>
      <c r="AE30" s="147"/>
      <c r="AF30" s="147"/>
      <c r="AG30" s="147" t="s">
        <v>131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54"/>
      <c r="B31" s="155"/>
      <c r="C31" s="185" t="s">
        <v>319</v>
      </c>
      <c r="D31" s="157"/>
      <c r="E31" s="158">
        <v>21.88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47"/>
      <c r="Z31" s="147"/>
      <c r="AA31" s="147"/>
      <c r="AB31" s="147"/>
      <c r="AC31" s="147"/>
      <c r="AD31" s="147"/>
      <c r="AE31" s="147"/>
      <c r="AF31" s="147"/>
      <c r="AG31" s="147" t="s">
        <v>154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3">
        <v>10</v>
      </c>
      <c r="B32" s="174" t="s">
        <v>320</v>
      </c>
      <c r="C32" s="183" t="s">
        <v>321</v>
      </c>
      <c r="D32" s="175" t="s">
        <v>152</v>
      </c>
      <c r="E32" s="176">
        <v>21.875</v>
      </c>
      <c r="F32" s="177"/>
      <c r="G32" s="178">
        <f>ROUND(E32*F32,2)</f>
        <v>0</v>
      </c>
      <c r="H32" s="177"/>
      <c r="I32" s="178">
        <f>ROUND(E32*H32,2)</f>
        <v>0</v>
      </c>
      <c r="J32" s="177"/>
      <c r="K32" s="178">
        <f>ROUND(E32*J32,2)</f>
        <v>0</v>
      </c>
      <c r="L32" s="178">
        <v>21</v>
      </c>
      <c r="M32" s="179">
        <f>G32*(1+L32/100)</f>
        <v>0</v>
      </c>
      <c r="N32" s="156">
        <v>0</v>
      </c>
      <c r="O32" s="156">
        <f>ROUND(E32*N32,2)</f>
        <v>0</v>
      </c>
      <c r="P32" s="156">
        <v>0</v>
      </c>
      <c r="Q32" s="156">
        <f>ROUND(E32*P32,2)</f>
        <v>0</v>
      </c>
      <c r="R32" s="156"/>
      <c r="S32" s="156" t="s">
        <v>128</v>
      </c>
      <c r="T32" s="156" t="s">
        <v>129</v>
      </c>
      <c r="U32" s="156">
        <v>0.107</v>
      </c>
      <c r="V32" s="156">
        <f>ROUND(E32*U32,2)</f>
        <v>2.34</v>
      </c>
      <c r="W32" s="156"/>
      <c r="X32" s="156" t="s">
        <v>130</v>
      </c>
      <c r="Y32" s="147"/>
      <c r="Z32" s="147"/>
      <c r="AA32" s="147"/>
      <c r="AB32" s="147"/>
      <c r="AC32" s="147"/>
      <c r="AD32" s="147"/>
      <c r="AE32" s="147"/>
      <c r="AF32" s="147"/>
      <c r="AG32" s="147" t="s">
        <v>131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66">
        <v>11</v>
      </c>
      <c r="B33" s="167" t="s">
        <v>158</v>
      </c>
      <c r="C33" s="184" t="s">
        <v>159</v>
      </c>
      <c r="D33" s="168" t="s">
        <v>152</v>
      </c>
      <c r="E33" s="169">
        <v>16.172540000000001</v>
      </c>
      <c r="F33" s="170"/>
      <c r="G33" s="171">
        <f>ROUND(E33*F33,2)</f>
        <v>0</v>
      </c>
      <c r="H33" s="170"/>
      <c r="I33" s="171">
        <f>ROUND(E33*H33,2)</f>
        <v>0</v>
      </c>
      <c r="J33" s="170"/>
      <c r="K33" s="171">
        <f>ROUND(E33*J33,2)</f>
        <v>0</v>
      </c>
      <c r="L33" s="171">
        <v>21</v>
      </c>
      <c r="M33" s="172">
        <f>G33*(1+L33/100)</f>
        <v>0</v>
      </c>
      <c r="N33" s="156">
        <v>0</v>
      </c>
      <c r="O33" s="156">
        <f>ROUND(E33*N33,2)</f>
        <v>0</v>
      </c>
      <c r="P33" s="156">
        <v>0</v>
      </c>
      <c r="Q33" s="156">
        <f>ROUND(E33*P33,2)</f>
        <v>0</v>
      </c>
      <c r="R33" s="156"/>
      <c r="S33" s="156" t="s">
        <v>128</v>
      </c>
      <c r="T33" s="156" t="s">
        <v>129</v>
      </c>
      <c r="U33" s="156">
        <v>3.53</v>
      </c>
      <c r="V33" s="156">
        <f>ROUND(E33*U33,2)</f>
        <v>57.09</v>
      </c>
      <c r="W33" s="156"/>
      <c r="X33" s="156" t="s">
        <v>130</v>
      </c>
      <c r="Y33" s="147"/>
      <c r="Z33" s="147"/>
      <c r="AA33" s="147"/>
      <c r="AB33" s="147"/>
      <c r="AC33" s="147"/>
      <c r="AD33" s="147"/>
      <c r="AE33" s="147"/>
      <c r="AF33" s="147"/>
      <c r="AG33" s="147" t="s">
        <v>131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54"/>
      <c r="B34" s="155"/>
      <c r="C34" s="185" t="s">
        <v>322</v>
      </c>
      <c r="D34" s="157"/>
      <c r="E34" s="158">
        <v>3.21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47"/>
      <c r="Z34" s="147"/>
      <c r="AA34" s="147"/>
      <c r="AB34" s="147"/>
      <c r="AC34" s="147"/>
      <c r="AD34" s="147"/>
      <c r="AE34" s="147"/>
      <c r="AF34" s="147"/>
      <c r="AG34" s="147" t="s">
        <v>154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2.5" outlineLevel="1" x14ac:dyDescent="0.2">
      <c r="A35" s="154"/>
      <c r="B35" s="155"/>
      <c r="C35" s="185" t="s">
        <v>323</v>
      </c>
      <c r="D35" s="157"/>
      <c r="E35" s="158">
        <v>4.63</v>
      </c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47"/>
      <c r="Z35" s="147"/>
      <c r="AA35" s="147"/>
      <c r="AB35" s="147"/>
      <c r="AC35" s="147"/>
      <c r="AD35" s="147"/>
      <c r="AE35" s="147"/>
      <c r="AF35" s="147"/>
      <c r="AG35" s="147" t="s">
        <v>154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ht="22.5" outlineLevel="1" x14ac:dyDescent="0.2">
      <c r="A36" s="154"/>
      <c r="B36" s="155"/>
      <c r="C36" s="185" t="s">
        <v>161</v>
      </c>
      <c r="D36" s="157"/>
      <c r="E36" s="158">
        <v>0.38</v>
      </c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47"/>
      <c r="Z36" s="147"/>
      <c r="AA36" s="147"/>
      <c r="AB36" s="147"/>
      <c r="AC36" s="147"/>
      <c r="AD36" s="147"/>
      <c r="AE36" s="147"/>
      <c r="AF36" s="147"/>
      <c r="AG36" s="147" t="s">
        <v>154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1" x14ac:dyDescent="0.2">
      <c r="A37" s="154"/>
      <c r="B37" s="155"/>
      <c r="C37" s="185" t="s">
        <v>324</v>
      </c>
      <c r="D37" s="157"/>
      <c r="E37" s="158">
        <v>1.46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47"/>
      <c r="Z37" s="147"/>
      <c r="AA37" s="147"/>
      <c r="AB37" s="147"/>
      <c r="AC37" s="147"/>
      <c r="AD37" s="147"/>
      <c r="AE37" s="147"/>
      <c r="AF37" s="147"/>
      <c r="AG37" s="147" t="s">
        <v>154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54"/>
      <c r="B38" s="155"/>
      <c r="C38" s="185" t="s">
        <v>325</v>
      </c>
      <c r="D38" s="157"/>
      <c r="E38" s="158">
        <v>2.16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47"/>
      <c r="Z38" s="147"/>
      <c r="AA38" s="147"/>
      <c r="AB38" s="147"/>
      <c r="AC38" s="147"/>
      <c r="AD38" s="147"/>
      <c r="AE38" s="147"/>
      <c r="AF38" s="147"/>
      <c r="AG38" s="147" t="s">
        <v>154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54"/>
      <c r="B39" s="155"/>
      <c r="C39" s="185" t="s">
        <v>326</v>
      </c>
      <c r="D39" s="157"/>
      <c r="E39" s="158">
        <v>4.32</v>
      </c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47"/>
      <c r="Z39" s="147"/>
      <c r="AA39" s="147"/>
      <c r="AB39" s="147"/>
      <c r="AC39" s="147"/>
      <c r="AD39" s="147"/>
      <c r="AE39" s="147"/>
      <c r="AF39" s="147"/>
      <c r="AG39" s="147" t="s">
        <v>154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22.5" outlineLevel="1" x14ac:dyDescent="0.2">
      <c r="A40" s="166">
        <v>12</v>
      </c>
      <c r="B40" s="167" t="s">
        <v>165</v>
      </c>
      <c r="C40" s="184" t="s">
        <v>166</v>
      </c>
      <c r="D40" s="168" t="s">
        <v>152</v>
      </c>
      <c r="E40" s="169">
        <v>38.047539999999998</v>
      </c>
      <c r="F40" s="170"/>
      <c r="G40" s="171">
        <f>ROUND(E40*F40,2)</f>
        <v>0</v>
      </c>
      <c r="H40" s="170"/>
      <c r="I40" s="171">
        <f>ROUND(E40*H40,2)</f>
        <v>0</v>
      </c>
      <c r="J40" s="170"/>
      <c r="K40" s="171">
        <f>ROUND(E40*J40,2)</f>
        <v>0</v>
      </c>
      <c r="L40" s="171">
        <v>21</v>
      </c>
      <c r="M40" s="172">
        <f>G40*(1+L40/100)</f>
        <v>0</v>
      </c>
      <c r="N40" s="156">
        <v>0</v>
      </c>
      <c r="O40" s="156">
        <f>ROUND(E40*N40,2)</f>
        <v>0</v>
      </c>
      <c r="P40" s="156">
        <v>0</v>
      </c>
      <c r="Q40" s="156">
        <f>ROUND(E40*P40,2)</f>
        <v>0</v>
      </c>
      <c r="R40" s="156"/>
      <c r="S40" s="156" t="s">
        <v>128</v>
      </c>
      <c r="T40" s="156" t="s">
        <v>129</v>
      </c>
      <c r="U40" s="156">
        <v>0.01</v>
      </c>
      <c r="V40" s="156">
        <f>ROUND(E40*U40,2)</f>
        <v>0.38</v>
      </c>
      <c r="W40" s="156"/>
      <c r="X40" s="156" t="s">
        <v>130</v>
      </c>
      <c r="Y40" s="147"/>
      <c r="Z40" s="147"/>
      <c r="AA40" s="147"/>
      <c r="AB40" s="147"/>
      <c r="AC40" s="147"/>
      <c r="AD40" s="147"/>
      <c r="AE40" s="147"/>
      <c r="AF40" s="147"/>
      <c r="AG40" s="147" t="s">
        <v>131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54"/>
      <c r="B41" s="155"/>
      <c r="C41" s="185" t="s">
        <v>327</v>
      </c>
      <c r="D41" s="157"/>
      <c r="E41" s="158">
        <v>38.049999999999997</v>
      </c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47"/>
      <c r="Z41" s="147"/>
      <c r="AA41" s="147"/>
      <c r="AB41" s="147"/>
      <c r="AC41" s="147"/>
      <c r="AD41" s="147"/>
      <c r="AE41" s="147"/>
      <c r="AF41" s="147"/>
      <c r="AG41" s="147" t="s">
        <v>154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66">
        <v>13</v>
      </c>
      <c r="B42" s="167" t="s">
        <v>168</v>
      </c>
      <c r="C42" s="184" t="s">
        <v>169</v>
      </c>
      <c r="D42" s="168" t="s">
        <v>152</v>
      </c>
      <c r="E42" s="169">
        <v>380.47539999999998</v>
      </c>
      <c r="F42" s="170"/>
      <c r="G42" s="171">
        <f>ROUND(E42*F42,2)</f>
        <v>0</v>
      </c>
      <c r="H42" s="170"/>
      <c r="I42" s="171">
        <f>ROUND(E42*H42,2)</f>
        <v>0</v>
      </c>
      <c r="J42" s="170"/>
      <c r="K42" s="171">
        <f>ROUND(E42*J42,2)</f>
        <v>0</v>
      </c>
      <c r="L42" s="171">
        <v>21</v>
      </c>
      <c r="M42" s="172">
        <f>G42*(1+L42/100)</f>
        <v>0</v>
      </c>
      <c r="N42" s="156">
        <v>0</v>
      </c>
      <c r="O42" s="156">
        <f>ROUND(E42*N42,2)</f>
        <v>0</v>
      </c>
      <c r="P42" s="156">
        <v>0</v>
      </c>
      <c r="Q42" s="156">
        <f>ROUND(E42*P42,2)</f>
        <v>0</v>
      </c>
      <c r="R42" s="156"/>
      <c r="S42" s="156" t="s">
        <v>128</v>
      </c>
      <c r="T42" s="156" t="s">
        <v>129</v>
      </c>
      <c r="U42" s="156">
        <v>0</v>
      </c>
      <c r="V42" s="156">
        <f>ROUND(E42*U42,2)</f>
        <v>0</v>
      </c>
      <c r="W42" s="156"/>
      <c r="X42" s="156" t="s">
        <v>130</v>
      </c>
      <c r="Y42" s="147"/>
      <c r="Z42" s="147"/>
      <c r="AA42" s="147"/>
      <c r="AB42" s="147"/>
      <c r="AC42" s="147"/>
      <c r="AD42" s="147"/>
      <c r="AE42" s="147"/>
      <c r="AF42" s="147"/>
      <c r="AG42" s="147" t="s">
        <v>131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54"/>
      <c r="B43" s="155"/>
      <c r="C43" s="185" t="s">
        <v>328</v>
      </c>
      <c r="D43" s="157"/>
      <c r="E43" s="158">
        <v>380.48</v>
      </c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47"/>
      <c r="Z43" s="147"/>
      <c r="AA43" s="147"/>
      <c r="AB43" s="147"/>
      <c r="AC43" s="147"/>
      <c r="AD43" s="147"/>
      <c r="AE43" s="147"/>
      <c r="AF43" s="147"/>
      <c r="AG43" s="147" t="s">
        <v>154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t="22.5" outlineLevel="1" x14ac:dyDescent="0.2">
      <c r="A44" s="173">
        <v>14</v>
      </c>
      <c r="B44" s="174" t="s">
        <v>171</v>
      </c>
      <c r="C44" s="183" t="s">
        <v>172</v>
      </c>
      <c r="D44" s="175" t="s">
        <v>152</v>
      </c>
      <c r="E44" s="176">
        <v>38.047539999999998</v>
      </c>
      <c r="F44" s="177"/>
      <c r="G44" s="178">
        <f>ROUND(E44*F44,2)</f>
        <v>0</v>
      </c>
      <c r="H44" s="177"/>
      <c r="I44" s="178">
        <f>ROUND(E44*H44,2)</f>
        <v>0</v>
      </c>
      <c r="J44" s="177"/>
      <c r="K44" s="178">
        <f>ROUND(E44*J44,2)</f>
        <v>0</v>
      </c>
      <c r="L44" s="178">
        <v>21</v>
      </c>
      <c r="M44" s="179">
        <f>G44*(1+L44/100)</f>
        <v>0</v>
      </c>
      <c r="N44" s="156">
        <v>0</v>
      </c>
      <c r="O44" s="156">
        <f>ROUND(E44*N44,2)</f>
        <v>0</v>
      </c>
      <c r="P44" s="156">
        <v>0</v>
      </c>
      <c r="Q44" s="156">
        <f>ROUND(E44*P44,2)</f>
        <v>0</v>
      </c>
      <c r="R44" s="156"/>
      <c r="S44" s="156" t="s">
        <v>128</v>
      </c>
      <c r="T44" s="156" t="s">
        <v>129</v>
      </c>
      <c r="U44" s="156">
        <v>0.67</v>
      </c>
      <c r="V44" s="156">
        <f>ROUND(E44*U44,2)</f>
        <v>25.49</v>
      </c>
      <c r="W44" s="156"/>
      <c r="X44" s="156" t="s">
        <v>130</v>
      </c>
      <c r="Y44" s="147"/>
      <c r="Z44" s="147"/>
      <c r="AA44" s="147"/>
      <c r="AB44" s="147"/>
      <c r="AC44" s="147"/>
      <c r="AD44" s="147"/>
      <c r="AE44" s="147"/>
      <c r="AF44" s="147"/>
      <c r="AG44" s="147" t="s">
        <v>131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22.5" outlineLevel="1" x14ac:dyDescent="0.2">
      <c r="A45" s="166">
        <v>15</v>
      </c>
      <c r="B45" s="167" t="s">
        <v>329</v>
      </c>
      <c r="C45" s="184" t="s">
        <v>330</v>
      </c>
      <c r="D45" s="168" t="s">
        <v>152</v>
      </c>
      <c r="E45" s="169">
        <v>2.16</v>
      </c>
      <c r="F45" s="170"/>
      <c r="G45" s="171">
        <f>ROUND(E45*F45,2)</f>
        <v>0</v>
      </c>
      <c r="H45" s="170"/>
      <c r="I45" s="171">
        <f>ROUND(E45*H45,2)</f>
        <v>0</v>
      </c>
      <c r="J45" s="170"/>
      <c r="K45" s="171">
        <f>ROUND(E45*J45,2)</f>
        <v>0</v>
      </c>
      <c r="L45" s="171">
        <v>21</v>
      </c>
      <c r="M45" s="172">
        <f>G45*(1+L45/100)</f>
        <v>0</v>
      </c>
      <c r="N45" s="156">
        <v>1.7</v>
      </c>
      <c r="O45" s="156">
        <f>ROUND(E45*N45,2)</f>
        <v>3.67</v>
      </c>
      <c r="P45" s="156">
        <v>0</v>
      </c>
      <c r="Q45" s="156">
        <f>ROUND(E45*P45,2)</f>
        <v>0</v>
      </c>
      <c r="R45" s="156"/>
      <c r="S45" s="156" t="s">
        <v>128</v>
      </c>
      <c r="T45" s="156" t="s">
        <v>129</v>
      </c>
      <c r="U45" s="156">
        <v>1.587</v>
      </c>
      <c r="V45" s="156">
        <f>ROUND(E45*U45,2)</f>
        <v>3.43</v>
      </c>
      <c r="W45" s="156"/>
      <c r="X45" s="156" t="s">
        <v>130</v>
      </c>
      <c r="Y45" s="147"/>
      <c r="Z45" s="147"/>
      <c r="AA45" s="147"/>
      <c r="AB45" s="147"/>
      <c r="AC45" s="147"/>
      <c r="AD45" s="147"/>
      <c r="AE45" s="147"/>
      <c r="AF45" s="147"/>
      <c r="AG45" s="147" t="s">
        <v>131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54"/>
      <c r="B46" s="155"/>
      <c r="C46" s="185" t="s">
        <v>331</v>
      </c>
      <c r="D46" s="157"/>
      <c r="E46" s="158">
        <v>2.16</v>
      </c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47"/>
      <c r="Z46" s="147"/>
      <c r="AA46" s="147"/>
      <c r="AB46" s="147"/>
      <c r="AC46" s="147"/>
      <c r="AD46" s="147"/>
      <c r="AE46" s="147"/>
      <c r="AF46" s="147"/>
      <c r="AG46" s="147" t="s">
        <v>154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66">
        <v>16</v>
      </c>
      <c r="B47" s="167" t="s">
        <v>174</v>
      </c>
      <c r="C47" s="184" t="s">
        <v>175</v>
      </c>
      <c r="D47" s="168" t="s">
        <v>127</v>
      </c>
      <c r="E47" s="169">
        <v>130</v>
      </c>
      <c r="F47" s="170"/>
      <c r="G47" s="171">
        <f>ROUND(E47*F47,2)</f>
        <v>0</v>
      </c>
      <c r="H47" s="170"/>
      <c r="I47" s="171">
        <f>ROUND(E47*H47,2)</f>
        <v>0</v>
      </c>
      <c r="J47" s="170"/>
      <c r="K47" s="171">
        <f>ROUND(E47*J47,2)</f>
        <v>0</v>
      </c>
      <c r="L47" s="171">
        <v>21</v>
      </c>
      <c r="M47" s="172">
        <f>G47*(1+L47/100)</f>
        <v>0</v>
      </c>
      <c r="N47" s="156">
        <v>0</v>
      </c>
      <c r="O47" s="156">
        <f>ROUND(E47*N47,2)</f>
        <v>0</v>
      </c>
      <c r="P47" s="156">
        <v>0</v>
      </c>
      <c r="Q47" s="156">
        <f>ROUND(E47*P47,2)</f>
        <v>0</v>
      </c>
      <c r="R47" s="156"/>
      <c r="S47" s="156" t="s">
        <v>128</v>
      </c>
      <c r="T47" s="156" t="s">
        <v>129</v>
      </c>
      <c r="U47" s="156">
        <v>0.06</v>
      </c>
      <c r="V47" s="156">
        <f>ROUND(E47*U47,2)</f>
        <v>7.8</v>
      </c>
      <c r="W47" s="156"/>
      <c r="X47" s="156" t="s">
        <v>130</v>
      </c>
      <c r="Y47" s="147"/>
      <c r="Z47" s="147"/>
      <c r="AA47" s="147"/>
      <c r="AB47" s="147"/>
      <c r="AC47" s="147"/>
      <c r="AD47" s="147"/>
      <c r="AE47" s="147"/>
      <c r="AF47" s="147"/>
      <c r="AG47" s="147" t="s">
        <v>131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54"/>
      <c r="B48" s="155"/>
      <c r="C48" s="185" t="s">
        <v>332</v>
      </c>
      <c r="D48" s="157"/>
      <c r="E48" s="158">
        <v>80</v>
      </c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47"/>
      <c r="Z48" s="147"/>
      <c r="AA48" s="147"/>
      <c r="AB48" s="147"/>
      <c r="AC48" s="147"/>
      <c r="AD48" s="147"/>
      <c r="AE48" s="147"/>
      <c r="AF48" s="147"/>
      <c r="AG48" s="147" t="s">
        <v>154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54"/>
      <c r="B49" s="155"/>
      <c r="C49" s="185" t="s">
        <v>333</v>
      </c>
      <c r="D49" s="157"/>
      <c r="E49" s="158">
        <v>50</v>
      </c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47"/>
      <c r="Z49" s="147"/>
      <c r="AA49" s="147"/>
      <c r="AB49" s="147"/>
      <c r="AC49" s="147"/>
      <c r="AD49" s="147"/>
      <c r="AE49" s="147"/>
      <c r="AF49" s="147"/>
      <c r="AG49" s="147" t="s">
        <v>154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73">
        <v>17</v>
      </c>
      <c r="B50" s="174" t="s">
        <v>178</v>
      </c>
      <c r="C50" s="183" t="s">
        <v>179</v>
      </c>
      <c r="D50" s="175" t="s">
        <v>127</v>
      </c>
      <c r="E50" s="176">
        <v>50</v>
      </c>
      <c r="F50" s="177"/>
      <c r="G50" s="178">
        <f>ROUND(E50*F50,2)</f>
        <v>0</v>
      </c>
      <c r="H50" s="177"/>
      <c r="I50" s="178">
        <f>ROUND(E50*H50,2)</f>
        <v>0</v>
      </c>
      <c r="J50" s="177"/>
      <c r="K50" s="178">
        <f>ROUND(E50*J50,2)</f>
        <v>0</v>
      </c>
      <c r="L50" s="178">
        <v>21</v>
      </c>
      <c r="M50" s="179">
        <f>G50*(1+L50/100)</f>
        <v>0</v>
      </c>
      <c r="N50" s="156">
        <v>0</v>
      </c>
      <c r="O50" s="156">
        <f>ROUND(E50*N50,2)</f>
        <v>0</v>
      </c>
      <c r="P50" s="156">
        <v>0</v>
      </c>
      <c r="Q50" s="156">
        <f>ROUND(E50*P50,2)</f>
        <v>0</v>
      </c>
      <c r="R50" s="156"/>
      <c r="S50" s="156" t="s">
        <v>128</v>
      </c>
      <c r="T50" s="156" t="s">
        <v>129</v>
      </c>
      <c r="U50" s="156">
        <v>8.0000000000000002E-3</v>
      </c>
      <c r="V50" s="156">
        <f>ROUND(E50*U50,2)</f>
        <v>0.4</v>
      </c>
      <c r="W50" s="156"/>
      <c r="X50" s="156" t="s">
        <v>130</v>
      </c>
      <c r="Y50" s="147"/>
      <c r="Z50" s="147"/>
      <c r="AA50" s="147"/>
      <c r="AB50" s="147"/>
      <c r="AC50" s="147"/>
      <c r="AD50" s="147"/>
      <c r="AE50" s="147"/>
      <c r="AF50" s="147"/>
      <c r="AG50" s="147" t="s">
        <v>131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66">
        <v>18</v>
      </c>
      <c r="B51" s="167" t="s">
        <v>180</v>
      </c>
      <c r="C51" s="184" t="s">
        <v>181</v>
      </c>
      <c r="D51" s="168" t="s">
        <v>127</v>
      </c>
      <c r="E51" s="169">
        <v>66.380399999999995</v>
      </c>
      <c r="F51" s="170"/>
      <c r="G51" s="171">
        <f>ROUND(E51*F51,2)</f>
        <v>0</v>
      </c>
      <c r="H51" s="170"/>
      <c r="I51" s="171">
        <f>ROUND(E51*H51,2)</f>
        <v>0</v>
      </c>
      <c r="J51" s="170"/>
      <c r="K51" s="171">
        <f>ROUND(E51*J51,2)</f>
        <v>0</v>
      </c>
      <c r="L51" s="171">
        <v>21</v>
      </c>
      <c r="M51" s="172">
        <f>G51*(1+L51/100)</f>
        <v>0</v>
      </c>
      <c r="N51" s="156">
        <v>0</v>
      </c>
      <c r="O51" s="156">
        <f>ROUND(E51*N51,2)</f>
        <v>0</v>
      </c>
      <c r="P51" s="156">
        <v>0</v>
      </c>
      <c r="Q51" s="156">
        <f>ROUND(E51*P51,2)</f>
        <v>0</v>
      </c>
      <c r="R51" s="156"/>
      <c r="S51" s="156" t="s">
        <v>128</v>
      </c>
      <c r="T51" s="156" t="s">
        <v>129</v>
      </c>
      <c r="U51" s="156">
        <v>0.02</v>
      </c>
      <c r="V51" s="156">
        <f>ROUND(E51*U51,2)</f>
        <v>1.33</v>
      </c>
      <c r="W51" s="156"/>
      <c r="X51" s="156" t="s">
        <v>130</v>
      </c>
      <c r="Y51" s="147"/>
      <c r="Z51" s="147"/>
      <c r="AA51" s="147"/>
      <c r="AB51" s="147"/>
      <c r="AC51" s="147"/>
      <c r="AD51" s="147"/>
      <c r="AE51" s="147"/>
      <c r="AF51" s="147"/>
      <c r="AG51" s="147" t="s">
        <v>131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54"/>
      <c r="B52" s="155"/>
      <c r="C52" s="185" t="s">
        <v>334</v>
      </c>
      <c r="D52" s="157"/>
      <c r="E52" s="158">
        <v>32.11</v>
      </c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47"/>
      <c r="Z52" s="147"/>
      <c r="AA52" s="147"/>
      <c r="AB52" s="147"/>
      <c r="AC52" s="147"/>
      <c r="AD52" s="147"/>
      <c r="AE52" s="147"/>
      <c r="AF52" s="147"/>
      <c r="AG52" s="147" t="s">
        <v>154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54"/>
      <c r="B53" s="155"/>
      <c r="C53" s="185" t="s">
        <v>335</v>
      </c>
      <c r="D53" s="157"/>
      <c r="E53" s="158">
        <v>34.270000000000003</v>
      </c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47"/>
      <c r="Z53" s="147"/>
      <c r="AA53" s="147"/>
      <c r="AB53" s="147"/>
      <c r="AC53" s="147"/>
      <c r="AD53" s="147"/>
      <c r="AE53" s="147"/>
      <c r="AF53" s="147"/>
      <c r="AG53" s="147" t="s">
        <v>154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73">
        <v>19</v>
      </c>
      <c r="B54" s="174" t="s">
        <v>183</v>
      </c>
      <c r="C54" s="183" t="s">
        <v>184</v>
      </c>
      <c r="D54" s="175" t="s">
        <v>127</v>
      </c>
      <c r="E54" s="176">
        <v>80</v>
      </c>
      <c r="F54" s="177"/>
      <c r="G54" s="178">
        <f>ROUND(E54*F54,2)</f>
        <v>0</v>
      </c>
      <c r="H54" s="177"/>
      <c r="I54" s="178">
        <f>ROUND(E54*H54,2)</f>
        <v>0</v>
      </c>
      <c r="J54" s="177"/>
      <c r="K54" s="178">
        <f>ROUND(E54*J54,2)</f>
        <v>0</v>
      </c>
      <c r="L54" s="178">
        <v>21</v>
      </c>
      <c r="M54" s="179">
        <f>G54*(1+L54/100)</f>
        <v>0</v>
      </c>
      <c r="N54" s="156">
        <v>0</v>
      </c>
      <c r="O54" s="156">
        <f>ROUND(E54*N54,2)</f>
        <v>0</v>
      </c>
      <c r="P54" s="156">
        <v>0</v>
      </c>
      <c r="Q54" s="156">
        <f>ROUND(E54*P54,2)</f>
        <v>0</v>
      </c>
      <c r="R54" s="156"/>
      <c r="S54" s="156" t="s">
        <v>128</v>
      </c>
      <c r="T54" s="156" t="s">
        <v>129</v>
      </c>
      <c r="U54" s="156">
        <v>1.4999999999999999E-2</v>
      </c>
      <c r="V54" s="156">
        <f>ROUND(E54*U54,2)</f>
        <v>1.2</v>
      </c>
      <c r="W54" s="156"/>
      <c r="X54" s="156" t="s">
        <v>130</v>
      </c>
      <c r="Y54" s="147"/>
      <c r="Z54" s="147"/>
      <c r="AA54" s="147"/>
      <c r="AB54" s="147"/>
      <c r="AC54" s="147"/>
      <c r="AD54" s="147"/>
      <c r="AE54" s="147"/>
      <c r="AF54" s="147"/>
      <c r="AG54" s="147" t="s">
        <v>131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3">
        <v>20</v>
      </c>
      <c r="B55" s="174" t="s">
        <v>185</v>
      </c>
      <c r="C55" s="183" t="s">
        <v>186</v>
      </c>
      <c r="D55" s="175" t="s">
        <v>152</v>
      </c>
      <c r="E55" s="176">
        <v>37.252540000000003</v>
      </c>
      <c r="F55" s="177"/>
      <c r="G55" s="178">
        <f>ROUND(E55*F55,2)</f>
        <v>0</v>
      </c>
      <c r="H55" s="177"/>
      <c r="I55" s="178">
        <f>ROUND(E55*H55,2)</f>
        <v>0</v>
      </c>
      <c r="J55" s="177"/>
      <c r="K55" s="178">
        <f>ROUND(E55*J55,2)</f>
        <v>0</v>
      </c>
      <c r="L55" s="178">
        <v>21</v>
      </c>
      <c r="M55" s="179">
        <f>G55*(1+L55/100)</f>
        <v>0</v>
      </c>
      <c r="N55" s="156">
        <v>0</v>
      </c>
      <c r="O55" s="156">
        <f>ROUND(E55*N55,2)</f>
        <v>0</v>
      </c>
      <c r="P55" s="156">
        <v>0</v>
      </c>
      <c r="Q55" s="156">
        <f>ROUND(E55*P55,2)</f>
        <v>0</v>
      </c>
      <c r="R55" s="156"/>
      <c r="S55" s="156" t="s">
        <v>128</v>
      </c>
      <c r="T55" s="156" t="s">
        <v>129</v>
      </c>
      <c r="U55" s="156">
        <v>0</v>
      </c>
      <c r="V55" s="156">
        <f>ROUND(E55*U55,2)</f>
        <v>0</v>
      </c>
      <c r="W55" s="156"/>
      <c r="X55" s="156" t="s">
        <v>130</v>
      </c>
      <c r="Y55" s="147"/>
      <c r="Z55" s="147"/>
      <c r="AA55" s="147"/>
      <c r="AB55" s="147"/>
      <c r="AC55" s="147"/>
      <c r="AD55" s="147"/>
      <c r="AE55" s="147"/>
      <c r="AF55" s="147"/>
      <c r="AG55" s="147" t="s">
        <v>131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73">
        <v>21</v>
      </c>
      <c r="B56" s="174" t="s">
        <v>187</v>
      </c>
      <c r="C56" s="183" t="s">
        <v>188</v>
      </c>
      <c r="D56" s="175" t="s">
        <v>189</v>
      </c>
      <c r="E56" s="176">
        <v>6</v>
      </c>
      <c r="F56" s="177"/>
      <c r="G56" s="178">
        <f>ROUND(E56*F56,2)</f>
        <v>0</v>
      </c>
      <c r="H56" s="177"/>
      <c r="I56" s="178">
        <f>ROUND(E56*H56,2)</f>
        <v>0</v>
      </c>
      <c r="J56" s="177"/>
      <c r="K56" s="178">
        <f>ROUND(E56*J56,2)</f>
        <v>0</v>
      </c>
      <c r="L56" s="178">
        <v>21</v>
      </c>
      <c r="M56" s="179">
        <f>G56*(1+L56/100)</f>
        <v>0</v>
      </c>
      <c r="N56" s="156">
        <v>1E-3</v>
      </c>
      <c r="O56" s="156">
        <f>ROUND(E56*N56,2)</f>
        <v>0.01</v>
      </c>
      <c r="P56" s="156">
        <v>0</v>
      </c>
      <c r="Q56" s="156">
        <f>ROUND(E56*P56,2)</f>
        <v>0</v>
      </c>
      <c r="R56" s="156"/>
      <c r="S56" s="156" t="s">
        <v>128</v>
      </c>
      <c r="T56" s="156" t="s">
        <v>129</v>
      </c>
      <c r="U56" s="156">
        <v>0</v>
      </c>
      <c r="V56" s="156">
        <f>ROUND(E56*U56,2)</f>
        <v>0</v>
      </c>
      <c r="W56" s="156"/>
      <c r="X56" s="156" t="s">
        <v>190</v>
      </c>
      <c r="Y56" s="147"/>
      <c r="Z56" s="147"/>
      <c r="AA56" s="147"/>
      <c r="AB56" s="147"/>
      <c r="AC56" s="147"/>
      <c r="AD56" s="147"/>
      <c r="AE56" s="147"/>
      <c r="AF56" s="147"/>
      <c r="AG56" s="147" t="s">
        <v>191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x14ac:dyDescent="0.2">
      <c r="A57" s="160" t="s">
        <v>123</v>
      </c>
      <c r="B57" s="161" t="s">
        <v>64</v>
      </c>
      <c r="C57" s="182" t="s">
        <v>65</v>
      </c>
      <c r="D57" s="162"/>
      <c r="E57" s="163"/>
      <c r="F57" s="164"/>
      <c r="G57" s="164">
        <f>SUMIF(AG58:AG90,"&lt;&gt;NOR",G58:G90)</f>
        <v>0</v>
      </c>
      <c r="H57" s="164"/>
      <c r="I57" s="164">
        <f>SUM(I58:I90)</f>
        <v>0</v>
      </c>
      <c r="J57" s="164"/>
      <c r="K57" s="164">
        <f>SUM(K58:K90)</f>
        <v>0</v>
      </c>
      <c r="L57" s="164"/>
      <c r="M57" s="165">
        <f>SUM(M58:M90)</f>
        <v>0</v>
      </c>
      <c r="N57" s="159"/>
      <c r="O57" s="159">
        <f>SUM(O58:O90)</f>
        <v>31.720000000000002</v>
      </c>
      <c r="P57" s="159"/>
      <c r="Q57" s="159">
        <f>SUM(Q58:Q90)</f>
        <v>0</v>
      </c>
      <c r="R57" s="159"/>
      <c r="S57" s="159"/>
      <c r="T57" s="159"/>
      <c r="U57" s="159"/>
      <c r="V57" s="159">
        <f>SUM(V58:V90)</f>
        <v>39.1</v>
      </c>
      <c r="W57" s="159"/>
      <c r="X57" s="159"/>
      <c r="AG57" t="s">
        <v>124</v>
      </c>
    </row>
    <row r="58" spans="1:60" ht="22.5" outlineLevel="1" x14ac:dyDescent="0.2">
      <c r="A58" s="166">
        <v>22</v>
      </c>
      <c r="B58" s="167" t="s">
        <v>192</v>
      </c>
      <c r="C58" s="184" t="s">
        <v>193</v>
      </c>
      <c r="D58" s="168" t="s">
        <v>152</v>
      </c>
      <c r="E58" s="169">
        <v>1.8</v>
      </c>
      <c r="F58" s="170"/>
      <c r="G58" s="171">
        <f>ROUND(E58*F58,2)</f>
        <v>0</v>
      </c>
      <c r="H58" s="170"/>
      <c r="I58" s="171">
        <f>ROUND(E58*H58,2)</f>
        <v>0</v>
      </c>
      <c r="J58" s="170"/>
      <c r="K58" s="171">
        <f>ROUND(E58*J58,2)</f>
        <v>0</v>
      </c>
      <c r="L58" s="171">
        <v>21</v>
      </c>
      <c r="M58" s="172">
        <f>G58*(1+L58/100)</f>
        <v>0</v>
      </c>
      <c r="N58" s="156">
        <v>1.63</v>
      </c>
      <c r="O58" s="156">
        <f>ROUND(E58*N58,2)</f>
        <v>2.93</v>
      </c>
      <c r="P58" s="156">
        <v>0</v>
      </c>
      <c r="Q58" s="156">
        <f>ROUND(E58*P58,2)</f>
        <v>0</v>
      </c>
      <c r="R58" s="156"/>
      <c r="S58" s="156" t="s">
        <v>128</v>
      </c>
      <c r="T58" s="156" t="s">
        <v>129</v>
      </c>
      <c r="U58" s="156">
        <v>0.92</v>
      </c>
      <c r="V58" s="156">
        <f>ROUND(E58*U58,2)</f>
        <v>1.66</v>
      </c>
      <c r="W58" s="156"/>
      <c r="X58" s="156" t="s">
        <v>130</v>
      </c>
      <c r="Y58" s="147"/>
      <c r="Z58" s="147"/>
      <c r="AA58" s="147"/>
      <c r="AB58" s="147"/>
      <c r="AC58" s="147"/>
      <c r="AD58" s="147"/>
      <c r="AE58" s="147"/>
      <c r="AF58" s="147"/>
      <c r="AG58" s="147" t="s">
        <v>131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54"/>
      <c r="B59" s="155"/>
      <c r="C59" s="185" t="s">
        <v>336</v>
      </c>
      <c r="D59" s="157"/>
      <c r="E59" s="158">
        <v>1.8</v>
      </c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47"/>
      <c r="Z59" s="147"/>
      <c r="AA59" s="147"/>
      <c r="AB59" s="147"/>
      <c r="AC59" s="147"/>
      <c r="AD59" s="147"/>
      <c r="AE59" s="147"/>
      <c r="AF59" s="147"/>
      <c r="AG59" s="147" t="s">
        <v>154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66">
        <v>23</v>
      </c>
      <c r="B60" s="167" t="s">
        <v>195</v>
      </c>
      <c r="C60" s="184" t="s">
        <v>196</v>
      </c>
      <c r="D60" s="168" t="s">
        <v>152</v>
      </c>
      <c r="E60" s="169">
        <v>4.6349999999999998</v>
      </c>
      <c r="F60" s="170"/>
      <c r="G60" s="171">
        <f>ROUND(E60*F60,2)</f>
        <v>0</v>
      </c>
      <c r="H60" s="170"/>
      <c r="I60" s="171">
        <f>ROUND(E60*H60,2)</f>
        <v>0</v>
      </c>
      <c r="J60" s="170"/>
      <c r="K60" s="171">
        <f>ROUND(E60*J60,2)</f>
        <v>0</v>
      </c>
      <c r="L60" s="171">
        <v>21</v>
      </c>
      <c r="M60" s="172">
        <f>G60*(1+L60/100)</f>
        <v>0</v>
      </c>
      <c r="N60" s="156">
        <v>1.665</v>
      </c>
      <c r="O60" s="156">
        <f>ROUND(E60*N60,2)</f>
        <v>7.72</v>
      </c>
      <c r="P60" s="156">
        <v>0</v>
      </c>
      <c r="Q60" s="156">
        <f>ROUND(E60*P60,2)</f>
        <v>0</v>
      </c>
      <c r="R60" s="156"/>
      <c r="S60" s="156" t="s">
        <v>128</v>
      </c>
      <c r="T60" s="156" t="s">
        <v>129</v>
      </c>
      <c r="U60" s="156">
        <v>0.92</v>
      </c>
      <c r="V60" s="156">
        <f>ROUND(E60*U60,2)</f>
        <v>4.26</v>
      </c>
      <c r="W60" s="156"/>
      <c r="X60" s="156" t="s">
        <v>130</v>
      </c>
      <c r="Y60" s="147"/>
      <c r="Z60" s="147"/>
      <c r="AA60" s="147"/>
      <c r="AB60" s="147"/>
      <c r="AC60" s="147"/>
      <c r="AD60" s="147"/>
      <c r="AE60" s="147"/>
      <c r="AF60" s="147"/>
      <c r="AG60" s="147" t="s">
        <v>131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54"/>
      <c r="B61" s="155"/>
      <c r="C61" s="185" t="s">
        <v>337</v>
      </c>
      <c r="D61" s="157"/>
      <c r="E61" s="158">
        <v>4.63</v>
      </c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47"/>
      <c r="Z61" s="147"/>
      <c r="AA61" s="147"/>
      <c r="AB61" s="147"/>
      <c r="AC61" s="147"/>
      <c r="AD61" s="147"/>
      <c r="AE61" s="147"/>
      <c r="AF61" s="147"/>
      <c r="AG61" s="147" t="s">
        <v>154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66">
        <v>24</v>
      </c>
      <c r="B62" s="167" t="s">
        <v>198</v>
      </c>
      <c r="C62" s="184" t="s">
        <v>199</v>
      </c>
      <c r="D62" s="168" t="s">
        <v>127</v>
      </c>
      <c r="E62" s="169">
        <v>18.776</v>
      </c>
      <c r="F62" s="170"/>
      <c r="G62" s="171">
        <f>ROUND(E62*F62,2)</f>
        <v>0</v>
      </c>
      <c r="H62" s="170"/>
      <c r="I62" s="171">
        <f>ROUND(E62*H62,2)</f>
        <v>0</v>
      </c>
      <c r="J62" s="170"/>
      <c r="K62" s="171">
        <f>ROUND(E62*J62,2)</f>
        <v>0</v>
      </c>
      <c r="L62" s="171">
        <v>21</v>
      </c>
      <c r="M62" s="172">
        <f>G62*(1+L62/100)</f>
        <v>0</v>
      </c>
      <c r="N62" s="156">
        <v>0</v>
      </c>
      <c r="O62" s="156">
        <f>ROUND(E62*N62,2)</f>
        <v>0</v>
      </c>
      <c r="P62" s="156">
        <v>0</v>
      </c>
      <c r="Q62" s="156">
        <f>ROUND(E62*P62,2)</f>
        <v>0</v>
      </c>
      <c r="R62" s="156"/>
      <c r="S62" s="156" t="s">
        <v>128</v>
      </c>
      <c r="T62" s="156" t="s">
        <v>129</v>
      </c>
      <c r="U62" s="156">
        <v>0.53</v>
      </c>
      <c r="V62" s="156">
        <f>ROUND(E62*U62,2)</f>
        <v>9.9499999999999993</v>
      </c>
      <c r="W62" s="156"/>
      <c r="X62" s="156" t="s">
        <v>130</v>
      </c>
      <c r="Y62" s="147"/>
      <c r="Z62" s="147"/>
      <c r="AA62" s="147"/>
      <c r="AB62" s="147"/>
      <c r="AC62" s="147"/>
      <c r="AD62" s="147"/>
      <c r="AE62" s="147"/>
      <c r="AF62" s="147"/>
      <c r="AG62" s="147" t="s">
        <v>131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54"/>
      <c r="B63" s="155"/>
      <c r="C63" s="185" t="s">
        <v>338</v>
      </c>
      <c r="D63" s="157"/>
      <c r="E63" s="158">
        <v>18.78</v>
      </c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47"/>
      <c r="Z63" s="147"/>
      <c r="AA63" s="147"/>
      <c r="AB63" s="147"/>
      <c r="AC63" s="147"/>
      <c r="AD63" s="147"/>
      <c r="AE63" s="147"/>
      <c r="AF63" s="147"/>
      <c r="AG63" s="147" t="s">
        <v>154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66">
        <v>25</v>
      </c>
      <c r="B64" s="167" t="s">
        <v>201</v>
      </c>
      <c r="C64" s="184" t="s">
        <v>202</v>
      </c>
      <c r="D64" s="168" t="s">
        <v>152</v>
      </c>
      <c r="E64" s="169">
        <v>1.1124000000000001</v>
      </c>
      <c r="F64" s="170"/>
      <c r="G64" s="171">
        <f>ROUND(E64*F64,2)</f>
        <v>0</v>
      </c>
      <c r="H64" s="170"/>
      <c r="I64" s="171">
        <f>ROUND(E64*H64,2)</f>
        <v>0</v>
      </c>
      <c r="J64" s="170"/>
      <c r="K64" s="171">
        <f>ROUND(E64*J64,2)</f>
        <v>0</v>
      </c>
      <c r="L64" s="171">
        <v>21</v>
      </c>
      <c r="M64" s="172">
        <f>G64*(1+L64/100)</f>
        <v>0</v>
      </c>
      <c r="N64" s="156">
        <v>2.5249999999999999</v>
      </c>
      <c r="O64" s="156">
        <f>ROUND(E64*N64,2)</f>
        <v>2.81</v>
      </c>
      <c r="P64" s="156">
        <v>0</v>
      </c>
      <c r="Q64" s="156">
        <f>ROUND(E64*P64,2)</f>
        <v>0</v>
      </c>
      <c r="R64" s="156"/>
      <c r="S64" s="156" t="s">
        <v>128</v>
      </c>
      <c r="T64" s="156" t="s">
        <v>129</v>
      </c>
      <c r="U64" s="156">
        <v>0.48</v>
      </c>
      <c r="V64" s="156">
        <f>ROUND(E64*U64,2)</f>
        <v>0.53</v>
      </c>
      <c r="W64" s="156"/>
      <c r="X64" s="156" t="s">
        <v>130</v>
      </c>
      <c r="Y64" s="147"/>
      <c r="Z64" s="147"/>
      <c r="AA64" s="147"/>
      <c r="AB64" s="147"/>
      <c r="AC64" s="147"/>
      <c r="AD64" s="147"/>
      <c r="AE64" s="147"/>
      <c r="AF64" s="147"/>
      <c r="AG64" s="147" t="s">
        <v>131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54"/>
      <c r="B65" s="155"/>
      <c r="C65" s="185" t="s">
        <v>339</v>
      </c>
      <c r="D65" s="157"/>
      <c r="E65" s="158">
        <v>1.1100000000000001</v>
      </c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47"/>
      <c r="Z65" s="147"/>
      <c r="AA65" s="147"/>
      <c r="AB65" s="147"/>
      <c r="AC65" s="147"/>
      <c r="AD65" s="147"/>
      <c r="AE65" s="147"/>
      <c r="AF65" s="147"/>
      <c r="AG65" s="147" t="s">
        <v>154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66">
        <v>26</v>
      </c>
      <c r="B66" s="167" t="s">
        <v>204</v>
      </c>
      <c r="C66" s="184" t="s">
        <v>205</v>
      </c>
      <c r="D66" s="168" t="s">
        <v>152</v>
      </c>
      <c r="E66" s="169">
        <v>5.5788599999999997</v>
      </c>
      <c r="F66" s="170"/>
      <c r="G66" s="171">
        <f>ROUND(E66*F66,2)</f>
        <v>0</v>
      </c>
      <c r="H66" s="170"/>
      <c r="I66" s="171">
        <f>ROUND(E66*H66,2)</f>
        <v>0</v>
      </c>
      <c r="J66" s="170"/>
      <c r="K66" s="171">
        <f>ROUND(E66*J66,2)</f>
        <v>0</v>
      </c>
      <c r="L66" s="171">
        <v>21</v>
      </c>
      <c r="M66" s="172">
        <f>G66*(1+L66/100)</f>
        <v>0</v>
      </c>
      <c r="N66" s="156">
        <v>2.5249999999999999</v>
      </c>
      <c r="O66" s="156">
        <f>ROUND(E66*N66,2)</f>
        <v>14.09</v>
      </c>
      <c r="P66" s="156">
        <v>0</v>
      </c>
      <c r="Q66" s="156">
        <f>ROUND(E66*P66,2)</f>
        <v>0</v>
      </c>
      <c r="R66" s="156"/>
      <c r="S66" s="156" t="s">
        <v>128</v>
      </c>
      <c r="T66" s="156" t="s">
        <v>129</v>
      </c>
      <c r="U66" s="156">
        <v>0.48</v>
      </c>
      <c r="V66" s="156">
        <f>ROUND(E66*U66,2)</f>
        <v>2.68</v>
      </c>
      <c r="W66" s="156"/>
      <c r="X66" s="156" t="s">
        <v>130</v>
      </c>
      <c r="Y66" s="147"/>
      <c r="Z66" s="147"/>
      <c r="AA66" s="147"/>
      <c r="AB66" s="147"/>
      <c r="AC66" s="147"/>
      <c r="AD66" s="147"/>
      <c r="AE66" s="147"/>
      <c r="AF66" s="147"/>
      <c r="AG66" s="147" t="s">
        <v>131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54"/>
      <c r="B67" s="155"/>
      <c r="C67" s="185" t="s">
        <v>340</v>
      </c>
      <c r="D67" s="157"/>
      <c r="E67" s="158">
        <v>5.58</v>
      </c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47"/>
      <c r="Z67" s="147"/>
      <c r="AA67" s="147"/>
      <c r="AB67" s="147"/>
      <c r="AC67" s="147"/>
      <c r="AD67" s="147"/>
      <c r="AE67" s="147"/>
      <c r="AF67" s="147"/>
      <c r="AG67" s="147" t="s">
        <v>154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66">
        <v>27</v>
      </c>
      <c r="B68" s="167" t="s">
        <v>207</v>
      </c>
      <c r="C68" s="184" t="s">
        <v>208</v>
      </c>
      <c r="D68" s="168" t="s">
        <v>127</v>
      </c>
      <c r="E68" s="169">
        <v>2.6309999999999998</v>
      </c>
      <c r="F68" s="170"/>
      <c r="G68" s="171">
        <f>ROUND(E68*F68,2)</f>
        <v>0</v>
      </c>
      <c r="H68" s="170"/>
      <c r="I68" s="171">
        <f>ROUND(E68*H68,2)</f>
        <v>0</v>
      </c>
      <c r="J68" s="170"/>
      <c r="K68" s="171">
        <f>ROUND(E68*J68,2)</f>
        <v>0</v>
      </c>
      <c r="L68" s="171">
        <v>21</v>
      </c>
      <c r="M68" s="172">
        <f>G68*(1+L68/100)</f>
        <v>0</v>
      </c>
      <c r="N68" s="156">
        <v>3.9199999999999999E-2</v>
      </c>
      <c r="O68" s="156">
        <f>ROUND(E68*N68,2)</f>
        <v>0.1</v>
      </c>
      <c r="P68" s="156">
        <v>0</v>
      </c>
      <c r="Q68" s="156">
        <f>ROUND(E68*P68,2)</f>
        <v>0</v>
      </c>
      <c r="R68" s="156"/>
      <c r="S68" s="156" t="s">
        <v>128</v>
      </c>
      <c r="T68" s="156" t="s">
        <v>129</v>
      </c>
      <c r="U68" s="156">
        <v>1.6</v>
      </c>
      <c r="V68" s="156">
        <f>ROUND(E68*U68,2)</f>
        <v>4.21</v>
      </c>
      <c r="W68" s="156"/>
      <c r="X68" s="156" t="s">
        <v>130</v>
      </c>
      <c r="Y68" s="147"/>
      <c r="Z68" s="147"/>
      <c r="AA68" s="147"/>
      <c r="AB68" s="147"/>
      <c r="AC68" s="147"/>
      <c r="AD68" s="147"/>
      <c r="AE68" s="147"/>
      <c r="AF68" s="147"/>
      <c r="AG68" s="147" t="s">
        <v>131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54"/>
      <c r="B69" s="155"/>
      <c r="C69" s="185" t="s">
        <v>341</v>
      </c>
      <c r="D69" s="157"/>
      <c r="E69" s="158">
        <v>2.63</v>
      </c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47"/>
      <c r="Z69" s="147"/>
      <c r="AA69" s="147"/>
      <c r="AB69" s="147"/>
      <c r="AC69" s="147"/>
      <c r="AD69" s="147"/>
      <c r="AE69" s="147"/>
      <c r="AF69" s="147"/>
      <c r="AG69" s="147" t="s">
        <v>154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1" x14ac:dyDescent="0.2">
      <c r="A70" s="166">
        <v>28</v>
      </c>
      <c r="B70" s="167" t="s">
        <v>210</v>
      </c>
      <c r="C70" s="184" t="s">
        <v>211</v>
      </c>
      <c r="D70" s="168" t="s">
        <v>127</v>
      </c>
      <c r="E70" s="169">
        <v>2.6309999999999998</v>
      </c>
      <c r="F70" s="170"/>
      <c r="G70" s="171">
        <f>ROUND(E70*F70,2)</f>
        <v>0</v>
      </c>
      <c r="H70" s="170"/>
      <c r="I70" s="171">
        <f>ROUND(E70*H70,2)</f>
        <v>0</v>
      </c>
      <c r="J70" s="170"/>
      <c r="K70" s="171">
        <f>ROUND(E70*J70,2)</f>
        <v>0</v>
      </c>
      <c r="L70" s="171">
        <v>21</v>
      </c>
      <c r="M70" s="172">
        <f>G70*(1+L70/100)</f>
        <v>0</v>
      </c>
      <c r="N70" s="156">
        <v>0</v>
      </c>
      <c r="O70" s="156">
        <f>ROUND(E70*N70,2)</f>
        <v>0</v>
      </c>
      <c r="P70" s="156">
        <v>0</v>
      </c>
      <c r="Q70" s="156">
        <f>ROUND(E70*P70,2)</f>
        <v>0</v>
      </c>
      <c r="R70" s="156"/>
      <c r="S70" s="156" t="s">
        <v>128</v>
      </c>
      <c r="T70" s="156" t="s">
        <v>129</v>
      </c>
      <c r="U70" s="156">
        <v>0.32</v>
      </c>
      <c r="V70" s="156">
        <f>ROUND(E70*U70,2)</f>
        <v>0.84</v>
      </c>
      <c r="W70" s="156"/>
      <c r="X70" s="156" t="s">
        <v>130</v>
      </c>
      <c r="Y70" s="147"/>
      <c r="Z70" s="147"/>
      <c r="AA70" s="147"/>
      <c r="AB70" s="147"/>
      <c r="AC70" s="147"/>
      <c r="AD70" s="147"/>
      <c r="AE70" s="147"/>
      <c r="AF70" s="147"/>
      <c r="AG70" s="147" t="s">
        <v>131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54"/>
      <c r="B71" s="155"/>
      <c r="C71" s="245" t="s">
        <v>212</v>
      </c>
      <c r="D71" s="246"/>
      <c r="E71" s="246"/>
      <c r="F71" s="246"/>
      <c r="G71" s="24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47"/>
      <c r="Z71" s="147"/>
      <c r="AA71" s="147"/>
      <c r="AB71" s="147"/>
      <c r="AC71" s="147"/>
      <c r="AD71" s="147"/>
      <c r="AE71" s="147"/>
      <c r="AF71" s="147"/>
      <c r="AG71" s="147" t="s">
        <v>138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ht="22.5" outlineLevel="1" x14ac:dyDescent="0.2">
      <c r="A72" s="166">
        <v>29</v>
      </c>
      <c r="B72" s="167" t="s">
        <v>213</v>
      </c>
      <c r="C72" s="184" t="s">
        <v>214</v>
      </c>
      <c r="D72" s="168" t="s">
        <v>134</v>
      </c>
      <c r="E72" s="169">
        <v>0.16513</v>
      </c>
      <c r="F72" s="170"/>
      <c r="G72" s="171">
        <f>ROUND(E72*F72,2)</f>
        <v>0</v>
      </c>
      <c r="H72" s="170"/>
      <c r="I72" s="171">
        <f>ROUND(E72*H72,2)</f>
        <v>0</v>
      </c>
      <c r="J72" s="170"/>
      <c r="K72" s="171">
        <f>ROUND(E72*J72,2)</f>
        <v>0</v>
      </c>
      <c r="L72" s="171">
        <v>21</v>
      </c>
      <c r="M72" s="172">
        <f>G72*(1+L72/100)</f>
        <v>0</v>
      </c>
      <c r="N72" s="156">
        <v>1.04548</v>
      </c>
      <c r="O72" s="156">
        <f>ROUND(E72*N72,2)</f>
        <v>0.17</v>
      </c>
      <c r="P72" s="156">
        <v>0</v>
      </c>
      <c r="Q72" s="156">
        <f>ROUND(E72*P72,2)</f>
        <v>0</v>
      </c>
      <c r="R72" s="156"/>
      <c r="S72" s="156" t="s">
        <v>128</v>
      </c>
      <c r="T72" s="156" t="s">
        <v>129</v>
      </c>
      <c r="U72" s="156">
        <v>15.23</v>
      </c>
      <c r="V72" s="156">
        <f>ROUND(E72*U72,2)</f>
        <v>2.5099999999999998</v>
      </c>
      <c r="W72" s="156"/>
      <c r="X72" s="156" t="s">
        <v>130</v>
      </c>
      <c r="Y72" s="147"/>
      <c r="Z72" s="147"/>
      <c r="AA72" s="147"/>
      <c r="AB72" s="147"/>
      <c r="AC72" s="147"/>
      <c r="AD72" s="147"/>
      <c r="AE72" s="147"/>
      <c r="AF72" s="147"/>
      <c r="AG72" s="147" t="s">
        <v>131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54"/>
      <c r="B73" s="155"/>
      <c r="C73" s="185" t="s">
        <v>342</v>
      </c>
      <c r="D73" s="157"/>
      <c r="E73" s="158">
        <v>0.17</v>
      </c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47"/>
      <c r="Z73" s="147"/>
      <c r="AA73" s="147"/>
      <c r="AB73" s="147"/>
      <c r="AC73" s="147"/>
      <c r="AD73" s="147"/>
      <c r="AE73" s="147"/>
      <c r="AF73" s="147"/>
      <c r="AG73" s="147" t="s">
        <v>154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66">
        <v>30</v>
      </c>
      <c r="B74" s="167" t="s">
        <v>216</v>
      </c>
      <c r="C74" s="184" t="s">
        <v>217</v>
      </c>
      <c r="D74" s="168" t="s">
        <v>152</v>
      </c>
      <c r="E74" s="169">
        <v>1.4363999999999999</v>
      </c>
      <c r="F74" s="170"/>
      <c r="G74" s="171">
        <f>ROUND(E74*F74,2)</f>
        <v>0</v>
      </c>
      <c r="H74" s="170"/>
      <c r="I74" s="171">
        <f>ROUND(E74*H74,2)</f>
        <v>0</v>
      </c>
      <c r="J74" s="170"/>
      <c r="K74" s="171">
        <f>ROUND(E74*J74,2)</f>
        <v>0</v>
      </c>
      <c r="L74" s="171">
        <v>21</v>
      </c>
      <c r="M74" s="172">
        <f>G74*(1+L74/100)</f>
        <v>0</v>
      </c>
      <c r="N74" s="156">
        <v>2.5249999999999999</v>
      </c>
      <c r="O74" s="156">
        <f>ROUND(E74*N74,2)</f>
        <v>3.63</v>
      </c>
      <c r="P74" s="156">
        <v>0</v>
      </c>
      <c r="Q74" s="156">
        <f>ROUND(E74*P74,2)</f>
        <v>0</v>
      </c>
      <c r="R74" s="156"/>
      <c r="S74" s="156" t="s">
        <v>128</v>
      </c>
      <c r="T74" s="156" t="s">
        <v>129</v>
      </c>
      <c r="U74" s="156">
        <v>0.48</v>
      </c>
      <c r="V74" s="156">
        <f>ROUND(E74*U74,2)</f>
        <v>0.69</v>
      </c>
      <c r="W74" s="156"/>
      <c r="X74" s="156" t="s">
        <v>130</v>
      </c>
      <c r="Y74" s="147"/>
      <c r="Z74" s="147"/>
      <c r="AA74" s="147"/>
      <c r="AB74" s="147"/>
      <c r="AC74" s="147"/>
      <c r="AD74" s="147"/>
      <c r="AE74" s="147"/>
      <c r="AF74" s="147"/>
      <c r="AG74" s="147" t="s">
        <v>131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54"/>
      <c r="B75" s="155"/>
      <c r="C75" s="245" t="s">
        <v>218</v>
      </c>
      <c r="D75" s="246"/>
      <c r="E75" s="246"/>
      <c r="F75" s="246"/>
      <c r="G75" s="24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47"/>
      <c r="Z75" s="147"/>
      <c r="AA75" s="147"/>
      <c r="AB75" s="147"/>
      <c r="AC75" s="147"/>
      <c r="AD75" s="147"/>
      <c r="AE75" s="147"/>
      <c r="AF75" s="147"/>
      <c r="AG75" s="147" t="s">
        <v>138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54"/>
      <c r="B76" s="155"/>
      <c r="C76" s="185" t="s">
        <v>343</v>
      </c>
      <c r="D76" s="157"/>
      <c r="E76" s="158">
        <v>1.05</v>
      </c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47"/>
      <c r="Z76" s="147"/>
      <c r="AA76" s="147"/>
      <c r="AB76" s="147"/>
      <c r="AC76" s="147"/>
      <c r="AD76" s="147"/>
      <c r="AE76" s="147"/>
      <c r="AF76" s="147"/>
      <c r="AG76" s="147" t="s">
        <v>154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54"/>
      <c r="B77" s="155"/>
      <c r="C77" s="185" t="s">
        <v>344</v>
      </c>
      <c r="D77" s="157"/>
      <c r="E77" s="158">
        <v>0.38</v>
      </c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47"/>
      <c r="Z77" s="147"/>
      <c r="AA77" s="147"/>
      <c r="AB77" s="147"/>
      <c r="AC77" s="147"/>
      <c r="AD77" s="147"/>
      <c r="AE77" s="147"/>
      <c r="AF77" s="147"/>
      <c r="AG77" s="147" t="s">
        <v>154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66">
        <v>31</v>
      </c>
      <c r="B78" s="167" t="s">
        <v>345</v>
      </c>
      <c r="C78" s="184" t="s">
        <v>346</v>
      </c>
      <c r="D78" s="168" t="s">
        <v>127</v>
      </c>
      <c r="E78" s="169">
        <v>5.2619999999999996</v>
      </c>
      <c r="F78" s="170"/>
      <c r="G78" s="171">
        <f>ROUND(E78*F78,2)</f>
        <v>0</v>
      </c>
      <c r="H78" s="170"/>
      <c r="I78" s="171">
        <f>ROUND(E78*H78,2)</f>
        <v>0</v>
      </c>
      <c r="J78" s="170"/>
      <c r="K78" s="171">
        <f>ROUND(E78*J78,2)</f>
        <v>0</v>
      </c>
      <c r="L78" s="171">
        <v>21</v>
      </c>
      <c r="M78" s="172">
        <f>G78*(1+L78/100)</f>
        <v>0</v>
      </c>
      <c r="N78" s="156">
        <v>3.916E-2</v>
      </c>
      <c r="O78" s="156">
        <f>ROUND(E78*N78,2)</f>
        <v>0.21</v>
      </c>
      <c r="P78" s="156">
        <v>0</v>
      </c>
      <c r="Q78" s="156">
        <f>ROUND(E78*P78,2)</f>
        <v>0</v>
      </c>
      <c r="R78" s="156"/>
      <c r="S78" s="156" t="s">
        <v>128</v>
      </c>
      <c r="T78" s="156" t="s">
        <v>129</v>
      </c>
      <c r="U78" s="156">
        <v>1.05</v>
      </c>
      <c r="V78" s="156">
        <f>ROUND(E78*U78,2)</f>
        <v>5.53</v>
      </c>
      <c r="W78" s="156"/>
      <c r="X78" s="156" t="s">
        <v>130</v>
      </c>
      <c r="Y78" s="147"/>
      <c r="Z78" s="147"/>
      <c r="AA78" s="147"/>
      <c r="AB78" s="147"/>
      <c r="AC78" s="147"/>
      <c r="AD78" s="147"/>
      <c r="AE78" s="147"/>
      <c r="AF78" s="147"/>
      <c r="AG78" s="147" t="s">
        <v>131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54"/>
      <c r="B79" s="155"/>
      <c r="C79" s="185" t="s">
        <v>347</v>
      </c>
      <c r="D79" s="157"/>
      <c r="E79" s="158">
        <v>5.26</v>
      </c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47"/>
      <c r="Z79" s="147"/>
      <c r="AA79" s="147"/>
      <c r="AB79" s="147"/>
      <c r="AC79" s="147"/>
      <c r="AD79" s="147"/>
      <c r="AE79" s="147"/>
      <c r="AF79" s="147"/>
      <c r="AG79" s="147" t="s">
        <v>154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66">
        <v>32</v>
      </c>
      <c r="B80" s="167" t="s">
        <v>348</v>
      </c>
      <c r="C80" s="184" t="s">
        <v>349</v>
      </c>
      <c r="D80" s="168" t="s">
        <v>127</v>
      </c>
      <c r="E80" s="169">
        <v>5.26</v>
      </c>
      <c r="F80" s="170"/>
      <c r="G80" s="171">
        <f>ROUND(E80*F80,2)</f>
        <v>0</v>
      </c>
      <c r="H80" s="170"/>
      <c r="I80" s="171">
        <f>ROUND(E80*H80,2)</f>
        <v>0</v>
      </c>
      <c r="J80" s="170"/>
      <c r="K80" s="171">
        <f>ROUND(E80*J80,2)</f>
        <v>0</v>
      </c>
      <c r="L80" s="171">
        <v>21</v>
      </c>
      <c r="M80" s="172">
        <f>G80*(1+L80/100)</f>
        <v>0</v>
      </c>
      <c r="N80" s="156">
        <v>0</v>
      </c>
      <c r="O80" s="156">
        <f>ROUND(E80*N80,2)</f>
        <v>0</v>
      </c>
      <c r="P80" s="156">
        <v>0</v>
      </c>
      <c r="Q80" s="156">
        <f>ROUND(E80*P80,2)</f>
        <v>0</v>
      </c>
      <c r="R80" s="156"/>
      <c r="S80" s="156" t="s">
        <v>128</v>
      </c>
      <c r="T80" s="156" t="s">
        <v>129</v>
      </c>
      <c r="U80" s="156">
        <v>0.32</v>
      </c>
      <c r="V80" s="156">
        <f>ROUND(E80*U80,2)</f>
        <v>1.68</v>
      </c>
      <c r="W80" s="156"/>
      <c r="X80" s="156" t="s">
        <v>130</v>
      </c>
      <c r="Y80" s="147"/>
      <c r="Z80" s="147"/>
      <c r="AA80" s="147"/>
      <c r="AB80" s="147"/>
      <c r="AC80" s="147"/>
      <c r="AD80" s="147"/>
      <c r="AE80" s="147"/>
      <c r="AF80" s="147"/>
      <c r="AG80" s="147" t="s">
        <v>131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54"/>
      <c r="B81" s="155"/>
      <c r="C81" s="245" t="s">
        <v>212</v>
      </c>
      <c r="D81" s="246"/>
      <c r="E81" s="246"/>
      <c r="F81" s="246"/>
      <c r="G81" s="24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47"/>
      <c r="Z81" s="147"/>
      <c r="AA81" s="147"/>
      <c r="AB81" s="147"/>
      <c r="AC81" s="147"/>
      <c r="AD81" s="147"/>
      <c r="AE81" s="147"/>
      <c r="AF81" s="147"/>
      <c r="AG81" s="147" t="s">
        <v>138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66">
        <v>33</v>
      </c>
      <c r="B82" s="167" t="s">
        <v>220</v>
      </c>
      <c r="C82" s="184" t="s">
        <v>221</v>
      </c>
      <c r="D82" s="168" t="s">
        <v>127</v>
      </c>
      <c r="E82" s="169">
        <v>113.9464</v>
      </c>
      <c r="F82" s="170"/>
      <c r="G82" s="171">
        <f>ROUND(E82*F82,2)</f>
        <v>0</v>
      </c>
      <c r="H82" s="170"/>
      <c r="I82" s="171">
        <f>ROUND(E82*H82,2)</f>
        <v>0</v>
      </c>
      <c r="J82" s="170"/>
      <c r="K82" s="171">
        <f>ROUND(E82*J82,2)</f>
        <v>0</v>
      </c>
      <c r="L82" s="171">
        <v>21</v>
      </c>
      <c r="M82" s="172">
        <f>G82*(1+L82/100)</f>
        <v>0</v>
      </c>
      <c r="N82" s="156">
        <v>3.0000000000000001E-5</v>
      </c>
      <c r="O82" s="156">
        <f>ROUND(E82*N82,2)</f>
        <v>0</v>
      </c>
      <c r="P82" s="156">
        <v>0</v>
      </c>
      <c r="Q82" s="156">
        <f>ROUND(E82*P82,2)</f>
        <v>0</v>
      </c>
      <c r="R82" s="156"/>
      <c r="S82" s="156" t="s">
        <v>128</v>
      </c>
      <c r="T82" s="156" t="s">
        <v>129</v>
      </c>
      <c r="U82" s="156">
        <v>0.04</v>
      </c>
      <c r="V82" s="156">
        <f>ROUND(E82*U82,2)</f>
        <v>4.5599999999999996</v>
      </c>
      <c r="W82" s="156"/>
      <c r="X82" s="156" t="s">
        <v>130</v>
      </c>
      <c r="Y82" s="147"/>
      <c r="Z82" s="147"/>
      <c r="AA82" s="147"/>
      <c r="AB82" s="147"/>
      <c r="AC82" s="147"/>
      <c r="AD82" s="147"/>
      <c r="AE82" s="147"/>
      <c r="AF82" s="147"/>
      <c r="AG82" s="147" t="s">
        <v>131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54"/>
      <c r="B83" s="155"/>
      <c r="C83" s="185" t="s">
        <v>350</v>
      </c>
      <c r="D83" s="157"/>
      <c r="E83" s="158">
        <v>38.75</v>
      </c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47"/>
      <c r="Z83" s="147"/>
      <c r="AA83" s="147"/>
      <c r="AB83" s="147"/>
      <c r="AC83" s="147"/>
      <c r="AD83" s="147"/>
      <c r="AE83" s="147"/>
      <c r="AF83" s="147"/>
      <c r="AG83" s="147" t="s">
        <v>154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54"/>
      <c r="B84" s="155"/>
      <c r="C84" s="185" t="s">
        <v>351</v>
      </c>
      <c r="D84" s="157"/>
      <c r="E84" s="158">
        <v>12.93</v>
      </c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47"/>
      <c r="Z84" s="147"/>
      <c r="AA84" s="147"/>
      <c r="AB84" s="147"/>
      <c r="AC84" s="147"/>
      <c r="AD84" s="147"/>
      <c r="AE84" s="147"/>
      <c r="AF84" s="147"/>
      <c r="AG84" s="147" t="s">
        <v>154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54"/>
      <c r="B85" s="155"/>
      <c r="C85" s="185" t="s">
        <v>352</v>
      </c>
      <c r="D85" s="157"/>
      <c r="E85" s="158">
        <v>62.27</v>
      </c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47"/>
      <c r="Z85" s="147"/>
      <c r="AA85" s="147"/>
      <c r="AB85" s="147"/>
      <c r="AC85" s="147"/>
      <c r="AD85" s="147"/>
      <c r="AE85" s="147"/>
      <c r="AF85" s="147"/>
      <c r="AG85" s="147" t="s">
        <v>154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66">
        <v>34</v>
      </c>
      <c r="B86" s="167" t="s">
        <v>225</v>
      </c>
      <c r="C86" s="184" t="s">
        <v>226</v>
      </c>
      <c r="D86" s="168" t="s">
        <v>127</v>
      </c>
      <c r="E86" s="169">
        <v>82.72</v>
      </c>
      <c r="F86" s="170"/>
      <c r="G86" s="171">
        <f>ROUND(E86*F86,2)</f>
        <v>0</v>
      </c>
      <c r="H86" s="170"/>
      <c r="I86" s="171">
        <f>ROUND(E86*H86,2)</f>
        <v>0</v>
      </c>
      <c r="J86" s="170"/>
      <c r="K86" s="171">
        <f>ROUND(E86*J86,2)</f>
        <v>0</v>
      </c>
      <c r="L86" s="171">
        <v>21</v>
      </c>
      <c r="M86" s="172">
        <f>G86*(1+L86/100)</f>
        <v>0</v>
      </c>
      <c r="N86" s="156">
        <v>5.0000000000000001E-4</v>
      </c>
      <c r="O86" s="156">
        <f>ROUND(E86*N86,2)</f>
        <v>0.04</v>
      </c>
      <c r="P86" s="156">
        <v>0</v>
      </c>
      <c r="Q86" s="156">
        <f>ROUND(E86*P86,2)</f>
        <v>0</v>
      </c>
      <c r="R86" s="156"/>
      <c r="S86" s="156" t="s">
        <v>128</v>
      </c>
      <c r="T86" s="156" t="s">
        <v>129</v>
      </c>
      <c r="U86" s="156">
        <v>0</v>
      </c>
      <c r="V86" s="156">
        <f>ROUND(E86*U86,2)</f>
        <v>0</v>
      </c>
      <c r="W86" s="156"/>
      <c r="X86" s="156" t="s">
        <v>190</v>
      </c>
      <c r="Y86" s="147"/>
      <c r="Z86" s="147"/>
      <c r="AA86" s="147"/>
      <c r="AB86" s="147"/>
      <c r="AC86" s="147"/>
      <c r="AD86" s="147"/>
      <c r="AE86" s="147"/>
      <c r="AF86" s="147"/>
      <c r="AG86" s="147" t="s">
        <v>191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54"/>
      <c r="B87" s="155"/>
      <c r="C87" s="185" t="s">
        <v>353</v>
      </c>
      <c r="D87" s="157"/>
      <c r="E87" s="158">
        <v>14.22</v>
      </c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47"/>
      <c r="Z87" s="147"/>
      <c r="AA87" s="147"/>
      <c r="AB87" s="147"/>
      <c r="AC87" s="147"/>
      <c r="AD87" s="147"/>
      <c r="AE87" s="147"/>
      <c r="AF87" s="147"/>
      <c r="AG87" s="147" t="s">
        <v>154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54"/>
      <c r="B88" s="155"/>
      <c r="C88" s="185" t="s">
        <v>354</v>
      </c>
      <c r="D88" s="157"/>
      <c r="E88" s="158">
        <v>68.5</v>
      </c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47"/>
      <c r="Z88" s="147"/>
      <c r="AA88" s="147"/>
      <c r="AB88" s="147"/>
      <c r="AC88" s="147"/>
      <c r="AD88" s="147"/>
      <c r="AE88" s="147"/>
      <c r="AF88" s="147"/>
      <c r="AG88" s="147" t="s">
        <v>154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66">
        <v>35</v>
      </c>
      <c r="B89" s="167" t="s">
        <v>229</v>
      </c>
      <c r="C89" s="184" t="s">
        <v>230</v>
      </c>
      <c r="D89" s="168" t="s">
        <v>127</v>
      </c>
      <c r="E89" s="169">
        <v>42.621040000000001</v>
      </c>
      <c r="F89" s="170"/>
      <c r="G89" s="171">
        <f>ROUND(E89*F89,2)</f>
        <v>0</v>
      </c>
      <c r="H89" s="170"/>
      <c r="I89" s="171">
        <f>ROUND(E89*H89,2)</f>
        <v>0</v>
      </c>
      <c r="J89" s="170"/>
      <c r="K89" s="171">
        <f>ROUND(E89*J89,2)</f>
        <v>0</v>
      </c>
      <c r="L89" s="171">
        <v>21</v>
      </c>
      <c r="M89" s="172">
        <f>G89*(1+L89/100)</f>
        <v>0</v>
      </c>
      <c r="N89" s="156">
        <v>5.0000000000000001E-4</v>
      </c>
      <c r="O89" s="156">
        <f>ROUND(E89*N89,2)</f>
        <v>0.02</v>
      </c>
      <c r="P89" s="156">
        <v>0</v>
      </c>
      <c r="Q89" s="156">
        <f>ROUND(E89*P89,2)</f>
        <v>0</v>
      </c>
      <c r="R89" s="156"/>
      <c r="S89" s="156" t="s">
        <v>128</v>
      </c>
      <c r="T89" s="156" t="s">
        <v>129</v>
      </c>
      <c r="U89" s="156">
        <v>0</v>
      </c>
      <c r="V89" s="156">
        <f>ROUND(E89*U89,2)</f>
        <v>0</v>
      </c>
      <c r="W89" s="156"/>
      <c r="X89" s="156" t="s">
        <v>190</v>
      </c>
      <c r="Y89" s="147"/>
      <c r="Z89" s="147"/>
      <c r="AA89" s="147"/>
      <c r="AB89" s="147"/>
      <c r="AC89" s="147"/>
      <c r="AD89" s="147"/>
      <c r="AE89" s="147"/>
      <c r="AF89" s="147"/>
      <c r="AG89" s="147" t="s">
        <v>191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54"/>
      <c r="B90" s="155"/>
      <c r="C90" s="185" t="s">
        <v>355</v>
      </c>
      <c r="D90" s="157"/>
      <c r="E90" s="158">
        <v>42.62</v>
      </c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47"/>
      <c r="Z90" s="147"/>
      <c r="AA90" s="147"/>
      <c r="AB90" s="147"/>
      <c r="AC90" s="147"/>
      <c r="AD90" s="147"/>
      <c r="AE90" s="147"/>
      <c r="AF90" s="147"/>
      <c r="AG90" s="147" t="s">
        <v>154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x14ac:dyDescent="0.2">
      <c r="A91" s="160" t="s">
        <v>123</v>
      </c>
      <c r="B91" s="161" t="s">
        <v>66</v>
      </c>
      <c r="C91" s="182" t="s">
        <v>67</v>
      </c>
      <c r="D91" s="162"/>
      <c r="E91" s="163"/>
      <c r="F91" s="164"/>
      <c r="G91" s="164">
        <f>SUMIF(AG92:AG102,"&lt;&gt;NOR",G92:G102)</f>
        <v>0</v>
      </c>
      <c r="H91" s="164"/>
      <c r="I91" s="164">
        <f>SUM(I92:I102)</f>
        <v>0</v>
      </c>
      <c r="J91" s="164"/>
      <c r="K91" s="164">
        <f>SUM(K92:K102)</f>
        <v>0</v>
      </c>
      <c r="L91" s="164"/>
      <c r="M91" s="165">
        <f>SUM(M92:M102)</f>
        <v>0</v>
      </c>
      <c r="N91" s="159"/>
      <c r="O91" s="159">
        <f>SUM(O92:O102)</f>
        <v>16.28</v>
      </c>
      <c r="P91" s="159"/>
      <c r="Q91" s="159">
        <f>SUM(Q92:Q102)</f>
        <v>0</v>
      </c>
      <c r="R91" s="159"/>
      <c r="S91" s="159"/>
      <c r="T91" s="159"/>
      <c r="U91" s="159"/>
      <c r="V91" s="159">
        <f>SUM(V92:V102)</f>
        <v>4.8599999999999994</v>
      </c>
      <c r="W91" s="159"/>
      <c r="X91" s="159"/>
      <c r="AG91" t="s">
        <v>124</v>
      </c>
    </row>
    <row r="92" spans="1:60" outlineLevel="1" x14ac:dyDescent="0.2">
      <c r="A92" s="166">
        <v>36</v>
      </c>
      <c r="B92" s="167" t="s">
        <v>232</v>
      </c>
      <c r="C92" s="184" t="s">
        <v>233</v>
      </c>
      <c r="D92" s="168" t="s">
        <v>127</v>
      </c>
      <c r="E92" s="169">
        <v>4.62</v>
      </c>
      <c r="F92" s="170"/>
      <c r="G92" s="171">
        <f>ROUND(E92*F92,2)</f>
        <v>0</v>
      </c>
      <c r="H92" s="170"/>
      <c r="I92" s="171">
        <f>ROUND(E92*H92,2)</f>
        <v>0</v>
      </c>
      <c r="J92" s="170"/>
      <c r="K92" s="171">
        <f>ROUND(E92*J92,2)</f>
        <v>0</v>
      </c>
      <c r="L92" s="171">
        <v>21</v>
      </c>
      <c r="M92" s="172">
        <f>G92*(1+L92/100)</f>
        <v>0</v>
      </c>
      <c r="N92" s="156">
        <v>5.5449999999999999E-2</v>
      </c>
      <c r="O92" s="156">
        <f>ROUND(E92*N92,2)</f>
        <v>0.26</v>
      </c>
      <c r="P92" s="156">
        <v>0</v>
      </c>
      <c r="Q92" s="156">
        <f>ROUND(E92*P92,2)</f>
        <v>0</v>
      </c>
      <c r="R92" s="156"/>
      <c r="S92" s="156" t="s">
        <v>128</v>
      </c>
      <c r="T92" s="156" t="s">
        <v>129</v>
      </c>
      <c r="U92" s="156">
        <v>0.44</v>
      </c>
      <c r="V92" s="156">
        <f>ROUND(E92*U92,2)</f>
        <v>2.0299999999999998</v>
      </c>
      <c r="W92" s="156"/>
      <c r="X92" s="156" t="s">
        <v>130</v>
      </c>
      <c r="Y92" s="147"/>
      <c r="Z92" s="147"/>
      <c r="AA92" s="147"/>
      <c r="AB92" s="147"/>
      <c r="AC92" s="147"/>
      <c r="AD92" s="147"/>
      <c r="AE92" s="147"/>
      <c r="AF92" s="147"/>
      <c r="AG92" s="147" t="s">
        <v>131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54"/>
      <c r="B93" s="155"/>
      <c r="C93" s="185" t="s">
        <v>356</v>
      </c>
      <c r="D93" s="157"/>
      <c r="E93" s="158">
        <v>4.62</v>
      </c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47"/>
      <c r="Z93" s="147"/>
      <c r="AA93" s="147"/>
      <c r="AB93" s="147"/>
      <c r="AC93" s="147"/>
      <c r="AD93" s="147"/>
      <c r="AE93" s="147"/>
      <c r="AF93" s="147"/>
      <c r="AG93" s="147" t="s">
        <v>154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66">
        <v>37</v>
      </c>
      <c r="B94" s="167" t="s">
        <v>235</v>
      </c>
      <c r="C94" s="184" t="s">
        <v>236</v>
      </c>
      <c r="D94" s="168" t="s">
        <v>127</v>
      </c>
      <c r="E94" s="169">
        <v>4</v>
      </c>
      <c r="F94" s="170"/>
      <c r="G94" s="171">
        <f>ROUND(E94*F94,2)</f>
        <v>0</v>
      </c>
      <c r="H94" s="170"/>
      <c r="I94" s="171">
        <f>ROUND(E94*H94,2)</f>
        <v>0</v>
      </c>
      <c r="J94" s="170"/>
      <c r="K94" s="171">
        <f>ROUND(E94*J94,2)</f>
        <v>0</v>
      </c>
      <c r="L94" s="171">
        <v>21</v>
      </c>
      <c r="M94" s="172">
        <f>G94*(1+L94/100)</f>
        <v>0</v>
      </c>
      <c r="N94" s="156">
        <v>7.1999999999999995E-2</v>
      </c>
      <c r="O94" s="156">
        <f>ROUND(E94*N94,2)</f>
        <v>0.28999999999999998</v>
      </c>
      <c r="P94" s="156">
        <v>0</v>
      </c>
      <c r="Q94" s="156">
        <f>ROUND(E94*P94,2)</f>
        <v>0</v>
      </c>
      <c r="R94" s="156"/>
      <c r="S94" s="156" t="s">
        <v>128</v>
      </c>
      <c r="T94" s="156" t="s">
        <v>129</v>
      </c>
      <c r="U94" s="156">
        <v>0.38</v>
      </c>
      <c r="V94" s="156">
        <f>ROUND(E94*U94,2)</f>
        <v>1.52</v>
      </c>
      <c r="W94" s="156"/>
      <c r="X94" s="156" t="s">
        <v>130</v>
      </c>
      <c r="Y94" s="147"/>
      <c r="Z94" s="147"/>
      <c r="AA94" s="147"/>
      <c r="AB94" s="147"/>
      <c r="AC94" s="147"/>
      <c r="AD94" s="147"/>
      <c r="AE94" s="147"/>
      <c r="AF94" s="147"/>
      <c r="AG94" s="147" t="s">
        <v>131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54"/>
      <c r="B95" s="155"/>
      <c r="C95" s="185" t="s">
        <v>357</v>
      </c>
      <c r="D95" s="157"/>
      <c r="E95" s="158">
        <v>1</v>
      </c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47"/>
      <c r="Z95" s="147"/>
      <c r="AA95" s="147"/>
      <c r="AB95" s="147"/>
      <c r="AC95" s="147"/>
      <c r="AD95" s="147"/>
      <c r="AE95" s="147"/>
      <c r="AF95" s="147"/>
      <c r="AG95" s="147" t="s">
        <v>154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54"/>
      <c r="B96" s="155"/>
      <c r="C96" s="185" t="s">
        <v>309</v>
      </c>
      <c r="D96" s="157"/>
      <c r="E96" s="158">
        <v>3</v>
      </c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47"/>
      <c r="Z96" s="147"/>
      <c r="AA96" s="147"/>
      <c r="AB96" s="147"/>
      <c r="AC96" s="147"/>
      <c r="AD96" s="147"/>
      <c r="AE96" s="147"/>
      <c r="AF96" s="147"/>
      <c r="AG96" s="147" t="s">
        <v>154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66">
        <v>38</v>
      </c>
      <c r="B97" s="167" t="s">
        <v>237</v>
      </c>
      <c r="C97" s="184" t="s">
        <v>238</v>
      </c>
      <c r="D97" s="168" t="s">
        <v>127</v>
      </c>
      <c r="E97" s="169">
        <v>35.110399999999998</v>
      </c>
      <c r="F97" s="170"/>
      <c r="G97" s="171">
        <f>ROUND(E97*F97,2)</f>
        <v>0</v>
      </c>
      <c r="H97" s="170"/>
      <c r="I97" s="171">
        <f>ROUND(E97*H97,2)</f>
        <v>0</v>
      </c>
      <c r="J97" s="170"/>
      <c r="K97" s="171">
        <f>ROUND(E97*J97,2)</f>
        <v>0</v>
      </c>
      <c r="L97" s="171">
        <v>21</v>
      </c>
      <c r="M97" s="172">
        <f>G97*(1+L97/100)</f>
        <v>0</v>
      </c>
      <c r="N97" s="156">
        <v>0.32250000000000001</v>
      </c>
      <c r="O97" s="156">
        <f>ROUND(E97*N97,2)</f>
        <v>11.32</v>
      </c>
      <c r="P97" s="156">
        <v>0</v>
      </c>
      <c r="Q97" s="156">
        <f>ROUND(E97*P97,2)</f>
        <v>0</v>
      </c>
      <c r="R97" s="156"/>
      <c r="S97" s="156" t="s">
        <v>128</v>
      </c>
      <c r="T97" s="156" t="s">
        <v>129</v>
      </c>
      <c r="U97" s="156">
        <v>0.03</v>
      </c>
      <c r="V97" s="156">
        <f>ROUND(E97*U97,2)</f>
        <v>1.05</v>
      </c>
      <c r="W97" s="156"/>
      <c r="X97" s="156" t="s">
        <v>130</v>
      </c>
      <c r="Y97" s="147"/>
      <c r="Z97" s="147"/>
      <c r="AA97" s="147"/>
      <c r="AB97" s="147"/>
      <c r="AC97" s="147"/>
      <c r="AD97" s="147"/>
      <c r="AE97" s="147"/>
      <c r="AF97" s="147"/>
      <c r="AG97" s="147" t="s">
        <v>131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54"/>
      <c r="B98" s="155"/>
      <c r="C98" s="185" t="s">
        <v>334</v>
      </c>
      <c r="D98" s="157"/>
      <c r="E98" s="158">
        <v>32.11</v>
      </c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47"/>
      <c r="Z98" s="147"/>
      <c r="AA98" s="147"/>
      <c r="AB98" s="147"/>
      <c r="AC98" s="147"/>
      <c r="AD98" s="147"/>
      <c r="AE98" s="147"/>
      <c r="AF98" s="147"/>
      <c r="AG98" s="147" t="s">
        <v>154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54"/>
      <c r="B99" s="155"/>
      <c r="C99" s="185" t="s">
        <v>309</v>
      </c>
      <c r="D99" s="157"/>
      <c r="E99" s="158">
        <v>3</v>
      </c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47"/>
      <c r="Z99" s="147"/>
      <c r="AA99" s="147"/>
      <c r="AB99" s="147"/>
      <c r="AC99" s="147"/>
      <c r="AD99" s="147"/>
      <c r="AE99" s="147"/>
      <c r="AF99" s="147"/>
      <c r="AG99" s="147" t="s">
        <v>154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66">
        <v>39</v>
      </c>
      <c r="B100" s="167" t="s">
        <v>358</v>
      </c>
      <c r="C100" s="184" t="s">
        <v>359</v>
      </c>
      <c r="D100" s="168" t="s">
        <v>127</v>
      </c>
      <c r="E100" s="169">
        <v>8.75</v>
      </c>
      <c r="F100" s="170"/>
      <c r="G100" s="171">
        <f>ROUND(E100*F100,2)</f>
        <v>0</v>
      </c>
      <c r="H100" s="170"/>
      <c r="I100" s="171">
        <f>ROUND(E100*H100,2)</f>
        <v>0</v>
      </c>
      <c r="J100" s="170"/>
      <c r="K100" s="171">
        <f>ROUND(E100*J100,2)</f>
        <v>0</v>
      </c>
      <c r="L100" s="171">
        <v>21</v>
      </c>
      <c r="M100" s="172">
        <f>G100*(1+L100/100)</f>
        <v>0</v>
      </c>
      <c r="N100" s="156">
        <v>0.43</v>
      </c>
      <c r="O100" s="156">
        <f>ROUND(E100*N100,2)</f>
        <v>3.76</v>
      </c>
      <c r="P100" s="156">
        <v>0</v>
      </c>
      <c r="Q100" s="156">
        <f>ROUND(E100*P100,2)</f>
        <v>0</v>
      </c>
      <c r="R100" s="156"/>
      <c r="S100" s="156" t="s">
        <v>128</v>
      </c>
      <c r="T100" s="156" t="s">
        <v>129</v>
      </c>
      <c r="U100" s="156">
        <v>0.03</v>
      </c>
      <c r="V100" s="156">
        <f>ROUND(E100*U100,2)</f>
        <v>0.26</v>
      </c>
      <c r="W100" s="156"/>
      <c r="X100" s="156" t="s">
        <v>130</v>
      </c>
      <c r="Y100" s="147"/>
      <c r="Z100" s="147"/>
      <c r="AA100" s="147"/>
      <c r="AB100" s="147"/>
      <c r="AC100" s="147"/>
      <c r="AD100" s="147"/>
      <c r="AE100" s="147"/>
      <c r="AF100" s="147"/>
      <c r="AG100" s="147" t="s">
        <v>131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54"/>
      <c r="B101" s="155"/>
      <c r="C101" s="185" t="s">
        <v>360</v>
      </c>
      <c r="D101" s="157"/>
      <c r="E101" s="158">
        <v>8.75</v>
      </c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47"/>
      <c r="Z101" s="147"/>
      <c r="AA101" s="147"/>
      <c r="AB101" s="147"/>
      <c r="AC101" s="147"/>
      <c r="AD101" s="147"/>
      <c r="AE101" s="147"/>
      <c r="AF101" s="147"/>
      <c r="AG101" s="147" t="s">
        <v>154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73">
        <v>40</v>
      </c>
      <c r="B102" s="174" t="s">
        <v>240</v>
      </c>
      <c r="C102" s="183" t="s">
        <v>241</v>
      </c>
      <c r="D102" s="175" t="s">
        <v>127</v>
      </c>
      <c r="E102" s="176">
        <v>5</v>
      </c>
      <c r="F102" s="177"/>
      <c r="G102" s="178">
        <f>ROUND(E102*F102,2)</f>
        <v>0</v>
      </c>
      <c r="H102" s="177"/>
      <c r="I102" s="178">
        <f>ROUND(E102*H102,2)</f>
        <v>0</v>
      </c>
      <c r="J102" s="177"/>
      <c r="K102" s="178">
        <f>ROUND(E102*J102,2)</f>
        <v>0</v>
      </c>
      <c r="L102" s="178">
        <v>21</v>
      </c>
      <c r="M102" s="179">
        <f>G102*(1+L102/100)</f>
        <v>0</v>
      </c>
      <c r="N102" s="156">
        <v>0.129</v>
      </c>
      <c r="O102" s="156">
        <f>ROUND(E102*N102,2)</f>
        <v>0.65</v>
      </c>
      <c r="P102" s="156">
        <v>0</v>
      </c>
      <c r="Q102" s="156">
        <f>ROUND(E102*P102,2)</f>
        <v>0</v>
      </c>
      <c r="R102" s="156"/>
      <c r="S102" s="156" t="s">
        <v>128</v>
      </c>
      <c r="T102" s="156" t="s">
        <v>129</v>
      </c>
      <c r="U102" s="156">
        <v>0</v>
      </c>
      <c r="V102" s="156">
        <f>ROUND(E102*U102,2)</f>
        <v>0</v>
      </c>
      <c r="W102" s="156"/>
      <c r="X102" s="156" t="s">
        <v>190</v>
      </c>
      <c r="Y102" s="147"/>
      <c r="Z102" s="147"/>
      <c r="AA102" s="147"/>
      <c r="AB102" s="147"/>
      <c r="AC102" s="147"/>
      <c r="AD102" s="147"/>
      <c r="AE102" s="147"/>
      <c r="AF102" s="147"/>
      <c r="AG102" s="147" t="s">
        <v>191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x14ac:dyDescent="0.2">
      <c r="A103" s="160" t="s">
        <v>123</v>
      </c>
      <c r="B103" s="161" t="s">
        <v>68</v>
      </c>
      <c r="C103" s="182" t="s">
        <v>69</v>
      </c>
      <c r="D103" s="162"/>
      <c r="E103" s="163"/>
      <c r="F103" s="164"/>
      <c r="G103" s="164">
        <f>SUMIF(AG104:AG105,"&lt;&gt;NOR",G104:G105)</f>
        <v>0</v>
      </c>
      <c r="H103" s="164"/>
      <c r="I103" s="164">
        <f>SUM(I104:I105)</f>
        <v>0</v>
      </c>
      <c r="J103" s="164"/>
      <c r="K103" s="164">
        <f>SUM(K104:K105)</f>
        <v>0</v>
      </c>
      <c r="L103" s="164"/>
      <c r="M103" s="165">
        <f>SUM(M104:M105)</f>
        <v>0</v>
      </c>
      <c r="N103" s="159"/>
      <c r="O103" s="159">
        <f>SUM(O104:O105)</f>
        <v>0.01</v>
      </c>
      <c r="P103" s="159"/>
      <c r="Q103" s="159">
        <f>SUM(Q104:Q105)</f>
        <v>0</v>
      </c>
      <c r="R103" s="159"/>
      <c r="S103" s="159"/>
      <c r="T103" s="159"/>
      <c r="U103" s="159"/>
      <c r="V103" s="159">
        <f>SUM(V104:V105)</f>
        <v>1.31</v>
      </c>
      <c r="W103" s="159"/>
      <c r="X103" s="159"/>
      <c r="AG103" t="s">
        <v>124</v>
      </c>
    </row>
    <row r="104" spans="1:60" outlineLevel="1" x14ac:dyDescent="0.2">
      <c r="A104" s="166">
        <v>41</v>
      </c>
      <c r="B104" s="167" t="s">
        <v>242</v>
      </c>
      <c r="C104" s="184" t="s">
        <v>243</v>
      </c>
      <c r="D104" s="168" t="s">
        <v>127</v>
      </c>
      <c r="E104" s="169">
        <v>18.776</v>
      </c>
      <c r="F104" s="170"/>
      <c r="G104" s="171">
        <f>ROUND(E104*F104,2)</f>
        <v>0</v>
      </c>
      <c r="H104" s="170"/>
      <c r="I104" s="171">
        <f>ROUND(E104*H104,2)</f>
        <v>0</v>
      </c>
      <c r="J104" s="170"/>
      <c r="K104" s="171">
        <f>ROUND(E104*J104,2)</f>
        <v>0</v>
      </c>
      <c r="L104" s="171">
        <v>21</v>
      </c>
      <c r="M104" s="172">
        <f>G104*(1+L104/100)</f>
        <v>0</v>
      </c>
      <c r="N104" s="156">
        <v>2.9999999999999997E-4</v>
      </c>
      <c r="O104" s="156">
        <f>ROUND(E104*N104,2)</f>
        <v>0.01</v>
      </c>
      <c r="P104" s="156">
        <v>0</v>
      </c>
      <c r="Q104" s="156">
        <f>ROUND(E104*P104,2)</f>
        <v>0</v>
      </c>
      <c r="R104" s="156"/>
      <c r="S104" s="156" t="s">
        <v>128</v>
      </c>
      <c r="T104" s="156" t="s">
        <v>129</v>
      </c>
      <c r="U104" s="156">
        <v>7.0000000000000007E-2</v>
      </c>
      <c r="V104" s="156">
        <f>ROUND(E104*U104,2)</f>
        <v>1.31</v>
      </c>
      <c r="W104" s="156"/>
      <c r="X104" s="156" t="s">
        <v>130</v>
      </c>
      <c r="Y104" s="147"/>
      <c r="Z104" s="147"/>
      <c r="AA104" s="147"/>
      <c r="AB104" s="147"/>
      <c r="AC104" s="147"/>
      <c r="AD104" s="147"/>
      <c r="AE104" s="147"/>
      <c r="AF104" s="147"/>
      <c r="AG104" s="147" t="s">
        <v>131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">
      <c r="A105" s="154"/>
      <c r="B105" s="155"/>
      <c r="C105" s="185" t="s">
        <v>338</v>
      </c>
      <c r="D105" s="157"/>
      <c r="E105" s="158">
        <v>18.78</v>
      </c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47"/>
      <c r="Z105" s="147"/>
      <c r="AA105" s="147"/>
      <c r="AB105" s="147"/>
      <c r="AC105" s="147"/>
      <c r="AD105" s="147"/>
      <c r="AE105" s="147"/>
      <c r="AF105" s="147"/>
      <c r="AG105" s="147" t="s">
        <v>154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x14ac:dyDescent="0.2">
      <c r="A106" s="160" t="s">
        <v>123</v>
      </c>
      <c r="B106" s="161" t="s">
        <v>70</v>
      </c>
      <c r="C106" s="182" t="s">
        <v>71</v>
      </c>
      <c r="D106" s="162"/>
      <c r="E106" s="163"/>
      <c r="F106" s="164"/>
      <c r="G106" s="164">
        <f>SUMIF(AG107:AG111,"&lt;&gt;NOR",G107:G111)</f>
        <v>0</v>
      </c>
      <c r="H106" s="164"/>
      <c r="I106" s="164">
        <f>SUM(I107:I111)</f>
        <v>0</v>
      </c>
      <c r="J106" s="164"/>
      <c r="K106" s="164">
        <f>SUM(K107:K111)</f>
        <v>0</v>
      </c>
      <c r="L106" s="164"/>
      <c r="M106" s="165">
        <f>SUM(M107:M111)</f>
        <v>0</v>
      </c>
      <c r="N106" s="159"/>
      <c r="O106" s="159">
        <f>SUM(O107:O111)</f>
        <v>0.55000000000000004</v>
      </c>
      <c r="P106" s="159"/>
      <c r="Q106" s="159">
        <f>SUM(Q107:Q111)</f>
        <v>0</v>
      </c>
      <c r="R106" s="159"/>
      <c r="S106" s="159"/>
      <c r="T106" s="159"/>
      <c r="U106" s="159"/>
      <c r="V106" s="159">
        <f>SUM(V107:V111)</f>
        <v>13.97</v>
      </c>
      <c r="W106" s="159"/>
      <c r="X106" s="159"/>
      <c r="AG106" t="s">
        <v>124</v>
      </c>
    </row>
    <row r="107" spans="1:60" ht="22.5" outlineLevel="1" x14ac:dyDescent="0.2">
      <c r="A107" s="166">
        <v>42</v>
      </c>
      <c r="B107" s="167" t="s">
        <v>244</v>
      </c>
      <c r="C107" s="184" t="s">
        <v>245</v>
      </c>
      <c r="D107" s="168" t="s">
        <v>127</v>
      </c>
      <c r="E107" s="169">
        <v>18.776</v>
      </c>
      <c r="F107" s="170"/>
      <c r="G107" s="171">
        <f>ROUND(E107*F107,2)</f>
        <v>0</v>
      </c>
      <c r="H107" s="170"/>
      <c r="I107" s="171">
        <f>ROUND(E107*H107,2)</f>
        <v>0</v>
      </c>
      <c r="J107" s="170"/>
      <c r="K107" s="171">
        <f>ROUND(E107*J107,2)</f>
        <v>0</v>
      </c>
      <c r="L107" s="171">
        <v>21</v>
      </c>
      <c r="M107" s="172">
        <f>G107*(1+L107/100)</f>
        <v>0</v>
      </c>
      <c r="N107" s="156">
        <v>2.8979999999999999E-2</v>
      </c>
      <c r="O107" s="156">
        <f>ROUND(E107*N107,2)</f>
        <v>0.54</v>
      </c>
      <c r="P107" s="156">
        <v>0</v>
      </c>
      <c r="Q107" s="156">
        <f>ROUND(E107*P107,2)</f>
        <v>0</v>
      </c>
      <c r="R107" s="156"/>
      <c r="S107" s="156" t="s">
        <v>128</v>
      </c>
      <c r="T107" s="156" t="s">
        <v>129</v>
      </c>
      <c r="U107" s="156">
        <v>0.73</v>
      </c>
      <c r="V107" s="156">
        <f>ROUND(E107*U107,2)</f>
        <v>13.71</v>
      </c>
      <c r="W107" s="156"/>
      <c r="X107" s="156" t="s">
        <v>130</v>
      </c>
      <c r="Y107" s="147"/>
      <c r="Z107" s="147"/>
      <c r="AA107" s="147"/>
      <c r="AB107" s="147"/>
      <c r="AC107" s="147"/>
      <c r="AD107" s="147"/>
      <c r="AE107" s="147"/>
      <c r="AF107" s="147"/>
      <c r="AG107" s="147" t="s">
        <v>131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1" x14ac:dyDescent="0.2">
      <c r="A108" s="154"/>
      <c r="B108" s="155"/>
      <c r="C108" s="185" t="s">
        <v>338</v>
      </c>
      <c r="D108" s="157"/>
      <c r="E108" s="158">
        <v>18.78</v>
      </c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47"/>
      <c r="Z108" s="147"/>
      <c r="AA108" s="147"/>
      <c r="AB108" s="147"/>
      <c r="AC108" s="147"/>
      <c r="AD108" s="147"/>
      <c r="AE108" s="147"/>
      <c r="AF108" s="147"/>
      <c r="AG108" s="147" t="s">
        <v>154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66">
        <v>43</v>
      </c>
      <c r="B109" s="167" t="s">
        <v>361</v>
      </c>
      <c r="C109" s="184" t="s">
        <v>362</v>
      </c>
      <c r="D109" s="168" t="s">
        <v>127</v>
      </c>
      <c r="E109" s="169">
        <v>5.2619999999999996</v>
      </c>
      <c r="F109" s="170"/>
      <c r="G109" s="171">
        <f>ROUND(E109*F109,2)</f>
        <v>0</v>
      </c>
      <c r="H109" s="170"/>
      <c r="I109" s="171">
        <f>ROUND(E109*H109,2)</f>
        <v>0</v>
      </c>
      <c r="J109" s="170"/>
      <c r="K109" s="171">
        <f>ROUND(E109*J109,2)</f>
        <v>0</v>
      </c>
      <c r="L109" s="171">
        <v>21</v>
      </c>
      <c r="M109" s="172">
        <f>G109*(1+L109/100)</f>
        <v>0</v>
      </c>
      <c r="N109" s="156">
        <v>1.6000000000000001E-3</v>
      </c>
      <c r="O109" s="156">
        <f>ROUND(E109*N109,2)</f>
        <v>0.01</v>
      </c>
      <c r="P109" s="156">
        <v>0</v>
      </c>
      <c r="Q109" s="156">
        <f>ROUND(E109*P109,2)</f>
        <v>0</v>
      </c>
      <c r="R109" s="156"/>
      <c r="S109" s="156" t="s">
        <v>128</v>
      </c>
      <c r="T109" s="156" t="s">
        <v>129</v>
      </c>
      <c r="U109" s="156">
        <v>0.05</v>
      </c>
      <c r="V109" s="156">
        <f>ROUND(E109*U109,2)</f>
        <v>0.26</v>
      </c>
      <c r="W109" s="156"/>
      <c r="X109" s="156" t="s">
        <v>130</v>
      </c>
      <c r="Y109" s="147"/>
      <c r="Z109" s="147"/>
      <c r="AA109" s="147"/>
      <c r="AB109" s="147"/>
      <c r="AC109" s="147"/>
      <c r="AD109" s="147"/>
      <c r="AE109" s="147"/>
      <c r="AF109" s="147"/>
      <c r="AG109" s="147" t="s">
        <v>131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1" x14ac:dyDescent="0.2">
      <c r="A110" s="154"/>
      <c r="B110" s="155"/>
      <c r="C110" s="185" t="s">
        <v>363</v>
      </c>
      <c r="D110" s="157"/>
      <c r="E110" s="158">
        <v>5.26</v>
      </c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47"/>
      <c r="Z110" s="147"/>
      <c r="AA110" s="147"/>
      <c r="AB110" s="147"/>
      <c r="AC110" s="147"/>
      <c r="AD110" s="147"/>
      <c r="AE110" s="147"/>
      <c r="AF110" s="147"/>
      <c r="AG110" s="147" t="s">
        <v>154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ht="22.5" outlineLevel="1" x14ac:dyDescent="0.2">
      <c r="A111" s="173">
        <v>44</v>
      </c>
      <c r="B111" s="174" t="s">
        <v>364</v>
      </c>
      <c r="C111" s="183" t="s">
        <v>365</v>
      </c>
      <c r="D111" s="175" t="s">
        <v>366</v>
      </c>
      <c r="E111" s="176">
        <v>70</v>
      </c>
      <c r="F111" s="177"/>
      <c r="G111" s="178">
        <f>ROUND(E111*F111,2)</f>
        <v>0</v>
      </c>
      <c r="H111" s="177"/>
      <c r="I111" s="178">
        <f>ROUND(E111*H111,2)</f>
        <v>0</v>
      </c>
      <c r="J111" s="177"/>
      <c r="K111" s="178">
        <f>ROUND(E111*J111,2)</f>
        <v>0</v>
      </c>
      <c r="L111" s="178">
        <v>21</v>
      </c>
      <c r="M111" s="179">
        <f>G111*(1+L111/100)</f>
        <v>0</v>
      </c>
      <c r="N111" s="156">
        <v>0</v>
      </c>
      <c r="O111" s="156">
        <f>ROUND(E111*N111,2)</f>
        <v>0</v>
      </c>
      <c r="P111" s="156">
        <v>0</v>
      </c>
      <c r="Q111" s="156">
        <f>ROUND(E111*P111,2)</f>
        <v>0</v>
      </c>
      <c r="R111" s="156"/>
      <c r="S111" s="156" t="s">
        <v>128</v>
      </c>
      <c r="T111" s="156" t="s">
        <v>129</v>
      </c>
      <c r="U111" s="156">
        <v>0</v>
      </c>
      <c r="V111" s="156">
        <f>ROUND(E111*U111,2)</f>
        <v>0</v>
      </c>
      <c r="W111" s="156"/>
      <c r="X111" s="156" t="s">
        <v>130</v>
      </c>
      <c r="Y111" s="147"/>
      <c r="Z111" s="147"/>
      <c r="AA111" s="147"/>
      <c r="AB111" s="147"/>
      <c r="AC111" s="147"/>
      <c r="AD111" s="147"/>
      <c r="AE111" s="147"/>
      <c r="AF111" s="147"/>
      <c r="AG111" s="147" t="s">
        <v>131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x14ac:dyDescent="0.2">
      <c r="A112" s="160" t="s">
        <v>123</v>
      </c>
      <c r="B112" s="161" t="s">
        <v>72</v>
      </c>
      <c r="C112" s="182" t="s">
        <v>73</v>
      </c>
      <c r="D112" s="162"/>
      <c r="E112" s="163"/>
      <c r="F112" s="164"/>
      <c r="G112" s="164">
        <f>SUMIF(AG113:AG119,"&lt;&gt;NOR",G113:G119)</f>
        <v>0</v>
      </c>
      <c r="H112" s="164"/>
      <c r="I112" s="164">
        <f>SUM(I113:I119)</f>
        <v>0</v>
      </c>
      <c r="J112" s="164"/>
      <c r="K112" s="164">
        <f>SUM(K113:K119)</f>
        <v>0</v>
      </c>
      <c r="L112" s="164"/>
      <c r="M112" s="165">
        <f>SUM(M113:M119)</f>
        <v>0</v>
      </c>
      <c r="N112" s="159"/>
      <c r="O112" s="159">
        <f>SUM(O113:O119)</f>
        <v>0.01</v>
      </c>
      <c r="P112" s="159"/>
      <c r="Q112" s="159">
        <f>SUM(Q113:Q119)</f>
        <v>0</v>
      </c>
      <c r="R112" s="159"/>
      <c r="S112" s="159"/>
      <c r="T112" s="159"/>
      <c r="U112" s="159"/>
      <c r="V112" s="159">
        <f>SUM(V113:V119)</f>
        <v>7.01</v>
      </c>
      <c r="W112" s="159"/>
      <c r="X112" s="159"/>
      <c r="AG112" t="s">
        <v>124</v>
      </c>
    </row>
    <row r="113" spans="1:60" ht="22.5" outlineLevel="1" x14ac:dyDescent="0.2">
      <c r="A113" s="166">
        <v>45</v>
      </c>
      <c r="B113" s="167" t="s">
        <v>246</v>
      </c>
      <c r="C113" s="184" t="s">
        <v>247</v>
      </c>
      <c r="D113" s="168" t="s">
        <v>157</v>
      </c>
      <c r="E113" s="169">
        <v>10.36</v>
      </c>
      <c r="F113" s="170"/>
      <c r="G113" s="171">
        <f>ROUND(E113*F113,2)</f>
        <v>0</v>
      </c>
      <c r="H113" s="170"/>
      <c r="I113" s="171">
        <f>ROUND(E113*H113,2)</f>
        <v>0</v>
      </c>
      <c r="J113" s="170"/>
      <c r="K113" s="171">
        <f>ROUND(E113*J113,2)</f>
        <v>0</v>
      </c>
      <c r="L113" s="171">
        <v>21</v>
      </c>
      <c r="M113" s="172">
        <f>G113*(1+L113/100)</f>
        <v>0</v>
      </c>
      <c r="N113" s="156">
        <v>1E-4</v>
      </c>
      <c r="O113" s="156">
        <f>ROUND(E113*N113,2)</f>
        <v>0</v>
      </c>
      <c r="P113" s="156">
        <v>0</v>
      </c>
      <c r="Q113" s="156">
        <f>ROUND(E113*P113,2)</f>
        <v>0</v>
      </c>
      <c r="R113" s="156"/>
      <c r="S113" s="156" t="s">
        <v>128</v>
      </c>
      <c r="T113" s="156" t="s">
        <v>129</v>
      </c>
      <c r="U113" s="156">
        <v>0.06</v>
      </c>
      <c r="V113" s="156">
        <f>ROUND(E113*U113,2)</f>
        <v>0.62</v>
      </c>
      <c r="W113" s="156"/>
      <c r="X113" s="156" t="s">
        <v>130</v>
      </c>
      <c r="Y113" s="147"/>
      <c r="Z113" s="147"/>
      <c r="AA113" s="147"/>
      <c r="AB113" s="147"/>
      <c r="AC113" s="147"/>
      <c r="AD113" s="147"/>
      <c r="AE113" s="147"/>
      <c r="AF113" s="147"/>
      <c r="AG113" s="147" t="s">
        <v>131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">
      <c r="A114" s="154"/>
      <c r="B114" s="155"/>
      <c r="C114" s="185" t="s">
        <v>367</v>
      </c>
      <c r="D114" s="157"/>
      <c r="E114" s="158">
        <v>10.36</v>
      </c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47"/>
      <c r="Z114" s="147"/>
      <c r="AA114" s="147"/>
      <c r="AB114" s="147"/>
      <c r="AC114" s="147"/>
      <c r="AD114" s="147"/>
      <c r="AE114" s="147"/>
      <c r="AF114" s="147"/>
      <c r="AG114" s="147" t="s">
        <v>154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">
      <c r="A115" s="166">
        <v>46</v>
      </c>
      <c r="B115" s="167" t="s">
        <v>368</v>
      </c>
      <c r="C115" s="184" t="s">
        <v>369</v>
      </c>
      <c r="D115" s="168" t="s">
        <v>127</v>
      </c>
      <c r="E115" s="169">
        <v>18.776</v>
      </c>
      <c r="F115" s="170"/>
      <c r="G115" s="171">
        <f>ROUND(E115*F115,2)</f>
        <v>0</v>
      </c>
      <c r="H115" s="170"/>
      <c r="I115" s="171">
        <f>ROUND(E115*H115,2)</f>
        <v>0</v>
      </c>
      <c r="J115" s="170"/>
      <c r="K115" s="171">
        <f>ROUND(E115*J115,2)</f>
        <v>0</v>
      </c>
      <c r="L115" s="171">
        <v>21</v>
      </c>
      <c r="M115" s="172">
        <f>G115*(1+L115/100)</f>
        <v>0</v>
      </c>
      <c r="N115" s="156">
        <v>7.6000000000000004E-4</v>
      </c>
      <c r="O115" s="156">
        <f>ROUND(E115*N115,2)</f>
        <v>0.01</v>
      </c>
      <c r="P115" s="156">
        <v>0</v>
      </c>
      <c r="Q115" s="156">
        <f>ROUND(E115*P115,2)</f>
        <v>0</v>
      </c>
      <c r="R115" s="156"/>
      <c r="S115" s="156" t="s">
        <v>128</v>
      </c>
      <c r="T115" s="156" t="s">
        <v>129</v>
      </c>
      <c r="U115" s="156">
        <v>0.23</v>
      </c>
      <c r="V115" s="156">
        <f>ROUND(E115*U115,2)</f>
        <v>4.32</v>
      </c>
      <c r="W115" s="156"/>
      <c r="X115" s="156" t="s">
        <v>130</v>
      </c>
      <c r="Y115" s="147"/>
      <c r="Z115" s="147"/>
      <c r="AA115" s="147"/>
      <c r="AB115" s="147"/>
      <c r="AC115" s="147"/>
      <c r="AD115" s="147"/>
      <c r="AE115" s="147"/>
      <c r="AF115" s="147"/>
      <c r="AG115" s="147" t="s">
        <v>131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1" x14ac:dyDescent="0.2">
      <c r="A116" s="154"/>
      <c r="B116" s="155"/>
      <c r="C116" s="245" t="s">
        <v>370</v>
      </c>
      <c r="D116" s="246"/>
      <c r="E116" s="246"/>
      <c r="F116" s="246"/>
      <c r="G116" s="24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47"/>
      <c r="Z116" s="147"/>
      <c r="AA116" s="147"/>
      <c r="AB116" s="147"/>
      <c r="AC116" s="147"/>
      <c r="AD116" s="147"/>
      <c r="AE116" s="147"/>
      <c r="AF116" s="147"/>
      <c r="AG116" s="147" t="s">
        <v>138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54"/>
      <c r="B117" s="155"/>
      <c r="C117" s="185" t="s">
        <v>338</v>
      </c>
      <c r="D117" s="157"/>
      <c r="E117" s="158">
        <v>18.78</v>
      </c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47"/>
      <c r="Z117" s="147"/>
      <c r="AA117" s="147"/>
      <c r="AB117" s="147"/>
      <c r="AC117" s="147"/>
      <c r="AD117" s="147"/>
      <c r="AE117" s="147"/>
      <c r="AF117" s="147"/>
      <c r="AG117" s="147" t="s">
        <v>154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66">
        <v>47</v>
      </c>
      <c r="B118" s="167" t="s">
        <v>249</v>
      </c>
      <c r="C118" s="184" t="s">
        <v>250</v>
      </c>
      <c r="D118" s="168" t="s">
        <v>127</v>
      </c>
      <c r="E118" s="169">
        <v>18.776</v>
      </c>
      <c r="F118" s="170"/>
      <c r="G118" s="171">
        <f>ROUND(E118*F118,2)</f>
        <v>0</v>
      </c>
      <c r="H118" s="170"/>
      <c r="I118" s="171">
        <f>ROUND(E118*H118,2)</f>
        <v>0</v>
      </c>
      <c r="J118" s="170"/>
      <c r="K118" s="171">
        <f>ROUND(E118*J118,2)</f>
        <v>0</v>
      </c>
      <c r="L118" s="171">
        <v>21</v>
      </c>
      <c r="M118" s="172">
        <f>G118*(1+L118/100)</f>
        <v>0</v>
      </c>
      <c r="N118" s="156">
        <v>2.0000000000000002E-5</v>
      </c>
      <c r="O118" s="156">
        <f>ROUND(E118*N118,2)</f>
        <v>0</v>
      </c>
      <c r="P118" s="156">
        <v>0</v>
      </c>
      <c r="Q118" s="156">
        <f>ROUND(E118*P118,2)</f>
        <v>0</v>
      </c>
      <c r="R118" s="156"/>
      <c r="S118" s="156" t="s">
        <v>128</v>
      </c>
      <c r="T118" s="156" t="s">
        <v>129</v>
      </c>
      <c r="U118" s="156">
        <v>0.11</v>
      </c>
      <c r="V118" s="156">
        <f>ROUND(E118*U118,2)</f>
        <v>2.0699999999999998</v>
      </c>
      <c r="W118" s="156"/>
      <c r="X118" s="156" t="s">
        <v>130</v>
      </c>
      <c r="Y118" s="147"/>
      <c r="Z118" s="147"/>
      <c r="AA118" s="147"/>
      <c r="AB118" s="147"/>
      <c r="AC118" s="147"/>
      <c r="AD118" s="147"/>
      <c r="AE118" s="147"/>
      <c r="AF118" s="147"/>
      <c r="AG118" s="147" t="s">
        <v>131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54"/>
      <c r="B119" s="155"/>
      <c r="C119" s="185" t="s">
        <v>338</v>
      </c>
      <c r="D119" s="157"/>
      <c r="E119" s="158">
        <v>18.78</v>
      </c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47"/>
      <c r="Z119" s="147"/>
      <c r="AA119" s="147"/>
      <c r="AB119" s="147"/>
      <c r="AC119" s="147"/>
      <c r="AD119" s="147"/>
      <c r="AE119" s="147"/>
      <c r="AF119" s="147"/>
      <c r="AG119" s="147" t="s">
        <v>154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x14ac:dyDescent="0.2">
      <c r="A120" s="160" t="s">
        <v>123</v>
      </c>
      <c r="B120" s="161" t="s">
        <v>74</v>
      </c>
      <c r="C120" s="182" t="s">
        <v>75</v>
      </c>
      <c r="D120" s="162"/>
      <c r="E120" s="163"/>
      <c r="F120" s="164"/>
      <c r="G120" s="164">
        <f>SUMIF(AG121:AG125,"&lt;&gt;NOR",G121:G125)</f>
        <v>0</v>
      </c>
      <c r="H120" s="164"/>
      <c r="I120" s="164">
        <f>SUM(I121:I125)</f>
        <v>0</v>
      </c>
      <c r="J120" s="164"/>
      <c r="K120" s="164">
        <f>SUM(K121:K125)</f>
        <v>0</v>
      </c>
      <c r="L120" s="164"/>
      <c r="M120" s="165">
        <f>SUM(M121:M125)</f>
        <v>0</v>
      </c>
      <c r="N120" s="159"/>
      <c r="O120" s="159">
        <f>SUM(O121:O125)</f>
        <v>5.15</v>
      </c>
      <c r="P120" s="159"/>
      <c r="Q120" s="159">
        <f>SUM(Q121:Q125)</f>
        <v>0</v>
      </c>
      <c r="R120" s="159"/>
      <c r="S120" s="159"/>
      <c r="T120" s="159"/>
      <c r="U120" s="159"/>
      <c r="V120" s="159">
        <f>SUM(V121:V125)</f>
        <v>6.0500000000000007</v>
      </c>
      <c r="W120" s="159"/>
      <c r="X120" s="159"/>
      <c r="AG120" t="s">
        <v>124</v>
      </c>
    </row>
    <row r="121" spans="1:60" outlineLevel="1" x14ac:dyDescent="0.2">
      <c r="A121" s="166">
        <v>48</v>
      </c>
      <c r="B121" s="167" t="s">
        <v>251</v>
      </c>
      <c r="C121" s="184" t="s">
        <v>252</v>
      </c>
      <c r="D121" s="168" t="s">
        <v>127</v>
      </c>
      <c r="E121" s="169">
        <v>12.925000000000001</v>
      </c>
      <c r="F121" s="170"/>
      <c r="G121" s="171">
        <f>ROUND(E121*F121,2)</f>
        <v>0</v>
      </c>
      <c r="H121" s="170"/>
      <c r="I121" s="171">
        <f>ROUND(E121*H121,2)</f>
        <v>0</v>
      </c>
      <c r="J121" s="170"/>
      <c r="K121" s="171">
        <f>ROUND(E121*J121,2)</f>
        <v>0</v>
      </c>
      <c r="L121" s="171">
        <v>21</v>
      </c>
      <c r="M121" s="172">
        <f>G121*(1+L121/100)</f>
        <v>0</v>
      </c>
      <c r="N121" s="156">
        <v>0.16</v>
      </c>
      <c r="O121" s="156">
        <f>ROUND(E121*N121,2)</f>
        <v>2.0699999999999998</v>
      </c>
      <c r="P121" s="156">
        <v>0</v>
      </c>
      <c r="Q121" s="156">
        <f>ROUND(E121*P121,2)</f>
        <v>0</v>
      </c>
      <c r="R121" s="156"/>
      <c r="S121" s="156" t="s">
        <v>128</v>
      </c>
      <c r="T121" s="156" t="s">
        <v>129</v>
      </c>
      <c r="U121" s="156">
        <v>0.18</v>
      </c>
      <c r="V121" s="156">
        <f>ROUND(E121*U121,2)</f>
        <v>2.33</v>
      </c>
      <c r="W121" s="156"/>
      <c r="X121" s="156" t="s">
        <v>130</v>
      </c>
      <c r="Y121" s="147"/>
      <c r="Z121" s="147"/>
      <c r="AA121" s="147"/>
      <c r="AB121" s="147"/>
      <c r="AC121" s="147"/>
      <c r="AD121" s="147"/>
      <c r="AE121" s="147"/>
      <c r="AF121" s="147"/>
      <c r="AG121" s="147" t="s">
        <v>131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54"/>
      <c r="B122" s="155"/>
      <c r="C122" s="185" t="s">
        <v>371</v>
      </c>
      <c r="D122" s="157"/>
      <c r="E122" s="158">
        <v>12.93</v>
      </c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47"/>
      <c r="Z122" s="147"/>
      <c r="AA122" s="147"/>
      <c r="AB122" s="147"/>
      <c r="AC122" s="147"/>
      <c r="AD122" s="147"/>
      <c r="AE122" s="147"/>
      <c r="AF122" s="147"/>
      <c r="AG122" s="147" t="s">
        <v>154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">
      <c r="A123" s="166">
        <v>49</v>
      </c>
      <c r="B123" s="167" t="s">
        <v>254</v>
      </c>
      <c r="C123" s="184" t="s">
        <v>255</v>
      </c>
      <c r="D123" s="168" t="s">
        <v>157</v>
      </c>
      <c r="E123" s="169">
        <v>26.55</v>
      </c>
      <c r="F123" s="170"/>
      <c r="G123" s="171">
        <f>ROUND(E123*F123,2)</f>
        <v>0</v>
      </c>
      <c r="H123" s="170"/>
      <c r="I123" s="171">
        <f>ROUND(E123*H123,2)</f>
        <v>0</v>
      </c>
      <c r="J123" s="170"/>
      <c r="K123" s="171">
        <f>ROUND(E123*J123,2)</f>
        <v>0</v>
      </c>
      <c r="L123" s="171">
        <v>21</v>
      </c>
      <c r="M123" s="172">
        <f>G123*(1+L123/100)</f>
        <v>0</v>
      </c>
      <c r="N123" s="156">
        <v>0.11583</v>
      </c>
      <c r="O123" s="156">
        <f>ROUND(E123*N123,2)</f>
        <v>3.08</v>
      </c>
      <c r="P123" s="156">
        <v>0</v>
      </c>
      <c r="Q123" s="156">
        <f>ROUND(E123*P123,2)</f>
        <v>0</v>
      </c>
      <c r="R123" s="156"/>
      <c r="S123" s="156" t="s">
        <v>128</v>
      </c>
      <c r="T123" s="156" t="s">
        <v>129</v>
      </c>
      <c r="U123" s="156">
        <v>0.14000000000000001</v>
      </c>
      <c r="V123" s="156">
        <f>ROUND(E123*U123,2)</f>
        <v>3.72</v>
      </c>
      <c r="W123" s="156"/>
      <c r="X123" s="156" t="s">
        <v>130</v>
      </c>
      <c r="Y123" s="147"/>
      <c r="Z123" s="147"/>
      <c r="AA123" s="147"/>
      <c r="AB123" s="147"/>
      <c r="AC123" s="147"/>
      <c r="AD123" s="147"/>
      <c r="AE123" s="147"/>
      <c r="AF123" s="147"/>
      <c r="AG123" s="147" t="s">
        <v>131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54"/>
      <c r="B124" s="155"/>
      <c r="C124" s="185" t="s">
        <v>372</v>
      </c>
      <c r="D124" s="157"/>
      <c r="E124" s="158">
        <v>22.55</v>
      </c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47"/>
      <c r="Z124" s="147"/>
      <c r="AA124" s="147"/>
      <c r="AB124" s="147"/>
      <c r="AC124" s="147"/>
      <c r="AD124" s="147"/>
      <c r="AE124" s="147"/>
      <c r="AF124" s="147"/>
      <c r="AG124" s="147" t="s">
        <v>154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54"/>
      <c r="B125" s="155"/>
      <c r="C125" s="185" t="s">
        <v>313</v>
      </c>
      <c r="D125" s="157"/>
      <c r="E125" s="158">
        <v>4</v>
      </c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47"/>
      <c r="Z125" s="147"/>
      <c r="AA125" s="147"/>
      <c r="AB125" s="147"/>
      <c r="AC125" s="147"/>
      <c r="AD125" s="147"/>
      <c r="AE125" s="147"/>
      <c r="AF125" s="147"/>
      <c r="AG125" s="147" t="s">
        <v>154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x14ac:dyDescent="0.2">
      <c r="A126" s="160" t="s">
        <v>123</v>
      </c>
      <c r="B126" s="161" t="s">
        <v>76</v>
      </c>
      <c r="C126" s="182" t="s">
        <v>77</v>
      </c>
      <c r="D126" s="162"/>
      <c r="E126" s="163"/>
      <c r="F126" s="164"/>
      <c r="G126" s="164">
        <f>SUMIF(AG127:AG129,"&lt;&gt;NOR",G127:G129)</f>
        <v>0</v>
      </c>
      <c r="H126" s="164"/>
      <c r="I126" s="164">
        <f>SUM(I127:I129)</f>
        <v>0</v>
      </c>
      <c r="J126" s="164"/>
      <c r="K126" s="164">
        <f>SUM(K127:K129)</f>
        <v>0</v>
      </c>
      <c r="L126" s="164"/>
      <c r="M126" s="165">
        <f>SUM(M127:M129)</f>
        <v>0</v>
      </c>
      <c r="N126" s="159"/>
      <c r="O126" s="159">
        <f>SUM(O127:O129)</f>
        <v>0.01</v>
      </c>
      <c r="P126" s="159"/>
      <c r="Q126" s="159">
        <f>SUM(Q127:Q129)</f>
        <v>0</v>
      </c>
      <c r="R126" s="159"/>
      <c r="S126" s="159"/>
      <c r="T126" s="159"/>
      <c r="U126" s="159"/>
      <c r="V126" s="159">
        <f>SUM(V127:V129)</f>
        <v>0.56000000000000005</v>
      </c>
      <c r="W126" s="159"/>
      <c r="X126" s="159"/>
      <c r="AG126" t="s">
        <v>124</v>
      </c>
    </row>
    <row r="127" spans="1:60" outlineLevel="1" x14ac:dyDescent="0.2">
      <c r="A127" s="166">
        <v>50</v>
      </c>
      <c r="B127" s="167" t="s">
        <v>257</v>
      </c>
      <c r="C127" s="184" t="s">
        <v>258</v>
      </c>
      <c r="D127" s="168" t="s">
        <v>157</v>
      </c>
      <c r="E127" s="169">
        <v>18.600000000000001</v>
      </c>
      <c r="F127" s="170"/>
      <c r="G127" s="171">
        <f>ROUND(E127*F127,2)</f>
        <v>0</v>
      </c>
      <c r="H127" s="170"/>
      <c r="I127" s="171">
        <f>ROUND(E127*H127,2)</f>
        <v>0</v>
      </c>
      <c r="J127" s="170"/>
      <c r="K127" s="171">
        <f>ROUND(E127*J127,2)</f>
        <v>0</v>
      </c>
      <c r="L127" s="171">
        <v>21</v>
      </c>
      <c r="M127" s="172">
        <f>G127*(1+L127/100)</f>
        <v>0</v>
      </c>
      <c r="N127" s="156">
        <v>0</v>
      </c>
      <c r="O127" s="156">
        <f>ROUND(E127*N127,2)</f>
        <v>0</v>
      </c>
      <c r="P127" s="156">
        <v>0</v>
      </c>
      <c r="Q127" s="156">
        <f>ROUND(E127*P127,2)</f>
        <v>0</v>
      </c>
      <c r="R127" s="156"/>
      <c r="S127" s="156" t="s">
        <v>128</v>
      </c>
      <c r="T127" s="156" t="s">
        <v>129</v>
      </c>
      <c r="U127" s="156">
        <v>0.03</v>
      </c>
      <c r="V127" s="156">
        <f>ROUND(E127*U127,2)</f>
        <v>0.56000000000000005</v>
      </c>
      <c r="W127" s="156"/>
      <c r="X127" s="156" t="s">
        <v>130</v>
      </c>
      <c r="Y127" s="147"/>
      <c r="Z127" s="147"/>
      <c r="AA127" s="147"/>
      <c r="AB127" s="147"/>
      <c r="AC127" s="147"/>
      <c r="AD127" s="147"/>
      <c r="AE127" s="147"/>
      <c r="AF127" s="147"/>
      <c r="AG127" s="147" t="s">
        <v>131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54"/>
      <c r="B128" s="155"/>
      <c r="C128" s="185" t="s">
        <v>373</v>
      </c>
      <c r="D128" s="157"/>
      <c r="E128" s="158">
        <v>18.600000000000001</v>
      </c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47"/>
      <c r="Z128" s="147"/>
      <c r="AA128" s="147"/>
      <c r="AB128" s="147"/>
      <c r="AC128" s="147"/>
      <c r="AD128" s="147"/>
      <c r="AE128" s="147"/>
      <c r="AF128" s="147"/>
      <c r="AG128" s="147" t="s">
        <v>154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73">
        <v>51</v>
      </c>
      <c r="B129" s="174" t="s">
        <v>260</v>
      </c>
      <c r="C129" s="183" t="s">
        <v>261</v>
      </c>
      <c r="D129" s="175" t="s">
        <v>157</v>
      </c>
      <c r="E129" s="176">
        <v>20</v>
      </c>
      <c r="F129" s="177"/>
      <c r="G129" s="178">
        <f>ROUND(E129*F129,2)</f>
        <v>0</v>
      </c>
      <c r="H129" s="177"/>
      <c r="I129" s="178">
        <f>ROUND(E129*H129,2)</f>
        <v>0</v>
      </c>
      <c r="J129" s="177"/>
      <c r="K129" s="178">
        <f>ROUND(E129*J129,2)</f>
        <v>0</v>
      </c>
      <c r="L129" s="178">
        <v>21</v>
      </c>
      <c r="M129" s="179">
        <f>G129*(1+L129/100)</f>
        <v>0</v>
      </c>
      <c r="N129" s="156">
        <v>4.8000000000000001E-4</v>
      </c>
      <c r="O129" s="156">
        <f>ROUND(E129*N129,2)</f>
        <v>0.01</v>
      </c>
      <c r="P129" s="156">
        <v>0</v>
      </c>
      <c r="Q129" s="156">
        <f>ROUND(E129*P129,2)</f>
        <v>0</v>
      </c>
      <c r="R129" s="156"/>
      <c r="S129" s="156" t="s">
        <v>128</v>
      </c>
      <c r="T129" s="156" t="s">
        <v>129</v>
      </c>
      <c r="U129" s="156">
        <v>0</v>
      </c>
      <c r="V129" s="156">
        <f>ROUND(E129*U129,2)</f>
        <v>0</v>
      </c>
      <c r="W129" s="156"/>
      <c r="X129" s="156" t="s">
        <v>190</v>
      </c>
      <c r="Y129" s="147"/>
      <c r="Z129" s="147"/>
      <c r="AA129" s="147"/>
      <c r="AB129" s="147"/>
      <c r="AC129" s="147"/>
      <c r="AD129" s="147"/>
      <c r="AE129" s="147"/>
      <c r="AF129" s="147"/>
      <c r="AG129" s="147" t="s">
        <v>191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x14ac:dyDescent="0.2">
      <c r="A130" s="160" t="s">
        <v>123</v>
      </c>
      <c r="B130" s="161" t="s">
        <v>78</v>
      </c>
      <c r="C130" s="182" t="s">
        <v>79</v>
      </c>
      <c r="D130" s="162"/>
      <c r="E130" s="163"/>
      <c r="F130" s="164"/>
      <c r="G130" s="164">
        <f>SUMIF(AG131:AG132,"&lt;&gt;NOR",G131:G132)</f>
        <v>0</v>
      </c>
      <c r="H130" s="164"/>
      <c r="I130" s="164">
        <f>SUM(I131:I132)</f>
        <v>0</v>
      </c>
      <c r="J130" s="164"/>
      <c r="K130" s="164">
        <f>SUM(K131:K132)</f>
        <v>0</v>
      </c>
      <c r="L130" s="164"/>
      <c r="M130" s="165">
        <f>SUM(M131:M132)</f>
        <v>0</v>
      </c>
      <c r="N130" s="159"/>
      <c r="O130" s="159">
        <f>SUM(O131:O132)</f>
        <v>0</v>
      </c>
      <c r="P130" s="159"/>
      <c r="Q130" s="159">
        <f>SUM(Q131:Q132)</f>
        <v>0</v>
      </c>
      <c r="R130" s="159"/>
      <c r="S130" s="159"/>
      <c r="T130" s="159"/>
      <c r="U130" s="159"/>
      <c r="V130" s="159">
        <f>SUM(V131:V132)</f>
        <v>0</v>
      </c>
      <c r="W130" s="159"/>
      <c r="X130" s="159"/>
      <c r="AG130" t="s">
        <v>124</v>
      </c>
    </row>
    <row r="131" spans="1:60" outlineLevel="1" x14ac:dyDescent="0.2">
      <c r="A131" s="173">
        <v>52</v>
      </c>
      <c r="B131" s="174" t="s">
        <v>374</v>
      </c>
      <c r="C131" s="183" t="s">
        <v>375</v>
      </c>
      <c r="D131" s="175" t="s">
        <v>376</v>
      </c>
      <c r="E131" s="176">
        <v>1</v>
      </c>
      <c r="F131" s="177"/>
      <c r="G131" s="178">
        <f>ROUND(E131*F131,2)</f>
        <v>0</v>
      </c>
      <c r="H131" s="177"/>
      <c r="I131" s="178">
        <f>ROUND(E131*H131,2)</f>
        <v>0</v>
      </c>
      <c r="J131" s="177"/>
      <c r="K131" s="178">
        <f>ROUND(E131*J131,2)</f>
        <v>0</v>
      </c>
      <c r="L131" s="178">
        <v>21</v>
      </c>
      <c r="M131" s="179">
        <f>G131*(1+L131/100)</f>
        <v>0</v>
      </c>
      <c r="N131" s="156">
        <v>0</v>
      </c>
      <c r="O131" s="156">
        <f>ROUND(E131*N131,2)</f>
        <v>0</v>
      </c>
      <c r="P131" s="156">
        <v>0</v>
      </c>
      <c r="Q131" s="156">
        <f>ROUND(E131*P131,2)</f>
        <v>0</v>
      </c>
      <c r="R131" s="156"/>
      <c r="S131" s="156" t="s">
        <v>128</v>
      </c>
      <c r="T131" s="156" t="s">
        <v>129</v>
      </c>
      <c r="U131" s="156">
        <v>0</v>
      </c>
      <c r="V131" s="156">
        <f>ROUND(E131*U131,2)</f>
        <v>0</v>
      </c>
      <c r="W131" s="156"/>
      <c r="X131" s="156" t="s">
        <v>130</v>
      </c>
      <c r="Y131" s="147"/>
      <c r="Z131" s="147"/>
      <c r="AA131" s="147"/>
      <c r="AB131" s="147"/>
      <c r="AC131" s="147"/>
      <c r="AD131" s="147"/>
      <c r="AE131" s="147"/>
      <c r="AF131" s="147"/>
      <c r="AG131" s="147" t="s">
        <v>131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22.5" outlineLevel="1" x14ac:dyDescent="0.2">
      <c r="A132" s="173">
        <v>53</v>
      </c>
      <c r="B132" s="174" t="s">
        <v>377</v>
      </c>
      <c r="C132" s="183" t="s">
        <v>378</v>
      </c>
      <c r="D132" s="175" t="s">
        <v>376</v>
      </c>
      <c r="E132" s="176">
        <v>1</v>
      </c>
      <c r="F132" s="177"/>
      <c r="G132" s="178">
        <f>ROUND(E132*F132,2)</f>
        <v>0</v>
      </c>
      <c r="H132" s="177"/>
      <c r="I132" s="178">
        <f>ROUND(E132*H132,2)</f>
        <v>0</v>
      </c>
      <c r="J132" s="177"/>
      <c r="K132" s="178">
        <f>ROUND(E132*J132,2)</f>
        <v>0</v>
      </c>
      <c r="L132" s="178">
        <v>21</v>
      </c>
      <c r="M132" s="179">
        <f>G132*(1+L132/100)</f>
        <v>0</v>
      </c>
      <c r="N132" s="156">
        <v>0</v>
      </c>
      <c r="O132" s="156">
        <f>ROUND(E132*N132,2)</f>
        <v>0</v>
      </c>
      <c r="P132" s="156">
        <v>0</v>
      </c>
      <c r="Q132" s="156">
        <f>ROUND(E132*P132,2)</f>
        <v>0</v>
      </c>
      <c r="R132" s="156"/>
      <c r="S132" s="156" t="s">
        <v>128</v>
      </c>
      <c r="T132" s="156" t="s">
        <v>129</v>
      </c>
      <c r="U132" s="156">
        <v>0</v>
      </c>
      <c r="V132" s="156">
        <f>ROUND(E132*U132,2)</f>
        <v>0</v>
      </c>
      <c r="W132" s="156"/>
      <c r="X132" s="156" t="s">
        <v>130</v>
      </c>
      <c r="Y132" s="147"/>
      <c r="Z132" s="147"/>
      <c r="AA132" s="147"/>
      <c r="AB132" s="147"/>
      <c r="AC132" s="147"/>
      <c r="AD132" s="147"/>
      <c r="AE132" s="147"/>
      <c r="AF132" s="147"/>
      <c r="AG132" s="147" t="s">
        <v>131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x14ac:dyDescent="0.2">
      <c r="A133" s="160" t="s">
        <v>123</v>
      </c>
      <c r="B133" s="161" t="s">
        <v>80</v>
      </c>
      <c r="C133" s="182" t="s">
        <v>81</v>
      </c>
      <c r="D133" s="162"/>
      <c r="E133" s="163"/>
      <c r="F133" s="164"/>
      <c r="G133" s="164">
        <f>SUMIF(AG134:AG152,"&lt;&gt;NOR",G134:G152)</f>
        <v>0</v>
      </c>
      <c r="H133" s="164"/>
      <c r="I133" s="164">
        <f>SUM(I134:I152)</f>
        <v>0</v>
      </c>
      <c r="J133" s="164"/>
      <c r="K133" s="164">
        <f>SUM(K134:K152)</f>
        <v>0</v>
      </c>
      <c r="L133" s="164"/>
      <c r="M133" s="165">
        <f>SUM(M134:M152)</f>
        <v>0</v>
      </c>
      <c r="N133" s="159"/>
      <c r="O133" s="159">
        <f>SUM(O134:O152)</f>
        <v>0</v>
      </c>
      <c r="P133" s="159"/>
      <c r="Q133" s="159">
        <f>SUM(Q134:Q152)</f>
        <v>31.009999999999994</v>
      </c>
      <c r="R133" s="159"/>
      <c r="S133" s="159"/>
      <c r="T133" s="159"/>
      <c r="U133" s="159"/>
      <c r="V133" s="159">
        <f>SUM(V134:V152)</f>
        <v>195.17999999999998</v>
      </c>
      <c r="W133" s="159"/>
      <c r="X133" s="159"/>
      <c r="AG133" t="s">
        <v>124</v>
      </c>
    </row>
    <row r="134" spans="1:60" ht="22.5" outlineLevel="1" x14ac:dyDescent="0.2">
      <c r="A134" s="166">
        <v>54</v>
      </c>
      <c r="B134" s="167" t="s">
        <v>262</v>
      </c>
      <c r="C134" s="184" t="s">
        <v>263</v>
      </c>
      <c r="D134" s="168" t="s">
        <v>152</v>
      </c>
      <c r="E134" s="169">
        <v>3.7192400000000001</v>
      </c>
      <c r="F134" s="170"/>
      <c r="G134" s="171">
        <f>ROUND(E134*F134,2)</f>
        <v>0</v>
      </c>
      <c r="H134" s="170"/>
      <c r="I134" s="171">
        <f>ROUND(E134*H134,2)</f>
        <v>0</v>
      </c>
      <c r="J134" s="170"/>
      <c r="K134" s="171">
        <f>ROUND(E134*J134,2)</f>
        <v>0</v>
      </c>
      <c r="L134" s="171">
        <v>21</v>
      </c>
      <c r="M134" s="172">
        <f>G134*(1+L134/100)</f>
        <v>0</v>
      </c>
      <c r="N134" s="156">
        <v>0</v>
      </c>
      <c r="O134" s="156">
        <f>ROUND(E134*N134,2)</f>
        <v>0</v>
      </c>
      <c r="P134" s="156">
        <v>2.2000000000000002</v>
      </c>
      <c r="Q134" s="156">
        <f>ROUND(E134*P134,2)</f>
        <v>8.18</v>
      </c>
      <c r="R134" s="156"/>
      <c r="S134" s="156" t="s">
        <v>128</v>
      </c>
      <c r="T134" s="156" t="s">
        <v>129</v>
      </c>
      <c r="U134" s="156">
        <v>10.67</v>
      </c>
      <c r="V134" s="156">
        <f>ROUND(E134*U134,2)</f>
        <v>39.68</v>
      </c>
      <c r="W134" s="156"/>
      <c r="X134" s="156" t="s">
        <v>130</v>
      </c>
      <c r="Y134" s="147"/>
      <c r="Z134" s="147"/>
      <c r="AA134" s="147"/>
      <c r="AB134" s="147"/>
      <c r="AC134" s="147"/>
      <c r="AD134" s="147"/>
      <c r="AE134" s="147"/>
      <c r="AF134" s="147"/>
      <c r="AG134" s="147" t="s">
        <v>131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54"/>
      <c r="B135" s="155"/>
      <c r="C135" s="185" t="s">
        <v>379</v>
      </c>
      <c r="D135" s="157"/>
      <c r="E135" s="158">
        <v>3.72</v>
      </c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47"/>
      <c r="Z135" s="147"/>
      <c r="AA135" s="147"/>
      <c r="AB135" s="147"/>
      <c r="AC135" s="147"/>
      <c r="AD135" s="147"/>
      <c r="AE135" s="147"/>
      <c r="AF135" s="147"/>
      <c r="AG135" s="147" t="s">
        <v>154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ht="22.5" outlineLevel="1" x14ac:dyDescent="0.2">
      <c r="A136" s="166">
        <v>55</v>
      </c>
      <c r="B136" s="167" t="s">
        <v>380</v>
      </c>
      <c r="C136" s="184" t="s">
        <v>381</v>
      </c>
      <c r="D136" s="168" t="s">
        <v>152</v>
      </c>
      <c r="E136" s="169">
        <v>6.3681599999999996</v>
      </c>
      <c r="F136" s="170"/>
      <c r="G136" s="171">
        <f>ROUND(E136*F136,2)</f>
        <v>0</v>
      </c>
      <c r="H136" s="170"/>
      <c r="I136" s="171">
        <f>ROUND(E136*H136,2)</f>
        <v>0</v>
      </c>
      <c r="J136" s="170"/>
      <c r="K136" s="171">
        <f>ROUND(E136*J136,2)</f>
        <v>0</v>
      </c>
      <c r="L136" s="171">
        <v>21</v>
      </c>
      <c r="M136" s="172">
        <f>G136*(1+L136/100)</f>
        <v>0</v>
      </c>
      <c r="N136" s="156">
        <v>0</v>
      </c>
      <c r="O136" s="156">
        <f>ROUND(E136*N136,2)</f>
        <v>0</v>
      </c>
      <c r="P136" s="156">
        <v>2.2000000000000002</v>
      </c>
      <c r="Q136" s="156">
        <f>ROUND(E136*P136,2)</f>
        <v>14.01</v>
      </c>
      <c r="R136" s="156"/>
      <c r="S136" s="156" t="s">
        <v>128</v>
      </c>
      <c r="T136" s="156" t="s">
        <v>129</v>
      </c>
      <c r="U136" s="156">
        <v>9.2100000000000009</v>
      </c>
      <c r="V136" s="156">
        <f>ROUND(E136*U136,2)</f>
        <v>58.65</v>
      </c>
      <c r="W136" s="156"/>
      <c r="X136" s="156" t="s">
        <v>130</v>
      </c>
      <c r="Y136" s="147"/>
      <c r="Z136" s="147"/>
      <c r="AA136" s="147"/>
      <c r="AB136" s="147"/>
      <c r="AC136" s="147"/>
      <c r="AD136" s="147"/>
      <c r="AE136" s="147"/>
      <c r="AF136" s="147"/>
      <c r="AG136" s="147" t="s">
        <v>131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54"/>
      <c r="B137" s="155"/>
      <c r="C137" s="185" t="s">
        <v>382</v>
      </c>
      <c r="D137" s="157"/>
      <c r="E137" s="158">
        <v>5.58</v>
      </c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47"/>
      <c r="Z137" s="147"/>
      <c r="AA137" s="147"/>
      <c r="AB137" s="147"/>
      <c r="AC137" s="147"/>
      <c r="AD137" s="147"/>
      <c r="AE137" s="147"/>
      <c r="AF137" s="147"/>
      <c r="AG137" s="147" t="s">
        <v>154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54"/>
      <c r="B138" s="155"/>
      <c r="C138" s="185" t="s">
        <v>383</v>
      </c>
      <c r="D138" s="157"/>
      <c r="E138" s="158">
        <v>0.79</v>
      </c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47"/>
      <c r="Z138" s="147"/>
      <c r="AA138" s="147"/>
      <c r="AB138" s="147"/>
      <c r="AC138" s="147"/>
      <c r="AD138" s="147"/>
      <c r="AE138" s="147"/>
      <c r="AF138" s="147"/>
      <c r="AG138" s="147" t="s">
        <v>154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ht="22.5" outlineLevel="1" x14ac:dyDescent="0.2">
      <c r="A139" s="173">
        <v>56</v>
      </c>
      <c r="B139" s="174" t="s">
        <v>384</v>
      </c>
      <c r="C139" s="183" t="s">
        <v>385</v>
      </c>
      <c r="D139" s="175" t="s">
        <v>152</v>
      </c>
      <c r="E139" s="176">
        <v>6.3681599999999996</v>
      </c>
      <c r="F139" s="177"/>
      <c r="G139" s="178">
        <f>ROUND(E139*F139,2)</f>
        <v>0</v>
      </c>
      <c r="H139" s="177"/>
      <c r="I139" s="178">
        <f>ROUND(E139*H139,2)</f>
        <v>0</v>
      </c>
      <c r="J139" s="177"/>
      <c r="K139" s="178">
        <f>ROUND(E139*J139,2)</f>
        <v>0</v>
      </c>
      <c r="L139" s="178">
        <v>21</v>
      </c>
      <c r="M139" s="179">
        <f>G139*(1+L139/100)</f>
        <v>0</v>
      </c>
      <c r="N139" s="156">
        <v>0</v>
      </c>
      <c r="O139" s="156">
        <f>ROUND(E139*N139,2)</f>
        <v>0</v>
      </c>
      <c r="P139" s="156">
        <v>0</v>
      </c>
      <c r="Q139" s="156">
        <f>ROUND(E139*P139,2)</f>
        <v>0</v>
      </c>
      <c r="R139" s="156"/>
      <c r="S139" s="156" t="s">
        <v>128</v>
      </c>
      <c r="T139" s="156" t="s">
        <v>129</v>
      </c>
      <c r="U139" s="156">
        <v>4.0289999999999999</v>
      </c>
      <c r="V139" s="156">
        <f>ROUND(E139*U139,2)</f>
        <v>25.66</v>
      </c>
      <c r="W139" s="156"/>
      <c r="X139" s="156" t="s">
        <v>130</v>
      </c>
      <c r="Y139" s="147"/>
      <c r="Z139" s="147"/>
      <c r="AA139" s="147"/>
      <c r="AB139" s="147"/>
      <c r="AC139" s="147"/>
      <c r="AD139" s="147"/>
      <c r="AE139" s="147"/>
      <c r="AF139" s="147"/>
      <c r="AG139" s="147" t="s">
        <v>131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66">
        <v>57</v>
      </c>
      <c r="B140" s="167" t="s">
        <v>264</v>
      </c>
      <c r="C140" s="184" t="s">
        <v>265</v>
      </c>
      <c r="D140" s="168" t="s">
        <v>127</v>
      </c>
      <c r="E140" s="169">
        <v>74.384799999999998</v>
      </c>
      <c r="F140" s="170"/>
      <c r="G140" s="171">
        <f>ROUND(E140*F140,2)</f>
        <v>0</v>
      </c>
      <c r="H140" s="170"/>
      <c r="I140" s="171">
        <f>ROUND(E140*H140,2)</f>
        <v>0</v>
      </c>
      <c r="J140" s="170"/>
      <c r="K140" s="171">
        <f>ROUND(E140*J140,2)</f>
        <v>0</v>
      </c>
      <c r="L140" s="171">
        <v>21</v>
      </c>
      <c r="M140" s="172">
        <f>G140*(1+L140/100)</f>
        <v>0</v>
      </c>
      <c r="N140" s="156">
        <v>0</v>
      </c>
      <c r="O140" s="156">
        <f>ROUND(E140*N140,2)</f>
        <v>0</v>
      </c>
      <c r="P140" s="156">
        <v>8.6999999999999994E-2</v>
      </c>
      <c r="Q140" s="156">
        <f>ROUND(E140*P140,2)</f>
        <v>6.47</v>
      </c>
      <c r="R140" s="156"/>
      <c r="S140" s="156" t="s">
        <v>128</v>
      </c>
      <c r="T140" s="156" t="s">
        <v>129</v>
      </c>
      <c r="U140" s="156">
        <v>0.26</v>
      </c>
      <c r="V140" s="156">
        <f>ROUND(E140*U140,2)</f>
        <v>19.34</v>
      </c>
      <c r="W140" s="156"/>
      <c r="X140" s="156" t="s">
        <v>130</v>
      </c>
      <c r="Y140" s="147"/>
      <c r="Z140" s="147"/>
      <c r="AA140" s="147"/>
      <c r="AB140" s="147"/>
      <c r="AC140" s="147"/>
      <c r="AD140" s="147"/>
      <c r="AE140" s="147"/>
      <c r="AF140" s="147"/>
      <c r="AG140" s="147" t="s">
        <v>131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54"/>
      <c r="B141" s="155"/>
      <c r="C141" s="185" t="s">
        <v>386</v>
      </c>
      <c r="D141" s="157"/>
      <c r="E141" s="158">
        <v>37.19</v>
      </c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47"/>
      <c r="Z141" s="147"/>
      <c r="AA141" s="147"/>
      <c r="AB141" s="147"/>
      <c r="AC141" s="147"/>
      <c r="AD141" s="147"/>
      <c r="AE141" s="147"/>
      <c r="AF141" s="147"/>
      <c r="AG141" s="147" t="s">
        <v>154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">
      <c r="A142" s="154"/>
      <c r="B142" s="155"/>
      <c r="C142" s="185" t="s">
        <v>387</v>
      </c>
      <c r="D142" s="157"/>
      <c r="E142" s="158">
        <v>37.19</v>
      </c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47"/>
      <c r="Z142" s="147"/>
      <c r="AA142" s="147"/>
      <c r="AB142" s="147"/>
      <c r="AC142" s="147"/>
      <c r="AD142" s="147"/>
      <c r="AE142" s="147"/>
      <c r="AF142" s="147"/>
      <c r="AG142" s="147" t="s">
        <v>154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66">
        <v>58</v>
      </c>
      <c r="B143" s="167" t="s">
        <v>268</v>
      </c>
      <c r="C143" s="184" t="s">
        <v>269</v>
      </c>
      <c r="D143" s="168" t="s">
        <v>127</v>
      </c>
      <c r="E143" s="169">
        <v>18.776</v>
      </c>
      <c r="F143" s="170"/>
      <c r="G143" s="171">
        <f>ROUND(E143*F143,2)</f>
        <v>0</v>
      </c>
      <c r="H143" s="170"/>
      <c r="I143" s="171">
        <f>ROUND(E143*H143,2)</f>
        <v>0</v>
      </c>
      <c r="J143" s="170"/>
      <c r="K143" s="171">
        <f>ROUND(E143*J143,2)</f>
        <v>0</v>
      </c>
      <c r="L143" s="171">
        <v>21</v>
      </c>
      <c r="M143" s="172">
        <f>G143*(1+L143/100)</f>
        <v>0</v>
      </c>
      <c r="N143" s="156">
        <v>0</v>
      </c>
      <c r="O143" s="156">
        <f>ROUND(E143*N143,2)</f>
        <v>0</v>
      </c>
      <c r="P143" s="156">
        <v>5.8999999999999997E-2</v>
      </c>
      <c r="Q143" s="156">
        <f>ROUND(E143*P143,2)</f>
        <v>1.1100000000000001</v>
      </c>
      <c r="R143" s="156"/>
      <c r="S143" s="156" t="s">
        <v>128</v>
      </c>
      <c r="T143" s="156" t="s">
        <v>129</v>
      </c>
      <c r="U143" s="156">
        <v>0.2</v>
      </c>
      <c r="V143" s="156">
        <f>ROUND(E143*U143,2)</f>
        <v>3.76</v>
      </c>
      <c r="W143" s="156"/>
      <c r="X143" s="156" t="s">
        <v>130</v>
      </c>
      <c r="Y143" s="147"/>
      <c r="Z143" s="147"/>
      <c r="AA143" s="147"/>
      <c r="AB143" s="147"/>
      <c r="AC143" s="147"/>
      <c r="AD143" s="147"/>
      <c r="AE143" s="147"/>
      <c r="AF143" s="147"/>
      <c r="AG143" s="147" t="s">
        <v>131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54"/>
      <c r="B144" s="155"/>
      <c r="C144" s="185" t="s">
        <v>338</v>
      </c>
      <c r="D144" s="157"/>
      <c r="E144" s="158">
        <v>18.78</v>
      </c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47"/>
      <c r="Z144" s="147"/>
      <c r="AA144" s="147"/>
      <c r="AB144" s="147"/>
      <c r="AC144" s="147"/>
      <c r="AD144" s="147"/>
      <c r="AE144" s="147"/>
      <c r="AF144" s="147"/>
      <c r="AG144" s="147" t="s">
        <v>154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66">
        <v>59</v>
      </c>
      <c r="B145" s="167" t="s">
        <v>270</v>
      </c>
      <c r="C145" s="184" t="s">
        <v>271</v>
      </c>
      <c r="D145" s="168" t="s">
        <v>127</v>
      </c>
      <c r="E145" s="169">
        <v>4</v>
      </c>
      <c r="F145" s="170"/>
      <c r="G145" s="171">
        <f>ROUND(E145*F145,2)</f>
        <v>0</v>
      </c>
      <c r="H145" s="170"/>
      <c r="I145" s="171">
        <f>ROUND(E145*H145,2)</f>
        <v>0</v>
      </c>
      <c r="J145" s="170"/>
      <c r="K145" s="171">
        <f>ROUND(E145*J145,2)</f>
        <v>0</v>
      </c>
      <c r="L145" s="171">
        <v>21</v>
      </c>
      <c r="M145" s="172">
        <f>G145*(1+L145/100)</f>
        <v>0</v>
      </c>
      <c r="N145" s="156">
        <v>0</v>
      </c>
      <c r="O145" s="156">
        <f>ROUND(E145*N145,2)</f>
        <v>0</v>
      </c>
      <c r="P145" s="156">
        <v>0</v>
      </c>
      <c r="Q145" s="156">
        <f>ROUND(E145*P145,2)</f>
        <v>0</v>
      </c>
      <c r="R145" s="156"/>
      <c r="S145" s="156" t="s">
        <v>128</v>
      </c>
      <c r="T145" s="156" t="s">
        <v>129</v>
      </c>
      <c r="U145" s="156">
        <v>0.12</v>
      </c>
      <c r="V145" s="156">
        <f>ROUND(E145*U145,2)</f>
        <v>0.48</v>
      </c>
      <c r="W145" s="156"/>
      <c r="X145" s="156" t="s">
        <v>130</v>
      </c>
      <c r="Y145" s="147"/>
      <c r="Z145" s="147"/>
      <c r="AA145" s="147"/>
      <c r="AB145" s="147"/>
      <c r="AC145" s="147"/>
      <c r="AD145" s="147"/>
      <c r="AE145" s="147"/>
      <c r="AF145" s="147"/>
      <c r="AG145" s="147" t="s">
        <v>131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54"/>
      <c r="B146" s="155"/>
      <c r="C146" s="185" t="s">
        <v>357</v>
      </c>
      <c r="D146" s="157"/>
      <c r="E146" s="158">
        <v>1</v>
      </c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47"/>
      <c r="Z146" s="147"/>
      <c r="AA146" s="147"/>
      <c r="AB146" s="147"/>
      <c r="AC146" s="147"/>
      <c r="AD146" s="147"/>
      <c r="AE146" s="147"/>
      <c r="AF146" s="147"/>
      <c r="AG146" s="147" t="s">
        <v>154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54"/>
      <c r="B147" s="155"/>
      <c r="C147" s="185" t="s">
        <v>309</v>
      </c>
      <c r="D147" s="157"/>
      <c r="E147" s="158">
        <v>3</v>
      </c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47"/>
      <c r="Z147" s="147"/>
      <c r="AA147" s="147"/>
      <c r="AB147" s="147"/>
      <c r="AC147" s="147"/>
      <c r="AD147" s="147"/>
      <c r="AE147" s="147"/>
      <c r="AF147" s="147"/>
      <c r="AG147" s="147" t="s">
        <v>154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73">
        <v>60</v>
      </c>
      <c r="B148" s="174" t="s">
        <v>388</v>
      </c>
      <c r="C148" s="183" t="s">
        <v>389</v>
      </c>
      <c r="D148" s="175" t="s">
        <v>376</v>
      </c>
      <c r="E148" s="176">
        <v>1</v>
      </c>
      <c r="F148" s="177"/>
      <c r="G148" s="178">
        <f>ROUND(E148*F148,2)</f>
        <v>0</v>
      </c>
      <c r="H148" s="177"/>
      <c r="I148" s="178">
        <f>ROUND(E148*H148,2)</f>
        <v>0</v>
      </c>
      <c r="J148" s="177"/>
      <c r="K148" s="178">
        <f>ROUND(E148*J148,2)</f>
        <v>0</v>
      </c>
      <c r="L148" s="178">
        <v>21</v>
      </c>
      <c r="M148" s="179">
        <f>G148*(1+L148/100)</f>
        <v>0</v>
      </c>
      <c r="N148" s="156">
        <v>0</v>
      </c>
      <c r="O148" s="156">
        <f>ROUND(E148*N148,2)</f>
        <v>0</v>
      </c>
      <c r="P148" s="156">
        <v>0</v>
      </c>
      <c r="Q148" s="156">
        <f>ROUND(E148*P148,2)</f>
        <v>0</v>
      </c>
      <c r="R148" s="156"/>
      <c r="S148" s="156" t="s">
        <v>128</v>
      </c>
      <c r="T148" s="156" t="s">
        <v>129</v>
      </c>
      <c r="U148" s="156">
        <v>0</v>
      </c>
      <c r="V148" s="156">
        <f>ROUND(E148*U148,2)</f>
        <v>0</v>
      </c>
      <c r="W148" s="156"/>
      <c r="X148" s="156" t="s">
        <v>130</v>
      </c>
      <c r="Y148" s="147"/>
      <c r="Z148" s="147"/>
      <c r="AA148" s="147"/>
      <c r="AB148" s="147"/>
      <c r="AC148" s="147"/>
      <c r="AD148" s="147"/>
      <c r="AE148" s="147"/>
      <c r="AF148" s="147"/>
      <c r="AG148" s="147" t="s">
        <v>131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66">
        <v>61</v>
      </c>
      <c r="B149" s="167" t="s">
        <v>272</v>
      </c>
      <c r="C149" s="184" t="s">
        <v>273</v>
      </c>
      <c r="D149" s="168" t="s">
        <v>127</v>
      </c>
      <c r="E149" s="169">
        <v>18.776</v>
      </c>
      <c r="F149" s="170"/>
      <c r="G149" s="171">
        <f>ROUND(E149*F149,2)</f>
        <v>0</v>
      </c>
      <c r="H149" s="170"/>
      <c r="I149" s="171">
        <f>ROUND(E149*H149,2)</f>
        <v>0</v>
      </c>
      <c r="J149" s="170"/>
      <c r="K149" s="171">
        <f>ROUND(E149*J149,2)</f>
        <v>0</v>
      </c>
      <c r="L149" s="171">
        <v>21</v>
      </c>
      <c r="M149" s="172">
        <f>G149*(1+L149/100)</f>
        <v>0</v>
      </c>
      <c r="N149" s="156">
        <v>0</v>
      </c>
      <c r="O149" s="156">
        <f>ROUND(E149*N149,2)</f>
        <v>0</v>
      </c>
      <c r="P149" s="156">
        <v>6.6000000000000003E-2</v>
      </c>
      <c r="Q149" s="156">
        <f>ROUND(E149*P149,2)</f>
        <v>1.24</v>
      </c>
      <c r="R149" s="156"/>
      <c r="S149" s="156" t="s">
        <v>128</v>
      </c>
      <c r="T149" s="156" t="s">
        <v>129</v>
      </c>
      <c r="U149" s="156">
        <v>2.35</v>
      </c>
      <c r="V149" s="156">
        <f>ROUND(E149*U149,2)</f>
        <v>44.12</v>
      </c>
      <c r="W149" s="156"/>
      <c r="X149" s="156" t="s">
        <v>130</v>
      </c>
      <c r="Y149" s="147"/>
      <c r="Z149" s="147"/>
      <c r="AA149" s="147"/>
      <c r="AB149" s="147"/>
      <c r="AC149" s="147"/>
      <c r="AD149" s="147"/>
      <c r="AE149" s="147"/>
      <c r="AF149" s="147"/>
      <c r="AG149" s="147" t="s">
        <v>131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">
      <c r="A150" s="154"/>
      <c r="B150" s="155"/>
      <c r="C150" s="185" t="s">
        <v>338</v>
      </c>
      <c r="D150" s="157"/>
      <c r="E150" s="158">
        <v>18.78</v>
      </c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47"/>
      <c r="Z150" s="147"/>
      <c r="AA150" s="147"/>
      <c r="AB150" s="147"/>
      <c r="AC150" s="147"/>
      <c r="AD150" s="147"/>
      <c r="AE150" s="147"/>
      <c r="AF150" s="147"/>
      <c r="AG150" s="147" t="s">
        <v>154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">
      <c r="A151" s="166">
        <v>62</v>
      </c>
      <c r="B151" s="167" t="s">
        <v>274</v>
      </c>
      <c r="C151" s="184" t="s">
        <v>275</v>
      </c>
      <c r="D151" s="168" t="s">
        <v>127</v>
      </c>
      <c r="E151" s="169">
        <v>38.746400000000001</v>
      </c>
      <c r="F151" s="170"/>
      <c r="G151" s="171">
        <f>ROUND(E151*F151,2)</f>
        <v>0</v>
      </c>
      <c r="H151" s="170"/>
      <c r="I151" s="171">
        <f>ROUND(E151*H151,2)</f>
        <v>0</v>
      </c>
      <c r="J151" s="170"/>
      <c r="K151" s="171">
        <f>ROUND(E151*J151,2)</f>
        <v>0</v>
      </c>
      <c r="L151" s="171">
        <v>21</v>
      </c>
      <c r="M151" s="172">
        <f>G151*(1+L151/100)</f>
        <v>0</v>
      </c>
      <c r="N151" s="156">
        <v>0</v>
      </c>
      <c r="O151" s="156">
        <f>ROUND(E151*N151,2)</f>
        <v>0</v>
      </c>
      <c r="P151" s="156">
        <v>1E-4</v>
      </c>
      <c r="Q151" s="156">
        <f>ROUND(E151*P151,2)</f>
        <v>0</v>
      </c>
      <c r="R151" s="156"/>
      <c r="S151" s="156" t="s">
        <v>128</v>
      </c>
      <c r="T151" s="156" t="s">
        <v>129</v>
      </c>
      <c r="U151" s="156">
        <v>0.09</v>
      </c>
      <c r="V151" s="156">
        <f>ROUND(E151*U151,2)</f>
        <v>3.49</v>
      </c>
      <c r="W151" s="156"/>
      <c r="X151" s="156" t="s">
        <v>130</v>
      </c>
      <c r="Y151" s="147"/>
      <c r="Z151" s="147"/>
      <c r="AA151" s="147"/>
      <c r="AB151" s="147"/>
      <c r="AC151" s="147"/>
      <c r="AD151" s="147"/>
      <c r="AE151" s="147"/>
      <c r="AF151" s="147"/>
      <c r="AG151" s="147" t="s">
        <v>131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54"/>
      <c r="B152" s="155"/>
      <c r="C152" s="185" t="s">
        <v>350</v>
      </c>
      <c r="D152" s="157"/>
      <c r="E152" s="158">
        <v>38.75</v>
      </c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47"/>
      <c r="Z152" s="147"/>
      <c r="AA152" s="147"/>
      <c r="AB152" s="147"/>
      <c r="AC152" s="147"/>
      <c r="AD152" s="147"/>
      <c r="AE152" s="147"/>
      <c r="AF152" s="147"/>
      <c r="AG152" s="147" t="s">
        <v>154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x14ac:dyDescent="0.2">
      <c r="A153" s="160" t="s">
        <v>123</v>
      </c>
      <c r="B153" s="161" t="s">
        <v>84</v>
      </c>
      <c r="C153" s="182" t="s">
        <v>85</v>
      </c>
      <c r="D153" s="162"/>
      <c r="E153" s="163"/>
      <c r="F153" s="164"/>
      <c r="G153" s="164">
        <f>SUMIF(AG154:AG154,"&lt;&gt;NOR",G154:G154)</f>
        <v>0</v>
      </c>
      <c r="H153" s="164"/>
      <c r="I153" s="164">
        <f>SUM(I154:I154)</f>
        <v>0</v>
      </c>
      <c r="J153" s="164"/>
      <c r="K153" s="164">
        <f>SUM(K154:K154)</f>
        <v>0</v>
      </c>
      <c r="L153" s="164"/>
      <c r="M153" s="165">
        <f>SUM(M154:M154)</f>
        <v>0</v>
      </c>
      <c r="N153" s="159"/>
      <c r="O153" s="159">
        <f>SUM(O154:O154)</f>
        <v>0</v>
      </c>
      <c r="P153" s="159"/>
      <c r="Q153" s="159">
        <f>SUM(Q154:Q154)</f>
        <v>0</v>
      </c>
      <c r="R153" s="159"/>
      <c r="S153" s="159"/>
      <c r="T153" s="159"/>
      <c r="U153" s="159"/>
      <c r="V153" s="159">
        <f>SUM(V154:V154)</f>
        <v>120.54</v>
      </c>
      <c r="W153" s="159"/>
      <c r="X153" s="159"/>
      <c r="AG153" t="s">
        <v>124</v>
      </c>
    </row>
    <row r="154" spans="1:60" ht="22.5" outlineLevel="1" x14ac:dyDescent="0.2">
      <c r="A154" s="173">
        <v>63</v>
      </c>
      <c r="B154" s="174" t="s">
        <v>276</v>
      </c>
      <c r="C154" s="183" t="s">
        <v>277</v>
      </c>
      <c r="D154" s="175" t="s">
        <v>134</v>
      </c>
      <c r="E154" s="176">
        <v>57.401069999999997</v>
      </c>
      <c r="F154" s="177"/>
      <c r="G154" s="178">
        <f>ROUND(E154*F154,2)</f>
        <v>0</v>
      </c>
      <c r="H154" s="177"/>
      <c r="I154" s="178">
        <f>ROUND(E154*H154,2)</f>
        <v>0</v>
      </c>
      <c r="J154" s="177"/>
      <c r="K154" s="178">
        <f>ROUND(E154*J154,2)</f>
        <v>0</v>
      </c>
      <c r="L154" s="178">
        <v>21</v>
      </c>
      <c r="M154" s="179">
        <f>G154*(1+L154/100)</f>
        <v>0</v>
      </c>
      <c r="N154" s="156">
        <v>0</v>
      </c>
      <c r="O154" s="156">
        <f>ROUND(E154*N154,2)</f>
        <v>0</v>
      </c>
      <c r="P154" s="156">
        <v>0</v>
      </c>
      <c r="Q154" s="156">
        <f>ROUND(E154*P154,2)</f>
        <v>0</v>
      </c>
      <c r="R154" s="156"/>
      <c r="S154" s="156" t="s">
        <v>128</v>
      </c>
      <c r="T154" s="156" t="s">
        <v>129</v>
      </c>
      <c r="U154" s="156">
        <v>2.1</v>
      </c>
      <c r="V154" s="156">
        <f>ROUND(E154*U154,2)</f>
        <v>120.54</v>
      </c>
      <c r="W154" s="156"/>
      <c r="X154" s="156" t="s">
        <v>130</v>
      </c>
      <c r="Y154" s="147"/>
      <c r="Z154" s="147"/>
      <c r="AA154" s="147"/>
      <c r="AB154" s="147"/>
      <c r="AC154" s="147"/>
      <c r="AD154" s="147"/>
      <c r="AE154" s="147"/>
      <c r="AF154" s="147"/>
      <c r="AG154" s="147" t="s">
        <v>278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x14ac:dyDescent="0.2">
      <c r="A155" s="160" t="s">
        <v>123</v>
      </c>
      <c r="B155" s="161" t="s">
        <v>86</v>
      </c>
      <c r="C155" s="182" t="s">
        <v>87</v>
      </c>
      <c r="D155" s="162"/>
      <c r="E155" s="163"/>
      <c r="F155" s="164"/>
      <c r="G155" s="164">
        <f>SUMIF(AG156:AG164,"&lt;&gt;NOR",G156:G164)</f>
        <v>0</v>
      </c>
      <c r="H155" s="164"/>
      <c r="I155" s="164">
        <f>SUM(I156:I164)</f>
        <v>0</v>
      </c>
      <c r="J155" s="164"/>
      <c r="K155" s="164">
        <f>SUM(K156:K164)</f>
        <v>0</v>
      </c>
      <c r="L155" s="164"/>
      <c r="M155" s="165">
        <f>SUM(M156:M164)</f>
        <v>0</v>
      </c>
      <c r="N155" s="159"/>
      <c r="O155" s="159">
        <f>SUM(O156:O164)</f>
        <v>0.01</v>
      </c>
      <c r="P155" s="159"/>
      <c r="Q155" s="159">
        <f>SUM(Q156:Q164)</f>
        <v>0.03</v>
      </c>
      <c r="R155" s="159"/>
      <c r="S155" s="159"/>
      <c r="T155" s="159"/>
      <c r="U155" s="159"/>
      <c r="V155" s="159">
        <f>SUM(V156:V164)</f>
        <v>3.65</v>
      </c>
      <c r="W155" s="159"/>
      <c r="X155" s="159"/>
      <c r="AG155" t="s">
        <v>124</v>
      </c>
    </row>
    <row r="156" spans="1:60" outlineLevel="1" x14ac:dyDescent="0.2">
      <c r="A156" s="166">
        <v>64</v>
      </c>
      <c r="B156" s="167" t="s">
        <v>279</v>
      </c>
      <c r="C156" s="184" t="s">
        <v>280</v>
      </c>
      <c r="D156" s="168" t="s">
        <v>127</v>
      </c>
      <c r="E156" s="169">
        <v>8.77</v>
      </c>
      <c r="F156" s="170"/>
      <c r="G156" s="171">
        <f>ROUND(E156*F156,2)</f>
        <v>0</v>
      </c>
      <c r="H156" s="170"/>
      <c r="I156" s="171">
        <f>ROUND(E156*H156,2)</f>
        <v>0</v>
      </c>
      <c r="J156" s="170"/>
      <c r="K156" s="171">
        <f>ROUND(E156*J156,2)</f>
        <v>0</v>
      </c>
      <c r="L156" s="171">
        <v>21</v>
      </c>
      <c r="M156" s="172">
        <f>G156*(1+L156/100)</f>
        <v>0</v>
      </c>
      <c r="N156" s="156">
        <v>1.7000000000000001E-4</v>
      </c>
      <c r="O156" s="156">
        <f>ROUND(E156*N156,2)</f>
        <v>0</v>
      </c>
      <c r="P156" s="156">
        <v>0</v>
      </c>
      <c r="Q156" s="156">
        <f>ROUND(E156*P156,2)</f>
        <v>0</v>
      </c>
      <c r="R156" s="156"/>
      <c r="S156" s="156" t="s">
        <v>128</v>
      </c>
      <c r="T156" s="156" t="s">
        <v>129</v>
      </c>
      <c r="U156" s="156">
        <v>0.04</v>
      </c>
      <c r="V156" s="156">
        <f>ROUND(E156*U156,2)</f>
        <v>0.35</v>
      </c>
      <c r="W156" s="156"/>
      <c r="X156" s="156" t="s">
        <v>130</v>
      </c>
      <c r="Y156" s="147"/>
      <c r="Z156" s="147"/>
      <c r="AA156" s="147"/>
      <c r="AB156" s="147"/>
      <c r="AC156" s="147"/>
      <c r="AD156" s="147"/>
      <c r="AE156" s="147"/>
      <c r="AF156" s="147"/>
      <c r="AG156" s="147" t="s">
        <v>281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1" x14ac:dyDescent="0.2">
      <c r="A157" s="154"/>
      <c r="B157" s="155"/>
      <c r="C157" s="185" t="s">
        <v>390</v>
      </c>
      <c r="D157" s="157"/>
      <c r="E157" s="158">
        <v>8.77</v>
      </c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47"/>
      <c r="Z157" s="147"/>
      <c r="AA157" s="147"/>
      <c r="AB157" s="147"/>
      <c r="AC157" s="147"/>
      <c r="AD157" s="147"/>
      <c r="AE157" s="147"/>
      <c r="AF157" s="147"/>
      <c r="AG157" s="147" t="s">
        <v>154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1" x14ac:dyDescent="0.2">
      <c r="A158" s="166">
        <v>65</v>
      </c>
      <c r="B158" s="167" t="s">
        <v>282</v>
      </c>
      <c r="C158" s="184" t="s">
        <v>283</v>
      </c>
      <c r="D158" s="168" t="s">
        <v>127</v>
      </c>
      <c r="E158" s="169">
        <v>38.746400000000001</v>
      </c>
      <c r="F158" s="170"/>
      <c r="G158" s="171">
        <f>ROUND(E158*F158,2)</f>
        <v>0</v>
      </c>
      <c r="H158" s="170"/>
      <c r="I158" s="171">
        <f>ROUND(E158*H158,2)</f>
        <v>0</v>
      </c>
      <c r="J158" s="170"/>
      <c r="K158" s="171">
        <f>ROUND(E158*J158,2)</f>
        <v>0</v>
      </c>
      <c r="L158" s="171">
        <v>21</v>
      </c>
      <c r="M158" s="172">
        <f>G158*(1+L158/100)</f>
        <v>0</v>
      </c>
      <c r="N158" s="156">
        <v>0</v>
      </c>
      <c r="O158" s="156">
        <f>ROUND(E158*N158,2)</f>
        <v>0</v>
      </c>
      <c r="P158" s="156">
        <v>7.3999999999999999E-4</v>
      </c>
      <c r="Q158" s="156">
        <f>ROUND(E158*P158,2)</f>
        <v>0.03</v>
      </c>
      <c r="R158" s="156"/>
      <c r="S158" s="156" t="s">
        <v>128</v>
      </c>
      <c r="T158" s="156" t="s">
        <v>129</v>
      </c>
      <c r="U158" s="156">
        <v>0.04</v>
      </c>
      <c r="V158" s="156">
        <f>ROUND(E158*U158,2)</f>
        <v>1.55</v>
      </c>
      <c r="W158" s="156"/>
      <c r="X158" s="156" t="s">
        <v>130</v>
      </c>
      <c r="Y158" s="147"/>
      <c r="Z158" s="147"/>
      <c r="AA158" s="147"/>
      <c r="AB158" s="147"/>
      <c r="AC158" s="147"/>
      <c r="AD158" s="147"/>
      <c r="AE158" s="147"/>
      <c r="AF158" s="147"/>
      <c r="AG158" s="147" t="s">
        <v>131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">
      <c r="A159" s="154"/>
      <c r="B159" s="155"/>
      <c r="C159" s="185" t="s">
        <v>350</v>
      </c>
      <c r="D159" s="157"/>
      <c r="E159" s="158">
        <v>38.75</v>
      </c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47"/>
      <c r="Z159" s="147"/>
      <c r="AA159" s="147"/>
      <c r="AB159" s="147"/>
      <c r="AC159" s="147"/>
      <c r="AD159" s="147"/>
      <c r="AE159" s="147"/>
      <c r="AF159" s="147"/>
      <c r="AG159" s="147" t="s">
        <v>154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ht="22.5" outlineLevel="1" x14ac:dyDescent="0.2">
      <c r="A160" s="166">
        <v>66</v>
      </c>
      <c r="B160" s="167" t="s">
        <v>284</v>
      </c>
      <c r="C160" s="184" t="s">
        <v>285</v>
      </c>
      <c r="D160" s="168" t="s">
        <v>157</v>
      </c>
      <c r="E160" s="169">
        <v>17.54</v>
      </c>
      <c r="F160" s="170"/>
      <c r="G160" s="171">
        <f>ROUND(E160*F160,2)</f>
        <v>0</v>
      </c>
      <c r="H160" s="170"/>
      <c r="I160" s="171">
        <f>ROUND(E160*H160,2)</f>
        <v>0</v>
      </c>
      <c r="J160" s="170"/>
      <c r="K160" s="171">
        <f>ROUND(E160*J160,2)</f>
        <v>0</v>
      </c>
      <c r="L160" s="171">
        <v>21</v>
      </c>
      <c r="M160" s="172">
        <f>G160*(1+L160/100)</f>
        <v>0</v>
      </c>
      <c r="N160" s="156">
        <v>5.2999999999999998E-4</v>
      </c>
      <c r="O160" s="156">
        <f>ROUND(E160*N160,2)</f>
        <v>0.01</v>
      </c>
      <c r="P160" s="156">
        <v>0</v>
      </c>
      <c r="Q160" s="156">
        <f>ROUND(E160*P160,2)</f>
        <v>0</v>
      </c>
      <c r="R160" s="156"/>
      <c r="S160" s="156" t="s">
        <v>128</v>
      </c>
      <c r="T160" s="156" t="s">
        <v>129</v>
      </c>
      <c r="U160" s="156">
        <v>0.1</v>
      </c>
      <c r="V160" s="156">
        <f>ROUND(E160*U160,2)</f>
        <v>1.75</v>
      </c>
      <c r="W160" s="156"/>
      <c r="X160" s="156" t="s">
        <v>130</v>
      </c>
      <c r="Y160" s="147"/>
      <c r="Z160" s="147"/>
      <c r="AA160" s="147"/>
      <c r="AB160" s="147"/>
      <c r="AC160" s="147"/>
      <c r="AD160" s="147"/>
      <c r="AE160" s="147"/>
      <c r="AF160" s="147"/>
      <c r="AG160" s="147" t="s">
        <v>281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1" x14ac:dyDescent="0.2">
      <c r="A161" s="154"/>
      <c r="B161" s="155"/>
      <c r="C161" s="185" t="s">
        <v>391</v>
      </c>
      <c r="D161" s="157"/>
      <c r="E161" s="158">
        <v>17.54</v>
      </c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47"/>
      <c r="Z161" s="147"/>
      <c r="AA161" s="147"/>
      <c r="AB161" s="147"/>
      <c r="AC161" s="147"/>
      <c r="AD161" s="147"/>
      <c r="AE161" s="147"/>
      <c r="AF161" s="147"/>
      <c r="AG161" s="147" t="s">
        <v>154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1" x14ac:dyDescent="0.2">
      <c r="A162" s="166">
        <v>67</v>
      </c>
      <c r="B162" s="167" t="s">
        <v>287</v>
      </c>
      <c r="C162" s="184" t="s">
        <v>288</v>
      </c>
      <c r="D162" s="168" t="s">
        <v>127</v>
      </c>
      <c r="E162" s="169">
        <v>9.6470000000000002</v>
      </c>
      <c r="F162" s="170"/>
      <c r="G162" s="171">
        <f>ROUND(E162*F162,2)</f>
        <v>0</v>
      </c>
      <c r="H162" s="170"/>
      <c r="I162" s="171">
        <f>ROUND(E162*H162,2)</f>
        <v>0</v>
      </c>
      <c r="J162" s="170"/>
      <c r="K162" s="171">
        <f>ROUND(E162*J162,2)</f>
        <v>0</v>
      </c>
      <c r="L162" s="171">
        <v>21</v>
      </c>
      <c r="M162" s="172">
        <f>G162*(1+L162/100)</f>
        <v>0</v>
      </c>
      <c r="N162" s="156">
        <v>4.4999999999999999E-4</v>
      </c>
      <c r="O162" s="156">
        <f>ROUND(E162*N162,2)</f>
        <v>0</v>
      </c>
      <c r="P162" s="156">
        <v>0</v>
      </c>
      <c r="Q162" s="156">
        <f>ROUND(E162*P162,2)</f>
        <v>0</v>
      </c>
      <c r="R162" s="156"/>
      <c r="S162" s="156" t="s">
        <v>128</v>
      </c>
      <c r="T162" s="156" t="s">
        <v>129</v>
      </c>
      <c r="U162" s="156">
        <v>0</v>
      </c>
      <c r="V162" s="156">
        <f>ROUND(E162*U162,2)</f>
        <v>0</v>
      </c>
      <c r="W162" s="156"/>
      <c r="X162" s="156" t="s">
        <v>190</v>
      </c>
      <c r="Y162" s="147"/>
      <c r="Z162" s="147"/>
      <c r="AA162" s="147"/>
      <c r="AB162" s="147"/>
      <c r="AC162" s="147"/>
      <c r="AD162" s="147"/>
      <c r="AE162" s="147"/>
      <c r="AF162" s="147"/>
      <c r="AG162" s="147" t="s">
        <v>289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54"/>
      <c r="B163" s="155"/>
      <c r="C163" s="185" t="s">
        <v>392</v>
      </c>
      <c r="D163" s="157"/>
      <c r="E163" s="158">
        <v>9.65</v>
      </c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47"/>
      <c r="Z163" s="147"/>
      <c r="AA163" s="147"/>
      <c r="AB163" s="147"/>
      <c r="AC163" s="147"/>
      <c r="AD163" s="147"/>
      <c r="AE163" s="147"/>
      <c r="AF163" s="147"/>
      <c r="AG163" s="147" t="s">
        <v>154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73">
        <v>68</v>
      </c>
      <c r="B164" s="174" t="s">
        <v>291</v>
      </c>
      <c r="C164" s="183" t="s">
        <v>292</v>
      </c>
      <c r="D164" s="175" t="s">
        <v>293</v>
      </c>
      <c r="E164" s="176">
        <v>1.5129999999999999E-2</v>
      </c>
      <c r="F164" s="177"/>
      <c r="G164" s="178">
        <f>ROUND(E164*F164,2)</f>
        <v>0</v>
      </c>
      <c r="H164" s="177"/>
      <c r="I164" s="178">
        <f>ROUND(E164*H164,2)</f>
        <v>0</v>
      </c>
      <c r="J164" s="177"/>
      <c r="K164" s="178">
        <f>ROUND(E164*J164,2)</f>
        <v>0</v>
      </c>
      <c r="L164" s="178">
        <v>21</v>
      </c>
      <c r="M164" s="179">
        <f>G164*(1+L164/100)</f>
        <v>0</v>
      </c>
      <c r="N164" s="156">
        <v>0</v>
      </c>
      <c r="O164" s="156">
        <f>ROUND(E164*N164,2)</f>
        <v>0</v>
      </c>
      <c r="P164" s="156">
        <v>0</v>
      </c>
      <c r="Q164" s="156">
        <f>ROUND(E164*P164,2)</f>
        <v>0</v>
      </c>
      <c r="R164" s="156"/>
      <c r="S164" s="156" t="s">
        <v>128</v>
      </c>
      <c r="T164" s="156" t="s">
        <v>129</v>
      </c>
      <c r="U164" s="156">
        <v>0</v>
      </c>
      <c r="V164" s="156">
        <f>ROUND(E164*U164,2)</f>
        <v>0</v>
      </c>
      <c r="W164" s="156"/>
      <c r="X164" s="156" t="s">
        <v>130</v>
      </c>
      <c r="Y164" s="147"/>
      <c r="Z164" s="147"/>
      <c r="AA164" s="147"/>
      <c r="AB164" s="147"/>
      <c r="AC164" s="147"/>
      <c r="AD164" s="147"/>
      <c r="AE164" s="147"/>
      <c r="AF164" s="147"/>
      <c r="AG164" s="147" t="s">
        <v>281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x14ac:dyDescent="0.2">
      <c r="A165" s="160" t="s">
        <v>123</v>
      </c>
      <c r="B165" s="161" t="s">
        <v>88</v>
      </c>
      <c r="C165" s="182" t="s">
        <v>89</v>
      </c>
      <c r="D165" s="162"/>
      <c r="E165" s="163"/>
      <c r="F165" s="164"/>
      <c r="G165" s="164">
        <f>SUMIF(AG166:AG171,"&lt;&gt;NOR",G166:G171)</f>
        <v>0</v>
      </c>
      <c r="H165" s="164"/>
      <c r="I165" s="164">
        <f>SUM(I166:I171)</f>
        <v>0</v>
      </c>
      <c r="J165" s="164"/>
      <c r="K165" s="164">
        <f>SUM(K166:K171)</f>
        <v>0</v>
      </c>
      <c r="L165" s="164"/>
      <c r="M165" s="165">
        <f>SUM(M166:M171)</f>
        <v>0</v>
      </c>
      <c r="N165" s="159"/>
      <c r="O165" s="159">
        <f>SUM(O166:O171)</f>
        <v>0.16</v>
      </c>
      <c r="P165" s="159"/>
      <c r="Q165" s="159">
        <f>SUM(Q166:Q171)</f>
        <v>0</v>
      </c>
      <c r="R165" s="159"/>
      <c r="S165" s="159"/>
      <c r="T165" s="159"/>
      <c r="U165" s="159"/>
      <c r="V165" s="159">
        <f>SUM(V166:V171)</f>
        <v>19.380000000000003</v>
      </c>
      <c r="W165" s="159"/>
      <c r="X165" s="159"/>
      <c r="AG165" t="s">
        <v>124</v>
      </c>
    </row>
    <row r="166" spans="1:60" outlineLevel="1" x14ac:dyDescent="0.2">
      <c r="A166" s="166">
        <v>69</v>
      </c>
      <c r="B166" s="167" t="s">
        <v>294</v>
      </c>
      <c r="C166" s="184" t="s">
        <v>295</v>
      </c>
      <c r="D166" s="168" t="s">
        <v>157</v>
      </c>
      <c r="E166" s="169">
        <v>27.9</v>
      </c>
      <c r="F166" s="170"/>
      <c r="G166" s="171">
        <f>ROUND(E166*F166,2)</f>
        <v>0</v>
      </c>
      <c r="H166" s="170"/>
      <c r="I166" s="171">
        <f>ROUND(E166*H166,2)</f>
        <v>0</v>
      </c>
      <c r="J166" s="170"/>
      <c r="K166" s="171">
        <f>ROUND(E166*J166,2)</f>
        <v>0</v>
      </c>
      <c r="L166" s="171">
        <v>21</v>
      </c>
      <c r="M166" s="172">
        <f>G166*(1+L166/100)</f>
        <v>0</v>
      </c>
      <c r="N166" s="156">
        <v>1.8400000000000001E-3</v>
      </c>
      <c r="O166" s="156">
        <f>ROUND(E166*N166,2)</f>
        <v>0.05</v>
      </c>
      <c r="P166" s="156">
        <v>0</v>
      </c>
      <c r="Q166" s="156">
        <f>ROUND(E166*P166,2)</f>
        <v>0</v>
      </c>
      <c r="R166" s="156"/>
      <c r="S166" s="156" t="s">
        <v>128</v>
      </c>
      <c r="T166" s="156" t="s">
        <v>129</v>
      </c>
      <c r="U166" s="156">
        <v>0.25</v>
      </c>
      <c r="V166" s="156">
        <f>ROUND(E166*U166,2)</f>
        <v>6.98</v>
      </c>
      <c r="W166" s="156"/>
      <c r="X166" s="156" t="s">
        <v>130</v>
      </c>
      <c r="Y166" s="147"/>
      <c r="Z166" s="147"/>
      <c r="AA166" s="147"/>
      <c r="AB166" s="147"/>
      <c r="AC166" s="147"/>
      <c r="AD166" s="147"/>
      <c r="AE166" s="147"/>
      <c r="AF166" s="147"/>
      <c r="AG166" s="147" t="s">
        <v>131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x14ac:dyDescent="0.2">
      <c r="A167" s="154"/>
      <c r="B167" s="155"/>
      <c r="C167" s="245" t="s">
        <v>296</v>
      </c>
      <c r="D167" s="246"/>
      <c r="E167" s="246"/>
      <c r="F167" s="246"/>
      <c r="G167" s="24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47"/>
      <c r="Z167" s="147"/>
      <c r="AA167" s="147"/>
      <c r="AB167" s="147"/>
      <c r="AC167" s="147"/>
      <c r="AD167" s="147"/>
      <c r="AE167" s="147"/>
      <c r="AF167" s="147"/>
      <c r="AG167" s="147" t="s">
        <v>138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1" x14ac:dyDescent="0.2">
      <c r="A168" s="154"/>
      <c r="B168" s="155"/>
      <c r="C168" s="185" t="s">
        <v>393</v>
      </c>
      <c r="D168" s="157"/>
      <c r="E168" s="158">
        <v>27.9</v>
      </c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47"/>
      <c r="Z168" s="147"/>
      <c r="AA168" s="147"/>
      <c r="AB168" s="147"/>
      <c r="AC168" s="147"/>
      <c r="AD168" s="147"/>
      <c r="AE168" s="147"/>
      <c r="AF168" s="147"/>
      <c r="AG168" s="147" t="s">
        <v>154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t="22.5" outlineLevel="1" x14ac:dyDescent="0.2">
      <c r="A169" s="166">
        <v>70</v>
      </c>
      <c r="B169" s="167" t="s">
        <v>298</v>
      </c>
      <c r="C169" s="184" t="s">
        <v>299</v>
      </c>
      <c r="D169" s="168" t="s">
        <v>127</v>
      </c>
      <c r="E169" s="169">
        <v>38.746400000000001</v>
      </c>
      <c r="F169" s="170"/>
      <c r="G169" s="171">
        <f>ROUND(E169*F169,2)</f>
        <v>0</v>
      </c>
      <c r="H169" s="170"/>
      <c r="I169" s="171">
        <f>ROUND(E169*H169,2)</f>
        <v>0</v>
      </c>
      <c r="J169" s="170"/>
      <c r="K169" s="171">
        <f>ROUND(E169*J169,2)</f>
        <v>0</v>
      </c>
      <c r="L169" s="171">
        <v>21</v>
      </c>
      <c r="M169" s="172">
        <f>G169*(1+L169/100)</f>
        <v>0</v>
      </c>
      <c r="N169" s="156">
        <v>2.8800000000000002E-3</v>
      </c>
      <c r="O169" s="156">
        <f>ROUND(E169*N169,2)</f>
        <v>0.11</v>
      </c>
      <c r="P169" s="156">
        <v>0</v>
      </c>
      <c r="Q169" s="156">
        <f>ROUND(E169*P169,2)</f>
        <v>0</v>
      </c>
      <c r="R169" s="156"/>
      <c r="S169" s="156" t="s">
        <v>128</v>
      </c>
      <c r="T169" s="156" t="s">
        <v>129</v>
      </c>
      <c r="U169" s="156">
        <v>0.32</v>
      </c>
      <c r="V169" s="156">
        <f>ROUND(E169*U169,2)</f>
        <v>12.4</v>
      </c>
      <c r="W169" s="156"/>
      <c r="X169" s="156" t="s">
        <v>130</v>
      </c>
      <c r="Y169" s="147"/>
      <c r="Z169" s="147"/>
      <c r="AA169" s="147"/>
      <c r="AB169" s="147"/>
      <c r="AC169" s="147"/>
      <c r="AD169" s="147"/>
      <c r="AE169" s="147"/>
      <c r="AF169" s="147"/>
      <c r="AG169" s="147" t="s">
        <v>131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54"/>
      <c r="B170" s="155"/>
      <c r="C170" s="185" t="s">
        <v>350</v>
      </c>
      <c r="D170" s="157"/>
      <c r="E170" s="158">
        <v>38.75</v>
      </c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56"/>
      <c r="Y170" s="147"/>
      <c r="Z170" s="147"/>
      <c r="AA170" s="147"/>
      <c r="AB170" s="147"/>
      <c r="AC170" s="147"/>
      <c r="AD170" s="147"/>
      <c r="AE170" s="147"/>
      <c r="AF170" s="147"/>
      <c r="AG170" s="147" t="s">
        <v>154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1" x14ac:dyDescent="0.2">
      <c r="A171" s="173">
        <v>71</v>
      </c>
      <c r="B171" s="174" t="s">
        <v>300</v>
      </c>
      <c r="C171" s="183" t="s">
        <v>301</v>
      </c>
      <c r="D171" s="175" t="s">
        <v>293</v>
      </c>
      <c r="E171" s="176">
        <v>0.16292999999999999</v>
      </c>
      <c r="F171" s="177"/>
      <c r="G171" s="178">
        <f>ROUND(E171*F171,2)</f>
        <v>0</v>
      </c>
      <c r="H171" s="177"/>
      <c r="I171" s="178">
        <f>ROUND(E171*H171,2)</f>
        <v>0</v>
      </c>
      <c r="J171" s="177"/>
      <c r="K171" s="178">
        <f>ROUND(E171*J171,2)</f>
        <v>0</v>
      </c>
      <c r="L171" s="178">
        <v>21</v>
      </c>
      <c r="M171" s="179">
        <f>G171*(1+L171/100)</f>
        <v>0</v>
      </c>
      <c r="N171" s="156">
        <v>0</v>
      </c>
      <c r="O171" s="156">
        <f>ROUND(E171*N171,2)</f>
        <v>0</v>
      </c>
      <c r="P171" s="156">
        <v>0</v>
      </c>
      <c r="Q171" s="156">
        <f>ROUND(E171*P171,2)</f>
        <v>0</v>
      </c>
      <c r="R171" s="156"/>
      <c r="S171" s="156" t="s">
        <v>128</v>
      </c>
      <c r="T171" s="156" t="s">
        <v>129</v>
      </c>
      <c r="U171" s="156">
        <v>0</v>
      </c>
      <c r="V171" s="156">
        <f>ROUND(E171*U171,2)</f>
        <v>0</v>
      </c>
      <c r="W171" s="156"/>
      <c r="X171" s="156" t="s">
        <v>130</v>
      </c>
      <c r="Y171" s="147"/>
      <c r="Z171" s="147"/>
      <c r="AA171" s="147"/>
      <c r="AB171" s="147"/>
      <c r="AC171" s="147"/>
      <c r="AD171" s="147"/>
      <c r="AE171" s="147"/>
      <c r="AF171" s="147"/>
      <c r="AG171" s="147" t="s">
        <v>281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x14ac:dyDescent="0.2">
      <c r="A172" s="160" t="s">
        <v>123</v>
      </c>
      <c r="B172" s="161" t="s">
        <v>90</v>
      </c>
      <c r="C172" s="182" t="s">
        <v>91</v>
      </c>
      <c r="D172" s="162"/>
      <c r="E172" s="163"/>
      <c r="F172" s="164"/>
      <c r="G172" s="164">
        <f>SUMIF(AG173:AG174,"&lt;&gt;NOR",G173:G174)</f>
        <v>0</v>
      </c>
      <c r="H172" s="164"/>
      <c r="I172" s="164">
        <f>SUM(I173:I174)</f>
        <v>0</v>
      </c>
      <c r="J172" s="164"/>
      <c r="K172" s="164">
        <f>SUM(K173:K174)</f>
        <v>0</v>
      </c>
      <c r="L172" s="164"/>
      <c r="M172" s="165">
        <f>SUM(M173:M174)</f>
        <v>0</v>
      </c>
      <c r="N172" s="159"/>
      <c r="O172" s="159">
        <f>SUM(O173:O174)</f>
        <v>0.03</v>
      </c>
      <c r="P172" s="159"/>
      <c r="Q172" s="159">
        <f>SUM(Q173:Q174)</f>
        <v>0</v>
      </c>
      <c r="R172" s="159"/>
      <c r="S172" s="159"/>
      <c r="T172" s="159"/>
      <c r="U172" s="159"/>
      <c r="V172" s="159">
        <f>SUM(V173:V174)</f>
        <v>9.6</v>
      </c>
      <c r="W172" s="159"/>
      <c r="X172" s="159"/>
      <c r="AG172" t="s">
        <v>124</v>
      </c>
    </row>
    <row r="173" spans="1:60" outlineLevel="1" x14ac:dyDescent="0.2">
      <c r="A173" s="166">
        <v>72</v>
      </c>
      <c r="B173" s="167" t="s">
        <v>394</v>
      </c>
      <c r="C173" s="184" t="s">
        <v>395</v>
      </c>
      <c r="D173" s="168" t="s">
        <v>157</v>
      </c>
      <c r="E173" s="169">
        <v>12</v>
      </c>
      <c r="F173" s="170"/>
      <c r="G173" s="171">
        <f>ROUND(E173*F173,2)</f>
        <v>0</v>
      </c>
      <c r="H173" s="170"/>
      <c r="I173" s="171">
        <f>ROUND(E173*H173,2)</f>
        <v>0</v>
      </c>
      <c r="J173" s="170"/>
      <c r="K173" s="171">
        <f>ROUND(E173*J173,2)</f>
        <v>0</v>
      </c>
      <c r="L173" s="171">
        <v>21</v>
      </c>
      <c r="M173" s="172">
        <f>G173*(1+L173/100)</f>
        <v>0</v>
      </c>
      <c r="N173" s="156">
        <v>2.0999999999999999E-3</v>
      </c>
      <c r="O173" s="156">
        <f>ROUND(E173*N173,2)</f>
        <v>0.03</v>
      </c>
      <c r="P173" s="156">
        <v>0</v>
      </c>
      <c r="Q173" s="156">
        <f>ROUND(E173*P173,2)</f>
        <v>0</v>
      </c>
      <c r="R173" s="156"/>
      <c r="S173" s="156" t="s">
        <v>128</v>
      </c>
      <c r="T173" s="156" t="s">
        <v>129</v>
      </c>
      <c r="U173" s="156">
        <v>0.8</v>
      </c>
      <c r="V173" s="156">
        <f>ROUND(E173*U173,2)</f>
        <v>9.6</v>
      </c>
      <c r="W173" s="156"/>
      <c r="X173" s="156" t="s">
        <v>130</v>
      </c>
      <c r="Y173" s="147"/>
      <c r="Z173" s="147"/>
      <c r="AA173" s="147"/>
      <c r="AB173" s="147"/>
      <c r="AC173" s="147"/>
      <c r="AD173" s="147"/>
      <c r="AE173" s="147"/>
      <c r="AF173" s="147"/>
      <c r="AG173" s="147" t="s">
        <v>131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1" x14ac:dyDescent="0.2">
      <c r="A174" s="154"/>
      <c r="B174" s="155"/>
      <c r="C174" s="245" t="s">
        <v>396</v>
      </c>
      <c r="D174" s="246"/>
      <c r="E174" s="246"/>
      <c r="F174" s="246"/>
      <c r="G174" s="24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56"/>
      <c r="Y174" s="147"/>
      <c r="Z174" s="147"/>
      <c r="AA174" s="147"/>
      <c r="AB174" s="147"/>
      <c r="AC174" s="147"/>
      <c r="AD174" s="147"/>
      <c r="AE174" s="147"/>
      <c r="AF174" s="147"/>
      <c r="AG174" s="147" t="s">
        <v>138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x14ac:dyDescent="0.2">
      <c r="A175" s="160" t="s">
        <v>123</v>
      </c>
      <c r="B175" s="161" t="s">
        <v>92</v>
      </c>
      <c r="C175" s="182" t="s">
        <v>93</v>
      </c>
      <c r="D175" s="162"/>
      <c r="E175" s="163"/>
      <c r="F175" s="164"/>
      <c r="G175" s="164">
        <f>SUMIF(AG176:AG177,"&lt;&gt;NOR",G176:G177)</f>
        <v>0</v>
      </c>
      <c r="H175" s="164"/>
      <c r="I175" s="164">
        <f>SUM(I176:I177)</f>
        <v>0</v>
      </c>
      <c r="J175" s="164"/>
      <c r="K175" s="164">
        <f>SUM(K176:K177)</f>
        <v>0</v>
      </c>
      <c r="L175" s="164"/>
      <c r="M175" s="165">
        <f>SUM(M176:M177)</f>
        <v>0</v>
      </c>
      <c r="N175" s="159"/>
      <c r="O175" s="159">
        <f>SUM(O176:O177)</f>
        <v>0</v>
      </c>
      <c r="P175" s="159"/>
      <c r="Q175" s="159">
        <f>SUM(Q176:Q177)</f>
        <v>0.05</v>
      </c>
      <c r="R175" s="159"/>
      <c r="S175" s="159"/>
      <c r="T175" s="159"/>
      <c r="U175" s="159"/>
      <c r="V175" s="159">
        <f>SUM(V176:V177)</f>
        <v>2.23</v>
      </c>
      <c r="W175" s="159"/>
      <c r="X175" s="159"/>
      <c r="AG175" t="s">
        <v>124</v>
      </c>
    </row>
    <row r="176" spans="1:60" outlineLevel="1" x14ac:dyDescent="0.2">
      <c r="A176" s="166">
        <v>73</v>
      </c>
      <c r="B176" s="167" t="s">
        <v>302</v>
      </c>
      <c r="C176" s="184" t="s">
        <v>303</v>
      </c>
      <c r="D176" s="168" t="s">
        <v>157</v>
      </c>
      <c r="E176" s="169">
        <v>27.9</v>
      </c>
      <c r="F176" s="170"/>
      <c r="G176" s="171">
        <f>ROUND(E176*F176,2)</f>
        <v>0</v>
      </c>
      <c r="H176" s="170"/>
      <c r="I176" s="171">
        <f>ROUND(E176*H176,2)</f>
        <v>0</v>
      </c>
      <c r="J176" s="170"/>
      <c r="K176" s="171">
        <f>ROUND(E176*J176,2)</f>
        <v>0</v>
      </c>
      <c r="L176" s="171">
        <v>21</v>
      </c>
      <c r="M176" s="172">
        <f>G176*(1+L176/100)</f>
        <v>0</v>
      </c>
      <c r="N176" s="156">
        <v>0</v>
      </c>
      <c r="O176" s="156">
        <f>ROUND(E176*N176,2)</f>
        <v>0</v>
      </c>
      <c r="P176" s="156">
        <v>1.75E-3</v>
      </c>
      <c r="Q176" s="156">
        <f>ROUND(E176*P176,2)</f>
        <v>0.05</v>
      </c>
      <c r="R176" s="156"/>
      <c r="S176" s="156" t="s">
        <v>128</v>
      </c>
      <c r="T176" s="156" t="s">
        <v>129</v>
      </c>
      <c r="U176" s="156">
        <v>0.08</v>
      </c>
      <c r="V176" s="156">
        <f>ROUND(E176*U176,2)</f>
        <v>2.23</v>
      </c>
      <c r="W176" s="156"/>
      <c r="X176" s="156" t="s">
        <v>130</v>
      </c>
      <c r="Y176" s="147"/>
      <c r="Z176" s="147"/>
      <c r="AA176" s="147"/>
      <c r="AB176" s="147"/>
      <c r="AC176" s="147"/>
      <c r="AD176" s="147"/>
      <c r="AE176" s="147"/>
      <c r="AF176" s="147"/>
      <c r="AG176" s="147" t="s">
        <v>131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54"/>
      <c r="B177" s="155"/>
      <c r="C177" s="185" t="s">
        <v>397</v>
      </c>
      <c r="D177" s="157"/>
      <c r="E177" s="158">
        <v>27.9</v>
      </c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47"/>
      <c r="Z177" s="147"/>
      <c r="AA177" s="147"/>
      <c r="AB177" s="147"/>
      <c r="AC177" s="147"/>
      <c r="AD177" s="147"/>
      <c r="AE177" s="147"/>
      <c r="AF177" s="147"/>
      <c r="AG177" s="147" t="s">
        <v>154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x14ac:dyDescent="0.2">
      <c r="A178" s="3"/>
      <c r="B178" s="4"/>
      <c r="C178" s="186"/>
      <c r="D178" s="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AE178">
        <v>15</v>
      </c>
      <c r="AF178">
        <v>21</v>
      </c>
      <c r="AG178" t="s">
        <v>110</v>
      </c>
    </row>
    <row r="179" spans="1:60" x14ac:dyDescent="0.2">
      <c r="A179" s="150"/>
      <c r="B179" s="151" t="s">
        <v>31</v>
      </c>
      <c r="C179" s="187"/>
      <c r="D179" s="152"/>
      <c r="E179" s="153"/>
      <c r="F179" s="153"/>
      <c r="G179" s="181">
        <f>G8+G12+G21+G57+G91+G103+G106+G112+G120+G126+G130+G133+G153+G155+G165+G172+G175</f>
        <v>0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AE179">
        <f>SUMIF(L7:L177,AE178,G7:G177)</f>
        <v>0</v>
      </c>
      <c r="AF179">
        <f>SUMIF(L7:L177,AF178,G7:G177)</f>
        <v>0</v>
      </c>
      <c r="AG179" t="s">
        <v>304</v>
      </c>
    </row>
    <row r="180" spans="1:60" x14ac:dyDescent="0.2">
      <c r="A180" s="3"/>
      <c r="B180" s="4"/>
      <c r="C180" s="186"/>
      <c r="D180" s="6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60" x14ac:dyDescent="0.2">
      <c r="A181" s="3"/>
      <c r="B181" s="4"/>
      <c r="C181" s="186"/>
      <c r="D181" s="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60" x14ac:dyDescent="0.2">
      <c r="A182" s="254" t="s">
        <v>305</v>
      </c>
      <c r="B182" s="254"/>
      <c r="C182" s="255"/>
      <c r="D182" s="6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60" x14ac:dyDescent="0.2">
      <c r="A183" s="256"/>
      <c r="B183" s="257"/>
      <c r="C183" s="258"/>
      <c r="D183" s="257"/>
      <c r="E183" s="257"/>
      <c r="F183" s="257"/>
      <c r="G183" s="259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AG183" t="s">
        <v>306</v>
      </c>
    </row>
    <row r="184" spans="1:60" x14ac:dyDescent="0.2">
      <c r="A184" s="260"/>
      <c r="B184" s="261"/>
      <c r="C184" s="262"/>
      <c r="D184" s="261"/>
      <c r="E184" s="261"/>
      <c r="F184" s="261"/>
      <c r="G184" s="26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60" x14ac:dyDescent="0.2">
      <c r="A185" s="260"/>
      <c r="B185" s="261"/>
      <c r="C185" s="262"/>
      <c r="D185" s="261"/>
      <c r="E185" s="261"/>
      <c r="F185" s="261"/>
      <c r="G185" s="26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60" x14ac:dyDescent="0.2">
      <c r="A186" s="260"/>
      <c r="B186" s="261"/>
      <c r="C186" s="262"/>
      <c r="D186" s="261"/>
      <c r="E186" s="261"/>
      <c r="F186" s="261"/>
      <c r="G186" s="26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60" x14ac:dyDescent="0.2">
      <c r="A187" s="264"/>
      <c r="B187" s="265"/>
      <c r="C187" s="266"/>
      <c r="D187" s="265"/>
      <c r="E187" s="265"/>
      <c r="F187" s="265"/>
      <c r="G187" s="26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60" x14ac:dyDescent="0.2">
      <c r="A188" s="3"/>
      <c r="B188" s="4"/>
      <c r="C188" s="186"/>
      <c r="D188" s="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60" x14ac:dyDescent="0.2">
      <c r="C189" s="188"/>
      <c r="D189" s="10"/>
      <c r="AG189" t="s">
        <v>307</v>
      </c>
    </row>
    <row r="190" spans="1:60" x14ac:dyDescent="0.2">
      <c r="D190" s="10"/>
    </row>
    <row r="191" spans="1:60" x14ac:dyDescent="0.2">
      <c r="D191" s="10"/>
    </row>
    <row r="192" spans="1:60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yMFKCEJQyfOGpOEmQarVvajpXhKhNxpDub0TxxJFL5vD3cVHTmOsqBIGRs4/g2MyntKZdaFJd5DZfEOnVj2vCA==" saltValue="lCz78wJo5kWgYNwtHLwkSg==" spinCount="100000" sheet="1"/>
  <mergeCells count="16">
    <mergeCell ref="A182:C182"/>
    <mergeCell ref="A183:G187"/>
    <mergeCell ref="C14:G14"/>
    <mergeCell ref="C15:G15"/>
    <mergeCell ref="C16:G16"/>
    <mergeCell ref="C17:G17"/>
    <mergeCell ref="C174:G174"/>
    <mergeCell ref="A1:G1"/>
    <mergeCell ref="C2:G2"/>
    <mergeCell ref="C3:G3"/>
    <mergeCell ref="C4:G4"/>
    <mergeCell ref="C71:G71"/>
    <mergeCell ref="C75:G75"/>
    <mergeCell ref="C81:G81"/>
    <mergeCell ref="C116:G116"/>
    <mergeCell ref="C167:G16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23" activePane="bottomLeft" state="frozen"/>
      <selection pane="bottomLeft" activeCell="E48" sqref="E48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98</v>
      </c>
    </row>
    <row r="2" spans="1:60" ht="24.95" customHeight="1" x14ac:dyDescent="0.2">
      <c r="A2" s="139" t="s">
        <v>8</v>
      </c>
      <c r="B2" s="49" t="s">
        <v>43</v>
      </c>
      <c r="C2" s="248" t="s">
        <v>44</v>
      </c>
      <c r="D2" s="249"/>
      <c r="E2" s="249"/>
      <c r="F2" s="249"/>
      <c r="G2" s="250"/>
      <c r="AG2" t="s">
        <v>99</v>
      </c>
    </row>
    <row r="3" spans="1:60" ht="24.95" customHeight="1" x14ac:dyDescent="0.2">
      <c r="A3" s="139" t="s">
        <v>9</v>
      </c>
      <c r="B3" s="49" t="s">
        <v>52</v>
      </c>
      <c r="C3" s="248" t="s">
        <v>53</v>
      </c>
      <c r="D3" s="249"/>
      <c r="E3" s="249"/>
      <c r="F3" s="249"/>
      <c r="G3" s="250"/>
      <c r="AC3" s="121" t="s">
        <v>99</v>
      </c>
      <c r="AG3" t="s">
        <v>100</v>
      </c>
    </row>
    <row r="4" spans="1:60" ht="24.95" customHeight="1" x14ac:dyDescent="0.2">
      <c r="A4" s="140" t="s">
        <v>10</v>
      </c>
      <c r="B4" s="141" t="s">
        <v>54</v>
      </c>
      <c r="C4" s="251" t="s">
        <v>49</v>
      </c>
      <c r="D4" s="252"/>
      <c r="E4" s="252"/>
      <c r="F4" s="252"/>
      <c r="G4" s="253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31</v>
      </c>
      <c r="H6" s="146" t="s">
        <v>32</v>
      </c>
      <c r="I6" s="146" t="s">
        <v>108</v>
      </c>
      <c r="J6" s="146" t="s">
        <v>33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 x14ac:dyDescent="0.2">
      <c r="A8" s="160" t="s">
        <v>123</v>
      </c>
      <c r="B8" s="161" t="s">
        <v>61</v>
      </c>
      <c r="C8" s="182" t="s">
        <v>62</v>
      </c>
      <c r="D8" s="162"/>
      <c r="E8" s="163"/>
      <c r="F8" s="164"/>
      <c r="G8" s="164">
        <f>SUMIF(AG9:AG26,"&lt;&gt;NOR",G9:G26)</f>
        <v>0</v>
      </c>
      <c r="H8" s="164"/>
      <c r="I8" s="164">
        <f>SUM(I9:I26)</f>
        <v>0</v>
      </c>
      <c r="J8" s="164"/>
      <c r="K8" s="164">
        <f>SUM(K9:K26)</f>
        <v>0</v>
      </c>
      <c r="L8" s="164"/>
      <c r="M8" s="165">
        <f>SUM(M9:M26)</f>
        <v>0</v>
      </c>
      <c r="N8" s="159"/>
      <c r="O8" s="159">
        <f>SUM(O9:O26)</f>
        <v>0</v>
      </c>
      <c r="P8" s="159"/>
      <c r="Q8" s="159">
        <f>SUM(Q9:Q26)</f>
        <v>0</v>
      </c>
      <c r="R8" s="159"/>
      <c r="S8" s="159"/>
      <c r="T8" s="159"/>
      <c r="U8" s="159"/>
      <c r="V8" s="159">
        <f>SUM(V9:V26)</f>
        <v>69</v>
      </c>
      <c r="W8" s="159"/>
      <c r="X8" s="159"/>
      <c r="AG8" t="s">
        <v>124</v>
      </c>
    </row>
    <row r="9" spans="1:60" outlineLevel="1" x14ac:dyDescent="0.2">
      <c r="A9" s="173">
        <v>1</v>
      </c>
      <c r="B9" s="174" t="s">
        <v>54</v>
      </c>
      <c r="C9" s="183" t="s">
        <v>398</v>
      </c>
      <c r="D9" s="175" t="s">
        <v>127</v>
      </c>
      <c r="E9" s="176">
        <v>68</v>
      </c>
      <c r="F9" s="177"/>
      <c r="G9" s="178">
        <f t="shared" ref="G9:G26" si="0">ROUND(E9*F9,2)</f>
        <v>0</v>
      </c>
      <c r="H9" s="177"/>
      <c r="I9" s="178">
        <f t="shared" ref="I9:I26" si="1">ROUND(E9*H9,2)</f>
        <v>0</v>
      </c>
      <c r="J9" s="177"/>
      <c r="K9" s="178">
        <f t="shared" ref="K9:K26" si="2">ROUND(E9*J9,2)</f>
        <v>0</v>
      </c>
      <c r="L9" s="178">
        <v>21</v>
      </c>
      <c r="M9" s="179">
        <f t="shared" ref="M9:M26" si="3">G9*(1+L9/100)</f>
        <v>0</v>
      </c>
      <c r="N9" s="156">
        <v>0</v>
      </c>
      <c r="O9" s="156">
        <f t="shared" ref="O9:O26" si="4">ROUND(E9*N9,2)</f>
        <v>0</v>
      </c>
      <c r="P9" s="156">
        <v>0</v>
      </c>
      <c r="Q9" s="156">
        <f t="shared" ref="Q9:Q26" si="5">ROUND(E9*P9,2)</f>
        <v>0</v>
      </c>
      <c r="R9" s="156"/>
      <c r="S9" s="156" t="s">
        <v>128</v>
      </c>
      <c r="T9" s="156" t="s">
        <v>129</v>
      </c>
      <c r="U9" s="156">
        <v>0</v>
      </c>
      <c r="V9" s="156">
        <f t="shared" ref="V9:V26" si="6">ROUND(E9*U9,2)</f>
        <v>0</v>
      </c>
      <c r="W9" s="156"/>
      <c r="X9" s="156" t="s">
        <v>190</v>
      </c>
      <c r="Y9" s="147"/>
      <c r="Z9" s="147"/>
      <c r="AA9" s="147"/>
      <c r="AB9" s="147"/>
      <c r="AC9" s="147"/>
      <c r="AD9" s="147"/>
      <c r="AE9" s="147"/>
      <c r="AF9" s="147"/>
      <c r="AG9" s="147" t="s">
        <v>289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3">
        <v>2</v>
      </c>
      <c r="B10" s="174" t="s">
        <v>64</v>
      </c>
      <c r="C10" s="183" t="s">
        <v>399</v>
      </c>
      <c r="D10" s="175" t="s">
        <v>127</v>
      </c>
      <c r="E10" s="176">
        <v>68</v>
      </c>
      <c r="F10" s="177"/>
      <c r="G10" s="178">
        <f t="shared" si="0"/>
        <v>0</v>
      </c>
      <c r="H10" s="177"/>
      <c r="I10" s="178">
        <f t="shared" si="1"/>
        <v>0</v>
      </c>
      <c r="J10" s="177"/>
      <c r="K10" s="178">
        <f t="shared" si="2"/>
        <v>0</v>
      </c>
      <c r="L10" s="178">
        <v>21</v>
      </c>
      <c r="M10" s="179">
        <f t="shared" si="3"/>
        <v>0</v>
      </c>
      <c r="N10" s="156">
        <v>0</v>
      </c>
      <c r="O10" s="156">
        <f t="shared" si="4"/>
        <v>0</v>
      </c>
      <c r="P10" s="156">
        <v>0</v>
      </c>
      <c r="Q10" s="156">
        <f t="shared" si="5"/>
        <v>0</v>
      </c>
      <c r="R10" s="156"/>
      <c r="S10" s="156" t="s">
        <v>128</v>
      </c>
      <c r="T10" s="156" t="s">
        <v>129</v>
      </c>
      <c r="U10" s="156">
        <v>1</v>
      </c>
      <c r="V10" s="156">
        <f t="shared" si="6"/>
        <v>68</v>
      </c>
      <c r="W10" s="156"/>
      <c r="X10" s="156" t="s">
        <v>400</v>
      </c>
      <c r="Y10" s="147"/>
      <c r="Z10" s="147"/>
      <c r="AA10" s="147"/>
      <c r="AB10" s="147"/>
      <c r="AC10" s="147"/>
      <c r="AD10" s="147"/>
      <c r="AE10" s="147"/>
      <c r="AF10" s="147"/>
      <c r="AG10" s="147" t="s">
        <v>401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1" x14ac:dyDescent="0.2">
      <c r="A11" s="173">
        <v>3</v>
      </c>
      <c r="B11" s="174" t="s">
        <v>402</v>
      </c>
      <c r="C11" s="183" t="s">
        <v>403</v>
      </c>
      <c r="D11" s="175" t="s">
        <v>127</v>
      </c>
      <c r="E11" s="176">
        <v>68</v>
      </c>
      <c r="F11" s="177"/>
      <c r="G11" s="178">
        <f t="shared" si="0"/>
        <v>0</v>
      </c>
      <c r="H11" s="177"/>
      <c r="I11" s="178">
        <f t="shared" si="1"/>
        <v>0</v>
      </c>
      <c r="J11" s="177"/>
      <c r="K11" s="178">
        <f t="shared" si="2"/>
        <v>0</v>
      </c>
      <c r="L11" s="178">
        <v>21</v>
      </c>
      <c r="M11" s="179">
        <f t="shared" si="3"/>
        <v>0</v>
      </c>
      <c r="N11" s="156">
        <v>0</v>
      </c>
      <c r="O11" s="156">
        <f t="shared" si="4"/>
        <v>0</v>
      </c>
      <c r="P11" s="156">
        <v>0</v>
      </c>
      <c r="Q11" s="156">
        <f t="shared" si="5"/>
        <v>0</v>
      </c>
      <c r="R11" s="156"/>
      <c r="S11" s="156" t="s">
        <v>128</v>
      </c>
      <c r="T11" s="156" t="s">
        <v>129</v>
      </c>
      <c r="U11" s="156">
        <v>0</v>
      </c>
      <c r="V11" s="156">
        <f t="shared" si="6"/>
        <v>0</v>
      </c>
      <c r="W11" s="156"/>
      <c r="X11" s="156" t="s">
        <v>190</v>
      </c>
      <c r="Y11" s="147"/>
      <c r="Z11" s="147"/>
      <c r="AA11" s="147"/>
      <c r="AB11" s="147"/>
      <c r="AC11" s="147"/>
      <c r="AD11" s="147"/>
      <c r="AE11" s="147"/>
      <c r="AF11" s="147"/>
      <c r="AG11" s="147" t="s">
        <v>289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3">
        <v>4</v>
      </c>
      <c r="B12" s="174" t="s">
        <v>404</v>
      </c>
      <c r="C12" s="183" t="s">
        <v>405</v>
      </c>
      <c r="D12" s="175" t="s">
        <v>406</v>
      </c>
      <c r="E12" s="176">
        <v>1</v>
      </c>
      <c r="F12" s="177"/>
      <c r="G12" s="178">
        <f t="shared" si="0"/>
        <v>0</v>
      </c>
      <c r="H12" s="177"/>
      <c r="I12" s="178">
        <f t="shared" si="1"/>
        <v>0</v>
      </c>
      <c r="J12" s="177"/>
      <c r="K12" s="178">
        <f t="shared" si="2"/>
        <v>0</v>
      </c>
      <c r="L12" s="178">
        <v>21</v>
      </c>
      <c r="M12" s="179">
        <f t="shared" si="3"/>
        <v>0</v>
      </c>
      <c r="N12" s="156">
        <v>0</v>
      </c>
      <c r="O12" s="156">
        <f t="shared" si="4"/>
        <v>0</v>
      </c>
      <c r="P12" s="156">
        <v>0</v>
      </c>
      <c r="Q12" s="156">
        <f t="shared" si="5"/>
        <v>0</v>
      </c>
      <c r="R12" s="156"/>
      <c r="S12" s="156" t="s">
        <v>128</v>
      </c>
      <c r="T12" s="156" t="s">
        <v>129</v>
      </c>
      <c r="U12" s="156">
        <v>0</v>
      </c>
      <c r="V12" s="156">
        <f t="shared" si="6"/>
        <v>0</v>
      </c>
      <c r="W12" s="156"/>
      <c r="X12" s="156" t="s">
        <v>190</v>
      </c>
      <c r="Y12" s="147"/>
      <c r="Z12" s="147"/>
      <c r="AA12" s="147"/>
      <c r="AB12" s="147"/>
      <c r="AC12" s="147"/>
      <c r="AD12" s="147"/>
      <c r="AE12" s="147"/>
      <c r="AF12" s="147"/>
      <c r="AG12" s="147" t="s">
        <v>289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45" outlineLevel="1" x14ac:dyDescent="0.2">
      <c r="A13" s="173">
        <v>5</v>
      </c>
      <c r="B13" s="174" t="s">
        <v>66</v>
      </c>
      <c r="C13" s="183" t="s">
        <v>407</v>
      </c>
      <c r="D13" s="175" t="s">
        <v>406</v>
      </c>
      <c r="E13" s="176">
        <v>1</v>
      </c>
      <c r="F13" s="177"/>
      <c r="G13" s="178">
        <f t="shared" si="0"/>
        <v>0</v>
      </c>
      <c r="H13" s="177"/>
      <c r="I13" s="178">
        <f t="shared" si="1"/>
        <v>0</v>
      </c>
      <c r="J13" s="177"/>
      <c r="K13" s="178">
        <f t="shared" si="2"/>
        <v>0</v>
      </c>
      <c r="L13" s="178">
        <v>21</v>
      </c>
      <c r="M13" s="179">
        <f t="shared" si="3"/>
        <v>0</v>
      </c>
      <c r="N13" s="156">
        <v>0</v>
      </c>
      <c r="O13" s="156">
        <f t="shared" si="4"/>
        <v>0</v>
      </c>
      <c r="P13" s="156">
        <v>0</v>
      </c>
      <c r="Q13" s="156">
        <f t="shared" si="5"/>
        <v>0</v>
      </c>
      <c r="R13" s="156"/>
      <c r="S13" s="156" t="s">
        <v>128</v>
      </c>
      <c r="T13" s="156" t="s">
        <v>129</v>
      </c>
      <c r="U13" s="156">
        <v>0</v>
      </c>
      <c r="V13" s="156">
        <f t="shared" si="6"/>
        <v>0</v>
      </c>
      <c r="W13" s="156"/>
      <c r="X13" s="156" t="s">
        <v>190</v>
      </c>
      <c r="Y13" s="147"/>
      <c r="Z13" s="147"/>
      <c r="AA13" s="147"/>
      <c r="AB13" s="147"/>
      <c r="AC13" s="147"/>
      <c r="AD13" s="147"/>
      <c r="AE13" s="147"/>
      <c r="AF13" s="147"/>
      <c r="AG13" s="147" t="s">
        <v>289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22.5" outlineLevel="1" x14ac:dyDescent="0.2">
      <c r="A14" s="173">
        <v>6</v>
      </c>
      <c r="B14" s="174" t="s">
        <v>68</v>
      </c>
      <c r="C14" s="183" t="s">
        <v>408</v>
      </c>
      <c r="D14" s="175" t="s">
        <v>409</v>
      </c>
      <c r="E14" s="176">
        <v>1</v>
      </c>
      <c r="F14" s="177"/>
      <c r="G14" s="178">
        <f t="shared" si="0"/>
        <v>0</v>
      </c>
      <c r="H14" s="177"/>
      <c r="I14" s="178">
        <f t="shared" si="1"/>
        <v>0</v>
      </c>
      <c r="J14" s="177"/>
      <c r="K14" s="178">
        <f t="shared" si="2"/>
        <v>0</v>
      </c>
      <c r="L14" s="178">
        <v>21</v>
      </c>
      <c r="M14" s="179">
        <f t="shared" si="3"/>
        <v>0</v>
      </c>
      <c r="N14" s="156">
        <v>0</v>
      </c>
      <c r="O14" s="156">
        <f t="shared" si="4"/>
        <v>0</v>
      </c>
      <c r="P14" s="156">
        <v>0</v>
      </c>
      <c r="Q14" s="156">
        <f t="shared" si="5"/>
        <v>0</v>
      </c>
      <c r="R14" s="156"/>
      <c r="S14" s="156" t="s">
        <v>128</v>
      </c>
      <c r="T14" s="156" t="s">
        <v>129</v>
      </c>
      <c r="U14" s="156">
        <v>0</v>
      </c>
      <c r="V14" s="156">
        <f t="shared" si="6"/>
        <v>0</v>
      </c>
      <c r="W14" s="156"/>
      <c r="X14" s="156" t="s">
        <v>190</v>
      </c>
      <c r="Y14" s="147"/>
      <c r="Z14" s="147"/>
      <c r="AA14" s="147"/>
      <c r="AB14" s="147"/>
      <c r="AC14" s="147"/>
      <c r="AD14" s="147"/>
      <c r="AE14" s="147"/>
      <c r="AF14" s="147"/>
      <c r="AG14" s="147" t="s">
        <v>289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2.5" outlineLevel="1" x14ac:dyDescent="0.2">
      <c r="A15" s="173">
        <v>7</v>
      </c>
      <c r="B15" s="174" t="s">
        <v>410</v>
      </c>
      <c r="C15" s="183" t="s">
        <v>411</v>
      </c>
      <c r="D15" s="175" t="s">
        <v>409</v>
      </c>
      <c r="E15" s="176">
        <v>1</v>
      </c>
      <c r="F15" s="177"/>
      <c r="G15" s="178">
        <f t="shared" si="0"/>
        <v>0</v>
      </c>
      <c r="H15" s="177"/>
      <c r="I15" s="178">
        <f t="shared" si="1"/>
        <v>0</v>
      </c>
      <c r="J15" s="177"/>
      <c r="K15" s="178">
        <f t="shared" si="2"/>
        <v>0</v>
      </c>
      <c r="L15" s="178">
        <v>21</v>
      </c>
      <c r="M15" s="179">
        <f t="shared" si="3"/>
        <v>0</v>
      </c>
      <c r="N15" s="156">
        <v>0</v>
      </c>
      <c r="O15" s="156">
        <f t="shared" si="4"/>
        <v>0</v>
      </c>
      <c r="P15" s="156">
        <v>0</v>
      </c>
      <c r="Q15" s="156">
        <f t="shared" si="5"/>
        <v>0</v>
      </c>
      <c r="R15" s="156"/>
      <c r="S15" s="156" t="s">
        <v>128</v>
      </c>
      <c r="T15" s="156" t="s">
        <v>129</v>
      </c>
      <c r="U15" s="156">
        <v>0</v>
      </c>
      <c r="V15" s="156">
        <f t="shared" si="6"/>
        <v>0</v>
      </c>
      <c r="W15" s="156"/>
      <c r="X15" s="156" t="s">
        <v>190</v>
      </c>
      <c r="Y15" s="147"/>
      <c r="Z15" s="147"/>
      <c r="AA15" s="147"/>
      <c r="AB15" s="147"/>
      <c r="AC15" s="147"/>
      <c r="AD15" s="147"/>
      <c r="AE15" s="147"/>
      <c r="AF15" s="147"/>
      <c r="AG15" s="147" t="s">
        <v>289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3">
        <v>8</v>
      </c>
      <c r="B16" s="174" t="s">
        <v>76</v>
      </c>
      <c r="C16" s="183" t="s">
        <v>412</v>
      </c>
      <c r="D16" s="175" t="s">
        <v>409</v>
      </c>
      <c r="E16" s="176">
        <v>1</v>
      </c>
      <c r="F16" s="177"/>
      <c r="G16" s="178">
        <f t="shared" si="0"/>
        <v>0</v>
      </c>
      <c r="H16" s="177"/>
      <c r="I16" s="178">
        <f t="shared" si="1"/>
        <v>0</v>
      </c>
      <c r="J16" s="177"/>
      <c r="K16" s="178">
        <f t="shared" si="2"/>
        <v>0</v>
      </c>
      <c r="L16" s="178">
        <v>21</v>
      </c>
      <c r="M16" s="179">
        <f t="shared" si="3"/>
        <v>0</v>
      </c>
      <c r="N16" s="156">
        <v>0</v>
      </c>
      <c r="O16" s="156">
        <f t="shared" si="4"/>
        <v>0</v>
      </c>
      <c r="P16" s="156">
        <v>0</v>
      </c>
      <c r="Q16" s="156">
        <f t="shared" si="5"/>
        <v>0</v>
      </c>
      <c r="R16" s="156"/>
      <c r="S16" s="156" t="s">
        <v>128</v>
      </c>
      <c r="T16" s="156" t="s">
        <v>129</v>
      </c>
      <c r="U16" s="156">
        <v>0</v>
      </c>
      <c r="V16" s="156">
        <f t="shared" si="6"/>
        <v>0</v>
      </c>
      <c r="W16" s="156"/>
      <c r="X16" s="156" t="s">
        <v>190</v>
      </c>
      <c r="Y16" s="147"/>
      <c r="Z16" s="147"/>
      <c r="AA16" s="147"/>
      <c r="AB16" s="147"/>
      <c r="AC16" s="147"/>
      <c r="AD16" s="147"/>
      <c r="AE16" s="147"/>
      <c r="AF16" s="147"/>
      <c r="AG16" s="147" t="s">
        <v>289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1" x14ac:dyDescent="0.2">
      <c r="A17" s="173">
        <v>9</v>
      </c>
      <c r="B17" s="174" t="s">
        <v>443</v>
      </c>
      <c r="C17" s="183" t="s">
        <v>413</v>
      </c>
      <c r="D17" s="175" t="s">
        <v>409</v>
      </c>
      <c r="E17" s="176">
        <v>1</v>
      </c>
      <c r="F17" s="177"/>
      <c r="G17" s="178">
        <f t="shared" si="0"/>
        <v>0</v>
      </c>
      <c r="H17" s="177"/>
      <c r="I17" s="178">
        <f t="shared" si="1"/>
        <v>0</v>
      </c>
      <c r="J17" s="177"/>
      <c r="K17" s="178">
        <f t="shared" si="2"/>
        <v>0</v>
      </c>
      <c r="L17" s="178">
        <v>21</v>
      </c>
      <c r="M17" s="179">
        <f t="shared" si="3"/>
        <v>0</v>
      </c>
      <c r="N17" s="156">
        <v>0</v>
      </c>
      <c r="O17" s="156">
        <f t="shared" si="4"/>
        <v>0</v>
      </c>
      <c r="P17" s="156">
        <v>0</v>
      </c>
      <c r="Q17" s="156">
        <f t="shared" si="5"/>
        <v>0</v>
      </c>
      <c r="R17" s="156"/>
      <c r="S17" s="156" t="s">
        <v>128</v>
      </c>
      <c r="T17" s="156" t="s">
        <v>129</v>
      </c>
      <c r="U17" s="156">
        <v>1</v>
      </c>
      <c r="V17" s="156">
        <f t="shared" si="6"/>
        <v>1</v>
      </c>
      <c r="W17" s="156"/>
      <c r="X17" s="156" t="s">
        <v>130</v>
      </c>
      <c r="Y17" s="147"/>
      <c r="Z17" s="147"/>
      <c r="AA17" s="147"/>
      <c r="AB17" s="147"/>
      <c r="AC17" s="147"/>
      <c r="AD17" s="147"/>
      <c r="AE17" s="147"/>
      <c r="AF17" s="147"/>
      <c r="AG17" s="147" t="s">
        <v>131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2.5" outlineLevel="1" x14ac:dyDescent="0.2">
      <c r="A18" s="173">
        <v>10</v>
      </c>
      <c r="B18" s="174" t="s">
        <v>414</v>
      </c>
      <c r="C18" s="183" t="s">
        <v>415</v>
      </c>
      <c r="D18" s="175" t="s">
        <v>409</v>
      </c>
      <c r="E18" s="176">
        <v>1</v>
      </c>
      <c r="F18" s="177"/>
      <c r="G18" s="178">
        <f t="shared" si="0"/>
        <v>0</v>
      </c>
      <c r="H18" s="177"/>
      <c r="I18" s="178">
        <f t="shared" si="1"/>
        <v>0</v>
      </c>
      <c r="J18" s="177"/>
      <c r="K18" s="178">
        <f t="shared" si="2"/>
        <v>0</v>
      </c>
      <c r="L18" s="178">
        <v>21</v>
      </c>
      <c r="M18" s="179">
        <f t="shared" si="3"/>
        <v>0</v>
      </c>
      <c r="N18" s="156">
        <v>0</v>
      </c>
      <c r="O18" s="156">
        <f t="shared" si="4"/>
        <v>0</v>
      </c>
      <c r="P18" s="156">
        <v>0</v>
      </c>
      <c r="Q18" s="156">
        <f t="shared" si="5"/>
        <v>0</v>
      </c>
      <c r="R18" s="156"/>
      <c r="S18" s="156" t="s">
        <v>128</v>
      </c>
      <c r="T18" s="156" t="s">
        <v>129</v>
      </c>
      <c r="U18" s="156">
        <v>0</v>
      </c>
      <c r="V18" s="156">
        <f t="shared" si="6"/>
        <v>0</v>
      </c>
      <c r="W18" s="156"/>
      <c r="X18" s="156" t="s">
        <v>190</v>
      </c>
      <c r="Y18" s="147"/>
      <c r="Z18" s="147"/>
      <c r="AA18" s="147"/>
      <c r="AB18" s="147"/>
      <c r="AC18" s="147"/>
      <c r="AD18" s="147"/>
      <c r="AE18" s="147"/>
      <c r="AF18" s="147"/>
      <c r="AG18" s="147" t="s">
        <v>289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1" x14ac:dyDescent="0.2">
      <c r="A19" s="173">
        <v>11</v>
      </c>
      <c r="B19" s="174" t="s">
        <v>416</v>
      </c>
      <c r="C19" s="183" t="s">
        <v>417</v>
      </c>
      <c r="D19" s="175" t="s">
        <v>409</v>
      </c>
      <c r="E19" s="176">
        <v>4</v>
      </c>
      <c r="F19" s="177"/>
      <c r="G19" s="178">
        <f t="shared" si="0"/>
        <v>0</v>
      </c>
      <c r="H19" s="177"/>
      <c r="I19" s="178">
        <f t="shared" si="1"/>
        <v>0</v>
      </c>
      <c r="J19" s="177"/>
      <c r="K19" s="178">
        <f t="shared" si="2"/>
        <v>0</v>
      </c>
      <c r="L19" s="178">
        <v>21</v>
      </c>
      <c r="M19" s="179">
        <f t="shared" si="3"/>
        <v>0</v>
      </c>
      <c r="N19" s="156">
        <v>0</v>
      </c>
      <c r="O19" s="156">
        <f t="shared" si="4"/>
        <v>0</v>
      </c>
      <c r="P19" s="156">
        <v>0</v>
      </c>
      <c r="Q19" s="156">
        <f t="shared" si="5"/>
        <v>0</v>
      </c>
      <c r="R19" s="156"/>
      <c r="S19" s="156" t="s">
        <v>128</v>
      </c>
      <c r="T19" s="156" t="s">
        <v>129</v>
      </c>
      <c r="U19" s="156">
        <v>0</v>
      </c>
      <c r="V19" s="156">
        <f t="shared" si="6"/>
        <v>0</v>
      </c>
      <c r="W19" s="156"/>
      <c r="X19" s="156" t="s">
        <v>190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289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73">
        <v>12</v>
      </c>
      <c r="B20" s="174" t="s">
        <v>418</v>
      </c>
      <c r="C20" s="183" t="s">
        <v>419</v>
      </c>
      <c r="D20" s="175" t="s">
        <v>409</v>
      </c>
      <c r="E20" s="176">
        <v>7</v>
      </c>
      <c r="F20" s="177"/>
      <c r="G20" s="178">
        <f t="shared" si="0"/>
        <v>0</v>
      </c>
      <c r="H20" s="177"/>
      <c r="I20" s="178">
        <f t="shared" si="1"/>
        <v>0</v>
      </c>
      <c r="J20" s="177"/>
      <c r="K20" s="178">
        <f t="shared" si="2"/>
        <v>0</v>
      </c>
      <c r="L20" s="178">
        <v>21</v>
      </c>
      <c r="M20" s="179">
        <f t="shared" si="3"/>
        <v>0</v>
      </c>
      <c r="N20" s="156">
        <v>0</v>
      </c>
      <c r="O20" s="156">
        <f t="shared" si="4"/>
        <v>0</v>
      </c>
      <c r="P20" s="156">
        <v>0</v>
      </c>
      <c r="Q20" s="156">
        <f t="shared" si="5"/>
        <v>0</v>
      </c>
      <c r="R20" s="156"/>
      <c r="S20" s="156" t="s">
        <v>128</v>
      </c>
      <c r="T20" s="156" t="s">
        <v>129</v>
      </c>
      <c r="U20" s="156">
        <v>0</v>
      </c>
      <c r="V20" s="156">
        <f t="shared" si="6"/>
        <v>0</v>
      </c>
      <c r="W20" s="156"/>
      <c r="X20" s="156" t="s">
        <v>190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289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2.5" outlineLevel="1" x14ac:dyDescent="0.2">
      <c r="A21" s="173">
        <v>13</v>
      </c>
      <c r="B21" s="174" t="s">
        <v>420</v>
      </c>
      <c r="C21" s="183" t="s">
        <v>421</v>
      </c>
      <c r="D21" s="175" t="s">
        <v>409</v>
      </c>
      <c r="E21" s="176">
        <v>1</v>
      </c>
      <c r="F21" s="177"/>
      <c r="G21" s="178">
        <f t="shared" si="0"/>
        <v>0</v>
      </c>
      <c r="H21" s="177"/>
      <c r="I21" s="178">
        <f t="shared" si="1"/>
        <v>0</v>
      </c>
      <c r="J21" s="177"/>
      <c r="K21" s="178">
        <f t="shared" si="2"/>
        <v>0</v>
      </c>
      <c r="L21" s="178">
        <v>21</v>
      </c>
      <c r="M21" s="179">
        <f t="shared" si="3"/>
        <v>0</v>
      </c>
      <c r="N21" s="156">
        <v>0</v>
      </c>
      <c r="O21" s="156">
        <f t="shared" si="4"/>
        <v>0</v>
      </c>
      <c r="P21" s="156">
        <v>0</v>
      </c>
      <c r="Q21" s="156">
        <f t="shared" si="5"/>
        <v>0</v>
      </c>
      <c r="R21" s="156"/>
      <c r="S21" s="156" t="s">
        <v>128</v>
      </c>
      <c r="T21" s="156" t="s">
        <v>129</v>
      </c>
      <c r="U21" s="156">
        <v>0</v>
      </c>
      <c r="V21" s="156">
        <f t="shared" si="6"/>
        <v>0</v>
      </c>
      <c r="W21" s="156"/>
      <c r="X21" s="156" t="s">
        <v>190</v>
      </c>
      <c r="Y21" s="147"/>
      <c r="Z21" s="147"/>
      <c r="AA21" s="147"/>
      <c r="AB21" s="147"/>
      <c r="AC21" s="147"/>
      <c r="AD21" s="147"/>
      <c r="AE21" s="147"/>
      <c r="AF21" s="147"/>
      <c r="AG21" s="147" t="s">
        <v>289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2.5" outlineLevel="1" x14ac:dyDescent="0.2">
      <c r="A22" s="173">
        <v>14</v>
      </c>
      <c r="B22" s="174" t="s">
        <v>422</v>
      </c>
      <c r="C22" s="183" t="s">
        <v>423</v>
      </c>
      <c r="D22" s="175" t="s">
        <v>409</v>
      </c>
      <c r="E22" s="176">
        <v>1</v>
      </c>
      <c r="F22" s="177"/>
      <c r="G22" s="178">
        <f t="shared" si="0"/>
        <v>0</v>
      </c>
      <c r="H22" s="177"/>
      <c r="I22" s="178">
        <f t="shared" si="1"/>
        <v>0</v>
      </c>
      <c r="J22" s="177"/>
      <c r="K22" s="178">
        <f t="shared" si="2"/>
        <v>0</v>
      </c>
      <c r="L22" s="178">
        <v>21</v>
      </c>
      <c r="M22" s="179">
        <f t="shared" si="3"/>
        <v>0</v>
      </c>
      <c r="N22" s="156">
        <v>0</v>
      </c>
      <c r="O22" s="156">
        <f t="shared" si="4"/>
        <v>0</v>
      </c>
      <c r="P22" s="156">
        <v>0</v>
      </c>
      <c r="Q22" s="156">
        <f t="shared" si="5"/>
        <v>0</v>
      </c>
      <c r="R22" s="156"/>
      <c r="S22" s="156" t="s">
        <v>128</v>
      </c>
      <c r="T22" s="156" t="s">
        <v>129</v>
      </c>
      <c r="U22" s="156">
        <v>0</v>
      </c>
      <c r="V22" s="156">
        <f t="shared" si="6"/>
        <v>0</v>
      </c>
      <c r="W22" s="156"/>
      <c r="X22" s="156" t="s">
        <v>190</v>
      </c>
      <c r="Y22" s="147"/>
      <c r="Z22" s="147"/>
      <c r="AA22" s="147"/>
      <c r="AB22" s="147"/>
      <c r="AC22" s="147"/>
      <c r="AD22" s="147"/>
      <c r="AE22" s="147"/>
      <c r="AF22" s="147"/>
      <c r="AG22" s="147" t="s">
        <v>289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1" x14ac:dyDescent="0.2">
      <c r="A23" s="173">
        <v>15</v>
      </c>
      <c r="B23" s="174" t="s">
        <v>424</v>
      </c>
      <c r="C23" s="183" t="s">
        <v>425</v>
      </c>
      <c r="D23" s="175" t="s">
        <v>409</v>
      </c>
      <c r="E23" s="176">
        <v>1</v>
      </c>
      <c r="F23" s="177"/>
      <c r="G23" s="178">
        <f t="shared" si="0"/>
        <v>0</v>
      </c>
      <c r="H23" s="177"/>
      <c r="I23" s="178">
        <f t="shared" si="1"/>
        <v>0</v>
      </c>
      <c r="J23" s="177"/>
      <c r="K23" s="178">
        <f t="shared" si="2"/>
        <v>0</v>
      </c>
      <c r="L23" s="178">
        <v>21</v>
      </c>
      <c r="M23" s="179">
        <f t="shared" si="3"/>
        <v>0</v>
      </c>
      <c r="N23" s="156">
        <v>0</v>
      </c>
      <c r="O23" s="156">
        <f t="shared" si="4"/>
        <v>0</v>
      </c>
      <c r="P23" s="156">
        <v>0</v>
      </c>
      <c r="Q23" s="156">
        <f t="shared" si="5"/>
        <v>0</v>
      </c>
      <c r="R23" s="156"/>
      <c r="S23" s="156" t="s">
        <v>128</v>
      </c>
      <c r="T23" s="156" t="s">
        <v>129</v>
      </c>
      <c r="U23" s="156">
        <v>0</v>
      </c>
      <c r="V23" s="156">
        <f t="shared" si="6"/>
        <v>0</v>
      </c>
      <c r="W23" s="156"/>
      <c r="X23" s="156" t="s">
        <v>190</v>
      </c>
      <c r="Y23" s="147"/>
      <c r="Z23" s="147"/>
      <c r="AA23" s="147"/>
      <c r="AB23" s="147"/>
      <c r="AC23" s="147"/>
      <c r="AD23" s="147"/>
      <c r="AE23" s="147"/>
      <c r="AF23" s="147"/>
      <c r="AG23" s="147" t="s">
        <v>289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33.75" outlineLevel="1" x14ac:dyDescent="0.2">
      <c r="A24" s="173">
        <v>16</v>
      </c>
      <c r="B24" s="174" t="s">
        <v>426</v>
      </c>
      <c r="C24" s="183" t="s">
        <v>427</v>
      </c>
      <c r="D24" s="175" t="s">
        <v>409</v>
      </c>
      <c r="E24" s="176">
        <v>1</v>
      </c>
      <c r="F24" s="177"/>
      <c r="G24" s="178">
        <f t="shared" si="0"/>
        <v>0</v>
      </c>
      <c r="H24" s="177"/>
      <c r="I24" s="178">
        <f t="shared" si="1"/>
        <v>0</v>
      </c>
      <c r="J24" s="177"/>
      <c r="K24" s="178">
        <f t="shared" si="2"/>
        <v>0</v>
      </c>
      <c r="L24" s="178">
        <v>21</v>
      </c>
      <c r="M24" s="179">
        <f t="shared" si="3"/>
        <v>0</v>
      </c>
      <c r="N24" s="156">
        <v>0</v>
      </c>
      <c r="O24" s="156">
        <f t="shared" si="4"/>
        <v>0</v>
      </c>
      <c r="P24" s="156">
        <v>0</v>
      </c>
      <c r="Q24" s="156">
        <f t="shared" si="5"/>
        <v>0</v>
      </c>
      <c r="R24" s="156"/>
      <c r="S24" s="156" t="s">
        <v>128</v>
      </c>
      <c r="T24" s="156" t="s">
        <v>129</v>
      </c>
      <c r="U24" s="156">
        <v>0</v>
      </c>
      <c r="V24" s="156">
        <f t="shared" si="6"/>
        <v>0</v>
      </c>
      <c r="W24" s="156"/>
      <c r="X24" s="156" t="s">
        <v>190</v>
      </c>
      <c r="Y24" s="147"/>
      <c r="Z24" s="147"/>
      <c r="AA24" s="147"/>
      <c r="AB24" s="147"/>
      <c r="AC24" s="147"/>
      <c r="AD24" s="147"/>
      <c r="AE24" s="147"/>
      <c r="AF24" s="147"/>
      <c r="AG24" s="147" t="s">
        <v>289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ht="33.75" outlineLevel="1" x14ac:dyDescent="0.2">
      <c r="A25" s="173">
        <v>17</v>
      </c>
      <c r="B25" s="174" t="s">
        <v>428</v>
      </c>
      <c r="C25" s="183" t="s">
        <v>429</v>
      </c>
      <c r="D25" s="175" t="s">
        <v>409</v>
      </c>
      <c r="E25" s="176">
        <v>1</v>
      </c>
      <c r="F25" s="177"/>
      <c r="G25" s="178">
        <f t="shared" si="0"/>
        <v>0</v>
      </c>
      <c r="H25" s="177"/>
      <c r="I25" s="178">
        <f t="shared" si="1"/>
        <v>0</v>
      </c>
      <c r="J25" s="177"/>
      <c r="K25" s="178">
        <f t="shared" si="2"/>
        <v>0</v>
      </c>
      <c r="L25" s="178">
        <v>21</v>
      </c>
      <c r="M25" s="179">
        <f t="shared" si="3"/>
        <v>0</v>
      </c>
      <c r="N25" s="156">
        <v>0</v>
      </c>
      <c r="O25" s="156">
        <f t="shared" si="4"/>
        <v>0</v>
      </c>
      <c r="P25" s="156">
        <v>0</v>
      </c>
      <c r="Q25" s="156">
        <f t="shared" si="5"/>
        <v>0</v>
      </c>
      <c r="R25" s="156"/>
      <c r="S25" s="156" t="s">
        <v>128</v>
      </c>
      <c r="T25" s="156" t="s">
        <v>129</v>
      </c>
      <c r="U25" s="156">
        <v>0</v>
      </c>
      <c r="V25" s="156">
        <f t="shared" si="6"/>
        <v>0</v>
      </c>
      <c r="W25" s="156"/>
      <c r="X25" s="156" t="s">
        <v>190</v>
      </c>
      <c r="Y25" s="147"/>
      <c r="Z25" s="147"/>
      <c r="AA25" s="147"/>
      <c r="AB25" s="147"/>
      <c r="AC25" s="147"/>
      <c r="AD25" s="147"/>
      <c r="AE25" s="147"/>
      <c r="AF25" s="147"/>
      <c r="AG25" s="147" t="s">
        <v>289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66">
        <v>18</v>
      </c>
      <c r="B26" s="167" t="s">
        <v>444</v>
      </c>
      <c r="C26" s="184" t="s">
        <v>430</v>
      </c>
      <c r="D26" s="168" t="s">
        <v>431</v>
      </c>
      <c r="E26" s="169">
        <v>1</v>
      </c>
      <c r="F26" s="170"/>
      <c r="G26" s="171">
        <f t="shared" si="0"/>
        <v>0</v>
      </c>
      <c r="H26" s="170"/>
      <c r="I26" s="171">
        <f t="shared" si="1"/>
        <v>0</v>
      </c>
      <c r="J26" s="170"/>
      <c r="K26" s="171">
        <f t="shared" si="2"/>
        <v>0</v>
      </c>
      <c r="L26" s="171">
        <v>21</v>
      </c>
      <c r="M26" s="172">
        <f t="shared" si="3"/>
        <v>0</v>
      </c>
      <c r="N26" s="156">
        <v>0</v>
      </c>
      <c r="O26" s="156">
        <f t="shared" si="4"/>
        <v>0</v>
      </c>
      <c r="P26" s="156">
        <v>0</v>
      </c>
      <c r="Q26" s="156">
        <f t="shared" si="5"/>
        <v>0</v>
      </c>
      <c r="R26" s="156"/>
      <c r="S26" s="156" t="s">
        <v>128</v>
      </c>
      <c r="T26" s="156" t="s">
        <v>129</v>
      </c>
      <c r="U26" s="156">
        <v>0</v>
      </c>
      <c r="V26" s="156">
        <f t="shared" si="6"/>
        <v>0</v>
      </c>
      <c r="W26" s="156"/>
      <c r="X26" s="156" t="s">
        <v>130</v>
      </c>
      <c r="Y26" s="147"/>
      <c r="Z26" s="147"/>
      <c r="AA26" s="147"/>
      <c r="AB26" s="147"/>
      <c r="AC26" s="147"/>
      <c r="AD26" s="147"/>
      <c r="AE26" s="147"/>
      <c r="AF26" s="147"/>
      <c r="AG26" s="147" t="s">
        <v>131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x14ac:dyDescent="0.2">
      <c r="A27" s="3"/>
      <c r="B27" s="4"/>
      <c r="C27" s="186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AE27">
        <v>15</v>
      </c>
      <c r="AF27">
        <v>21</v>
      </c>
      <c r="AG27" t="s">
        <v>110</v>
      </c>
    </row>
    <row r="28" spans="1:60" x14ac:dyDescent="0.2">
      <c r="A28" s="150"/>
      <c r="B28" s="151" t="s">
        <v>31</v>
      </c>
      <c r="C28" s="187"/>
      <c r="D28" s="152"/>
      <c r="E28" s="153"/>
      <c r="F28" s="153"/>
      <c r="G28" s="181">
        <f>G8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AE28">
        <f>SUMIF(L7:L26,AE27,G7:G26)</f>
        <v>0</v>
      </c>
      <c r="AF28">
        <f>SUMIF(L7:L26,AF27,G7:G26)</f>
        <v>0</v>
      </c>
      <c r="AG28" t="s">
        <v>304</v>
      </c>
    </row>
    <row r="29" spans="1:60" x14ac:dyDescent="0.2">
      <c r="A29" s="3"/>
      <c r="B29" s="4"/>
      <c r="C29" s="186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60" x14ac:dyDescent="0.2">
      <c r="A30" s="3"/>
      <c r="B30" s="4"/>
      <c r="C30" s="186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60" x14ac:dyDescent="0.2">
      <c r="A31" s="254" t="s">
        <v>305</v>
      </c>
      <c r="B31" s="254"/>
      <c r="C31" s="255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60" x14ac:dyDescent="0.2">
      <c r="A32" s="256"/>
      <c r="B32" s="257"/>
      <c r="C32" s="258"/>
      <c r="D32" s="257"/>
      <c r="E32" s="257"/>
      <c r="F32" s="257"/>
      <c r="G32" s="25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AG32" t="s">
        <v>306</v>
      </c>
    </row>
    <row r="33" spans="1:33" x14ac:dyDescent="0.2">
      <c r="A33" s="260"/>
      <c r="B33" s="261"/>
      <c r="C33" s="262"/>
      <c r="D33" s="261"/>
      <c r="E33" s="261"/>
      <c r="F33" s="261"/>
      <c r="G33" s="26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33" x14ac:dyDescent="0.2">
      <c r="A34" s="260"/>
      <c r="B34" s="261"/>
      <c r="C34" s="262"/>
      <c r="D34" s="261"/>
      <c r="E34" s="261"/>
      <c r="F34" s="261"/>
      <c r="G34" s="26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33" x14ac:dyDescent="0.2">
      <c r="A35" s="260"/>
      <c r="B35" s="261"/>
      <c r="C35" s="262"/>
      <c r="D35" s="261"/>
      <c r="E35" s="261"/>
      <c r="F35" s="261"/>
      <c r="G35" s="26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33" x14ac:dyDescent="0.2">
      <c r="A36" s="264"/>
      <c r="B36" s="265"/>
      <c r="C36" s="266"/>
      <c r="D36" s="265"/>
      <c r="E36" s="265"/>
      <c r="F36" s="265"/>
      <c r="G36" s="26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33" x14ac:dyDescent="0.2">
      <c r="A37" s="3"/>
      <c r="B37" s="4"/>
      <c r="C37" s="186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33" x14ac:dyDescent="0.2">
      <c r="C38" s="188"/>
      <c r="D38" s="10"/>
      <c r="AG38" t="s">
        <v>307</v>
      </c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32:G36"/>
    <mergeCell ref="A1:G1"/>
    <mergeCell ref="C2:G2"/>
    <mergeCell ref="C3:G3"/>
    <mergeCell ref="C4:G4"/>
    <mergeCell ref="A31:C3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C31" sqref="C31"/>
    </sheetView>
  </sheetViews>
  <sheetFormatPr defaultRowHeight="12.75" outlineLevelRow="1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98</v>
      </c>
    </row>
    <row r="2" spans="1:60" ht="24.95" customHeight="1" x14ac:dyDescent="0.2">
      <c r="A2" s="139" t="s">
        <v>8</v>
      </c>
      <c r="B2" s="49" t="s">
        <v>43</v>
      </c>
      <c r="C2" s="248" t="s">
        <v>44</v>
      </c>
      <c r="D2" s="249"/>
      <c r="E2" s="249"/>
      <c r="F2" s="249"/>
      <c r="G2" s="250"/>
      <c r="AG2" t="s">
        <v>99</v>
      </c>
    </row>
    <row r="3" spans="1:60" ht="24.95" customHeight="1" x14ac:dyDescent="0.2">
      <c r="A3" s="139" t="s">
        <v>9</v>
      </c>
      <c r="B3" s="49" t="s">
        <v>55</v>
      </c>
      <c r="C3" s="248" t="s">
        <v>55</v>
      </c>
      <c r="D3" s="249"/>
      <c r="E3" s="249"/>
      <c r="F3" s="249"/>
      <c r="G3" s="250"/>
      <c r="AC3" s="121" t="s">
        <v>99</v>
      </c>
      <c r="AG3" t="s">
        <v>100</v>
      </c>
    </row>
    <row r="4" spans="1:60" ht="24.95" customHeight="1" x14ac:dyDescent="0.2">
      <c r="A4" s="140" t="s">
        <v>10</v>
      </c>
      <c r="B4" s="141" t="s">
        <v>56</v>
      </c>
      <c r="C4" s="251" t="s">
        <v>55</v>
      </c>
      <c r="D4" s="252"/>
      <c r="E4" s="252"/>
      <c r="F4" s="252"/>
      <c r="G4" s="253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31</v>
      </c>
      <c r="H6" s="146" t="s">
        <v>32</v>
      </c>
      <c r="I6" s="146" t="s">
        <v>108</v>
      </c>
      <c r="J6" s="146" t="s">
        <v>33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 x14ac:dyDescent="0.2">
      <c r="A8" s="160" t="s">
        <v>123</v>
      </c>
      <c r="B8" s="161" t="s">
        <v>94</v>
      </c>
      <c r="C8" s="182" t="s">
        <v>95</v>
      </c>
      <c r="D8" s="162"/>
      <c r="E8" s="163"/>
      <c r="F8" s="164"/>
      <c r="G8" s="164">
        <f>SUMIF(AG9:AG13,"&lt;&gt;NOR",G9:G13)</f>
        <v>0</v>
      </c>
      <c r="H8" s="164"/>
      <c r="I8" s="164">
        <f>SUM(I9:I13)</f>
        <v>0</v>
      </c>
      <c r="J8" s="164"/>
      <c r="K8" s="164">
        <f>SUM(K9:K13)</f>
        <v>0</v>
      </c>
      <c r="L8" s="164"/>
      <c r="M8" s="165">
        <f>SUM(M9:M13)</f>
        <v>0</v>
      </c>
      <c r="N8" s="159"/>
      <c r="O8" s="159">
        <f>SUM(O9:O13)</f>
        <v>0</v>
      </c>
      <c r="P8" s="159"/>
      <c r="Q8" s="159">
        <f>SUM(Q9:Q13)</f>
        <v>0</v>
      </c>
      <c r="R8" s="159"/>
      <c r="S8" s="159"/>
      <c r="T8" s="159"/>
      <c r="U8" s="159"/>
      <c r="V8" s="159">
        <f>SUM(V9:V13)</f>
        <v>0</v>
      </c>
      <c r="W8" s="159"/>
      <c r="X8" s="159"/>
      <c r="AG8" t="s">
        <v>124</v>
      </c>
    </row>
    <row r="9" spans="1:60" outlineLevel="1" x14ac:dyDescent="0.2">
      <c r="A9" s="166">
        <v>1</v>
      </c>
      <c r="B9" s="167" t="s">
        <v>432</v>
      </c>
      <c r="C9" s="184" t="s">
        <v>433</v>
      </c>
      <c r="D9" s="168" t="s">
        <v>376</v>
      </c>
      <c r="E9" s="169">
        <v>1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2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6"/>
      <c r="S9" s="156" t="s">
        <v>128</v>
      </c>
      <c r="T9" s="156" t="s">
        <v>129</v>
      </c>
      <c r="U9" s="156">
        <v>0</v>
      </c>
      <c r="V9" s="156">
        <f>ROUND(E9*U9,2)</f>
        <v>0</v>
      </c>
      <c r="W9" s="156"/>
      <c r="X9" s="156" t="s">
        <v>55</v>
      </c>
      <c r="Y9" s="147"/>
      <c r="Z9" s="147"/>
      <c r="AA9" s="147"/>
      <c r="AB9" s="147"/>
      <c r="AC9" s="147"/>
      <c r="AD9" s="147"/>
      <c r="AE9" s="147"/>
      <c r="AF9" s="147"/>
      <c r="AG9" s="147" t="s">
        <v>434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2.5" outlineLevel="1" x14ac:dyDescent="0.2">
      <c r="A10" s="154"/>
      <c r="B10" s="155"/>
      <c r="C10" s="245" t="s">
        <v>435</v>
      </c>
      <c r="D10" s="246"/>
      <c r="E10" s="246"/>
      <c r="F10" s="246"/>
      <c r="G10" s="24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47"/>
      <c r="Z10" s="147"/>
      <c r="AA10" s="147"/>
      <c r="AB10" s="147"/>
      <c r="AC10" s="147"/>
      <c r="AD10" s="147"/>
      <c r="AE10" s="147"/>
      <c r="AF10" s="147"/>
      <c r="AG10" s="147" t="s">
        <v>138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80" t="str">
        <f>C10</f>
        <v>-  Zajištění bezpečného příjezdu a přístupu na staveniště včetně dopravního značení a potřebných souhlasů a rozhodnutí s vybudováním zařízení staveniště</v>
      </c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268" t="s">
        <v>436</v>
      </c>
      <c r="D11" s="269"/>
      <c r="E11" s="269"/>
      <c r="F11" s="269"/>
      <c r="G11" s="269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47"/>
      <c r="Z11" s="147"/>
      <c r="AA11" s="147"/>
      <c r="AB11" s="147"/>
      <c r="AC11" s="147"/>
      <c r="AD11" s="147"/>
      <c r="AE11" s="147"/>
      <c r="AF11" s="147"/>
      <c r="AG11" s="147" t="s">
        <v>138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33.75" outlineLevel="1" x14ac:dyDescent="0.2">
      <c r="A12" s="154"/>
      <c r="B12" s="155"/>
      <c r="C12" s="268" t="s">
        <v>437</v>
      </c>
      <c r="D12" s="269"/>
      <c r="E12" s="269"/>
      <c r="F12" s="269"/>
      <c r="G12" s="269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47"/>
      <c r="Z12" s="147"/>
      <c r="AA12" s="147"/>
      <c r="AB12" s="147"/>
      <c r="AC12" s="147"/>
      <c r="AD12" s="147"/>
      <c r="AE12" s="147"/>
      <c r="AF12" s="147"/>
      <c r="AG12" s="147" t="s">
        <v>138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80" t="str">
        <f>C12</f>
        <v>- Náklady na úklid v prostoru staveniště a příjezdových komunikací ke staveništi. Opatření k zabránění nadměrného zatěžování staveniště a jeho okolí prachem (např. používání krycích plachet, kropení sutě a odtěžované zeminy vodou)</v>
      </c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154"/>
      <c r="B13" s="155"/>
      <c r="C13" s="185" t="s">
        <v>438</v>
      </c>
      <c r="D13" s="157"/>
      <c r="E13" s="158">
        <v>1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47"/>
      <c r="Z13" s="147"/>
      <c r="AA13" s="147"/>
      <c r="AB13" s="147"/>
      <c r="AC13" s="147"/>
      <c r="AD13" s="147"/>
      <c r="AE13" s="147"/>
      <c r="AF13" s="147"/>
      <c r="AG13" s="147" t="s">
        <v>154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x14ac:dyDescent="0.2">
      <c r="A14" s="160" t="s">
        <v>123</v>
      </c>
      <c r="B14" s="161" t="s">
        <v>96</v>
      </c>
      <c r="C14" s="182" t="s">
        <v>30</v>
      </c>
      <c r="D14" s="162"/>
      <c r="E14" s="163"/>
      <c r="F14" s="164"/>
      <c r="G14" s="164">
        <f>SUMIF(AG15:AG16,"&lt;&gt;NOR",G15:G16)</f>
        <v>0</v>
      </c>
      <c r="H14" s="164"/>
      <c r="I14" s="164">
        <f>SUM(I15:I16)</f>
        <v>0</v>
      </c>
      <c r="J14" s="164"/>
      <c r="K14" s="164">
        <f>SUM(K15:K16)</f>
        <v>0</v>
      </c>
      <c r="L14" s="164"/>
      <c r="M14" s="165">
        <f>SUM(M15:M16)</f>
        <v>0</v>
      </c>
      <c r="N14" s="159"/>
      <c r="O14" s="159">
        <f>SUM(O15:O16)</f>
        <v>0</v>
      </c>
      <c r="P14" s="159"/>
      <c r="Q14" s="159">
        <f>SUM(Q15:Q16)</f>
        <v>0</v>
      </c>
      <c r="R14" s="159"/>
      <c r="S14" s="159"/>
      <c r="T14" s="159"/>
      <c r="U14" s="159"/>
      <c r="V14" s="159">
        <f>SUM(V15:V16)</f>
        <v>0</v>
      </c>
      <c r="W14" s="159"/>
      <c r="X14" s="159"/>
      <c r="AG14" t="s">
        <v>124</v>
      </c>
    </row>
    <row r="15" spans="1:60" ht="33.75" outlineLevel="1" x14ac:dyDescent="0.2">
      <c r="A15" s="166">
        <v>2</v>
      </c>
      <c r="B15" s="167" t="s">
        <v>439</v>
      </c>
      <c r="C15" s="184" t="s">
        <v>440</v>
      </c>
      <c r="D15" s="168" t="s">
        <v>441</v>
      </c>
      <c r="E15" s="169">
        <v>1</v>
      </c>
      <c r="F15" s="170"/>
      <c r="G15" s="171">
        <f>ROUND(E15*F15,2)</f>
        <v>0</v>
      </c>
      <c r="H15" s="170"/>
      <c r="I15" s="171">
        <f>ROUND(E15*H15,2)</f>
        <v>0</v>
      </c>
      <c r="J15" s="170"/>
      <c r="K15" s="171">
        <f>ROUND(E15*J15,2)</f>
        <v>0</v>
      </c>
      <c r="L15" s="171">
        <v>21</v>
      </c>
      <c r="M15" s="172">
        <f>G15*(1+L15/100)</f>
        <v>0</v>
      </c>
      <c r="N15" s="156">
        <v>0</v>
      </c>
      <c r="O15" s="156">
        <f>ROUND(E15*N15,2)</f>
        <v>0</v>
      </c>
      <c r="P15" s="156">
        <v>0</v>
      </c>
      <c r="Q15" s="156">
        <f>ROUND(E15*P15,2)</f>
        <v>0</v>
      </c>
      <c r="R15" s="156"/>
      <c r="S15" s="156" t="s">
        <v>128</v>
      </c>
      <c r="T15" s="156" t="s">
        <v>129</v>
      </c>
      <c r="U15" s="156">
        <v>0</v>
      </c>
      <c r="V15" s="156">
        <f>ROUND(E15*U15,2)</f>
        <v>0</v>
      </c>
      <c r="W15" s="156"/>
      <c r="X15" s="156" t="s">
        <v>55</v>
      </c>
      <c r="Y15" s="147"/>
      <c r="Z15" s="147"/>
      <c r="AA15" s="147"/>
      <c r="AB15" s="147"/>
      <c r="AC15" s="147"/>
      <c r="AD15" s="147"/>
      <c r="AE15" s="147"/>
      <c r="AF15" s="147"/>
      <c r="AG15" s="147" t="s">
        <v>434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54"/>
      <c r="B16" s="155"/>
      <c r="C16" s="245" t="s">
        <v>442</v>
      </c>
      <c r="D16" s="246"/>
      <c r="E16" s="246"/>
      <c r="F16" s="246"/>
      <c r="G16" s="24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47"/>
      <c r="Z16" s="147"/>
      <c r="AA16" s="147"/>
      <c r="AB16" s="147"/>
      <c r="AC16" s="147"/>
      <c r="AD16" s="147"/>
      <c r="AE16" s="147"/>
      <c r="AF16" s="147"/>
      <c r="AG16" s="147" t="s">
        <v>138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80" t="str">
        <f>C16</f>
        <v>Náklady na provedení skutečného zaměření stavby v rozsahu nezbytném pro zápis změny do katastru nemovitostí.</v>
      </c>
      <c r="BB16" s="147"/>
      <c r="BC16" s="147"/>
      <c r="BD16" s="147"/>
      <c r="BE16" s="147"/>
      <c r="BF16" s="147"/>
      <c r="BG16" s="147"/>
      <c r="BH16" s="147"/>
    </row>
    <row r="17" spans="1:33" x14ac:dyDescent="0.2">
      <c r="A17" s="3"/>
      <c r="B17" s="4"/>
      <c r="C17" s="186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AE17">
        <v>15</v>
      </c>
      <c r="AF17">
        <v>21</v>
      </c>
      <c r="AG17" t="s">
        <v>110</v>
      </c>
    </row>
    <row r="18" spans="1:33" x14ac:dyDescent="0.2">
      <c r="A18" s="150"/>
      <c r="B18" s="151" t="s">
        <v>31</v>
      </c>
      <c r="C18" s="187"/>
      <c r="D18" s="152"/>
      <c r="E18" s="153"/>
      <c r="F18" s="153"/>
      <c r="G18" s="181">
        <f>G8+G14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AE18">
        <f>SUMIF(L7:L16,AE17,G7:G16)</f>
        <v>0</v>
      </c>
      <c r="AF18">
        <f>SUMIF(L7:L16,AF17,G7:G16)</f>
        <v>0</v>
      </c>
      <c r="AG18" t="s">
        <v>304</v>
      </c>
    </row>
    <row r="19" spans="1:33" x14ac:dyDescent="0.2">
      <c r="A19" s="3"/>
      <c r="B19" s="4"/>
      <c r="C19" s="186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33" x14ac:dyDescent="0.2">
      <c r="A20" s="3"/>
      <c r="B20" s="4"/>
      <c r="C20" s="186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">
      <c r="A21" s="254" t="s">
        <v>305</v>
      </c>
      <c r="B21" s="254"/>
      <c r="C21" s="25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33" x14ac:dyDescent="0.2">
      <c r="A22" s="256"/>
      <c r="B22" s="257"/>
      <c r="C22" s="258"/>
      <c r="D22" s="257"/>
      <c r="E22" s="257"/>
      <c r="F22" s="257"/>
      <c r="G22" s="25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AG22" t="s">
        <v>306</v>
      </c>
    </row>
    <row r="23" spans="1:33" x14ac:dyDescent="0.2">
      <c r="A23" s="260"/>
      <c r="B23" s="261"/>
      <c r="C23" s="262"/>
      <c r="D23" s="261"/>
      <c r="E23" s="261"/>
      <c r="F23" s="261"/>
      <c r="G23" s="26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33" x14ac:dyDescent="0.2">
      <c r="A24" s="260"/>
      <c r="B24" s="261"/>
      <c r="C24" s="262"/>
      <c r="D24" s="261"/>
      <c r="E24" s="261"/>
      <c r="F24" s="261"/>
      <c r="G24" s="26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33" x14ac:dyDescent="0.2">
      <c r="A25" s="260"/>
      <c r="B25" s="261"/>
      <c r="C25" s="262"/>
      <c r="D25" s="261"/>
      <c r="E25" s="261"/>
      <c r="F25" s="261"/>
      <c r="G25" s="26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33" x14ac:dyDescent="0.2">
      <c r="A26" s="264"/>
      <c r="B26" s="265"/>
      <c r="C26" s="266"/>
      <c r="D26" s="265"/>
      <c r="E26" s="265"/>
      <c r="F26" s="265"/>
      <c r="G26" s="26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33" x14ac:dyDescent="0.2">
      <c r="A27" s="3"/>
      <c r="B27" s="4"/>
      <c r="C27" s="186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33" x14ac:dyDescent="0.2">
      <c r="C28" s="188"/>
      <c r="D28" s="10"/>
      <c r="AG28" t="s">
        <v>307</v>
      </c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yvDsvrrq96jgfp72UJMNkqTPwKLfEDxZFNV8eLIp42cyVo+uHvbuFXFSKSFzA4ornUxGtkCSGKXLu1rheOWIg==" saltValue="A7hZFuSg4/xtTqZtwqdrAg==" spinCount="100000" sheet="1"/>
  <mergeCells count="10">
    <mergeCell ref="A22:G26"/>
    <mergeCell ref="C10:G10"/>
    <mergeCell ref="C11:G11"/>
    <mergeCell ref="C12:G12"/>
    <mergeCell ref="C16:G16"/>
    <mergeCell ref="A1:G1"/>
    <mergeCell ref="C2:G2"/>
    <mergeCell ref="C3:G3"/>
    <mergeCell ref="C4:G4"/>
    <mergeCell ref="A21:C2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Terasa B</vt:lpstr>
      <vt:lpstr>Terasa C</vt:lpstr>
      <vt:lpstr>Povrchy teras</vt:lpstr>
      <vt:lpstr>VRN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'Povrchy teras'!Názvy_tisku</vt:lpstr>
      <vt:lpstr>'Terasa B'!Názvy_tisku</vt:lpstr>
      <vt:lpstr>'Terasa C'!Názvy_tisku</vt:lpstr>
      <vt:lpstr>VRN!Názvy_tisku</vt:lpstr>
      <vt:lpstr>oadresa</vt:lpstr>
      <vt:lpstr>Stavba!Objednatel</vt:lpstr>
      <vt:lpstr>Stavba!Objekt</vt:lpstr>
      <vt:lpstr>'Povrchy teras'!Oblast_tisku</vt:lpstr>
      <vt:lpstr>Stavba!Oblast_tisku</vt:lpstr>
      <vt:lpstr>'Terasa B'!Oblast_tisku</vt:lpstr>
      <vt:lpstr>'Terasa C'!Oblast_tisku</vt:lpstr>
      <vt:lpstr>VRN!Oblast_tisku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Petrušková Táňa</dc:creator>
  <cp:lastModifiedBy>Petrušková Táňa</cp:lastModifiedBy>
  <cp:lastPrinted>2019-03-19T12:27:02Z</cp:lastPrinted>
  <dcterms:created xsi:type="dcterms:W3CDTF">2009-04-08T07:15:50Z</dcterms:created>
  <dcterms:modified xsi:type="dcterms:W3CDTF">2021-06-18T06:44:44Z</dcterms:modified>
</cp:coreProperties>
</file>