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75" windowHeight="11715" tabRatio="841" activeTab="10"/>
  </bookViews>
  <sheets>
    <sheet name="kryc list" sheetId="1" r:id="rId1"/>
    <sheet name="rek" sheetId="2" r:id="rId2"/>
    <sheet name="01 - stavebna cast" sheetId="3" r:id="rId3"/>
    <sheet name="bezbarierovy vstup" sheetId="4" r:id="rId4"/>
    <sheet name="ZT" sheetId="5" r:id="rId5"/>
    <sheet name="UK" sheetId="6" r:id="rId6"/>
    <sheet name="VZT" sheetId="7" r:id="rId7"/>
    <sheet name="Bleskozvod" sheetId="8" r:id="rId8"/>
    <sheet name="vyťahy" sheetId="9" r:id="rId9"/>
    <sheet name="Výmena kuch l" sheetId="10" r:id="rId10"/>
    <sheet name="vymena zariadovacich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<sst xmlns="http://schemas.openxmlformats.org/spreadsheetml/2006/main" count="1540" uniqueCount="702">
  <si>
    <t>765</t>
  </si>
  <si>
    <t>Zadanie s výkazom výmer</t>
  </si>
  <si>
    <t xml:space="preserve">Stavba : </t>
  </si>
  <si>
    <t xml:space="preserve">Objekt : </t>
  </si>
  <si>
    <t>Bleskozvod</t>
  </si>
  <si>
    <t/>
  </si>
  <si>
    <t xml:space="preserve">Spracoval : </t>
  </si>
  <si>
    <t>Skrátený popis</t>
  </si>
  <si>
    <t>Výmera</t>
  </si>
  <si>
    <t>EURO</t>
  </si>
  <si>
    <t>Práce a dodávky M</t>
  </si>
  <si>
    <t>3450726400</t>
  </si>
  <si>
    <t>kus</t>
  </si>
  <si>
    <t>3450913000</t>
  </si>
  <si>
    <t>210220101</t>
  </si>
  <si>
    <t>Zvodový vodič včítane podpery FeZn do D 10 mm, A1 D 10 mm Cu D 8 mm</t>
  </si>
  <si>
    <t>2102201r01</t>
  </si>
  <si>
    <t>1561522500</t>
  </si>
  <si>
    <t>Drôt pozinkovaný mäkký 11343 d8.00mm</t>
  </si>
  <si>
    <t>3540404800</t>
  </si>
  <si>
    <t>210220212</t>
  </si>
  <si>
    <t>3540200300</t>
  </si>
  <si>
    <t>HR-Držiak DJ 2</t>
  </si>
  <si>
    <t>3540300400</t>
  </si>
  <si>
    <t>3540402000</t>
  </si>
  <si>
    <t>HR-Ochr.strieska OS 02</t>
  </si>
  <si>
    <t>210220301</t>
  </si>
  <si>
    <t>Bleskozvodová svorka do 2 skrutiek (SS, SR 03)</t>
  </si>
  <si>
    <t>3540406800</t>
  </si>
  <si>
    <t>HR-Svorka SS</t>
  </si>
  <si>
    <t>210220302</t>
  </si>
  <si>
    <t>Bleskozvodová svorka nad 2 skrutky (ST, SJ, SK, SZ, SR 01, 02)</t>
  </si>
  <si>
    <t>3540406200</t>
  </si>
  <si>
    <t>HR-Svorka SO</t>
  </si>
  <si>
    <t>3540408300</t>
  </si>
  <si>
    <t>HR-Svorka SZ</t>
  </si>
  <si>
    <t>3540406300</t>
  </si>
  <si>
    <t>HR-Svorka SP 1</t>
  </si>
  <si>
    <t>3540406100</t>
  </si>
  <si>
    <t>HR-Svorka SK</t>
  </si>
  <si>
    <t>210220362</t>
  </si>
  <si>
    <t>Tyčový uzemňovač zarazený do zeme a pripoj.vedenie 4,5 m súprava</t>
  </si>
  <si>
    <t>3540501100</t>
  </si>
  <si>
    <t>HR-Zemna tyc ZT 2M</t>
  </si>
  <si>
    <t>210220401</t>
  </si>
  <si>
    <t>Označenie zvodov štítkami smaltované, z umelej hmot</t>
  </si>
  <si>
    <t>5489511000</t>
  </si>
  <si>
    <t>Štítok smaltovaný do 5 písmmen 10x15 mm</t>
  </si>
  <si>
    <t>Kus</t>
  </si>
  <si>
    <t>HZS-001</t>
  </si>
  <si>
    <t>Revízie</t>
  </si>
  <si>
    <t>hod</t>
  </si>
  <si>
    <t>PPV 2%</t>
  </si>
  <si>
    <t>Fólia  Jutafol d+m  poistná fólia</t>
  </si>
  <si>
    <t xml:space="preserve">JKSO:   </t>
  </si>
  <si>
    <t>P.Č.</t>
  </si>
  <si>
    <t>Popis</t>
  </si>
  <si>
    <t>MJ</t>
  </si>
  <si>
    <t>Množstvo celkom</t>
  </si>
  <si>
    <t>1</t>
  </si>
  <si>
    <t>2</t>
  </si>
  <si>
    <t>3</t>
  </si>
  <si>
    <t>4</t>
  </si>
  <si>
    <t>5</t>
  </si>
  <si>
    <t>6</t>
  </si>
  <si>
    <t>7</t>
  </si>
  <si>
    <t>8</t>
  </si>
  <si>
    <t xml:space="preserve">Práce a dodávky PSV   </t>
  </si>
  <si>
    <t xml:space="preserve">Izolácie tepelné   </t>
  </si>
  <si>
    <t>m</t>
  </si>
  <si>
    <t>ks</t>
  </si>
  <si>
    <t xml:space="preserve">Lešenie ľahké prac. pomocné výš. podlahy do 1,2 m                               </t>
  </si>
  <si>
    <t>DPH</t>
  </si>
  <si>
    <t>HSV</t>
  </si>
  <si>
    <t>PSV</t>
  </si>
  <si>
    <t xml:space="preserve">JKSO : </t>
  </si>
  <si>
    <t>EUR</t>
  </si>
  <si>
    <t>t</t>
  </si>
  <si>
    <t xml:space="preserve">t      </t>
  </si>
  <si>
    <t>MAT</t>
  </si>
  <si>
    <t>784</t>
  </si>
  <si>
    <t>20</t>
  </si>
  <si>
    <t>21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</si>
  <si>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</si>
  <si>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</si>
  <si>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</si>
  <si>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</si>
  <si>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</si>
  <si>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</si>
  <si>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</si>
  <si>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</si>
  <si>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</si>
  <si>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</si>
  <si>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Práce a dodávky HSV   </t>
  </si>
  <si>
    <t>JKSO</t>
  </si>
  <si>
    <t>EČO</t>
  </si>
  <si>
    <t>Miesto</t>
  </si>
  <si>
    <t>IČO</t>
  </si>
  <si>
    <t>kg</t>
  </si>
  <si>
    <t>764</t>
  </si>
  <si>
    <t>Cena jednotková</t>
  </si>
  <si>
    <t>Zvislé a kompletné konštrukcie</t>
  </si>
  <si>
    <t>M</t>
  </si>
  <si>
    <t xml:space="preserve">Práce a dodávky M   </t>
  </si>
  <si>
    <t>IČ DPH</t>
  </si>
  <si>
    <t>Objednávateľ</t>
  </si>
  <si>
    <t>Projektant</t>
  </si>
  <si>
    <t>Zhotoviteľ</t>
  </si>
  <si>
    <t>Rozpočet číslo</t>
  </si>
  <si>
    <t>Spracoval</t>
  </si>
  <si>
    <t>Dňa</t>
  </si>
  <si>
    <t>Položiek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</si>
  <si>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</si>
  <si>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</si>
  <si>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</si>
  <si>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</si>
  <si>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</si>
  <si>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</si>
  <si>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</si>
  <si>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A</t>
  </si>
  <si>
    <t>Základné rozp. náklady</t>
  </si>
  <si>
    <t>B</t>
  </si>
  <si>
    <t>Doplnkové náklady</t>
  </si>
  <si>
    <t>C</t>
  </si>
  <si>
    <t>Vedľajšie rozpočtové náklady</t>
  </si>
  <si>
    <t>Dodávky</t>
  </si>
  <si>
    <t>Práce nadčas</t>
  </si>
  <si>
    <t>Zariad. staveniska</t>
  </si>
  <si>
    <t>Bez pevnej podl.</t>
  </si>
  <si>
    <t>Mimostav. doprava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</si>
  <si>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</si>
  <si>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</si>
  <si>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</si>
  <si>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</si>
  <si>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</si>
  <si>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</si>
  <si>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</si>
  <si>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</si>
  <si>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</si>
  <si>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</si>
  <si>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</si>
  <si>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</si>
  <si>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</si>
  <si>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</si>
  <si>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</si>
  <si>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% z</t>
  </si>
  <si>
    <t>Dátum a podpis</t>
  </si>
  <si>
    <t>Pečiatka</t>
  </si>
  <si>
    <t>Cena s DPH (r. 23-24)</t>
  </si>
  <si>
    <t>Prípočty a odpočty</t>
  </si>
  <si>
    <t>Dodávky objednávateľa</t>
  </si>
  <si>
    <t>Kĺzavá doložka</t>
  </si>
  <si>
    <t>Zvýhodnenie</t>
  </si>
  <si>
    <t xml:space="preserve">Vnútrostavenisková doprava sute a vybúraných hmôt do 10 m                       </t>
  </si>
  <si>
    <t>19</t>
  </si>
  <si>
    <t>KCN</t>
  </si>
  <si>
    <t>Montáž</t>
  </si>
  <si>
    <t xml:space="preserve">Odvoz sute a vybúraných hmôt na skládku do 1 km                                 </t>
  </si>
  <si>
    <t xml:space="preserve">Odvoz sute a vybúraných hmôt na skládku každý ďalší 1 km                        </t>
  </si>
  <si>
    <t xml:space="preserve">Poplatok za ulož.a znešk.staveb.sute na vymedzených skládkach "O"-ostatný odpad </t>
  </si>
  <si>
    <t xml:space="preserve">Vnútrost. doprava sute a vybúraných hmôt každých ďalších 5 m                    </t>
  </si>
  <si>
    <t>Kód</t>
  </si>
  <si>
    <t>Kód položky</t>
  </si>
  <si>
    <t xml:space="preserve"> </t>
  </si>
  <si>
    <t>%</t>
  </si>
  <si>
    <t xml:space="preserve">Úpravy povrchov, podlahy, osadenie   </t>
  </si>
  <si>
    <t xml:space="preserve">Ostatné konštrukcie a práce-búranie   </t>
  </si>
  <si>
    <t xml:space="preserve">Montáž lešenia ľahkého pracovného radového s podlahami šírky nad 1, 00 do 1,20 m a výšky do 10 m   </t>
  </si>
  <si>
    <t xml:space="preserve">Príplatok za prvý a každý ďalší i začatý mesiac použitia lešenia šírky nad 1,00 do 1,20 m, výšky do 10 m   </t>
  </si>
  <si>
    <t xml:space="preserve">Demontáž lešenia ľahkého pracovného radového a s podlahami, šírky nad 1,00 do 1,20 m výšky do 10 m   </t>
  </si>
  <si>
    <t xml:space="preserve">Konštrukcie klampiarske   </t>
  </si>
  <si>
    <t xml:space="preserve">Presun hmôt pre konštrukcie klampiarske v objektoch výšky nad 6 do 12 m   </t>
  </si>
  <si>
    <t>921</t>
  </si>
  <si>
    <t>Zhotovenie povl. krytiny striech kotvením fólia</t>
  </si>
  <si>
    <t xml:space="preserve">Dátum:   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</si>
  <si>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</si>
  <si>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</si>
  <si>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</si>
  <si>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</si>
  <si>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</si>
  <si>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</si>
  <si>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</si>
  <si>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Cena celkom</t>
  </si>
  <si>
    <t>Hmotnosť celkom</t>
  </si>
  <si>
    <t>Celkom</t>
  </si>
  <si>
    <t>Ing.Dušan Ondrejka</t>
  </si>
  <si>
    <t xml:space="preserve">Stavba:   </t>
  </si>
  <si>
    <t>Presun hmôt HSV</t>
  </si>
  <si>
    <t>99</t>
  </si>
  <si>
    <t>22</t>
  </si>
  <si>
    <t>23</t>
  </si>
  <si>
    <t>24</t>
  </si>
  <si>
    <t>25</t>
  </si>
  <si>
    <t>26</t>
  </si>
  <si>
    <t>27</t>
  </si>
  <si>
    <t>28</t>
  </si>
  <si>
    <t>m2</t>
  </si>
  <si>
    <t xml:space="preserve">Celkom   </t>
  </si>
  <si>
    <t>E</t>
  </si>
  <si>
    <t>21-M</t>
  </si>
  <si>
    <t>bm</t>
  </si>
  <si>
    <t>- ZÁKLADNÝ NÁTER</t>
  </si>
  <si>
    <t>- LEPIACA MALTA</t>
  </si>
  <si>
    <t>ŠTRUKTÚROVANÁ OMIETKA (RYHOVANÁ) 2mm</t>
  </si>
  <si>
    <t>- LEPIACA STIERKA SO SIEŤOVINOU 5mm</t>
  </si>
  <si>
    <t xml:space="preserve">Zakrývanie výplní vonk. otvorov z lešenia                                       </t>
  </si>
  <si>
    <t>712 - Povlakové krytiny</t>
  </si>
  <si>
    <t>712</t>
  </si>
  <si>
    <t xml:space="preserve">Zhotov. povl. krytiny striech do 10° na sucho z ochrannej textílie              </t>
  </si>
  <si>
    <t>713</t>
  </si>
  <si>
    <t>Názov stavby</t>
  </si>
  <si>
    <t>ZADANIE S VÝKAZOM VÝMER</t>
  </si>
  <si>
    <t>Jednotková cena zadania</t>
  </si>
  <si>
    <t>Celková cena zadania</t>
  </si>
  <si>
    <t>- NOBASIL FKD 30mm</t>
  </si>
  <si>
    <t>Úprava ostení okien a dverí vrátane detailov  a fasádnej úpravy  TI hr.=30mm</t>
  </si>
  <si>
    <t>- 2xLEPIACA STIERKA SO SIEŤOVINOU</t>
  </si>
  <si>
    <t>- ŠTRUKTÚROVANÁ OMIETKA (RYHOVANÁ) 2mm</t>
  </si>
  <si>
    <t>Zateplenie stropu suterénu, Nobasil hr.50mm</t>
  </si>
  <si>
    <t>- FASÁDNE IZOLAČNÉ DOSKY - Nobasil 50mm</t>
  </si>
  <si>
    <t xml:space="preserve">Vyčistenie budov pri výške podlaží do 12m   </t>
  </si>
  <si>
    <t>VH1 Vetracia hlavica bytového jadra D+M</t>
  </si>
  <si>
    <t xml:space="preserve">Fólia hydroizolačná  Fatrafol.810 hr. 1,5                                   </t>
  </si>
  <si>
    <t>Konštrukcie zámočnícke</t>
  </si>
  <si>
    <t>Dokončovacie práce</t>
  </si>
  <si>
    <t>- NOBASIL FKD 50mm</t>
  </si>
  <si>
    <t xml:space="preserve">Presun hmôt pre budovy JKSO 801, 803,812,zvislá konštr.z tehál,tvárnic,z kovu výšky do 50 m   </t>
  </si>
  <si>
    <t>Zateplovací systém TI kontaktný TF hr.=150 mm vrátane detailov</t>
  </si>
  <si>
    <t>- NOBASIL FKD 150mm</t>
  </si>
  <si>
    <t>Zateplenie sokla vrátane detailov hr.100mm</t>
  </si>
  <si>
    <t>- FASÁDNE IZOLAČNÉ DOSKY - Extrudovaný POLYSTYRÉN 100mm</t>
  </si>
  <si>
    <t>Ochranná sieť z umelých vlákien na boku lešenia s obrátkovosťou montáž</t>
  </si>
  <si>
    <t>Demontáž ochrannej siete z umelých vlákien na boku lešenia</t>
  </si>
  <si>
    <t>Izolácia Nobasil hr.260mm (100+100+60mm)</t>
  </si>
  <si>
    <t>Zateplovací systém, zvislej steny plochej strechy</t>
  </si>
  <si>
    <t xml:space="preserve">- HYDROIZOLÁCIA Z PVC - P (FATRAFOL 810) </t>
  </si>
  <si>
    <t>- GEOTEXTÍLIA 300 g/m2</t>
  </si>
  <si>
    <t>- EXTRUDOVANÝ POLYSTYRÉN 50mm</t>
  </si>
  <si>
    <t xml:space="preserve">Montáž tepelnej izolácie doskami podláh, trojvrstvová   </t>
  </si>
  <si>
    <t>R pol</t>
  </si>
  <si>
    <t>Demontážne práce</t>
  </si>
  <si>
    <t>Podpera PV01</t>
  </si>
  <si>
    <t>r POL</t>
  </si>
  <si>
    <t>Ochranný uholník D+M</t>
  </si>
  <si>
    <t>Držiak ochranného uholníka</t>
  </si>
  <si>
    <t>komp.</t>
  </si>
  <si>
    <t>Kotvenie ž.b. venca atiky, š= 300, D+M</t>
  </si>
  <si>
    <t>UV - úprava + nadmurovanie strešného výlezu, D+M</t>
  </si>
  <si>
    <t>- FASÁDNE IZOLAČNÉ DOSKY - Extrudovaný POLYSTYRÉN 50mm</t>
  </si>
  <si>
    <t>Zateplenie bytových jadier, T.I. extrudovaný polystyrén hr.50mm vrátane detailov</t>
  </si>
  <si>
    <t>Zhotovenie detailov zvaranie folie pri strešnej vpusti/prestupy/</t>
  </si>
  <si>
    <t>Dotesnenie povl. krytiny striech poplast.ocel.pásikmi k zvislým stenám   D+M</t>
  </si>
  <si>
    <t>Kotviaca skrutka pre poplast.ocel.pásik-dotesnenie PVC folie</t>
  </si>
  <si>
    <t>Vyhotovenie preskúšania tesnosti zvarov/iskrová skúška zvarov elektrickou skúšačkou/</t>
  </si>
  <si>
    <t>Kotva teleskopická /šroub+teleskop/ min.dlžky  370mm</t>
  </si>
  <si>
    <t>Lepidlo VEDA PUKbal.6,5 kg pre ploché strechy /lepenie tepeln.izoláciií/</t>
  </si>
  <si>
    <t xml:space="preserve">Geotextília podkladná  300g/m2, D+M                                                 </t>
  </si>
  <si>
    <t>Ukončenie  kútov a rohov vlnovcovými tvarovkami D+M folia Fatrafol 810 hr.2,00mm</t>
  </si>
  <si>
    <t xml:space="preserve">Oprava povl. krytiny striech do 10°  (B10)                     </t>
  </si>
  <si>
    <t>Demontáž a spätná montáž poštových skriniek, zvonekov, svetiel, konzol. a spätná montáž</t>
  </si>
  <si>
    <t>0</t>
  </si>
  <si>
    <t>JKSO:</t>
  </si>
  <si>
    <t>Miesto:</t>
  </si>
  <si>
    <t>Projektant:</t>
  </si>
  <si>
    <t>Spracovateľ:</t>
  </si>
  <si>
    <t>Náklady z rozpočtu</t>
  </si>
  <si>
    <t>PČ</t>
  </si>
  <si>
    <t>Množstvo</t>
  </si>
  <si>
    <t>J.cena [EUR]</t>
  </si>
  <si>
    <t>Cena celkom
[EUR]</t>
  </si>
  <si>
    <t>32</t>
  </si>
  <si>
    <t>30</t>
  </si>
  <si>
    <t>31</t>
  </si>
  <si>
    <t>33</t>
  </si>
  <si>
    <t>34</t>
  </si>
  <si>
    <t>40</t>
  </si>
  <si>
    <t>41</t>
  </si>
  <si>
    <t>36</t>
  </si>
  <si>
    <t>37</t>
  </si>
  <si>
    <t>Prepláchnutie a dezinfekcia vodovodného potrubia do DN 80</t>
  </si>
  <si>
    <t>Ústredné vykurovanie</t>
  </si>
  <si>
    <t>Zdravotechnika</t>
  </si>
  <si>
    <t>733</t>
  </si>
  <si>
    <t>734</t>
  </si>
  <si>
    <t>29</t>
  </si>
  <si>
    <t>35</t>
  </si>
  <si>
    <t>735</t>
  </si>
  <si>
    <t>38</t>
  </si>
  <si>
    <t>39</t>
  </si>
  <si>
    <t>OST</t>
  </si>
  <si>
    <t>O01</t>
  </si>
  <si>
    <t>HZS-008</t>
  </si>
  <si>
    <t xml:space="preserve">XPS polystyrén na atiku a okraj strechy, D+M   </t>
  </si>
  <si>
    <t>Stavebná úprava vyústenia bytových jadier D+M</t>
  </si>
  <si>
    <t>Stavebná úprava atiky D+M</t>
  </si>
  <si>
    <t xml:space="preserve">Zateplovací systém TI kontaktný TF hr.=50 mm vrátane detailov </t>
  </si>
  <si>
    <t>- FASÁDNE IZOLAČNÉ DOSKY - Nobasil 100mm</t>
  </si>
  <si>
    <t>komp</t>
  </si>
  <si>
    <t>Odstránenie asf. hydroizolácie po obvode strešnej konšt.</t>
  </si>
  <si>
    <t>Demontáž oplechovania strešnej konštrukcie (bytové jadrá, vetracie a odvetracie hlavice)</t>
  </si>
  <si>
    <t>Demontáž oplechovania atiky</t>
  </si>
  <si>
    <t>Demontáž oplechovania okenných parapetov</t>
  </si>
  <si>
    <t>V1 Strešná vpusť D+M</t>
  </si>
  <si>
    <t>VH Ventilačná turbínová hlavica D+M</t>
  </si>
  <si>
    <t>SV Strešný výlez, transparentný, zateplený D+M</t>
  </si>
  <si>
    <t>M24</t>
  </si>
  <si>
    <t>Vzduchotechnika</t>
  </si>
  <si>
    <t>Okapový chodník (skladba CH), D+M</t>
  </si>
  <si>
    <t xml:space="preserve">UL. ROVŇANOVA 2012/1, 3, 5, ZLATÉ MORAVCE        </t>
  </si>
  <si>
    <t>Meto Zlaté Moravce</t>
  </si>
  <si>
    <t>Stavebná úprava - dvere na streche D+M</t>
  </si>
  <si>
    <t>Stavebná úprava atiky nad strojovňami (drevená fošňa + kotvenie, D+M</t>
  </si>
  <si>
    <t>Zateplovací systém, stropu nad vstupom, TI kontaktný mineral TF hr.=150 mm vrátane detailov</t>
  </si>
  <si>
    <t>- FASÁDNE IZOLAČNÉ DOSKY - NOBASIL 150mm</t>
  </si>
  <si>
    <t xml:space="preserve">Zateplovací systém TI kontaktný TF hr.=100 mm vrátane detailov </t>
  </si>
  <si>
    <t>- NOBASIL FKD 100mm</t>
  </si>
  <si>
    <t>B1 - ODSTRÁNENIE EXTERIÉROVÉHO ŽELEZOBET. SCHODISKA</t>
  </si>
  <si>
    <t>m3</t>
  </si>
  <si>
    <t>Demontáž oceľového zábradlia (vastupné schodiská)</t>
  </si>
  <si>
    <t>Demontáž prestrešenia vstupu</t>
  </si>
  <si>
    <t>B2 - očistenie a vyrovnanie bet. Podlahy</t>
  </si>
  <si>
    <t>B3 - Odstránenie nesúdržných častí okap. Chodníku</t>
  </si>
  <si>
    <t>B4 - Demontáž oceľovej rampy</t>
  </si>
  <si>
    <t>B5 - Demontáž markízy</t>
  </si>
  <si>
    <t>B6 - Demontáž zábradlia (francúzske okná)</t>
  </si>
  <si>
    <t>B7 - Demontáž okennej a dvernej konštrukcie, vrátane parapetu a oplechovania</t>
  </si>
  <si>
    <t>B8 - Demontáž oplechovania</t>
  </si>
  <si>
    <t>B10 - Demontáž bleskozvodu</t>
  </si>
  <si>
    <t>B12 - Demnontáž zateplenia strojovní výťahov</t>
  </si>
  <si>
    <t>Odstránenie oplechovania atiky a bytových jadier</t>
  </si>
  <si>
    <t>Úprava ostení okien a dverí vrátane detailov  a fasádnej úpravy  TI hr.=30mm (pod oplechovaním)</t>
  </si>
  <si>
    <t>Odstránenie biokorózie z fasády (10%plochy)</t>
  </si>
  <si>
    <t>Demontáž strešného výlezu</t>
  </si>
  <si>
    <t>1K až 7K Okenný parapet, poplastovaný plech, r.š.=400mm D+M</t>
  </si>
  <si>
    <t>1KL Oplechovanie atiky, poplastovaný plech D+M</t>
  </si>
  <si>
    <t>2 KL Oplechovanie bytového jadry, pl=1,00m2 D+M</t>
  </si>
  <si>
    <t>3 KL Oplechovanie strešného výlezu D+M</t>
  </si>
  <si>
    <t>5 KL Zvodový kotlík poplastovaný plech, D+M</t>
  </si>
  <si>
    <t>4 KL Podotkvapový žľab, pr. 120mm, D+M</t>
  </si>
  <si>
    <t>7 KL Koleno 60°, poplastovaný plech, D+M</t>
  </si>
  <si>
    <t>8 KL Zvodová rúra DN 100, poplastovaný plech, D+M</t>
  </si>
  <si>
    <t>Z1 - Vetracie mriežka D+M</t>
  </si>
  <si>
    <t>Z2 - VONKAJŠIE ZÁBRADLIE SCHODISKA Z OC. PROFILOV MARLO + STLPIKY OC. UZAVRETÝ PROFIL 50/50, VÝPLŇ TYČ ∅12mm, dl. 4,83m, D+M</t>
  </si>
  <si>
    <t>Z3 - VONKAJŠIE ZÁBRADLIE SCHODISKA Z OC. PROFILOV MARLO + STLPIKY OC. UZAVRETÝ PROFIL 50/50, VÝPLŇ TYČ ∅12mm, 3,45m, D+M</t>
  </si>
  <si>
    <t>Z4 - VONKAJŠIE ZÁBRADLIE SCHODISKA Z OC. PROFILOV MARLO + STLPIKY OC. UZAVRETÝ PROFIL 50/50, VÝPLŇ TYČ ∅12mm, 7,65m, D+M</t>
  </si>
  <si>
    <t>Z5 - VONKAJŠIE ZÁBRADLIE SCHODISKA Z OC. PROFILOV MARLO + STLPIKY OC. UZAVRETÝ PROFIL 50/50, VÝPLŇ TYČ ∅12mm, 6,0m, D+M</t>
  </si>
  <si>
    <t>Z6 - VONKAJŠIE ZÁBRADLIE SCHODISKA Z OC. PROFILOV MARLO + STLPIKY OC. UZAVRETÝ PROFIL 50/50, VÝPLŇ TYČ ∅12mm, 5,72m, D+M</t>
  </si>
  <si>
    <t xml:space="preserve">Z7 - VONKAJŠIE ZÁBRADLIE FRANCÚZKE OKNO, D+M </t>
  </si>
  <si>
    <t>Z8 - Markíza nad vstupom, D+M</t>
  </si>
  <si>
    <t>Z9 - prestrešenie ext. schodiska, D+M</t>
  </si>
  <si>
    <t>Z10 - prestrešenie ext. schodiska, D+M</t>
  </si>
  <si>
    <t>Z11 - VONKAJŠIE ZÁBRADLIE SCHODISKA Z OC. PROFILOV MARLO + STLPIKY OC. UZAVRETÝ PROFIL 50/50, VÝPLŇ TYČ ∅12mm, 4,30m, D+M</t>
  </si>
  <si>
    <t>Podlaha vo vstupe, keramická, protišmyková, vyrovnanie samonivelizačným poterom,  D+M</t>
  </si>
  <si>
    <t xml:space="preserve">Podlahové, dilatačné lišty, hliníkové, D+M </t>
  </si>
  <si>
    <t>Oprava vonkajšieho schodiska D+M</t>
  </si>
  <si>
    <t>Okapový chodník (skladba CH)</t>
  </si>
  <si>
    <t>OK1 - Okenná konštrukcia, plastový rám 7 komorový, trojsklo, 2400/1500, D+M</t>
  </si>
  <si>
    <t>OK2 - Okenná konštrukcia, plastový rám 7 komorový, trojsklo, 1800/1500, D+M</t>
  </si>
  <si>
    <t>OK3 - Okenná konštrukcia, plastový rám 7 komorový, trojsklo, 1200/1500, D+M</t>
  </si>
  <si>
    <t>OK4 - Okenná konštrukcia, plastový rám 7 komorový, trojsklo, 2400/600, D+M</t>
  </si>
  <si>
    <t>OK5 - Okenná konštrukcia, plastový rám 7 komorový, trojsklo, 1800/600, D+M</t>
  </si>
  <si>
    <t>OK6 - Okenná konštrukcia, plastový rám 7 komorový, trojsklo, 1200/600, D+M</t>
  </si>
  <si>
    <t>OK7 - Dverná konštrukcia, hliníkový rám 7, trojsklo, 2550/2650, D+M</t>
  </si>
  <si>
    <t>OK8 - Okenná konštrukcia, plastový rám 7 komorový, trojsklo, 2750/900, D+M</t>
  </si>
  <si>
    <t>OK9 - Okenná konštrukcia, plastový rám 7 komorový, trojsklo, 2750/900, D+M</t>
  </si>
  <si>
    <t>OK10 - Okenná konštrukcia, plastový rám 7 komorový, trojsklo, 1130/1350, D+M</t>
  </si>
  <si>
    <t>NOVÁ NÁŠĽAPNÁ VRSTVA - KERAMICKÁ MRAZUVZDORNÁ DLAŽBA PROTIŠMYKOVÁ D+M (exist. schodiská)</t>
  </si>
  <si>
    <t>TV</t>
  </si>
  <si>
    <t>Hmotnosť</t>
  </si>
  <si>
    <t>Hmotnosť sute</t>
  </si>
  <si>
    <t>Hmotnosť sute celkom</t>
  </si>
  <si>
    <t>Typ položky</t>
  </si>
  <si>
    <t>Úroveň</t>
  </si>
  <si>
    <t>Dodávateľ</t>
  </si>
  <si>
    <t>Práce a dodávky HSV</t>
  </si>
  <si>
    <t>Zemné práce</t>
  </si>
  <si>
    <t>Odkopávka a prekopávka nezapažená v hornine 3, do 100 m3</t>
  </si>
  <si>
    <t>Odkopávky a prekopávky nezapažené. Príplatok k cenám za lepivosť horniny 3</t>
  </si>
  <si>
    <t>Výkop ryhy do šírky 600 mm v horn.3 do 100 m3</t>
  </si>
  <si>
    <t>Príplatok k cene za lepivosť pri hĺbení rýh šírky do 600 mm zapažených i nezapažených s urovnaním dna v hornine 3</t>
  </si>
  <si>
    <t>Vodorovné premiestnenie výkopku z horniny 1-4 do 5000m vrátane poplatku za uloženie</t>
  </si>
  <si>
    <t>Uloženie sypaniny na skládky do 100 m3 vrátane poplatku za uloženie</t>
  </si>
  <si>
    <t>Zásyp sypaninou v uzavretých priestoroch s urovnaním povrchu zásypu</t>
  </si>
  <si>
    <t>Štrkodrva 0- 32 n</t>
  </si>
  <si>
    <t>Zakladanie</t>
  </si>
  <si>
    <t>Betón základových pásov, prostý tr.C 16/20</t>
  </si>
  <si>
    <t>Murivo nosné (m3) z debniacich tvárnic hr.250mm vrátane výplne betónom a výstuže, D+M</t>
  </si>
  <si>
    <t>Vodorovné konštrukcie</t>
  </si>
  <si>
    <t>Debnenie stupňov na podstupňovej doske alebo na teréne pôdorysne priamočiarych zhotovenie</t>
  </si>
  <si>
    <t>Debnenie stupňov na podstupňovej doske alebo na teréne pôdorysne priamočiarych odstránenie</t>
  </si>
  <si>
    <t>Zhutnený násyp, D+M</t>
  </si>
  <si>
    <t>Debnenie stropov doskových zhotovenie-tradičné</t>
  </si>
  <si>
    <t>Debnenie stropov doskových odstránenie-tradičné</t>
  </si>
  <si>
    <t>Podporná konštrukcia stropov pre zaťaženie do 5 kpa zhotovenie</t>
  </si>
  <si>
    <t>Podporná konštrukcia stropov pre zaťaženie do 5 kpa odstránenie</t>
  </si>
  <si>
    <t>Výstuž stropov a klenieb, 10505</t>
  </si>
  <si>
    <t>Úpravy povrchov, podlahy, osadenie</t>
  </si>
  <si>
    <t>Montáž podláh z dlaždíc keram. ukladanie do tmelu bez povrchové úpravy alebo glaz. hladkých 200x100 mm</t>
  </si>
  <si>
    <t>Hydroizolačné lepidlo, exteriérové, D+M</t>
  </si>
  <si>
    <t xml:space="preserve">Podklad zo štrkodrviny s rozprestretím a zhutnením, po zhutnení hr. 30 mm   </t>
  </si>
  <si>
    <t xml:space="preserve">Podklad zo štrkodrviny s rozprestretím a zhutnením, po zhutnení hr. 200 mm   </t>
  </si>
  <si>
    <t xml:space="preserve">Podklad z prostého betónu tr. C 8/10 hr. 100 mm   </t>
  </si>
  <si>
    <t xml:space="preserve">Kladenie zámkovej dlažby  hr. 6-8 cm pre peších nad 20 m2   </t>
  </si>
  <si>
    <t xml:space="preserve">Zámková dlažba 8 cm   </t>
  </si>
  <si>
    <t xml:space="preserve">Osadenie obrubníka betón., do lôžka z bet. pros. tr. C 16/20 bez bočnej opory   </t>
  </si>
  <si>
    <t xml:space="preserve">Premac  OBRUBNÍK  100x20x10 cm </t>
  </si>
  <si>
    <t xml:space="preserve">Vodorovná doprava sutiny so zložením a hrubým urovnaním na vzdialenosť do 1 km   </t>
  </si>
  <si>
    <t xml:space="preserve">Príplatok k cene za každý ďalší aj začatý 1 km nad 1 km   </t>
  </si>
  <si>
    <t xml:space="preserve">Poplatok za skladovanie - betón, tehly, dlaždice (17 01 ), ostatné   </t>
  </si>
  <si>
    <t>Ostatné konštrukcie a práce</t>
  </si>
  <si>
    <t>Vyčistenie budov pri výške podlaží do 4m</t>
  </si>
  <si>
    <t>Presun hmôt pre budovy JKSO 801, 803, 812, zvislá konštr. z tehál, tvárnic, z kovu výšky do 6 m</t>
  </si>
  <si>
    <t>Bezbariérový vstup</t>
  </si>
  <si>
    <t>Železobetón - rampa + schodisko, vrátane výstuže, D+M</t>
  </si>
  <si>
    <t>Zateplenie sokla vrátane detailov hr.30mm</t>
  </si>
  <si>
    <t>- FASÁDNE IZOLAČNÉ DOSKY - Extrudovaný POLYSTYRÉN 60mm</t>
  </si>
  <si>
    <t>Obnova spoločných častí rozvodu ZTI</t>
  </si>
  <si>
    <t>Objednávateľ:   Mesto Zlaté Moravce</t>
  </si>
  <si>
    <t xml:space="preserve">Zhotoviteľ:    </t>
  </si>
  <si>
    <t xml:space="preserve">Spracoval:   </t>
  </si>
  <si>
    <t>Miesto:  Zlaté Moravce</t>
  </si>
  <si>
    <t>Dátum:   17. 8. 2020</t>
  </si>
  <si>
    <t>Č.</t>
  </si>
  <si>
    <t>Dodávka +montáž</t>
  </si>
  <si>
    <t>Protipožiarny náter Wurth FP-F 12,5kg</t>
  </si>
  <si>
    <t>bal</t>
  </si>
  <si>
    <t>Protipožiarny tmelWurth FP-F 12,5kg</t>
  </si>
  <si>
    <t>Napeňujúci pás Wurth FP-PST 30m</t>
  </si>
  <si>
    <t>Protipožiarna doska FP-BOARD 2 str.</t>
  </si>
  <si>
    <t xml:space="preserve">Skúška tesnosti kanalizácie vodou DN 100-150           </t>
  </si>
  <si>
    <t xml:space="preserve">Zvislý presun zdravotechniky </t>
  </si>
  <si>
    <t>Stavebné vysprávky otvoru v suteréne</t>
  </si>
  <si>
    <t>Stavebné vysprávky otvoru v jadre v stropnej doske s dobetónovaním</t>
  </si>
  <si>
    <t>721</t>
  </si>
  <si>
    <t xml:space="preserve">Zdravotech. vnútorná kanalizácia   </t>
  </si>
  <si>
    <t xml:space="preserve">Demontáž kanalizačného potrubia z liatinových rúr DN 100        </t>
  </si>
  <si>
    <t>Potrubie kanal. z PP-HT REHAU RAUPIANO PLUS rúr hrdlových odpadné D 110x2,7</t>
  </si>
  <si>
    <t>Potrubie kanal. z PP-HT REHAU RAUPIANO PLUS rúr hrdlových odpadné D 75x1,8</t>
  </si>
  <si>
    <t>Potrubie kanal. z PP-HT REHAU RAUPIANO PLUS rúr hrdlových odpadné D 50x1,8</t>
  </si>
  <si>
    <t>RAUPIANO Plus, pevná, poistná alebo vodiaca objímka DN100</t>
  </si>
  <si>
    <t>721273145HT</t>
  </si>
  <si>
    <t xml:space="preserve">Ventilačná hlavica strešná - plastová DN100 HL810  </t>
  </si>
  <si>
    <t>rpol</t>
  </si>
  <si>
    <t xml:space="preserve">Zvislý presun  sute </t>
  </si>
  <si>
    <t>998721102</t>
  </si>
  <si>
    <t xml:space="preserve">Presun hmôt pre vnútornú kanalizáciu v objektoch výšky nad 6 do 12 m   </t>
  </si>
  <si>
    <t>722</t>
  </si>
  <si>
    <t xml:space="preserve">Zdravotechnika - vnútorný vodovod   </t>
  </si>
  <si>
    <t>Demontáž oceľ potrubia do DN 32</t>
  </si>
  <si>
    <t>Demontáž oceľ potrubia od DN 40</t>
  </si>
  <si>
    <t>Potrubie vod. z ocel. rúrok závit. pozink. 11353  DN 50</t>
  </si>
  <si>
    <t>Potrubie vod. z ocel. rúrok závit. pozink. 11353  DN 40</t>
  </si>
  <si>
    <t>Potrubie vod. z ocel. rúrok závit. pozink. 11353  DN 32</t>
  </si>
  <si>
    <t>Potrubie vodovodné plasthliník IVAR ALPEX DUO XS 63x4.5</t>
  </si>
  <si>
    <t>Potrubie vodovodné plasthliník IVAR ALPEX DUO XS 50x4</t>
  </si>
  <si>
    <t>Potrubie vodovodné plasthliník IVAR ALPEX DUO XS 40x3.5</t>
  </si>
  <si>
    <t>Potrubie vodovodné plasthliník IVAR ALPEX DUO XS 32x3</t>
  </si>
  <si>
    <t>Potrubie vodovodné plasthliník IVAR ALPEX DUO XS 26x3</t>
  </si>
  <si>
    <t>Potrubie vodovodné plasthliník IVAR ALPEX DUO XS 20x2</t>
  </si>
  <si>
    <t>Izolačné trubice Armaflex AC (studená voda) DN 50, hrúbka polovičná ako DN potrubia</t>
  </si>
  <si>
    <t>Izolačné trubice Armaflex AC (studená voda) DN 40, hrúbka polovičná ako DN potrubia</t>
  </si>
  <si>
    <t>Izolačné trubice Armaflex AC (studená voda) DN 32, hrúbka polovičná ako DN potrubia</t>
  </si>
  <si>
    <t>Izolačné trubice Armaflex AC (studená voda) DN 25, hrúbka polovičná ako DN potrubia</t>
  </si>
  <si>
    <t>Izolačné trubice Armaflex AC (studená voda) DN 20, hrúbka polovičná ako DN potrubia</t>
  </si>
  <si>
    <t>Izolačné trubice Armaflex SH (teplá voda, cirkulácia teplej vody) DN 50, hrúbka rovnaká ako DN potrubia</t>
  </si>
  <si>
    <t>Izolačné trubice Armaflex SH (teplá voda, cirkulácia teplej vody) DN 40, hrúbka rovnaká ako DN potrubia</t>
  </si>
  <si>
    <t>Izolačné trubice Armaflex SH (teplá voda, cirkulácia teplej vody) DN 32, hrúbka rovnaká ako DN potrubia</t>
  </si>
  <si>
    <t>Izolačné trubice Armaflex SH (teplá voda, cirkulácia teplej vody) DN 25, hrúbka rovnaká ako DN potrubia</t>
  </si>
  <si>
    <t>Izolačné trubice Armaflex SH (teplá voda, cirkulácia teplej vody) DN 20, hrúbka rovnaká ako DN potrubia</t>
  </si>
  <si>
    <t>Izolačné trubice Armaflex SH (teplá voda, cirkulácia teplej vody) DN 15, hrúbka rovnaká ako DN potrubia</t>
  </si>
  <si>
    <t>Guľový kohút DN 50</t>
  </si>
  <si>
    <t>Guľový kohút DN 40</t>
  </si>
  <si>
    <t>Guľový kohút DN 32</t>
  </si>
  <si>
    <t>Guľový kohút DN 20</t>
  </si>
  <si>
    <t>Guľový kohút DN 15</t>
  </si>
  <si>
    <t>Vypúšťací kohút DN 15</t>
  </si>
  <si>
    <t>Regulačný ventil cirkulácie HERZ Stromax 4017 M DN 15</t>
  </si>
  <si>
    <t>Spätný ventil DN 50</t>
  </si>
  <si>
    <t>Kombinovaný filter na vodu DN 50</t>
  </si>
  <si>
    <t>Ochranná armatúra (zábrana proti spätnému prietoku podľa STN EN 1717) Honeywell BA295  6/4 B</t>
  </si>
  <si>
    <t>Uchytenie vodovodného potrubia s gumovými vložkami do DN40 mm</t>
  </si>
  <si>
    <t>Uchytenie vodovodného  potrubia s gumovými vložkami od DN50 mm</t>
  </si>
  <si>
    <t>Prestup cez strechu a jeho vyspravenie</t>
  </si>
  <si>
    <t xml:space="preserve">Tlakové skúšky vodov. potrubia závitového do DN 65       </t>
  </si>
  <si>
    <t>Vyregulovanie cirkulácie teplej vody</t>
  </si>
  <si>
    <t>Pripojenie vodivých prepojení do rozvádzača v chodbe</t>
  </si>
  <si>
    <t>998722102</t>
  </si>
  <si>
    <t xml:space="preserve">Presun hmôt pre vnútorný vodovod v objektoch výšky nad 6 do 12 m   </t>
  </si>
  <si>
    <t>725</t>
  </si>
  <si>
    <t xml:space="preserve">Zdravotechnika - zariaď. predmety   </t>
  </si>
  <si>
    <t>Demontáž a spätná montáž zadnej steny WC vrátane suvisiacích prác v inštalačnom jadre</t>
  </si>
  <si>
    <t>súbor</t>
  </si>
  <si>
    <t>Demontáž a spätná montáž WC vrátane všetkých pomocných prác a spätných úprav</t>
  </si>
  <si>
    <t>998725102</t>
  </si>
  <si>
    <t xml:space="preserve">Presun hmôt pre zariaďovacie predmety v objektoch výšky nad 6 do 12 m   </t>
  </si>
  <si>
    <t>Obnova vykurovacej sústavy</t>
  </si>
  <si>
    <t xml:space="preserve">Zhotoviteľ:   </t>
  </si>
  <si>
    <t>713482152.S</t>
  </si>
  <si>
    <t xml:space="preserve">Montáž trubíc z EPDM, hr.38-50,vnút.priemer 39-73 mm   </t>
  </si>
  <si>
    <t>mat</t>
  </si>
  <si>
    <t>IZOLAČNÉ TRUBICE AEROFLEX PE HR. 15 mm, λ=0,040 W/(m.K) DN 15</t>
  </si>
  <si>
    <t>IZOLAČNÉ TRUBICE AEROFLEX PE HR. 15 mm, λ=0,040 W/(m.K) DN 25</t>
  </si>
  <si>
    <t>IZOLAČNÉ TRUBICE AEROFLEX PE HR. 15 mm, λ=0,040 W/(m.K) DN 32</t>
  </si>
  <si>
    <t>IZOLAČNÉ TRUBICE AEROFLEX PE HR. 20 mm, λ=0,040 W/(m.K) DN 40</t>
  </si>
  <si>
    <t>IZOLAČNÉ TRUBICE AEROFLEX PE HR. 20 mm, λ=0,040 W/(m.K) DN 50</t>
  </si>
  <si>
    <t>IZOLAČNÉ TRUBICE AEROFLEX PE HR. 20 mm, λ=0,040 W/(m.K) DN 65</t>
  </si>
  <si>
    <t>998713202.S</t>
  </si>
  <si>
    <t xml:space="preserve">Presun hmôt pre izolácie tepelné v objektoch výšky nad 6 m do 12 m   </t>
  </si>
  <si>
    <t xml:space="preserve">Ústredné kúrenie - rozvodné potrubie   </t>
  </si>
  <si>
    <t xml:space="preserve">Demontáž pôvodného oceľového potrubia </t>
  </si>
  <si>
    <t>Potrubie oceľové bezšvové DN 10</t>
  </si>
  <si>
    <t>Potrubie oceľové bezšvové DN 15</t>
  </si>
  <si>
    <t>Potrubie oceľové bezšvové DN 16</t>
  </si>
  <si>
    <t>Potrubie oceľové bezšvové DN 25</t>
  </si>
  <si>
    <t>Potrubie oceľové bezšvové DN 32</t>
  </si>
  <si>
    <t>Potrubie oceľové bezšvové DN 40</t>
  </si>
  <si>
    <t>Potrubie oceľové bezšvové DN 50</t>
  </si>
  <si>
    <t>Potrubie oceľové bezšvové DN 65</t>
  </si>
  <si>
    <t>Závesy s objímkami a gumenými výstelkami pre oceľové potrubie do DN 32 (dĺžka závesu max. 300mm)</t>
  </si>
  <si>
    <t>Závesy s objímkami a gumenými výstelkami pre oceľové potrubie od DN 40 do DN 80  (dĺžka závesu max. 300mm)</t>
  </si>
  <si>
    <t>Syntetická farba pre náter oceľového potrubia základná</t>
  </si>
  <si>
    <t>Syntetická farba pre 2-násobný náter oceľového potrubia vrchná biela</t>
  </si>
  <si>
    <t>998733203.S</t>
  </si>
  <si>
    <t xml:space="preserve">Presun hmôt pre rozvody potrubia v objektoch výšky nad 6 do 24 m   </t>
  </si>
  <si>
    <t xml:space="preserve">Ústredné kúrenie - armatúry   </t>
  </si>
  <si>
    <t xml:space="preserve">Regulačné šróbenie - 3/8"; priame pre pripojenie vratného potrubia vykurovacích telies KORAD typ K </t>
  </si>
  <si>
    <t xml:space="preserve">Regulačné šróbenie - 1/2"; priame pre pripojenie vratného potrubia vykurovacích telies KORAD typ K </t>
  </si>
  <si>
    <t xml:space="preserve">Termostatický ventil dvojregulačný - priamy - 3/8" pre pripojenie prívodného potrubia vykurovacích telies KORAD typ K </t>
  </si>
  <si>
    <t xml:space="preserve">Termostatický ventil dvojregulačný - priamy - 1/2" pre pripojenie prívodného potrubia vykurovacích telies KORAD typ K </t>
  </si>
  <si>
    <t>Termostatická hlavica kvapalinová ručná</t>
  </si>
  <si>
    <t>Guľový kohút DN 25</t>
  </si>
  <si>
    <t>zasúvadlový uzáver DN 65</t>
  </si>
  <si>
    <t>998734203.S</t>
  </si>
  <si>
    <t xml:space="preserve">Presun hmôt pre armatúry v objektoch výšky nad 6 do 24 m   </t>
  </si>
  <si>
    <t xml:space="preserve">Ústredné kúrenie - vykurovacie telesá   </t>
  </si>
  <si>
    <t>Demontáž pôvodných panelových vykurovacích telies,vrátane presunu ručne s naložením a odvozom do zberných surovín</t>
  </si>
  <si>
    <t>Vykurovacie teleso doskové oceľové KORAD 11K 600x600  (jeden panel + jeden konvektor, bočné pripojenie)</t>
  </si>
  <si>
    <t>Vykurovacie teleso doskové oceľové KORAD 11K 600x700  (jeden panel + jeden konvektor, bočné pripojenie)</t>
  </si>
  <si>
    <t>Vykurovacie teleso doskové oceľové KORAD 11K 600x800  (jeden panel + jeden konvektor, bočné pripojenie)</t>
  </si>
  <si>
    <t>Vykurovacie teleso doskové oceľové KORAD 11K 600x900  (jeden panel + jeden konvektor, bočné pripojenie)</t>
  </si>
  <si>
    <t>Vykurovacie teleso doskové oceľové KORAD 11K 600x1000  (jeden panel + jeden konvektor, bočné pripojenie)</t>
  </si>
  <si>
    <t>Vykurovacie teleso doskové oceľové KORAD 11K 600x1100  (jeden panel + jeden konvektor, bočné pripojenie)</t>
  </si>
  <si>
    <t>Vykurovacie teleso doskové oceľové KORAD 21K 600x1100  (dva panely + jeden konvektor, bočné pripojenie)</t>
  </si>
  <si>
    <t>Vykurovacie teleso doskové oceľové KORAD 21K 600x1200  (dva panely + jeden konvektor, bočné pripojenie)</t>
  </si>
  <si>
    <t>Vykurovacie teleso doskové oceľové KORAD 21K 600x1400  (dva panely + jeden konvektor, bočné pripojenie)</t>
  </si>
  <si>
    <t>Vykurovacie teleso doskové oceľové KORAD 21K 600x1400  (dva panely + dva konvektory, bočné pripojenie)</t>
  </si>
  <si>
    <t>Zvislý presun materiálu do miesta montáže</t>
  </si>
  <si>
    <t>735191905.S</t>
  </si>
  <si>
    <t xml:space="preserve">Ostatné opravy vykurovacích telies, odvzdušnenie telesa   </t>
  </si>
  <si>
    <t>735191910.S</t>
  </si>
  <si>
    <t xml:space="preserve">Napustenie vody do vykurovacieho systému vrátane potrubia o v. pl. vykurovacích telies   </t>
  </si>
  <si>
    <t>998735202.S</t>
  </si>
  <si>
    <t xml:space="preserve">Presun hmôt pre vykurovacie telesá v objektoch výšky nad 6 do 12 m   </t>
  </si>
  <si>
    <t xml:space="preserve">Ostatné   </t>
  </si>
  <si>
    <t xml:space="preserve">Hydraulické vyregulovanie vykurovacej sústavy s vystavením protokolu   </t>
  </si>
  <si>
    <t xml:space="preserve">Vykurovacia skúška   </t>
  </si>
  <si>
    <t>Obnova rozvodov VZT</t>
  </si>
  <si>
    <t>Demontáž hranatého VZT potrubia</t>
  </si>
  <si>
    <t>VZT SPIRO potrubie ø 225</t>
  </si>
  <si>
    <t>VZT SPIRO potrubie ø 200</t>
  </si>
  <si>
    <t>VZT SPIRO potrubie ø 180</t>
  </si>
  <si>
    <t>VZT SPIRO potrubie ø 100</t>
  </si>
  <si>
    <t xml:space="preserve">objímky pre prichytenie SPIRO potrubia </t>
  </si>
  <si>
    <t>spätná klapka do SPIRO potrubia ø 100</t>
  </si>
  <si>
    <t>radiálny odvod. ventilátor TYP EBB- 170 N s čas. dobehom a spät.  Klapkou</t>
  </si>
  <si>
    <t>radiálny odvod. ventilátor TYP EBB- 100 N s čas. dobehom a spät.  Klapkou</t>
  </si>
  <si>
    <t>Ventilačná hlavica turbo ø 225</t>
  </si>
  <si>
    <t>Ventilačná hlavica turbo ø 200</t>
  </si>
  <si>
    <t>Ventilačná hlavica turbo ø 180</t>
  </si>
  <si>
    <t>Prestup strechou a jeho vyspravenie</t>
  </si>
  <si>
    <t>Pripojenie kondenzačnej záslepky na kanalizáciu</t>
  </si>
  <si>
    <t xml:space="preserve">Elektrické pripojenie ventilátora </t>
  </si>
  <si>
    <t>Revízna správa</t>
  </si>
  <si>
    <t>Presun hmôt</t>
  </si>
  <si>
    <t>Uzemňovací vodič FeZn 30x4 vrátane materiálu uložený do zeme</t>
  </si>
  <si>
    <t>HR-Podpera PV 21</t>
  </si>
  <si>
    <t xml:space="preserve">Zachyt.tyč včít.upevnenia do steny do 3 m dľžky tyče </t>
  </si>
  <si>
    <t>HR-Jimacia tyc JP15</t>
  </si>
  <si>
    <t>Výkopové práce na prepojení na jestvujúci zemnič</t>
  </si>
  <si>
    <t>Stavebná časť</t>
  </si>
  <si>
    <t>Vykurovanie</t>
  </si>
  <si>
    <t>Spolu bez DPH</t>
  </si>
  <si>
    <t>DPH 20%</t>
  </si>
  <si>
    <t>Spolu s DPH</t>
  </si>
  <si>
    <t>Demontáž betónového základu stroja a podstavca pod rozvádzačom v strojovni výťahu</t>
  </si>
  <si>
    <t>Vysprávky a finálne nátery strojovne</t>
  </si>
  <si>
    <t>Vyhotovenie nového uzamknutia strojovne v zmysle STN EN 81-1</t>
  </si>
  <si>
    <t>Doplnění osvetlenie strojovne</t>
  </si>
  <si>
    <t>Rozbitie betónovej protiváhy a dosadov v priehlbni šachty</t>
  </si>
  <si>
    <t>Vyspravenie dna šachty - protiprašný nátěr</t>
  </si>
  <si>
    <t>Ekologická likvidácia stavebnej sute</t>
  </si>
  <si>
    <t>Odborná prehliadka prívodu  elektrického prúdu</t>
  </si>
  <si>
    <t>SIM karta ku GSM bráne</t>
  </si>
  <si>
    <t>Výmena pôvodného rozvádzača za mikroprocesorový, doplnenie frekvenčného meniča</t>
  </si>
  <si>
    <t>Kompletná výmena elektorinštalácie vo výťahovej šachte</t>
  </si>
  <si>
    <t>Výmena závesných káblov</t>
  </si>
  <si>
    <t>Nové osvetlenie výťahovej šachty</t>
  </si>
  <si>
    <t>Núdzový zjazd pri výpadku el. energie</t>
  </si>
  <si>
    <t>Nová polohová signalizácia v nástupných staniciach</t>
  </si>
  <si>
    <t>Výmena pôvodného pohonu</t>
  </si>
  <si>
    <t>Doplnenie novej dvojčinnej brzdy</t>
  </si>
  <si>
    <t>Doplnenie rámu pod strojom</t>
  </si>
  <si>
    <t>Výmena nosných prostriedkov</t>
  </si>
  <si>
    <t xml:space="preserve">Výmena pôvodných šachtových dverí </t>
  </si>
  <si>
    <t>Dodanie nového rámu kabíny s obojsmernými zachytávačmi</t>
  </si>
  <si>
    <t>Revízna jazda</t>
  </si>
  <si>
    <t>Nové vodítka kabíny</t>
  </si>
  <si>
    <t>Váženie na vyhodnotenie preťaženia</t>
  </si>
  <si>
    <t>Kabínové dvere BUS</t>
  </si>
  <si>
    <t>LED osvetlením kabíny, núdzovým osvetlením</t>
  </si>
  <si>
    <t>Nové zrkadlo na 1/2 zadnej steny kabíny</t>
  </si>
  <si>
    <t>Nové nerez madlo pod zrkadlom kabíny</t>
  </si>
  <si>
    <t>Nový komunikátor - GSM brána</t>
  </si>
  <si>
    <t>Nová protišmyková podlaha ALTRO</t>
  </si>
  <si>
    <t>Kabínové ovládacie tablo (tlačidlá antivandal, digitálny ukazovateľ polohy, ukazovateľ smeru jazdy, tlačidlo zvonek, signalizácia preťazenia)</t>
  </si>
  <si>
    <t>Nové dosady kabíny a protiváhy</t>
  </si>
  <si>
    <t>Nový rebrík do priehlbne</t>
  </si>
  <si>
    <t>Nové tlačidlo "STOP" , zásuvka 220V</t>
  </si>
  <si>
    <t>Nové závažie omedzovača rýchlosti</t>
  </si>
  <si>
    <t>Nová protiváha</t>
  </si>
  <si>
    <t>Nové vodítka protiváhy</t>
  </si>
  <si>
    <t>Nové kotvy vodítok</t>
  </si>
  <si>
    <t>Ekologická likvidácia demontovaných častí</t>
  </si>
  <si>
    <t>Úradné skúšky akreditovanou organizáciou (TI-SR, alebo TUV)</t>
  </si>
  <si>
    <t>Zlaté Moravce</t>
  </si>
  <si>
    <t>Mesto Zlaté Moravce</t>
  </si>
  <si>
    <t>Výmena výťahov  v bytovom dome ul. Rovňanova 1,3,5, Zlaté Moravce</t>
  </si>
  <si>
    <t>Výťahy</t>
  </si>
  <si>
    <t>Výmena kuchynských liniek</t>
  </si>
  <si>
    <t>Demontáž pôvodnej kuchynskej linky, dl.=1200 mm + 1200mm (horné skrinky)</t>
  </si>
  <si>
    <t>Demontáž pôvodnej kuchynskej linky, dl.=1800 mm + 1800mm (horné skrinky)</t>
  </si>
  <si>
    <t>Odvoz a uloženie na skládku</t>
  </si>
  <si>
    <t>Poplatok za uskladnenie odpadu</t>
  </si>
  <si>
    <t>Kuchynská linka dl= 1,25m,vrátane vrchných skriniek, 1ks elektrická varná doska, kuchynský drez, D+M</t>
  </si>
  <si>
    <t>Kuchynská linka dl= 1,80m,vrátane vrchných skriniek, 1ks elektrická varná doska, kuchynský drez, D+M</t>
  </si>
  <si>
    <t>Krycia doska (stienka) 600x1250mm, D+M</t>
  </si>
  <si>
    <t>Krycia doska (stienka) 600x1850mm, D+M</t>
  </si>
  <si>
    <t>Napojenie na elektrickú energiu, D+M</t>
  </si>
  <si>
    <t>Napojenie na vodovod, D+M</t>
  </si>
  <si>
    <t>Napojenie na splaškovú kanalizáciu, D+M</t>
  </si>
  <si>
    <t>Digestor, vrátane napojenia, D+M</t>
  </si>
  <si>
    <t>Výmena zariaďovacích predmetov v kúpeľniach</t>
  </si>
  <si>
    <t>Montáž sprchového kútu/ napojenie na vodovod, D+M</t>
  </si>
  <si>
    <t>Montáž sprchového kútu/ napojenie na kanalizáciu, D+M</t>
  </si>
  <si>
    <t>Sprchový kút 90x90, D+M</t>
  </si>
  <si>
    <t>Sprchový kút 70x80, D+M</t>
  </si>
  <si>
    <t>Montáž umývadla/ napojenie na vodovod, D+M</t>
  </si>
  <si>
    <t>Montáž umývadla/ napojenie na kanalizáciu, D+M</t>
  </si>
  <si>
    <t>Sprchový kút 120x70, D+M</t>
  </si>
  <si>
    <t>Drezová stojančeková batéria   chróm, D+M</t>
  </si>
  <si>
    <t>Oprava obkladu a dlažby (poškodené časti), D+M</t>
  </si>
  <si>
    <t>725110811O00</t>
  </si>
  <si>
    <t xml:space="preserve">Demontáž záchodov splachovacích s nádržou </t>
  </si>
  <si>
    <t>725119213O00</t>
  </si>
  <si>
    <t xml:space="preserve">Montáž záchodových mís závesných </t>
  </si>
  <si>
    <t>725119309O00</t>
  </si>
  <si>
    <t>Príplatok za použitie silikónového tmelu 0,30 kg/k us</t>
  </si>
  <si>
    <t>725210821O00</t>
  </si>
  <si>
    <t xml:space="preserve">Demontáž umývadiel bez výtokových armatúr </t>
  </si>
  <si>
    <t>725219401O00</t>
  </si>
  <si>
    <t>Montáž umývadiel keramických so záp. uzáv. na skru tky</t>
  </si>
  <si>
    <t>725240812O00</t>
  </si>
  <si>
    <t xml:space="preserve">Demontáž sprchových mís bez výtokových armatúr </t>
  </si>
  <si>
    <t>725244115O00</t>
  </si>
  <si>
    <t>Montáž, zástena sprchová jednokrídlová do výšky 20 00 mm a šírky 1000 mm</t>
  </si>
  <si>
    <t>725249104O00</t>
  </si>
  <si>
    <t xml:space="preserve">Montáž sprchovej vaničky </t>
  </si>
  <si>
    <t>725819404T00</t>
  </si>
  <si>
    <t xml:space="preserve">Ventil rohový bez pripojovacej rúrky  G 1/2" </t>
  </si>
  <si>
    <t>725829601O00</t>
  </si>
  <si>
    <t>Montáž batérie umývadlovej jednopákovej do 1 otvor u</t>
  </si>
  <si>
    <t>725849200O00</t>
  </si>
  <si>
    <t xml:space="preserve">Montáž batérií sprch. násten. s nastav. výškou </t>
  </si>
  <si>
    <t>551440610</t>
  </si>
  <si>
    <t>Batéria umývadlová stojanková G 1/2</t>
  </si>
  <si>
    <t>551455374</t>
  </si>
  <si>
    <t>Batéria sprchová  nástenná 1 páková</t>
  </si>
  <si>
    <t>6421K0333</t>
  </si>
  <si>
    <t>Umývadlo ZETA 55 cm 1039.1, biele</t>
  </si>
  <si>
    <t>6423E0831</t>
  </si>
  <si>
    <t>Klozet závesný biely</t>
  </si>
  <si>
    <t>6423E9021</t>
  </si>
  <si>
    <t>Sedadlo biele</t>
  </si>
  <si>
    <t>998725203O00</t>
  </si>
  <si>
    <t>Presun hmôt pre zariaď. predmety v objektoch výšky do 24 m</t>
  </si>
  <si>
    <t>Rpol d+m</t>
  </si>
  <si>
    <t>ZARIAĎOVACIE PREDMETY</t>
  </si>
  <si>
    <t>Demontáž batérii</t>
  </si>
  <si>
    <t>Montáž WC napojenie na vodovod, D+M</t>
  </si>
  <si>
    <t>Montáž WC napojenie na kanalizáciu, D+M</t>
  </si>
  <si>
    <t>Dátum:   14. 4. 2021</t>
  </si>
  <si>
    <t>04/2021</t>
  </si>
  <si>
    <t>OBNOVA ZARIADENIA SOCIÁLNYCH SLUŽIEB</t>
  </si>
  <si>
    <t>Ing. Peter Žiak</t>
  </si>
  <si>
    <t>Stavba:   OBNOVA ZARIADENIA SOCIÁLNYCH SLUŽIEB</t>
  </si>
  <si>
    <t>Stavba:  OBNOVA ZARIADENIA SOCIÁLNYCH SLUŽIEB</t>
  </si>
  <si>
    <t>Prikotvenie exisutujúceho obvodového plášťu, závitová tyč z nehrdzavejúcej ocele, pr.10mm, dl.220mm, vŕtanie + chem. kotva, D+M</t>
  </si>
  <si>
    <t>OK11 - Dverná konštrukcia, plastový rám 7 komorový, 920/1850, D+M</t>
  </si>
  <si>
    <t>Dlaždice keramické s protišmykovým povrchom líca protimrazové d+m</t>
  </si>
  <si>
    <t>VÝKAZ VÝMER</t>
  </si>
  <si>
    <t xml:space="preserve">       VÝKAZ VÝMER</t>
  </si>
  <si>
    <t xml:space="preserve">REKAPITULÁCIA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</si>
</sst>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* _-#,##0\ &quot;Sk&quot;;* \-#,##0\ &quot;Sk&quot;;* _-&quot;-&quot;\ &quot;Sk&quot;;@"/>
    <numFmt numFmtId="181" formatCode="* #,##0;* \-#,##0;* &quot;-&quot;;@"/>
    <numFmt numFmtId="182" formatCode="* _-#,##0.00\ &quot;Sk&quot;;* \-#,##0.00\ &quot;Sk&quot;;* _-&quot;-&quot;??\ &quot;Sk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"/>
    <numFmt numFmtId="189" formatCode="0.0%"/>
    <numFmt numFmtId="190" formatCode="#,##0.0"/>
    <numFmt numFmtId="191" formatCode="#,##0.00000"/>
    <numFmt numFmtId="192" formatCode="#,##0.000"/>
    <numFmt numFmtId="193" formatCode="#,##0.0000"/>
    <numFmt numFmtId="194" formatCode="0.000"/>
    <numFmt numFmtId="195" formatCode="#,##0;\-#,##0"/>
    <numFmt numFmtId="196" formatCode="#,##0.000;\-#,##0.000"/>
    <numFmt numFmtId="197" formatCode="#,##0.0\ _S_k"/>
    <numFmt numFmtId="198" formatCode="#,##0.0&quot; Sk&quot;"/>
    <numFmt numFmtId="199" formatCode="dd/mm/yy"/>
    <numFmt numFmtId="200" formatCode="####;\-####"/>
    <numFmt numFmtId="201" formatCode="#,##0.00;\-#,##0.00"/>
    <numFmt numFmtId="202" formatCode="#,##0.00000;\-#,##0.00000"/>
    <numFmt numFmtId="203" formatCode="#,##0.0;\-#,##0.0"/>
    <numFmt numFmtId="204" formatCode="#,##0_*&quot;Sk&quot;;\-#,##0_*&quot;Sk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\ ##,000_);[Red]\([$€-2]\ #\ ##,000\)"/>
    <numFmt numFmtId="209" formatCode="#,##0.00_ ;\-#,##0.00\ "/>
    <numFmt numFmtId="210" formatCode="#,##0.000_ ;\-#,##0.000\ "/>
    <numFmt numFmtId="211" formatCode="dd\.mm\.yyyy"/>
    <numFmt numFmtId="212" formatCode="0.00%;\-0.00%"/>
    <numFmt numFmtId="213" formatCode="#,##0.00%"/>
    <numFmt numFmtId="214" formatCode="&quot;Áno&quot;;&quot;Áno&quot;;&quot;Nie&quot;"/>
    <numFmt numFmtId="215" formatCode="&quot;Pravda&quot;;&quot;Pravda&quot;;&quot;Nepravda&quot;"/>
    <numFmt numFmtId="216" formatCode="&quot;Zapnuté&quot;;&quot;Zapnuté&quot;;&quot;Vypnuté&quot;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0"/>
    </font>
    <font>
      <b/>
      <sz val="9"/>
      <color indexed="18"/>
      <name val="Arial CE"/>
      <family val="2"/>
    </font>
    <font>
      <b/>
      <u val="single"/>
      <sz val="8"/>
      <color indexed="10"/>
      <name val="Arial CE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i/>
      <sz val="7"/>
      <color indexed="10"/>
      <name val="Arial CE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color indexed="21"/>
      <name val="Arial"/>
      <family val="2"/>
    </font>
    <font>
      <b/>
      <sz val="8"/>
      <color indexed="21"/>
      <name val="Arial"/>
      <family val="2"/>
    </font>
    <font>
      <sz val="8"/>
      <color indexed="21"/>
      <name val="Arial CE"/>
      <family val="2"/>
    </font>
    <font>
      <sz val="10"/>
      <color indexed="21"/>
      <name val="Arial"/>
      <family val="2"/>
    </font>
    <font>
      <sz val="7"/>
      <name val="MS Sans Serif"/>
      <family val="2"/>
    </font>
    <font>
      <sz val="7"/>
      <name val="Arial CYR"/>
      <family val="0"/>
    </font>
    <font>
      <sz val="8"/>
      <color indexed="10"/>
      <name val="Arial CE"/>
      <family val="2"/>
    </font>
    <font>
      <sz val="8"/>
      <color indexed="20"/>
      <name val="Arial CE"/>
      <family val="2"/>
    </font>
    <font>
      <sz val="7"/>
      <name val="Arial"/>
      <family val="2"/>
    </font>
    <font>
      <b/>
      <sz val="8"/>
      <color indexed="20"/>
      <name val="Arial"/>
      <family val="2"/>
    </font>
    <font>
      <sz val="10"/>
      <name val="Helv"/>
      <family val="0"/>
    </font>
    <font>
      <b/>
      <sz val="9"/>
      <name val="Arial CE"/>
      <family val="2"/>
    </font>
    <font>
      <b/>
      <sz val="9"/>
      <color indexed="20"/>
      <name val="Arial CE"/>
      <family val="2"/>
    </font>
    <font>
      <b/>
      <sz val="7"/>
      <name val="Arial CE"/>
      <family val="2"/>
    </font>
    <font>
      <b/>
      <sz val="8"/>
      <color indexed="18"/>
      <name val="Arial CE"/>
      <family val="2"/>
    </font>
    <font>
      <sz val="8"/>
      <color indexed="12"/>
      <name val="Arial CE"/>
      <family val="0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2"/>
      <color indexed="16"/>
      <name val="Trebuchet MS"/>
      <family val="2"/>
    </font>
    <font>
      <sz val="10"/>
      <color indexed="56"/>
      <name val="Trebuchet MS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14"/>
      <name val="Arial CE"/>
      <family val="0"/>
    </font>
    <font>
      <sz val="8"/>
      <name val="MS Sans Serif"/>
      <family val="2"/>
    </font>
    <font>
      <sz val="9"/>
      <name val="Arial CE"/>
      <family val="0"/>
    </font>
    <font>
      <b/>
      <sz val="11"/>
      <name val="Arial CE"/>
      <family val="0"/>
    </font>
    <font>
      <i/>
      <sz val="8"/>
      <name val="Arial CE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55"/>
      <name val="Trebuchet MS"/>
      <family val="2"/>
    </font>
    <font>
      <i/>
      <sz val="10"/>
      <color indexed="12"/>
      <name val="Trebuchet MS"/>
      <family val="2"/>
    </font>
    <font>
      <u val="single"/>
      <sz val="8"/>
      <color indexed="12"/>
      <name val="Trebuchet MS"/>
      <family val="2"/>
    </font>
    <font>
      <sz val="10"/>
      <color indexed="8"/>
      <name val="Trebuchet MS"/>
      <family val="2"/>
    </font>
    <font>
      <u val="single"/>
      <sz val="8"/>
      <color theme="10"/>
      <name val="Trebuchet MS"/>
      <family val="2"/>
    </font>
    <font>
      <sz val="10"/>
      <color theme="1"/>
      <name val="Trebuchet MS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thin">
        <color indexed="8"/>
      </right>
      <top style="hair">
        <color indexed="8"/>
      </top>
      <bottom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167" fontId="0" fillId="0" borderId="0" applyFont="0" applyFill="0" applyProtection="0">
      <alignment/>
    </xf>
    <xf numFmtId="165" fontId="0" fillId="0" borderId="0" applyFont="0" applyFill="0" applyProtection="0">
      <alignment/>
    </xf>
    <xf numFmtId="0" fontId="16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9" fillId="11" borderId="1" applyNumberFormat="0" applyAlignment="0" applyProtection="0"/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52" fillId="0" borderId="0" applyAlignment="0">
      <protection locked="0"/>
    </xf>
    <xf numFmtId="0" fontId="29" fillId="0" borderId="0">
      <alignment/>
      <protection/>
    </xf>
    <xf numFmtId="0" fontId="29" fillId="0" borderId="0">
      <alignment/>
      <protection/>
    </xf>
    <xf numFmtId="13" fontId="0" fillId="0" borderId="0" applyFont="0" applyFill="0" applyProtection="0">
      <alignment/>
    </xf>
    <xf numFmtId="0" fontId="0" fillId="4" borderId="5" applyNumberFormat="0" applyFont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2" borderId="8" applyNumberFormat="0" applyAlignment="0" applyProtection="0"/>
    <xf numFmtId="0" fontId="19" fillId="12" borderId="9" applyNumberFormat="0" applyAlignment="0" applyProtection="0"/>
    <xf numFmtId="0" fontId="2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</cellStyleXfs>
  <cellXfs count="59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Alignment="1">
      <alignment horizontal="left" vertical="top"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8" fillId="12" borderId="10" xfId="0" applyFont="1" applyFill="1" applyBorder="1" applyAlignment="1" applyProtection="1">
      <alignment horizontal="left" vertical="center"/>
      <protection/>
    </xf>
    <xf numFmtId="0" fontId="28" fillId="12" borderId="11" xfId="0" applyFont="1" applyFill="1" applyBorder="1" applyAlignment="1" applyProtection="1">
      <alignment horizontal="left" vertical="center"/>
      <protection/>
    </xf>
    <xf numFmtId="0" fontId="28" fillId="12" borderId="0" xfId="0" applyFont="1" applyFill="1" applyAlignment="1" applyProtection="1">
      <alignment horizontal="left" vertical="center"/>
      <protection/>
    </xf>
    <xf numFmtId="0" fontId="28" fillId="12" borderId="12" xfId="0" applyFont="1" applyFill="1" applyBorder="1" applyAlignment="1" applyProtection="1">
      <alignment horizontal="left" vertical="center"/>
      <protection/>
    </xf>
    <xf numFmtId="0" fontId="28" fillId="12" borderId="13" xfId="0" applyFont="1" applyFill="1" applyBorder="1" applyAlignment="1" applyProtection="1">
      <alignment horizontal="left" vertical="center"/>
      <protection/>
    </xf>
    <xf numFmtId="0" fontId="28" fillId="0" borderId="10" xfId="0" applyFont="1" applyBorder="1" applyAlignment="1" applyProtection="1">
      <alignment horizontal="left" vertical="center"/>
      <protection/>
    </xf>
    <xf numFmtId="0" fontId="28" fillId="0" borderId="12" xfId="0" applyFont="1" applyBorder="1" applyAlignment="1" applyProtection="1">
      <alignment horizontal="left" vertical="center"/>
      <protection/>
    </xf>
    <xf numFmtId="0" fontId="28" fillId="12" borderId="14" xfId="0" applyFont="1" applyFill="1" applyBorder="1" applyAlignment="1" applyProtection="1">
      <alignment horizontal="left" vertical="center"/>
      <protection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14" xfId="0" applyFont="1" applyBorder="1" applyAlignment="1" applyProtection="1">
      <alignment horizontal="left" vertical="center"/>
      <protection/>
    </xf>
    <xf numFmtId="0" fontId="24" fillId="0" borderId="18" xfId="0" applyFont="1" applyBorder="1" applyAlignment="1" applyProtection="1">
      <alignment horizontal="left" vertical="center"/>
      <protection/>
    </xf>
    <xf numFmtId="0" fontId="32" fillId="12" borderId="13" xfId="0" applyFont="1" applyFill="1" applyBorder="1" applyAlignment="1" applyProtection="1">
      <alignment horizontal="left" vertical="center"/>
      <protection/>
    </xf>
    <xf numFmtId="0" fontId="28" fillId="0" borderId="18" xfId="0" applyFont="1" applyBorder="1" applyAlignment="1" applyProtection="1">
      <alignment horizontal="left" vertical="center"/>
      <protection/>
    </xf>
    <xf numFmtId="0" fontId="28" fillId="0" borderId="19" xfId="0" applyFont="1" applyBorder="1" applyAlignment="1" applyProtection="1">
      <alignment horizontal="left" vertical="center"/>
      <protection/>
    </xf>
    <xf numFmtId="0" fontId="28" fillId="0" borderId="20" xfId="0" applyFont="1" applyBorder="1" applyAlignment="1" applyProtection="1">
      <alignment horizontal="left" vertical="center"/>
      <protection/>
    </xf>
    <xf numFmtId="0" fontId="28" fillId="12" borderId="15" xfId="0" applyFont="1" applyFill="1" applyBorder="1" applyAlignment="1" applyProtection="1">
      <alignment horizontal="left" vertical="center"/>
      <protection/>
    </xf>
    <xf numFmtId="0" fontId="28" fillId="12" borderId="16" xfId="0" applyFont="1" applyFill="1" applyBorder="1" applyAlignment="1" applyProtection="1">
      <alignment horizontal="left" vertical="center"/>
      <protection/>
    </xf>
    <xf numFmtId="0" fontId="28" fillId="12" borderId="17" xfId="0" applyFont="1" applyFill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195" fontId="0" fillId="0" borderId="30" xfId="0" applyNumberFormat="1" applyFont="1" applyBorder="1" applyAlignment="1" applyProtection="1">
      <alignment horizontal="right" vertical="center"/>
      <protection/>
    </xf>
    <xf numFmtId="195" fontId="0" fillId="0" borderId="31" xfId="0" applyNumberFormat="1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204" fontId="0" fillId="0" borderId="31" xfId="0" applyNumberFormat="1" applyFont="1" applyBorder="1" applyAlignment="1" applyProtection="1">
      <alignment horizontal="right" vertical="center"/>
      <protection/>
    </xf>
    <xf numFmtId="195" fontId="0" fillId="0" borderId="29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30" fillId="0" borderId="19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33" fillId="12" borderId="22" xfId="0" applyFont="1" applyFill="1" applyBorder="1" applyAlignment="1" applyProtection="1">
      <alignment horizontal="left" vertical="center"/>
      <protection/>
    </xf>
    <xf numFmtId="0" fontId="1" fillId="12" borderId="24" xfId="0" applyFont="1" applyFill="1" applyBorder="1" applyAlignment="1" applyProtection="1">
      <alignment horizontal="left" vertical="center"/>
      <protection/>
    </xf>
    <xf numFmtId="0" fontId="1" fillId="12" borderId="25" xfId="0" applyFont="1" applyFill="1" applyBorder="1" applyAlignment="1" applyProtection="1">
      <alignment horizontal="left" vertical="center"/>
      <protection/>
    </xf>
    <xf numFmtId="0" fontId="1" fillId="12" borderId="23" xfId="0" applyFont="1" applyFill="1" applyBorder="1" applyAlignment="1" applyProtection="1">
      <alignment horizontal="left" vertical="center"/>
      <protection/>
    </xf>
    <xf numFmtId="0" fontId="34" fillId="12" borderId="27" xfId="0" applyFont="1" applyFill="1" applyBorder="1" applyAlignment="1" applyProtection="1">
      <alignment horizontal="left" vertical="center"/>
      <protection/>
    </xf>
    <xf numFmtId="0" fontId="1" fillId="12" borderId="27" xfId="0" applyFont="1" applyFill="1" applyBorder="1" applyAlignment="1" applyProtection="1">
      <alignment horizontal="left" vertical="center"/>
      <protection/>
    </xf>
    <xf numFmtId="0" fontId="1" fillId="12" borderId="26" xfId="0" applyFont="1" applyFill="1" applyBorder="1" applyAlignment="1" applyProtection="1">
      <alignment horizontal="left" vertical="center"/>
      <protection/>
    </xf>
    <xf numFmtId="0" fontId="28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28" fillId="0" borderId="36" xfId="0" applyFont="1" applyBorder="1" applyAlignment="1" applyProtection="1">
      <alignment horizontal="left" vertical="center"/>
      <protection/>
    </xf>
    <xf numFmtId="201" fontId="29" fillId="0" borderId="37" xfId="0" applyNumberFormat="1" applyFont="1" applyBorder="1" applyAlignment="1" applyProtection="1">
      <alignment horizontal="right"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28" fillId="0" borderId="37" xfId="0" applyFont="1" applyBorder="1" applyAlignment="1" applyProtection="1">
      <alignment horizontal="left" vertical="center"/>
      <protection/>
    </xf>
    <xf numFmtId="0" fontId="0" fillId="0" borderId="39" xfId="0" applyFont="1" applyBorder="1" applyAlignment="1" applyProtection="1">
      <alignment horizontal="left" vertical="center"/>
      <protection/>
    </xf>
    <xf numFmtId="201" fontId="0" fillId="0" borderId="37" xfId="0" applyNumberFormat="1" applyFont="1" applyBorder="1" applyAlignment="1" applyProtection="1">
      <alignment horizontal="left" vertical="center"/>
      <protection/>
    </xf>
    <xf numFmtId="0" fontId="24" fillId="0" borderId="37" xfId="0" applyFont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left" vertical="center"/>
      <protection/>
    </xf>
    <xf numFmtId="2" fontId="22" fillId="0" borderId="40" xfId="0" applyNumberFormat="1" applyFont="1" applyBorder="1" applyAlignment="1" applyProtection="1">
      <alignment horizontal="right" vertical="center"/>
      <protection/>
    </xf>
    <xf numFmtId="0" fontId="1" fillId="0" borderId="41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left" vertical="center"/>
      <protection/>
    </xf>
    <xf numFmtId="0" fontId="24" fillId="0" borderId="40" xfId="0" applyFont="1" applyBorder="1" applyAlignment="1" applyProtection="1">
      <alignment horizontal="left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left" vertical="center"/>
      <protection/>
    </xf>
    <xf numFmtId="2" fontId="22" fillId="0" borderId="39" xfId="0" applyNumberFormat="1" applyFont="1" applyBorder="1" applyAlignment="1" applyProtection="1">
      <alignment horizontal="right" vertical="center"/>
      <protection/>
    </xf>
    <xf numFmtId="0" fontId="32" fillId="0" borderId="37" xfId="0" applyFont="1" applyBorder="1" applyAlignment="1" applyProtection="1">
      <alignment horizontal="left" vertical="center"/>
      <protection/>
    </xf>
    <xf numFmtId="2" fontId="0" fillId="0" borderId="0" xfId="0" applyNumberFormat="1" applyAlignment="1">
      <alignment horizontal="left" vertical="top"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201" fontId="29" fillId="0" borderId="31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top"/>
      <protection/>
    </xf>
    <xf numFmtId="0" fontId="1" fillId="0" borderId="45" xfId="0" applyFont="1" applyBorder="1" applyAlignment="1" applyProtection="1">
      <alignment horizontal="left" vertical="top"/>
      <protection/>
    </xf>
    <xf numFmtId="0" fontId="1" fillId="0" borderId="46" xfId="0" applyFont="1" applyBorder="1" applyAlignment="1" applyProtection="1">
      <alignment horizontal="left" vertical="top"/>
      <protection/>
    </xf>
    <xf numFmtId="0" fontId="1" fillId="0" borderId="12" xfId="0" applyFont="1" applyBorder="1" applyAlignment="1" applyProtection="1">
      <alignment horizontal="left" vertical="top"/>
      <protection/>
    </xf>
    <xf numFmtId="0" fontId="0" fillId="12" borderId="24" xfId="0" applyFont="1" applyFill="1" applyBorder="1" applyAlignment="1" applyProtection="1">
      <alignment horizontal="left" vertical="center"/>
      <protection/>
    </xf>
    <xf numFmtId="0" fontId="0" fillId="12" borderId="23" xfId="0" applyFont="1" applyFill="1" applyBorder="1" applyAlignment="1" applyProtection="1">
      <alignment horizontal="left" vertical="center"/>
      <protection/>
    </xf>
    <xf numFmtId="0" fontId="0" fillId="12" borderId="27" xfId="0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47" xfId="0" applyFont="1" applyBorder="1" applyAlignment="1" applyProtection="1">
      <alignment horizontal="left" vertical="center"/>
      <protection/>
    </xf>
    <xf numFmtId="0" fontId="0" fillId="0" borderId="48" xfId="0" applyFont="1" applyBorder="1" applyAlignment="1" applyProtection="1">
      <alignment horizontal="left" vertical="center"/>
      <protection/>
    </xf>
    <xf numFmtId="2" fontId="22" fillId="0" borderId="0" xfId="0" applyNumberFormat="1" applyFont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28" fillId="0" borderId="13" xfId="0" applyFont="1" applyBorder="1" applyAlignment="1" applyProtection="1">
      <alignment horizontal="left"/>
      <protection/>
    </xf>
    <xf numFmtId="0" fontId="28" fillId="0" borderId="48" xfId="0" applyFont="1" applyBorder="1" applyAlignment="1" applyProtection="1">
      <alignment horizontal="left"/>
      <protection/>
    </xf>
    <xf numFmtId="0" fontId="24" fillId="0" borderId="37" xfId="0" applyFont="1" applyBorder="1" applyAlignment="1" applyProtection="1">
      <alignment horizontal="left" vertical="center" wrapText="1"/>
      <protection/>
    </xf>
    <xf numFmtId="2" fontId="24" fillId="0" borderId="40" xfId="0" applyNumberFormat="1" applyFont="1" applyBorder="1" applyAlignment="1" applyProtection="1">
      <alignment horizontal="right" vertical="center"/>
      <protection/>
    </xf>
    <xf numFmtId="0" fontId="28" fillId="0" borderId="26" xfId="0" applyFont="1" applyBorder="1" applyAlignment="1" applyProtection="1">
      <alignment horizontal="center" vertical="center"/>
      <protection/>
    </xf>
    <xf numFmtId="201" fontId="24" fillId="0" borderId="40" xfId="0" applyNumberFormat="1" applyFont="1" applyBorder="1" applyAlignment="1" applyProtection="1">
      <alignment horizontal="left" vertical="center"/>
      <protection/>
    </xf>
    <xf numFmtId="0" fontId="28" fillId="0" borderId="39" xfId="0" applyFont="1" applyBorder="1" applyAlignment="1" applyProtection="1">
      <alignment horizontal="left" vertical="center"/>
      <protection/>
    </xf>
    <xf numFmtId="201" fontId="29" fillId="0" borderId="41" xfId="0" applyNumberFormat="1" applyFont="1" applyBorder="1" applyAlignment="1" applyProtection="1">
      <alignment horizontal="right" vertical="center"/>
      <protection/>
    </xf>
    <xf numFmtId="0" fontId="0" fillId="0" borderId="49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/>
      <protection/>
    </xf>
    <xf numFmtId="0" fontId="28" fillId="0" borderId="47" xfId="0" applyFont="1" applyBorder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201" fontId="30" fillId="0" borderId="31" xfId="0" applyNumberFormat="1" applyFont="1" applyBorder="1" applyAlignment="1" applyProtection="1">
      <alignment horizontal="right" vertical="center"/>
      <protection/>
    </xf>
    <xf numFmtId="0" fontId="1" fillId="0" borderId="50" xfId="0" applyFont="1" applyBorder="1" applyAlignment="1" applyProtection="1">
      <alignment horizontal="left" vertical="top"/>
      <protection/>
    </xf>
    <xf numFmtId="0" fontId="1" fillId="0" borderId="51" xfId="0" applyFont="1" applyBorder="1" applyAlignment="1" applyProtection="1">
      <alignment horizontal="left" vertical="top"/>
      <protection/>
    </xf>
    <xf numFmtId="0" fontId="1" fillId="0" borderId="34" xfId="0" applyFont="1" applyBorder="1" applyAlignment="1" applyProtection="1">
      <alignment horizontal="left" vertical="top"/>
      <protection/>
    </xf>
    <xf numFmtId="0" fontId="33" fillId="12" borderId="10" xfId="0" applyFont="1" applyFill="1" applyBorder="1" applyAlignment="1" applyProtection="1">
      <alignment horizontal="left" vertical="center"/>
      <protection/>
    </xf>
    <xf numFmtId="0" fontId="0" fillId="12" borderId="11" xfId="0" applyFont="1" applyFill="1" applyBorder="1" applyAlignment="1" applyProtection="1">
      <alignment horizontal="left" vertical="center"/>
      <protection/>
    </xf>
    <xf numFmtId="0" fontId="1" fillId="12" borderId="46" xfId="0" applyFont="1" applyFill="1" applyBorder="1" applyAlignment="1" applyProtection="1">
      <alignment horizontal="left" vertical="center"/>
      <protection/>
    </xf>
    <xf numFmtId="0" fontId="30" fillId="12" borderId="11" xfId="0" applyFont="1" applyFill="1" applyBorder="1" applyAlignment="1" applyProtection="1">
      <alignment horizontal="left" vertical="center"/>
      <protection/>
    </xf>
    <xf numFmtId="0" fontId="0" fillId="12" borderId="12" xfId="0" applyFont="1" applyFill="1" applyBorder="1" applyAlignment="1" applyProtection="1">
      <alignment horizontal="left" vertical="center"/>
      <protection/>
    </xf>
    <xf numFmtId="0" fontId="28" fillId="0" borderId="13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28" fillId="0" borderId="48" xfId="0" applyFont="1" applyBorder="1" applyAlignment="1" applyProtection="1">
      <alignment horizontal="left" vertical="top"/>
      <protection/>
    </xf>
    <xf numFmtId="0" fontId="33" fillId="0" borderId="33" xfId="0" applyFont="1" applyBorder="1" applyAlignment="1" applyProtection="1">
      <alignment horizontal="lef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1" fillId="0" borderId="26" xfId="0" applyFont="1" applyBorder="1" applyAlignment="1" applyProtection="1">
      <alignment horizontal="left" vertical="center"/>
      <protection/>
    </xf>
    <xf numFmtId="0" fontId="33" fillId="0" borderId="52" xfId="0" applyFont="1" applyBorder="1" applyAlignment="1" applyProtection="1">
      <alignment horizontal="left" vertical="center"/>
      <protection/>
    </xf>
    <xf numFmtId="0" fontId="33" fillId="0" borderId="53" xfId="0" applyFont="1" applyBorder="1" applyAlignment="1" applyProtection="1">
      <alignment horizontal="left" vertical="center"/>
      <protection/>
    </xf>
    <xf numFmtId="0" fontId="35" fillId="0" borderId="16" xfId="0" applyFont="1" applyBorder="1" applyAlignment="1" applyProtection="1">
      <alignment horizontal="left" vertical="center"/>
      <protection/>
    </xf>
    <xf numFmtId="0" fontId="36" fillId="0" borderId="16" xfId="0" applyFont="1" applyBorder="1" applyAlignment="1" applyProtection="1">
      <alignment horizontal="left" vertical="center"/>
      <protection/>
    </xf>
    <xf numFmtId="0" fontId="37" fillId="0" borderId="54" xfId="0" applyFont="1" applyBorder="1" applyAlignment="1" applyProtection="1">
      <alignment horizontal="right" vertical="center"/>
      <protection/>
    </xf>
    <xf numFmtId="0" fontId="38" fillId="0" borderId="17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top"/>
      <protection/>
    </xf>
    <xf numFmtId="0" fontId="1" fillId="0" borderId="55" xfId="0" applyFont="1" applyBorder="1" applyAlignment="1" applyProtection="1">
      <alignment horizontal="left" vertical="top"/>
      <protection/>
    </xf>
    <xf numFmtId="0" fontId="0" fillId="12" borderId="25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28" fillId="0" borderId="15" xfId="0" applyFont="1" applyBorder="1" applyAlignment="1" applyProtection="1">
      <alignment horizontal="left"/>
      <protection/>
    </xf>
    <xf numFmtId="0" fontId="28" fillId="0" borderId="16" xfId="0" applyFont="1" applyBorder="1" applyAlignment="1" applyProtection="1">
      <alignment horizontal="left"/>
      <protection/>
    </xf>
    <xf numFmtId="0" fontId="28" fillId="0" borderId="56" xfId="0" applyFont="1" applyBorder="1" applyAlignment="1" applyProtection="1">
      <alignment horizontal="left"/>
      <protection/>
    </xf>
    <xf numFmtId="0" fontId="28" fillId="0" borderId="5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top"/>
    </xf>
    <xf numFmtId="0" fontId="21" fillId="4" borderId="0" xfId="0" applyFont="1" applyFill="1" applyAlignment="1" applyProtection="1">
      <alignment horizontal="left"/>
      <protection/>
    </xf>
    <xf numFmtId="0" fontId="22" fillId="4" borderId="0" xfId="0" applyFont="1" applyFill="1" applyAlignment="1" applyProtection="1">
      <alignment horizontal="left"/>
      <protection/>
    </xf>
    <xf numFmtId="0" fontId="0" fillId="4" borderId="0" xfId="0" applyFont="1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3" fillId="4" borderId="0" xfId="0" applyFont="1" applyFill="1" applyAlignment="1" applyProtection="1">
      <alignment horizontal="left"/>
      <protection/>
    </xf>
    <xf numFmtId="0" fontId="24" fillId="4" borderId="0" xfId="0" applyFont="1" applyFill="1" applyAlignment="1" applyProtection="1">
      <alignment horizontal="left"/>
      <protection/>
    </xf>
    <xf numFmtId="0" fontId="25" fillId="18" borderId="57" xfId="0" applyFont="1" applyFill="1" applyBorder="1" applyAlignment="1" applyProtection="1">
      <alignment horizontal="center" vertical="center" wrapText="1"/>
      <protection/>
    </xf>
    <xf numFmtId="0" fontId="39" fillId="18" borderId="57" xfId="0" applyFont="1" applyFill="1" applyBorder="1" applyAlignment="1" applyProtection="1">
      <alignment horizontal="center" vertical="center" wrapText="1"/>
      <protection locked="0"/>
    </xf>
    <xf numFmtId="0" fontId="40" fillId="18" borderId="57" xfId="0" applyFont="1" applyFill="1" applyBorder="1" applyAlignment="1" applyProtection="1">
      <alignment horizontal="center" vertical="center" wrapText="1"/>
      <protection/>
    </xf>
    <xf numFmtId="195" fontId="26" fillId="0" borderId="0" xfId="0" applyNumberFormat="1" applyFont="1" applyAlignment="1" applyProtection="1">
      <alignment horizontal="right"/>
      <protection locked="0"/>
    </xf>
    <xf numFmtId="0" fontId="26" fillId="0" borderId="0" xfId="0" applyFont="1" applyAlignment="1" applyProtection="1">
      <alignment horizontal="left" wrapText="1"/>
      <protection locked="0"/>
    </xf>
    <xf numFmtId="196" fontId="26" fillId="0" borderId="0" xfId="0" applyNumberFormat="1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left" wrapText="1"/>
      <protection locked="0"/>
    </xf>
    <xf numFmtId="196" fontId="23" fillId="0" borderId="0" xfId="0" applyNumberFormat="1" applyFont="1" applyAlignment="1" applyProtection="1">
      <alignment horizontal="right"/>
      <protection locked="0"/>
    </xf>
    <xf numFmtId="0" fontId="24" fillId="0" borderId="58" xfId="0" applyFont="1" applyBorder="1" applyAlignment="1" applyProtection="1">
      <alignment horizontal="left" wrapText="1"/>
      <protection locked="0"/>
    </xf>
    <xf numFmtId="196" fontId="24" fillId="0" borderId="58" xfId="0" applyNumberFormat="1" applyFont="1" applyBorder="1" applyAlignment="1" applyProtection="1">
      <alignment horizontal="right"/>
      <protection locked="0"/>
    </xf>
    <xf numFmtId="196" fontId="24" fillId="0" borderId="59" xfId="0" applyNumberFormat="1" applyFont="1" applyBorder="1" applyAlignment="1" applyProtection="1">
      <alignment horizontal="right"/>
      <protection locked="0"/>
    </xf>
    <xf numFmtId="0" fontId="24" fillId="0" borderId="18" xfId="0" applyFont="1" applyBorder="1" applyAlignment="1" applyProtection="1">
      <alignment horizontal="left" wrapText="1"/>
      <protection locked="0"/>
    </xf>
    <xf numFmtId="196" fontId="24" fillId="0" borderId="18" xfId="0" applyNumberFormat="1" applyFont="1" applyBorder="1" applyAlignment="1" applyProtection="1">
      <alignment horizontal="right"/>
      <protection locked="0"/>
    </xf>
    <xf numFmtId="195" fontId="27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left" wrapText="1"/>
      <protection locked="0"/>
    </xf>
    <xf numFmtId="196" fontId="27" fillId="0" borderId="0" xfId="0" applyNumberFormat="1" applyFont="1" applyAlignment="1" applyProtection="1">
      <alignment horizontal="right"/>
      <protection locked="0"/>
    </xf>
    <xf numFmtId="19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96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49" fontId="30" fillId="0" borderId="60" xfId="47" applyNumberFormat="1" applyFont="1" applyBorder="1" applyAlignment="1">
      <alignment horizontal="left"/>
      <protection/>
    </xf>
    <xf numFmtId="0" fontId="30" fillId="0" borderId="60" xfId="47" applyFont="1" applyBorder="1">
      <alignment/>
      <protection/>
    </xf>
    <xf numFmtId="0" fontId="22" fillId="4" borderId="0" xfId="0" applyFont="1" applyFill="1" applyAlignment="1">
      <alignment horizontal="left"/>
    </xf>
    <xf numFmtId="0" fontId="23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center" vertical="center"/>
    </xf>
    <xf numFmtId="0" fontId="24" fillId="18" borderId="61" xfId="0" applyFont="1" applyFill="1" applyBorder="1" applyAlignment="1">
      <alignment horizontal="center" vertical="center" wrapText="1"/>
    </xf>
    <xf numFmtId="0" fontId="24" fillId="18" borderId="62" xfId="0" applyFont="1" applyFill="1" applyBorder="1" applyAlignment="1">
      <alignment horizontal="center" vertical="center" wrapText="1"/>
    </xf>
    <xf numFmtId="0" fontId="24" fillId="18" borderId="63" xfId="0" applyFont="1" applyFill="1" applyBorder="1" applyAlignment="1">
      <alignment horizontal="center" vertical="center" wrapText="1"/>
    </xf>
    <xf numFmtId="200" fontId="24" fillId="18" borderId="44" xfId="0" applyNumberFormat="1" applyFont="1" applyFill="1" applyBorder="1" applyAlignment="1">
      <alignment horizontal="center" vertical="center"/>
    </xf>
    <xf numFmtId="200" fontId="24" fillId="18" borderId="64" xfId="0" applyNumberFormat="1" applyFont="1" applyFill="1" applyBorder="1" applyAlignment="1">
      <alignment horizontal="center" vertical="center"/>
    </xf>
    <xf numFmtId="200" fontId="24" fillId="18" borderId="65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/>
    </xf>
    <xf numFmtId="0" fontId="3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201" fontId="44" fillId="0" borderId="0" xfId="0" applyNumberFormat="1" applyFont="1" applyAlignment="1">
      <alignment horizontal="right" vertical="center"/>
    </xf>
    <xf numFmtId="0" fontId="23" fillId="0" borderId="18" xfId="0" applyFont="1" applyBorder="1" applyAlignment="1" applyProtection="1">
      <alignment horizontal="left" wrapText="1"/>
      <protection locked="0"/>
    </xf>
    <xf numFmtId="196" fontId="23" fillId="0" borderId="18" xfId="0" applyNumberFormat="1" applyFont="1" applyBorder="1" applyAlignment="1" applyProtection="1">
      <alignment horizontal="right"/>
      <protection locked="0"/>
    </xf>
    <xf numFmtId="49" fontId="22" fillId="0" borderId="18" xfId="0" applyNumberFormat="1" applyFont="1" applyBorder="1" applyAlignment="1">
      <alignment horizontal="justify"/>
    </xf>
    <xf numFmtId="0" fontId="41" fillId="0" borderId="18" xfId="0" applyFont="1" applyBorder="1" applyAlignment="1" applyProtection="1">
      <alignment horizontal="left" wrapText="1"/>
      <protection locked="0"/>
    </xf>
    <xf numFmtId="49" fontId="43" fillId="0" borderId="18" xfId="0" applyNumberFormat="1" applyFont="1" applyBorder="1" applyAlignment="1">
      <alignment horizontal="justify"/>
    </xf>
    <xf numFmtId="0" fontId="26" fillId="0" borderId="18" xfId="0" applyFont="1" applyBorder="1" applyAlignment="1" applyProtection="1">
      <alignment horizontal="left" wrapText="1"/>
      <protection locked="0"/>
    </xf>
    <xf numFmtId="196" fontId="26" fillId="0" borderId="18" xfId="0" applyNumberFormat="1" applyFont="1" applyBorder="1" applyAlignment="1" applyProtection="1">
      <alignment horizontal="right"/>
      <protection locked="0"/>
    </xf>
    <xf numFmtId="49" fontId="22" fillId="0" borderId="66" xfId="0" applyNumberFormat="1" applyFont="1" applyBorder="1" applyAlignment="1">
      <alignment horizontal="justify"/>
    </xf>
    <xf numFmtId="0" fontId="23" fillId="4" borderId="0" xfId="0" applyFont="1" applyFill="1" applyAlignment="1" applyProtection="1">
      <alignment horizontal="left"/>
      <protection/>
    </xf>
    <xf numFmtId="0" fontId="42" fillId="0" borderId="67" xfId="0" applyFont="1" applyBorder="1" applyAlignment="1" applyProtection="1">
      <alignment horizontal="left" wrapText="1"/>
      <protection locked="0"/>
    </xf>
    <xf numFmtId="0" fontId="42" fillId="0" borderId="68" xfId="0" applyFont="1" applyBorder="1" applyAlignment="1" applyProtection="1">
      <alignment horizontal="left" wrapText="1"/>
      <protection locked="0"/>
    </xf>
    <xf numFmtId="0" fontId="42" fillId="0" borderId="0" xfId="0" applyFont="1" applyBorder="1" applyAlignment="1" applyProtection="1">
      <alignment horizontal="left" wrapText="1"/>
      <protection locked="0"/>
    </xf>
    <xf numFmtId="0" fontId="42" fillId="0" borderId="14" xfId="0" applyFont="1" applyBorder="1" applyAlignment="1" applyProtection="1">
      <alignment horizontal="left" wrapText="1"/>
      <protection locked="0"/>
    </xf>
    <xf numFmtId="0" fontId="28" fillId="0" borderId="69" xfId="0" applyFont="1" applyBorder="1" applyAlignment="1">
      <alignment horizontal="justify"/>
    </xf>
    <xf numFmtId="0" fontId="28" fillId="0" borderId="67" xfId="0" applyFont="1" applyBorder="1" applyAlignment="1">
      <alignment/>
    </xf>
    <xf numFmtId="196" fontId="24" fillId="0" borderId="68" xfId="0" applyNumberFormat="1" applyFont="1" applyBorder="1" applyAlignment="1" applyProtection="1">
      <alignment horizontal="right"/>
      <protection locked="0"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196" fontId="24" fillId="0" borderId="14" xfId="0" applyNumberFormat="1" applyFont="1" applyBorder="1" applyAlignment="1" applyProtection="1">
      <alignment horizontal="right"/>
      <protection locked="0"/>
    </xf>
    <xf numFmtId="0" fontId="28" fillId="0" borderId="0" xfId="0" applyFont="1" applyBorder="1" applyAlignment="1">
      <alignment horizontal="justify"/>
    </xf>
    <xf numFmtId="0" fontId="28" fillId="0" borderId="13" xfId="0" applyFont="1" applyBorder="1" applyAlignment="1">
      <alignment horizontal="justify"/>
    </xf>
    <xf numFmtId="0" fontId="42" fillId="0" borderId="69" xfId="0" applyFont="1" applyBorder="1" applyAlignment="1" applyProtection="1">
      <alignment horizontal="left" wrapText="1"/>
      <protection locked="0"/>
    </xf>
    <xf numFmtId="196" fontId="42" fillId="0" borderId="67" xfId="0" applyNumberFormat="1" applyFont="1" applyBorder="1" applyAlignment="1" applyProtection="1">
      <alignment horizontal="right"/>
      <protection locked="0"/>
    </xf>
    <xf numFmtId="0" fontId="42" fillId="0" borderId="13" xfId="0" applyFont="1" applyBorder="1" applyAlignment="1" applyProtection="1">
      <alignment horizontal="left" wrapText="1"/>
      <protection locked="0"/>
    </xf>
    <xf numFmtId="196" fontId="42" fillId="0" borderId="0" xfId="0" applyNumberFormat="1" applyFont="1" applyBorder="1" applyAlignment="1" applyProtection="1">
      <alignment horizontal="right"/>
      <protection locked="0"/>
    </xf>
    <xf numFmtId="0" fontId="23" fillId="0" borderId="19" xfId="0" applyFont="1" applyBorder="1" applyAlignment="1" applyProtection="1">
      <alignment horizontal="left" wrapText="1"/>
      <protection locked="0"/>
    </xf>
    <xf numFmtId="196" fontId="23" fillId="0" borderId="19" xfId="0" applyNumberFormat="1" applyFont="1" applyBorder="1" applyAlignment="1" applyProtection="1">
      <alignment horizontal="right"/>
      <protection locked="0"/>
    </xf>
    <xf numFmtId="196" fontId="23" fillId="0" borderId="19" xfId="0" applyNumberFormat="1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left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21" fillId="4" borderId="0" xfId="0" applyNumberFormat="1" applyFont="1" applyFill="1" applyAlignment="1" applyProtection="1">
      <alignment vertical="center"/>
      <protection/>
    </xf>
    <xf numFmtId="0" fontId="29" fillId="4" borderId="0" xfId="0" applyNumberFormat="1" applyFont="1" applyFill="1" applyAlignment="1" applyProtection="1">
      <alignment vertical="center"/>
      <protection/>
    </xf>
    <xf numFmtId="0" fontId="46" fillId="4" borderId="0" xfId="0" applyNumberFormat="1" applyFont="1" applyFill="1" applyAlignment="1" applyProtection="1">
      <alignment vertical="center"/>
      <protection/>
    </xf>
    <xf numFmtId="0" fontId="22" fillId="4" borderId="0" xfId="0" applyNumberFormat="1" applyFont="1" applyFill="1" applyAlignment="1" applyProtection="1">
      <alignment vertical="center"/>
      <protection/>
    </xf>
    <xf numFmtId="0" fontId="22" fillId="18" borderId="70" xfId="0" applyNumberFormat="1" applyFont="1" applyFill="1" applyBorder="1" applyAlignment="1" applyProtection="1">
      <alignment horizontal="center" vertical="center" wrapText="1"/>
      <protection/>
    </xf>
    <xf numFmtId="0" fontId="22" fillId="18" borderId="71" xfId="0" applyNumberFormat="1" applyFont="1" applyFill="1" applyBorder="1" applyAlignment="1" applyProtection="1">
      <alignment horizontal="center" vertical="center" wrapText="1"/>
      <protection/>
    </xf>
    <xf numFmtId="0" fontId="22" fillId="18" borderId="72" xfId="0" applyNumberFormat="1" applyFont="1" applyFill="1" applyBorder="1" applyAlignment="1" applyProtection="1">
      <alignment horizontal="center" vertical="center" wrapText="1"/>
      <protection/>
    </xf>
    <xf numFmtId="0" fontId="22" fillId="4" borderId="0" xfId="0" applyNumberFormat="1" applyFont="1" applyFill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/>
      <protection/>
    </xf>
    <xf numFmtId="188" fontId="47" fillId="0" borderId="0" xfId="0" applyNumberFormat="1" applyFont="1" applyFill="1" applyAlignment="1" applyProtection="1">
      <alignment horizontal="left"/>
      <protection/>
    </xf>
    <xf numFmtId="0" fontId="48" fillId="0" borderId="0" xfId="0" applyNumberFormat="1" applyFont="1" applyFill="1" applyAlignment="1" applyProtection="1">
      <alignment vertical="center"/>
      <protection/>
    </xf>
    <xf numFmtId="188" fontId="49" fillId="0" borderId="0" xfId="0" applyNumberFormat="1" applyFont="1" applyFill="1" applyAlignment="1" applyProtection="1">
      <alignment horizontal="left" vertical="center"/>
      <protection/>
    </xf>
    <xf numFmtId="188" fontId="22" fillId="0" borderId="70" xfId="0" applyNumberFormat="1" applyFont="1" applyFill="1" applyBorder="1" applyAlignment="1" applyProtection="1">
      <alignment horizontal="right" vertical="center"/>
      <protection/>
    </xf>
    <xf numFmtId="188" fontId="22" fillId="0" borderId="71" xfId="0" applyNumberFormat="1" applyFont="1" applyFill="1" applyBorder="1" applyAlignment="1" applyProtection="1">
      <alignment horizontal="center" vertical="center"/>
      <protection/>
    </xf>
    <xf numFmtId="188" fontId="22" fillId="0" borderId="71" xfId="0" applyNumberFormat="1" applyFont="1" applyFill="1" applyBorder="1" applyAlignment="1" applyProtection="1">
      <alignment horizontal="left" vertical="center"/>
      <protection/>
    </xf>
    <xf numFmtId="188" fontId="22" fillId="0" borderId="71" xfId="0" applyNumberFormat="1" applyFont="1" applyFill="1" applyBorder="1" applyAlignment="1" applyProtection="1">
      <alignment horizontal="left" vertical="center" wrapText="1"/>
      <protection/>
    </xf>
    <xf numFmtId="0" fontId="22" fillId="0" borderId="71" xfId="0" applyNumberFormat="1" applyFont="1" applyFill="1" applyBorder="1" applyAlignment="1" applyProtection="1">
      <alignment vertical="center"/>
      <protection/>
    </xf>
    <xf numFmtId="0" fontId="22" fillId="0" borderId="72" xfId="0" applyNumberFormat="1" applyFont="1" applyFill="1" applyBorder="1" applyAlignment="1" applyProtection="1">
      <alignment vertical="center"/>
      <protection/>
    </xf>
    <xf numFmtId="188" fontId="22" fillId="0" borderId="73" xfId="0" applyNumberFormat="1" applyFont="1" applyFill="1" applyBorder="1" applyAlignment="1" applyProtection="1">
      <alignment horizontal="center" vertical="center"/>
      <protection/>
    </xf>
    <xf numFmtId="188" fontId="22" fillId="0" borderId="73" xfId="0" applyNumberFormat="1" applyFont="1" applyFill="1" applyBorder="1" applyAlignment="1" applyProtection="1">
      <alignment horizontal="left" vertical="center"/>
      <protection/>
    </xf>
    <xf numFmtId="188" fontId="22" fillId="0" borderId="73" xfId="0" applyNumberFormat="1" applyFont="1" applyFill="1" applyBorder="1" applyAlignment="1" applyProtection="1">
      <alignment horizontal="left" vertical="center" wrapText="1"/>
      <protection/>
    </xf>
    <xf numFmtId="0" fontId="22" fillId="0" borderId="73" xfId="0" applyNumberFormat="1" applyFont="1" applyFill="1" applyBorder="1" applyAlignment="1" applyProtection="1">
      <alignment vertical="center"/>
      <protection/>
    </xf>
    <xf numFmtId="188" fontId="22" fillId="0" borderId="74" xfId="0" applyNumberFormat="1" applyFont="1" applyFill="1" applyBorder="1" applyAlignment="1" applyProtection="1">
      <alignment horizontal="right" vertical="center"/>
      <protection/>
    </xf>
    <xf numFmtId="188" fontId="22" fillId="0" borderId="0" xfId="0" applyNumberFormat="1" applyFont="1" applyFill="1" applyBorder="1" applyAlignment="1" applyProtection="1">
      <alignment horizontal="center" vertical="center"/>
      <protection/>
    </xf>
    <xf numFmtId="188" fontId="22" fillId="0" borderId="0" xfId="0" applyNumberFormat="1" applyFont="1" applyFill="1" applyBorder="1" applyAlignment="1" applyProtection="1">
      <alignment horizontal="left" vertical="center"/>
      <protection/>
    </xf>
    <xf numFmtId="188" fontId="22" fillId="0" borderId="0" xfId="0" applyNumberFormat="1" applyFont="1" applyFill="1" applyBorder="1" applyAlignment="1" applyProtection="1">
      <alignment horizontal="left" vertical="center" wrapText="1"/>
      <protection/>
    </xf>
    <xf numFmtId="192" fontId="2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75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Alignment="1" applyProtection="1">
      <alignment vertical="center"/>
      <protection/>
    </xf>
    <xf numFmtId="0" fontId="29" fillId="19" borderId="73" xfId="0" applyNumberFormat="1" applyFont="1" applyFill="1" applyBorder="1" applyAlignment="1" applyProtection="1">
      <alignment vertical="center"/>
      <protection/>
    </xf>
    <xf numFmtId="196" fontId="23" fillId="0" borderId="18" xfId="0" applyNumberFormat="1" applyFont="1" applyBorder="1" applyAlignment="1" applyProtection="1">
      <alignment horizontal="right"/>
      <protection locked="0"/>
    </xf>
    <xf numFmtId="0" fontId="28" fillId="0" borderId="18" xfId="0" applyFont="1" applyBorder="1" applyAlignment="1" applyProtection="1">
      <alignment horizontal="center" vertical="center"/>
      <protection/>
    </xf>
    <xf numFmtId="2" fontId="28" fillId="0" borderId="18" xfId="0" applyNumberFormat="1" applyFont="1" applyBorder="1" applyAlignment="1" applyProtection="1">
      <alignment horizontal="right" vertical="center"/>
      <protection/>
    </xf>
    <xf numFmtId="0" fontId="41" fillId="0" borderId="16" xfId="0" applyFont="1" applyBorder="1" applyAlignment="1" applyProtection="1">
      <alignment horizontal="left" wrapText="1"/>
      <protection locked="0"/>
    </xf>
    <xf numFmtId="0" fontId="41" fillId="0" borderId="17" xfId="0" applyFont="1" applyBorder="1" applyAlignment="1" applyProtection="1">
      <alignment horizontal="left" wrapText="1"/>
      <protection locked="0"/>
    </xf>
    <xf numFmtId="0" fontId="41" fillId="0" borderId="15" xfId="0" applyFont="1" applyBorder="1" applyAlignment="1" applyProtection="1">
      <alignment horizontal="left" wrapText="1"/>
      <protection locked="0"/>
    </xf>
    <xf numFmtId="196" fontId="41" fillId="0" borderId="16" xfId="0" applyNumberFormat="1" applyFont="1" applyBorder="1" applyAlignment="1" applyProtection="1">
      <alignment horizontal="right"/>
      <protection locked="0"/>
    </xf>
    <xf numFmtId="196" fontId="24" fillId="0" borderId="17" xfId="0" applyNumberFormat="1" applyFont="1" applyBorder="1" applyAlignment="1" applyProtection="1">
      <alignment horizontal="right"/>
      <protection locked="0"/>
    </xf>
    <xf numFmtId="196" fontId="24" fillId="0" borderId="11" xfId="0" applyNumberFormat="1" applyFont="1" applyBorder="1" applyAlignment="1" applyProtection="1">
      <alignment horizontal="right"/>
      <protection locked="0"/>
    </xf>
    <xf numFmtId="196" fontId="23" fillId="0" borderId="11" xfId="0" applyNumberFormat="1" applyFont="1" applyBorder="1" applyAlignment="1" applyProtection="1">
      <alignment horizontal="right"/>
      <protection locked="0"/>
    </xf>
    <xf numFmtId="0" fontId="4" fillId="0" borderId="18" xfId="0" applyFont="1" applyFill="1" applyBorder="1" applyAlignment="1" applyProtection="1">
      <alignment/>
      <protection/>
    </xf>
    <xf numFmtId="0" fontId="24" fillId="0" borderId="21" xfId="0" applyFont="1" applyBorder="1" applyAlignment="1" applyProtection="1">
      <alignment horizontal="left" vertical="center"/>
      <protection/>
    </xf>
    <xf numFmtId="201" fontId="30" fillId="0" borderId="37" xfId="0" applyNumberFormat="1" applyFont="1" applyBorder="1" applyAlignment="1" applyProtection="1">
      <alignment horizontal="right" vertical="center"/>
      <protection/>
    </xf>
    <xf numFmtId="0" fontId="24" fillId="0" borderId="58" xfId="47" applyFont="1" applyBorder="1" applyAlignment="1">
      <alignment wrapText="1"/>
      <protection/>
    </xf>
    <xf numFmtId="49" fontId="22" fillId="0" borderId="18" xfId="0" applyNumberFormat="1" applyFont="1" applyBorder="1" applyAlignment="1">
      <alignment horizontal="justify"/>
    </xf>
    <xf numFmtId="0" fontId="28" fillId="0" borderId="18" xfId="0" applyFont="1" applyBorder="1" applyAlignment="1" applyProtection="1">
      <alignment horizontal="left" vertical="center" wrapText="1"/>
      <protection/>
    </xf>
    <xf numFmtId="0" fontId="24" fillId="4" borderId="0" xfId="0" applyFont="1" applyFill="1" applyAlignment="1">
      <alignment horizontal="left" vertical="center"/>
    </xf>
    <xf numFmtId="2" fontId="32" fillId="0" borderId="0" xfId="0" applyNumberFormat="1" applyFont="1" applyAlignment="1" applyProtection="1">
      <alignment horizontal="right" vertical="center"/>
      <protection/>
    </xf>
    <xf numFmtId="49" fontId="23" fillId="0" borderId="18" xfId="0" applyNumberFormat="1" applyFont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49" fontId="22" fillId="0" borderId="66" xfId="0" applyNumberFormat="1" applyFont="1" applyBorder="1" applyAlignment="1">
      <alignment horizontal="justify"/>
    </xf>
    <xf numFmtId="0" fontId="24" fillId="0" borderId="58" xfId="0" applyFont="1" applyBorder="1" applyAlignment="1" applyProtection="1">
      <alignment horizontal="left" vertical="center" wrapText="1"/>
      <protection locked="0"/>
    </xf>
    <xf numFmtId="0" fontId="24" fillId="0" borderId="58" xfId="47" applyFont="1" applyBorder="1" applyAlignment="1">
      <alignment horizontal="left" vertical="center" wrapText="1"/>
      <protection/>
    </xf>
    <xf numFmtId="0" fontId="42" fillId="0" borderId="67" xfId="0" applyFont="1" applyBorder="1" applyAlignment="1" applyProtection="1">
      <alignment horizontal="left" vertical="center" wrapText="1"/>
      <protection locked="0"/>
    </xf>
    <xf numFmtId="0" fontId="42" fillId="0" borderId="68" xfId="0" applyFont="1" applyBorder="1" applyAlignment="1" applyProtection="1">
      <alignment horizontal="left" vertical="center" wrapText="1"/>
      <protection locked="0"/>
    </xf>
    <xf numFmtId="49" fontId="22" fillId="0" borderId="66" xfId="0" applyNumberFormat="1" applyFont="1" applyBorder="1" applyAlignment="1">
      <alignment horizontal="left" vertical="center"/>
    </xf>
    <xf numFmtId="0" fontId="28" fillId="0" borderId="69" xfId="0" applyFont="1" applyBorder="1" applyAlignment="1">
      <alignment horizontal="left" vertical="center"/>
    </xf>
    <xf numFmtId="0" fontId="28" fillId="0" borderId="67" xfId="0" applyFont="1" applyBorder="1" applyAlignment="1">
      <alignment horizontal="left" vertical="center"/>
    </xf>
    <xf numFmtId="196" fontId="24" fillId="0" borderId="68" xfId="0" applyNumberFormat="1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42" fillId="0" borderId="14" xfId="0" applyFont="1" applyBorder="1" applyAlignment="1" applyProtection="1">
      <alignment horizontal="left" vertical="center" wrapText="1"/>
      <protection locked="0"/>
    </xf>
    <xf numFmtId="49" fontId="22" fillId="0" borderId="18" xfId="0" applyNumberFormat="1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196" fontId="24" fillId="0" borderId="14" xfId="0" applyNumberFormat="1" applyFont="1" applyBorder="1" applyAlignment="1" applyProtection="1">
      <alignment horizontal="left" vertical="center"/>
      <protection locked="0"/>
    </xf>
    <xf numFmtId="0" fontId="42" fillId="0" borderId="16" xfId="0" applyFont="1" applyBorder="1" applyAlignment="1" applyProtection="1">
      <alignment horizontal="left" vertical="center" wrapText="1"/>
      <protection locked="0"/>
    </xf>
    <xf numFmtId="0" fontId="42" fillId="0" borderId="17" xfId="0" applyFont="1" applyBorder="1" applyAlignment="1" applyProtection="1">
      <alignment horizontal="left" vertical="center" wrapText="1"/>
      <protection locked="0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196" fontId="24" fillId="0" borderId="17" xfId="0" applyNumberFormat="1" applyFont="1" applyBorder="1" applyAlignment="1" applyProtection="1">
      <alignment horizontal="left" vertical="center"/>
      <protection locked="0"/>
    </xf>
    <xf numFmtId="196" fontId="24" fillId="0" borderId="66" xfId="0" applyNumberFormat="1" applyFont="1" applyBorder="1" applyAlignment="1" applyProtection="1">
      <alignment horizontal="right"/>
      <protection locked="0"/>
    </xf>
    <xf numFmtId="0" fontId="24" fillId="0" borderId="18" xfId="0" applyFont="1" applyFill="1" applyBorder="1" applyAlignment="1" applyProtection="1">
      <alignment horizontal="left" wrapText="1"/>
      <protection locked="0"/>
    </xf>
    <xf numFmtId="196" fontId="24" fillId="0" borderId="18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24" fillId="0" borderId="76" xfId="0" applyFont="1" applyBorder="1" applyAlignment="1" applyProtection="1">
      <alignment horizontal="left" wrapText="1"/>
      <protection locked="0"/>
    </xf>
    <xf numFmtId="196" fontId="24" fillId="0" borderId="77" xfId="0" applyNumberFormat="1" applyFont="1" applyBorder="1" applyAlignment="1" applyProtection="1">
      <alignment horizontal="right"/>
      <protection locked="0"/>
    </xf>
    <xf numFmtId="196" fontId="0" fillId="0" borderId="0" xfId="0" applyNumberFormat="1" applyAlignment="1" applyProtection="1">
      <alignment horizontal="left" vertical="top"/>
      <protection locked="0"/>
    </xf>
    <xf numFmtId="210" fontId="0" fillId="0" borderId="0" xfId="0" applyNumberFormat="1" applyAlignment="1" applyProtection="1">
      <alignment horizontal="left" vertical="top"/>
      <protection locked="0"/>
    </xf>
    <xf numFmtId="0" fontId="24" fillId="0" borderId="58" xfId="47" applyFont="1" applyBorder="1">
      <alignment/>
      <protection/>
    </xf>
    <xf numFmtId="0" fontId="50" fillId="0" borderId="18" xfId="0" applyFont="1" applyBorder="1" applyAlignment="1" applyProtection="1">
      <alignment horizontal="left" wrapText="1"/>
      <protection locked="0"/>
    </xf>
    <xf numFmtId="0" fontId="24" fillId="0" borderId="18" xfId="0" applyFont="1" applyBorder="1" applyAlignment="1" applyProtection="1">
      <alignment horizontal="left" wrapText="1"/>
      <protection locked="0"/>
    </xf>
    <xf numFmtId="196" fontId="24" fillId="0" borderId="18" xfId="0" applyNumberFormat="1" applyFont="1" applyBorder="1" applyAlignment="1" applyProtection="1">
      <alignment horizontal="right"/>
      <protection locked="0"/>
    </xf>
    <xf numFmtId="195" fontId="24" fillId="0" borderId="78" xfId="0" applyNumberFormat="1" applyFont="1" applyBorder="1" applyAlignment="1" applyProtection="1">
      <alignment horizontal="center"/>
      <protection locked="0"/>
    </xf>
    <xf numFmtId="195" fontId="42" fillId="0" borderId="69" xfId="0" applyNumberFormat="1" applyFont="1" applyBorder="1" applyAlignment="1" applyProtection="1">
      <alignment horizontal="center"/>
      <protection locked="0"/>
    </xf>
    <xf numFmtId="195" fontId="42" fillId="0" borderId="13" xfId="0" applyNumberFormat="1" applyFont="1" applyBorder="1" applyAlignment="1" applyProtection="1">
      <alignment horizontal="center"/>
      <protection locked="0"/>
    </xf>
    <xf numFmtId="195" fontId="41" fillId="0" borderId="15" xfId="0" applyNumberFormat="1" applyFont="1" applyBorder="1" applyAlignment="1" applyProtection="1">
      <alignment horizontal="center"/>
      <protection locked="0"/>
    </xf>
    <xf numFmtId="195" fontId="24" fillId="0" borderId="18" xfId="0" applyNumberFormat="1" applyFont="1" applyBorder="1" applyAlignment="1" applyProtection="1">
      <alignment horizontal="center"/>
      <protection locked="0"/>
    </xf>
    <xf numFmtId="210" fontId="0" fillId="0" borderId="0" xfId="0" applyNumberFormat="1" applyFont="1" applyAlignment="1" applyProtection="1">
      <alignment horizontal="left" vertical="top"/>
      <protection locked="0"/>
    </xf>
    <xf numFmtId="2" fontId="23" fillId="0" borderId="19" xfId="0" applyNumberFormat="1" applyFont="1" applyBorder="1" applyAlignment="1" applyProtection="1">
      <alignment horizontal="right"/>
      <protection locked="0"/>
    </xf>
    <xf numFmtId="2" fontId="24" fillId="0" borderId="58" xfId="0" applyNumberFormat="1" applyFont="1" applyBorder="1" applyAlignment="1" applyProtection="1">
      <alignment horizontal="right"/>
      <protection locked="0"/>
    </xf>
    <xf numFmtId="2" fontId="28" fillId="0" borderId="67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2" fontId="42" fillId="0" borderId="67" xfId="0" applyNumberFormat="1" applyFont="1" applyBorder="1" applyAlignment="1" applyProtection="1">
      <alignment horizontal="right"/>
      <protection locked="0"/>
    </xf>
    <xf numFmtId="2" fontId="42" fillId="0" borderId="0" xfId="0" applyNumberFormat="1" applyFont="1" applyBorder="1" applyAlignment="1" applyProtection="1">
      <alignment horizontal="right"/>
      <protection locked="0"/>
    </xf>
    <xf numFmtId="2" fontId="41" fillId="0" borderId="16" xfId="0" applyNumberFormat="1" applyFont="1" applyBorder="1" applyAlignment="1" applyProtection="1">
      <alignment horizontal="right"/>
      <protection locked="0"/>
    </xf>
    <xf numFmtId="2" fontId="28" fillId="0" borderId="67" xfId="0" applyNumberFormat="1" applyFont="1" applyBorder="1" applyAlignment="1">
      <alignment horizontal="left" vertical="center"/>
    </xf>
    <xf numFmtId="2" fontId="28" fillId="0" borderId="0" xfId="0" applyNumberFormat="1" applyFont="1" applyBorder="1" applyAlignment="1">
      <alignment horizontal="left" vertical="center"/>
    </xf>
    <xf numFmtId="2" fontId="28" fillId="0" borderId="16" xfId="0" applyNumberFormat="1" applyFont="1" applyBorder="1" applyAlignment="1">
      <alignment horizontal="left" vertical="center"/>
    </xf>
    <xf numFmtId="192" fontId="22" fillId="0" borderId="71" xfId="0" applyNumberFormat="1" applyFont="1" applyFill="1" applyBorder="1" applyAlignment="1" applyProtection="1">
      <alignment horizontal="right" vertical="center"/>
      <protection/>
    </xf>
    <xf numFmtId="192" fontId="22" fillId="0" borderId="73" xfId="0" applyNumberFormat="1" applyFont="1" applyFill="1" applyBorder="1" applyAlignment="1" applyProtection="1">
      <alignment horizontal="right" vertical="center"/>
      <protection/>
    </xf>
    <xf numFmtId="49" fontId="22" fillId="0" borderId="79" xfId="0" applyNumberFormat="1" applyFont="1" applyBorder="1" applyAlignment="1">
      <alignment horizontal="justify"/>
    </xf>
    <xf numFmtId="49" fontId="22" fillId="0" borderId="79" xfId="0" applyNumberFormat="1" applyFont="1" applyBorder="1" applyAlignment="1">
      <alignment horizontal="justify"/>
    </xf>
    <xf numFmtId="0" fontId="0" fillId="0" borderId="0" xfId="0" applyBorder="1" applyAlignment="1" applyProtection="1">
      <alignment horizontal="left" vertical="top"/>
      <protection locked="0"/>
    </xf>
    <xf numFmtId="210" fontId="0" fillId="0" borderId="0" xfId="0" applyNumberFormat="1" applyBorder="1" applyAlignment="1" applyProtection="1">
      <alignment horizontal="left" vertical="top"/>
      <protection locked="0"/>
    </xf>
    <xf numFmtId="196" fontId="24" fillId="20" borderId="1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95" fontId="24" fillId="0" borderId="77" xfId="0" applyNumberFormat="1" applyFont="1" applyBorder="1" applyAlignment="1" applyProtection="1">
      <alignment horizontal="center"/>
      <protection locked="0"/>
    </xf>
    <xf numFmtId="195" fontId="24" fillId="0" borderId="79" xfId="0" applyNumberFormat="1" applyFont="1" applyBorder="1" applyAlignment="1" applyProtection="1">
      <alignment horizontal="center"/>
      <protection locked="0"/>
    </xf>
    <xf numFmtId="195" fontId="24" fillId="0" borderId="66" xfId="0" applyNumberFormat="1" applyFont="1" applyBorder="1" applyAlignment="1" applyProtection="1">
      <alignment horizontal="center"/>
      <protection locked="0"/>
    </xf>
    <xf numFmtId="196" fontId="28" fillId="0" borderId="18" xfId="0" applyNumberFormat="1" applyFont="1" applyBorder="1" applyAlignment="1" applyProtection="1">
      <alignment horizontal="right" vertical="center"/>
      <protection/>
    </xf>
    <xf numFmtId="2" fontId="28" fillId="0" borderId="18" xfId="0" applyNumberFormat="1" applyFont="1" applyFill="1" applyBorder="1" applyAlignment="1" applyProtection="1">
      <alignment horizontal="right" vertical="center"/>
      <protection/>
    </xf>
    <xf numFmtId="2" fontId="28" fillId="20" borderId="18" xfId="0" applyNumberFormat="1" applyFont="1" applyFill="1" applyBorder="1" applyAlignment="1" applyProtection="1">
      <alignment horizontal="right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left" vertical="center"/>
      <protection/>
    </xf>
    <xf numFmtId="0" fontId="28" fillId="0" borderId="18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wrapText="1"/>
      <protection locked="0"/>
    </xf>
    <xf numFmtId="0" fontId="28" fillId="0" borderId="18" xfId="0" applyFont="1" applyBorder="1" applyAlignment="1" applyProtection="1">
      <alignment horizontal="left"/>
      <protection/>
    </xf>
    <xf numFmtId="196" fontId="24" fillId="0" borderId="19" xfId="0" applyNumberFormat="1" applyFont="1" applyBorder="1" applyAlignment="1" applyProtection="1">
      <alignment horizontal="right"/>
      <protection locked="0"/>
    </xf>
    <xf numFmtId="0" fontId="24" fillId="0" borderId="19" xfId="0" applyFont="1" applyBorder="1" applyAlignment="1" applyProtection="1">
      <alignment horizontal="left" wrapText="1"/>
      <protection locked="0"/>
    </xf>
    <xf numFmtId="0" fontId="28" fillId="0" borderId="18" xfId="45" applyFont="1" applyBorder="1" applyAlignment="1" applyProtection="1">
      <alignment horizontal="center" vertical="center"/>
      <protection/>
    </xf>
    <xf numFmtId="0" fontId="28" fillId="0" borderId="18" xfId="45" applyFont="1" applyBorder="1" applyAlignment="1" applyProtection="1">
      <alignment horizontal="left" vertical="center"/>
      <protection/>
    </xf>
    <xf numFmtId="0" fontId="28" fillId="0" borderId="18" xfId="45" applyFont="1" applyBorder="1" applyAlignment="1" applyProtection="1">
      <alignment horizontal="left" vertical="center" wrapText="1"/>
      <protection/>
    </xf>
    <xf numFmtId="0" fontId="28" fillId="0" borderId="18" xfId="45" applyFont="1" applyBorder="1" applyAlignment="1" applyProtection="1">
      <alignment horizontal="left"/>
      <protection/>
    </xf>
    <xf numFmtId="196" fontId="24" fillId="20" borderId="18" xfId="45" applyNumberFormat="1" applyFont="1" applyFill="1" applyBorder="1" applyAlignment="1" applyProtection="1">
      <alignment horizontal="right"/>
      <protection locked="0"/>
    </xf>
    <xf numFmtId="196" fontId="24" fillId="20" borderId="18" xfId="45" applyNumberFormat="1" applyFont="1" applyFill="1" applyBorder="1" applyAlignment="1" applyProtection="1">
      <alignment horizontal="right"/>
      <protection locked="0"/>
    </xf>
    <xf numFmtId="0" fontId="24" fillId="0" borderId="73" xfId="0" applyFont="1" applyBorder="1" applyAlignment="1" applyProtection="1">
      <alignment horizontal="left" wrapText="1"/>
      <protection locked="0"/>
    </xf>
    <xf numFmtId="49" fontId="24" fillId="0" borderId="73" xfId="48" applyNumberFormat="1" applyFont="1" applyBorder="1" applyAlignment="1">
      <alignment horizontal="left"/>
      <protection/>
    </xf>
    <xf numFmtId="0" fontId="24" fillId="0" borderId="73" xfId="48" applyFont="1" applyBorder="1">
      <alignment/>
      <protection/>
    </xf>
    <xf numFmtId="49" fontId="24" fillId="0" borderId="73" xfId="48" applyNumberFormat="1" applyFont="1" applyBorder="1" applyAlignment="1">
      <alignment horizontal="center" shrinkToFit="1"/>
      <protection/>
    </xf>
    <xf numFmtId="196" fontId="24" fillId="20" borderId="73" xfId="0" applyNumberFormat="1" applyFont="1" applyFill="1" applyBorder="1" applyAlignment="1" applyProtection="1">
      <alignment horizontal="right"/>
      <protection locked="0"/>
    </xf>
    <xf numFmtId="49" fontId="24" fillId="0" borderId="76" xfId="48" applyNumberFormat="1" applyFont="1" applyBorder="1" applyAlignment="1">
      <alignment horizontal="left"/>
      <protection/>
    </xf>
    <xf numFmtId="0" fontId="24" fillId="0" borderId="76" xfId="48" applyFont="1" applyBorder="1">
      <alignment/>
      <protection/>
    </xf>
    <xf numFmtId="49" fontId="24" fillId="0" borderId="76" xfId="48" applyNumberFormat="1" applyFont="1" applyBorder="1" applyAlignment="1">
      <alignment horizontal="center" shrinkToFit="1"/>
      <protection/>
    </xf>
    <xf numFmtId="196" fontId="24" fillId="20" borderId="76" xfId="0" applyNumberFormat="1" applyFont="1" applyFill="1" applyBorder="1" applyAlignment="1" applyProtection="1">
      <alignment horizontal="right"/>
      <protection locked="0"/>
    </xf>
    <xf numFmtId="196" fontId="24" fillId="20" borderId="80" xfId="0" applyNumberFormat="1" applyFont="1" applyFill="1" applyBorder="1" applyAlignment="1" applyProtection="1">
      <alignment horizontal="right"/>
      <protection locked="0"/>
    </xf>
    <xf numFmtId="0" fontId="24" fillId="0" borderId="18" xfId="0" applyFont="1" applyFill="1" applyBorder="1" applyAlignment="1" applyProtection="1">
      <alignment wrapText="1"/>
      <protection locked="0"/>
    </xf>
    <xf numFmtId="210" fontId="0" fillId="0" borderId="0" xfId="0" applyNumberFormat="1" applyFill="1" applyAlignment="1" applyProtection="1">
      <alignment horizontal="left" vertical="top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58" fillId="0" borderId="0" xfId="0" applyFont="1" applyAlignment="1" applyProtection="1">
      <alignment horizontal="left" vertical="center"/>
      <protection locked="0"/>
    </xf>
    <xf numFmtId="0" fontId="56" fillId="5" borderId="81" xfId="0" applyFont="1" applyFill="1" applyBorder="1" applyAlignment="1" applyProtection="1">
      <alignment horizontal="center" vertical="center" wrapText="1"/>
      <protection locked="0"/>
    </xf>
    <xf numFmtId="0" fontId="56" fillId="5" borderId="82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left"/>
      <protection locked="0"/>
    </xf>
    <xf numFmtId="0" fontId="28" fillId="0" borderId="18" xfId="0" applyFont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center"/>
      <protection/>
    </xf>
    <xf numFmtId="195" fontId="42" fillId="0" borderId="15" xfId="0" applyNumberFormat="1" applyFont="1" applyBorder="1" applyAlignment="1" applyProtection="1">
      <alignment horizontal="center"/>
      <protection locked="0"/>
    </xf>
    <xf numFmtId="195" fontId="23" fillId="0" borderId="19" xfId="0" applyNumberFormat="1" applyFont="1" applyBorder="1" applyAlignment="1" applyProtection="1">
      <alignment horizontal="center"/>
      <protection locked="0"/>
    </xf>
    <xf numFmtId="188" fontId="48" fillId="0" borderId="0" xfId="0" applyNumberFormat="1" applyFont="1" applyFill="1" applyAlignment="1" applyProtection="1">
      <alignment vertical="center"/>
      <protection/>
    </xf>
    <xf numFmtId="196" fontId="28" fillId="0" borderId="18" xfId="0" applyNumberFormat="1" applyFont="1" applyBorder="1" applyAlignment="1" applyProtection="1">
      <alignment horizontal="right"/>
      <protection/>
    </xf>
    <xf numFmtId="2" fontId="28" fillId="0" borderId="18" xfId="0" applyNumberFormat="1" applyFont="1" applyFill="1" applyBorder="1" applyAlignment="1" applyProtection="1">
      <alignment horizontal="right"/>
      <protection/>
    </xf>
    <xf numFmtId="196" fontId="24" fillId="0" borderId="18" xfId="45" applyNumberFormat="1" applyFont="1" applyFill="1" applyBorder="1" applyAlignment="1" applyProtection="1">
      <alignment horizontal="right"/>
      <protection locked="0"/>
    </xf>
    <xf numFmtId="0" fontId="24" fillId="0" borderId="73" xfId="48" applyFont="1" applyBorder="1" applyAlignment="1">
      <alignment wrapText="1"/>
      <protection/>
    </xf>
    <xf numFmtId="0" fontId="21" fillId="4" borderId="0" xfId="0" applyFont="1" applyFill="1" applyAlignment="1" applyProtection="1">
      <alignment horizontal="left"/>
      <protection/>
    </xf>
    <xf numFmtId="0" fontId="24" fillId="4" borderId="0" xfId="0" applyFont="1" applyFill="1" applyAlignment="1" applyProtection="1">
      <alignment horizontal="left"/>
      <protection/>
    </xf>
    <xf numFmtId="0" fontId="28" fillId="4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24" fillId="18" borderId="61" xfId="0" applyFont="1" applyFill="1" applyBorder="1" applyAlignment="1" applyProtection="1">
      <alignment horizontal="center" vertical="center" wrapText="1"/>
      <protection/>
    </xf>
    <xf numFmtId="0" fontId="24" fillId="18" borderId="62" xfId="0" applyFont="1" applyFill="1" applyBorder="1" applyAlignment="1" applyProtection="1">
      <alignment horizontal="center" vertical="center" wrapText="1"/>
      <protection/>
    </xf>
    <xf numFmtId="0" fontId="28" fillId="18" borderId="62" xfId="0" applyFont="1" applyFill="1" applyBorder="1" applyAlignment="1" applyProtection="1">
      <alignment horizontal="center" vertical="center" wrapText="1"/>
      <protection/>
    </xf>
    <xf numFmtId="0" fontId="24" fillId="18" borderId="25" xfId="0" applyFont="1" applyFill="1" applyBorder="1" applyAlignment="1" applyProtection="1">
      <alignment horizontal="center" vertical="center" wrapText="1"/>
      <protection/>
    </xf>
    <xf numFmtId="200" fontId="24" fillId="18" borderId="44" xfId="0" applyNumberFormat="1" applyFont="1" applyFill="1" applyBorder="1" applyAlignment="1" applyProtection="1">
      <alignment horizontal="center" vertical="center"/>
      <protection/>
    </xf>
    <xf numFmtId="200" fontId="24" fillId="18" borderId="64" xfId="0" applyNumberFormat="1" applyFont="1" applyFill="1" applyBorder="1" applyAlignment="1" applyProtection="1">
      <alignment horizontal="center" vertical="center"/>
      <protection/>
    </xf>
    <xf numFmtId="200" fontId="28" fillId="18" borderId="64" xfId="0" applyNumberFormat="1" applyFont="1" applyFill="1" applyBorder="1" applyAlignment="1" applyProtection="1">
      <alignment horizontal="center" vertical="center"/>
      <protection/>
    </xf>
    <xf numFmtId="200" fontId="24" fillId="18" borderId="31" xfId="0" applyNumberFormat="1" applyFont="1" applyFill="1" applyBorder="1" applyAlignment="1" applyProtection="1">
      <alignment horizontal="center" vertical="center"/>
      <protection/>
    </xf>
    <xf numFmtId="0" fontId="28" fillId="4" borderId="19" xfId="0" applyFont="1" applyFill="1" applyBorder="1" applyAlignment="1" applyProtection="1">
      <alignment horizontal="left"/>
      <protection/>
    </xf>
    <xf numFmtId="0" fontId="28" fillId="4" borderId="20" xfId="0" applyFont="1" applyFill="1" applyBorder="1" applyAlignment="1" applyProtection="1">
      <alignment horizontal="left"/>
      <protection/>
    </xf>
    <xf numFmtId="0" fontId="24" fillId="4" borderId="19" xfId="0" applyFont="1" applyFill="1" applyBorder="1" applyAlignment="1" applyProtection="1">
      <alignment horizontal="left"/>
      <protection/>
    </xf>
    <xf numFmtId="0" fontId="60" fillId="0" borderId="18" xfId="0" applyFont="1" applyBorder="1" applyAlignment="1" applyProtection="1">
      <alignment horizontal="left" vertical="center"/>
      <protection/>
    </xf>
    <xf numFmtId="0" fontId="60" fillId="0" borderId="18" xfId="0" applyFont="1" applyBorder="1" applyAlignment="1" applyProtection="1">
      <alignment horizontal="center" vertical="center"/>
      <protection/>
    </xf>
    <xf numFmtId="201" fontId="60" fillId="0" borderId="18" xfId="0" applyNumberFormat="1" applyFont="1" applyBorder="1" applyAlignment="1" applyProtection="1">
      <alignment horizontal="right" vertical="center"/>
      <protection/>
    </xf>
    <xf numFmtId="0" fontId="60" fillId="0" borderId="11" xfId="0" applyFont="1" applyBorder="1" applyAlignment="1" applyProtection="1">
      <alignment horizontal="left" vertical="center"/>
      <protection/>
    </xf>
    <xf numFmtId="196" fontId="60" fillId="0" borderId="11" xfId="0" applyNumberFormat="1" applyFont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60" fillId="0" borderId="0" xfId="0" applyFont="1" applyAlignment="1" applyProtection="1">
      <alignment horizontal="left" vertical="center"/>
      <protection/>
    </xf>
    <xf numFmtId="0" fontId="32" fillId="0" borderId="18" xfId="0" applyFont="1" applyBorder="1" applyAlignment="1" applyProtection="1">
      <alignment horizontal="left" vertical="center"/>
      <protection/>
    </xf>
    <xf numFmtId="0" fontId="44" fillId="0" borderId="18" xfId="0" applyFont="1" applyBorder="1" applyAlignment="1" applyProtection="1">
      <alignment horizontal="center" vertical="center"/>
      <protection/>
    </xf>
    <xf numFmtId="0" fontId="44" fillId="0" borderId="18" xfId="0" applyFont="1" applyBorder="1" applyAlignment="1" applyProtection="1">
      <alignment horizontal="left" vertical="center"/>
      <protection/>
    </xf>
    <xf numFmtId="201" fontId="44" fillId="0" borderId="18" xfId="0" applyNumberFormat="1" applyFont="1" applyBorder="1" applyAlignment="1" applyProtection="1">
      <alignment horizontal="right" vertical="center"/>
      <protection/>
    </xf>
    <xf numFmtId="196" fontId="44" fillId="0" borderId="0" xfId="0" applyNumberFormat="1" applyFont="1" applyAlignment="1" applyProtection="1">
      <alignment horizontal="right"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49" fontId="28" fillId="0" borderId="18" xfId="0" applyNumberFormat="1" applyFont="1" applyBorder="1" applyAlignment="1" applyProtection="1">
      <alignment horizontal="left" vertical="top"/>
      <protection/>
    </xf>
    <xf numFmtId="0" fontId="28" fillId="0" borderId="18" xfId="0" applyFont="1" applyBorder="1" applyAlignment="1" applyProtection="1">
      <alignment horizontal="left" vertical="center" wrapText="1"/>
      <protection/>
    </xf>
    <xf numFmtId="196" fontId="28" fillId="0" borderId="18" xfId="0" applyNumberFormat="1" applyFont="1" applyBorder="1" applyAlignment="1" applyProtection="1">
      <alignment horizontal="right" vertical="center"/>
      <protection/>
    </xf>
    <xf numFmtId="201" fontId="28" fillId="0" borderId="18" xfId="0" applyNumberFormat="1" applyFont="1" applyBorder="1" applyAlignment="1" applyProtection="1">
      <alignment horizontal="right" vertical="center"/>
      <protection/>
    </xf>
    <xf numFmtId="202" fontId="28" fillId="0" borderId="0" xfId="0" applyNumberFormat="1" applyFont="1" applyAlignment="1" applyProtection="1">
      <alignment horizontal="right" vertical="center"/>
      <protection/>
    </xf>
    <xf numFmtId="196" fontId="28" fillId="0" borderId="0" xfId="0" applyNumberFormat="1" applyFont="1" applyAlignment="1" applyProtection="1">
      <alignment horizontal="right" vertical="center"/>
      <protection/>
    </xf>
    <xf numFmtId="195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201" fontId="28" fillId="0" borderId="18" xfId="0" applyNumberFormat="1" applyFont="1" applyFill="1" applyBorder="1" applyAlignment="1" applyProtection="1">
      <alignment horizontal="right" vertical="center"/>
      <protection/>
    </xf>
    <xf numFmtId="49" fontId="28" fillId="0" borderId="18" xfId="0" applyNumberFormat="1" applyFont="1" applyBorder="1" applyAlignment="1" applyProtection="1">
      <alignment horizontal="left" vertical="center"/>
      <protection/>
    </xf>
    <xf numFmtId="201" fontId="28" fillId="0" borderId="18" xfId="0" applyNumberFormat="1" applyFont="1" applyFill="1" applyBorder="1" applyAlignment="1" applyProtection="1">
      <alignment horizontal="right" vertical="center"/>
      <protection/>
    </xf>
    <xf numFmtId="202" fontId="61" fillId="0" borderId="0" xfId="0" applyNumberFormat="1" applyFont="1" applyAlignment="1" applyProtection="1">
      <alignment horizontal="right" vertical="center"/>
      <protection/>
    </xf>
    <xf numFmtId="196" fontId="61" fillId="0" borderId="0" xfId="0" applyNumberFormat="1" applyFont="1" applyAlignment="1" applyProtection="1">
      <alignment horizontal="right" vertical="center"/>
      <protection/>
    </xf>
    <xf numFmtId="195" fontId="61" fillId="0" borderId="0" xfId="0" applyNumberFormat="1" applyFont="1" applyAlignment="1" applyProtection="1">
      <alignment horizontal="right" vertical="center"/>
      <protection/>
    </xf>
    <xf numFmtId="0" fontId="61" fillId="0" borderId="0" xfId="0" applyFont="1" applyAlignment="1" applyProtection="1">
      <alignment horizontal="left" vertical="center"/>
      <protection/>
    </xf>
    <xf numFmtId="0" fontId="32" fillId="0" borderId="18" xfId="0" applyFont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left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left" vertical="center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196" fontId="28" fillId="0" borderId="18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horizontal="left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left" vertical="center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196" fontId="28" fillId="0" borderId="18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horizontal="left" vertical="center"/>
      <protection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196" fontId="24" fillId="0" borderId="18" xfId="0" applyNumberFormat="1" applyFont="1" applyBorder="1" applyAlignment="1" applyProtection="1">
      <alignment horizontal="right" vertical="center"/>
      <protection locked="0"/>
    </xf>
    <xf numFmtId="201" fontId="24" fillId="0" borderId="18" xfId="0" applyNumberFormat="1" applyFont="1" applyFill="1" applyBorder="1" applyAlignment="1" applyProtection="1">
      <alignment horizontal="right" vertical="center"/>
      <protection locked="0"/>
    </xf>
    <xf numFmtId="0" fontId="24" fillId="0" borderId="18" xfId="0" applyFont="1" applyBorder="1" applyAlignment="1" applyProtection="1">
      <alignment horizontal="center" wrapText="1"/>
      <protection locked="0"/>
    </xf>
    <xf numFmtId="201" fontId="24" fillId="0" borderId="18" xfId="0" applyNumberFormat="1" applyFont="1" applyFill="1" applyBorder="1" applyAlignment="1" applyProtection="1">
      <alignment horizontal="right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196" fontId="24" fillId="0" borderId="18" xfId="0" applyNumberFormat="1" applyFont="1" applyBorder="1" applyAlignment="1" applyProtection="1">
      <alignment horizontal="right" vertical="center"/>
      <protection locked="0"/>
    </xf>
    <xf numFmtId="201" fontId="24" fillId="0" borderId="18" xfId="0" applyNumberFormat="1" applyFont="1" applyFill="1" applyBorder="1" applyAlignment="1" applyProtection="1">
      <alignment horizontal="right" vertical="center"/>
      <protection locked="0"/>
    </xf>
    <xf numFmtId="0" fontId="44" fillId="0" borderId="18" xfId="0" applyFont="1" applyBorder="1" applyAlignment="1" applyProtection="1">
      <alignment horizontal="left" vertical="center"/>
      <protection/>
    </xf>
    <xf numFmtId="0" fontId="62" fillId="0" borderId="18" xfId="0" applyFont="1" applyBorder="1" applyAlignment="1" applyProtection="1">
      <alignment horizontal="left" vertical="center"/>
      <protection/>
    </xf>
    <xf numFmtId="0" fontId="63" fillId="0" borderId="18" xfId="0" applyFont="1" applyBorder="1" applyAlignment="1" applyProtection="1">
      <alignment horizontal="left" vertical="center"/>
      <protection/>
    </xf>
    <xf numFmtId="0" fontId="62" fillId="0" borderId="18" xfId="0" applyFont="1" applyBorder="1" applyAlignment="1" applyProtection="1">
      <alignment horizontal="center" vertical="center"/>
      <protection/>
    </xf>
    <xf numFmtId="201" fontId="63" fillId="0" borderId="18" xfId="0" applyNumberFormat="1" applyFont="1" applyBorder="1" applyAlignment="1" applyProtection="1">
      <alignment horizontal="right" vertical="center"/>
      <protection/>
    </xf>
    <xf numFmtId="0" fontId="62" fillId="0" borderId="0" xfId="0" applyFont="1" applyAlignment="1" applyProtection="1">
      <alignment horizontal="left" vertical="center"/>
      <protection/>
    </xf>
    <xf numFmtId="196" fontId="63" fillId="0" borderId="0" xfId="0" applyNumberFormat="1" applyFont="1" applyAlignment="1" applyProtection="1">
      <alignment horizontal="right" vertical="center"/>
      <protection/>
    </xf>
    <xf numFmtId="0" fontId="28" fillId="0" borderId="77" xfId="0" applyFont="1" applyBorder="1" applyAlignment="1" applyProtection="1">
      <alignment horizontal="center" vertical="center"/>
      <protection/>
    </xf>
    <xf numFmtId="0" fontId="28" fillId="0" borderId="77" xfId="0" applyFont="1" applyFill="1" applyBorder="1" applyAlignment="1" applyProtection="1">
      <alignment horizontal="center" vertical="center"/>
      <protection/>
    </xf>
    <xf numFmtId="0" fontId="28" fillId="0" borderId="77" xfId="0" applyFont="1" applyFill="1" applyBorder="1" applyAlignment="1" applyProtection="1">
      <alignment horizontal="left" vertical="center"/>
      <protection/>
    </xf>
    <xf numFmtId="0" fontId="28" fillId="0" borderId="77" xfId="0" applyFont="1" applyFill="1" applyBorder="1" applyAlignment="1" applyProtection="1">
      <alignment horizontal="left" vertical="center" wrapText="1"/>
      <protection/>
    </xf>
    <xf numFmtId="196" fontId="28" fillId="0" borderId="77" xfId="0" applyNumberFormat="1" applyFont="1" applyFill="1" applyBorder="1" applyAlignment="1" applyProtection="1">
      <alignment horizontal="right" vertical="center"/>
      <protection/>
    </xf>
    <xf numFmtId="201" fontId="28" fillId="0" borderId="77" xfId="0" applyNumberFormat="1" applyFont="1" applyBorder="1" applyAlignment="1" applyProtection="1">
      <alignment horizontal="right" vertical="center"/>
      <protection/>
    </xf>
    <xf numFmtId="0" fontId="28" fillId="0" borderId="66" xfId="0" applyFont="1" applyBorder="1" applyAlignment="1" applyProtection="1">
      <alignment horizontal="center" vertical="center"/>
      <protection/>
    </xf>
    <xf numFmtId="0" fontId="28" fillId="0" borderId="83" xfId="0" applyFont="1" applyBorder="1" applyAlignment="1" applyProtection="1">
      <alignment horizontal="center" vertical="center"/>
      <protection/>
    </xf>
    <xf numFmtId="195" fontId="24" fillId="0" borderId="84" xfId="0" applyNumberFormat="1" applyFont="1" applyBorder="1" applyAlignment="1" applyProtection="1">
      <alignment horizontal="center"/>
      <protection locked="0"/>
    </xf>
    <xf numFmtId="0" fontId="24" fillId="0" borderId="85" xfId="0" applyFont="1" applyBorder="1" applyAlignment="1" applyProtection="1">
      <alignment horizontal="left" wrapText="1"/>
      <protection locked="0"/>
    </xf>
    <xf numFmtId="0" fontId="24" fillId="0" borderId="85" xfId="47" applyFont="1" applyBorder="1">
      <alignment/>
      <protection/>
    </xf>
    <xf numFmtId="2" fontId="24" fillId="0" borderId="85" xfId="0" applyNumberFormat="1" applyFont="1" applyBorder="1" applyAlignment="1" applyProtection="1">
      <alignment horizontal="right"/>
      <protection locked="0"/>
    </xf>
    <xf numFmtId="196" fontId="24" fillId="0" borderId="85" xfId="0" applyNumberFormat="1" applyFont="1" applyBorder="1" applyAlignment="1" applyProtection="1">
      <alignment horizontal="right"/>
      <protection locked="0"/>
    </xf>
    <xf numFmtId="196" fontId="24" fillId="0" borderId="86" xfId="0" applyNumberFormat="1" applyFont="1" applyBorder="1" applyAlignment="1" applyProtection="1">
      <alignment horizontal="right"/>
      <protection locked="0"/>
    </xf>
    <xf numFmtId="0" fontId="28" fillId="0" borderId="79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left" vertical="top"/>
      <protection locked="0"/>
    </xf>
    <xf numFmtId="0" fontId="46" fillId="0" borderId="0" xfId="0" applyFont="1" applyAlignment="1" applyProtection="1">
      <alignment horizontal="left"/>
      <protection/>
    </xf>
    <xf numFmtId="0" fontId="66" fillId="0" borderId="0" xfId="0" applyFont="1" applyAlignment="1" applyProtection="1">
      <alignment horizontal="left"/>
      <protection/>
    </xf>
    <xf numFmtId="0" fontId="46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 vertical="top" wrapText="1"/>
      <protection/>
    </xf>
    <xf numFmtId="196" fontId="24" fillId="0" borderId="0" xfId="0" applyNumberFormat="1" applyFont="1" applyAlignment="1" applyProtection="1">
      <alignment horizontal="right" vertical="top"/>
      <protection/>
    </xf>
    <xf numFmtId="201" fontId="24" fillId="0" borderId="0" xfId="0" applyNumberFormat="1" applyFont="1" applyAlignment="1" applyProtection="1">
      <alignment horizontal="right" vertical="top"/>
      <protection/>
    </xf>
    <xf numFmtId="0" fontId="66" fillId="0" borderId="0" xfId="0" applyFont="1" applyAlignment="1" applyProtection="1">
      <alignment horizontal="left" vertical="top" wrapText="1"/>
      <protection/>
    </xf>
    <xf numFmtId="201" fontId="66" fillId="0" borderId="0" xfId="0" applyNumberFormat="1" applyFont="1" applyAlignment="1" applyProtection="1">
      <alignment horizontal="right" vertical="top"/>
      <protection/>
    </xf>
    <xf numFmtId="0" fontId="25" fillId="12" borderId="18" xfId="0" applyFont="1" applyFill="1" applyBorder="1" applyAlignment="1" applyProtection="1">
      <alignment horizontal="center" vertical="center" wrapText="1"/>
      <protection/>
    </xf>
    <xf numFmtId="195" fontId="67" fillId="0" borderId="0" xfId="0" applyNumberFormat="1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left" wrapText="1"/>
      <protection locked="0"/>
    </xf>
    <xf numFmtId="196" fontId="67" fillId="0" borderId="0" xfId="0" applyNumberFormat="1" applyFont="1" applyAlignment="1" applyProtection="1">
      <alignment horizontal="right"/>
      <protection locked="0"/>
    </xf>
    <xf numFmtId="201" fontId="67" fillId="0" borderId="0" xfId="0" applyNumberFormat="1" applyFont="1" applyAlignment="1" applyProtection="1">
      <alignment horizontal="right"/>
      <protection locked="0"/>
    </xf>
    <xf numFmtId="195" fontId="3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left" wrapText="1"/>
      <protection locked="0"/>
    </xf>
    <xf numFmtId="196" fontId="30" fillId="0" borderId="0" xfId="0" applyNumberFormat="1" applyFont="1" applyAlignment="1" applyProtection="1">
      <alignment horizontal="right"/>
      <protection locked="0"/>
    </xf>
    <xf numFmtId="201" fontId="30" fillId="0" borderId="0" xfId="0" applyNumberFormat="1" applyFont="1" applyAlignment="1" applyProtection="1">
      <alignment horizontal="right"/>
      <protection locked="0"/>
    </xf>
    <xf numFmtId="195" fontId="24" fillId="0" borderId="18" xfId="0" applyNumberFormat="1" applyFont="1" applyBorder="1" applyAlignment="1" applyProtection="1">
      <alignment horizontal="center"/>
      <protection locked="0"/>
    </xf>
    <xf numFmtId="0" fontId="68" fillId="0" borderId="18" xfId="0" applyFont="1" applyBorder="1" applyAlignment="1" applyProtection="1">
      <alignment horizontal="left" wrapText="1"/>
      <protection locked="0"/>
    </xf>
    <xf numFmtId="201" fontId="24" fillId="0" borderId="18" xfId="0" applyNumberFormat="1" applyFont="1" applyBorder="1" applyAlignment="1" applyProtection="1">
      <alignment horizontal="right"/>
      <protection locked="0"/>
    </xf>
    <xf numFmtId="196" fontId="65" fillId="0" borderId="0" xfId="0" applyNumberFormat="1" applyFont="1" applyAlignment="1" applyProtection="1">
      <alignment horizontal="left" vertical="top"/>
      <protection locked="0"/>
    </xf>
    <xf numFmtId="195" fontId="65" fillId="0" borderId="0" xfId="0" applyNumberFormat="1" applyFont="1" applyAlignment="1" applyProtection="1">
      <alignment horizontal="center" vertical="top"/>
      <protection locked="0"/>
    </xf>
    <xf numFmtId="0" fontId="65" fillId="0" borderId="0" xfId="0" applyFont="1" applyAlignment="1" applyProtection="1">
      <alignment horizontal="left" vertical="top" wrapText="1"/>
      <protection locked="0"/>
    </xf>
    <xf numFmtId="196" fontId="65" fillId="0" borderId="0" xfId="0" applyNumberFormat="1" applyFont="1" applyAlignment="1" applyProtection="1">
      <alignment horizontal="right" vertical="top"/>
      <protection locked="0"/>
    </xf>
    <xf numFmtId="201" fontId="65" fillId="0" borderId="0" xfId="0" applyNumberFormat="1" applyFont="1" applyAlignment="1" applyProtection="1">
      <alignment horizontal="right" vertical="top"/>
      <protection locked="0"/>
    </xf>
    <xf numFmtId="195" fontId="68" fillId="0" borderId="18" xfId="0" applyNumberFormat="1" applyFont="1" applyBorder="1" applyAlignment="1" applyProtection="1">
      <alignment horizontal="center"/>
      <protection locked="0"/>
    </xf>
    <xf numFmtId="0" fontId="68" fillId="0" borderId="18" xfId="0" applyFont="1" applyBorder="1" applyAlignment="1" applyProtection="1">
      <alignment horizontal="left" wrapText="1"/>
      <protection locked="0"/>
    </xf>
    <xf numFmtId="196" fontId="68" fillId="0" borderId="18" xfId="0" applyNumberFormat="1" applyFont="1" applyBorder="1" applyAlignment="1" applyProtection="1">
      <alignment horizontal="right"/>
      <protection locked="0"/>
    </xf>
    <xf numFmtId="201" fontId="68" fillId="0" borderId="18" xfId="0" applyNumberFormat="1" applyFont="1" applyBorder="1" applyAlignment="1" applyProtection="1">
      <alignment horizontal="right"/>
      <protection locked="0"/>
    </xf>
    <xf numFmtId="196" fontId="68" fillId="0" borderId="18" xfId="0" applyNumberFormat="1" applyFont="1" applyBorder="1" applyAlignment="1" applyProtection="1">
      <alignment horizontal="right"/>
      <protection locked="0"/>
    </xf>
    <xf numFmtId="201" fontId="68" fillId="0" borderId="18" xfId="0" applyNumberFormat="1" applyFont="1" applyBorder="1" applyAlignment="1" applyProtection="1">
      <alignment horizontal="right"/>
      <protection locked="0"/>
    </xf>
    <xf numFmtId="201" fontId="24" fillId="0" borderId="18" xfId="0" applyNumberFormat="1" applyFont="1" applyBorder="1" applyAlignment="1" applyProtection="1">
      <alignment horizontal="right"/>
      <protection locked="0"/>
    </xf>
    <xf numFmtId="0" fontId="45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188" fontId="22" fillId="0" borderId="8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01" fontId="1" fillId="0" borderId="0" xfId="0" applyNumberFormat="1" applyFont="1" applyAlignment="1">
      <alignment horizontal="right" vertical="center"/>
    </xf>
    <xf numFmtId="0" fontId="1" fillId="0" borderId="73" xfId="0" applyFont="1" applyBorder="1" applyAlignment="1">
      <alignment horizontal="center" vertical="center"/>
    </xf>
    <xf numFmtId="0" fontId="70" fillId="0" borderId="73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32" fillId="0" borderId="73" xfId="0" applyFont="1" applyBorder="1" applyAlignment="1">
      <alignment horizontal="center" vertical="center"/>
    </xf>
    <xf numFmtId="0" fontId="32" fillId="0" borderId="73" xfId="0" applyFont="1" applyBorder="1" applyAlignment="1">
      <alignment horizontal="left" vertical="center"/>
    </xf>
    <xf numFmtId="0" fontId="44" fillId="0" borderId="73" xfId="0" applyFont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7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88" xfId="0" applyFont="1" applyBorder="1" applyAlignment="1" applyProtection="1">
      <alignment horizontal="center" vertical="center"/>
      <protection locked="0"/>
    </xf>
    <xf numFmtId="0" fontId="0" fillId="0" borderId="88" xfId="0" applyFont="1" applyBorder="1" applyAlignment="1" applyProtection="1">
      <alignment horizontal="center" vertical="center" wrapText="1"/>
      <protection locked="0"/>
    </xf>
    <xf numFmtId="196" fontId="0" fillId="0" borderId="88" xfId="0" applyNumberFormat="1" applyFont="1" applyBorder="1" applyAlignment="1" applyProtection="1">
      <alignment horizontal="right" vertical="center"/>
      <protection locked="0"/>
    </xf>
    <xf numFmtId="0" fontId="72" fillId="0" borderId="88" xfId="0" applyFont="1" applyBorder="1" applyAlignment="1" applyProtection="1">
      <alignment horizontal="center" vertical="center"/>
      <protection locked="0"/>
    </xf>
    <xf numFmtId="0" fontId="72" fillId="0" borderId="88" xfId="0" applyFont="1" applyBorder="1" applyAlignment="1" applyProtection="1">
      <alignment horizontal="center" vertical="center" wrapText="1"/>
      <protection locked="0"/>
    </xf>
    <xf numFmtId="196" fontId="72" fillId="0" borderId="88" xfId="0" applyNumberFormat="1" applyFont="1" applyBorder="1" applyAlignment="1" applyProtection="1">
      <alignment horizontal="right" vertical="center"/>
      <protection locked="0"/>
    </xf>
    <xf numFmtId="0" fontId="76" fillId="0" borderId="88" xfId="0" applyFont="1" applyBorder="1" applyAlignment="1" applyProtection="1">
      <alignment horizontal="center" vertical="center"/>
      <protection locked="0"/>
    </xf>
    <xf numFmtId="0" fontId="76" fillId="0" borderId="88" xfId="0" applyFont="1" applyBorder="1" applyAlignment="1" applyProtection="1">
      <alignment horizontal="center" vertical="center" wrapText="1"/>
      <protection locked="0"/>
    </xf>
    <xf numFmtId="196" fontId="76" fillId="0" borderId="88" xfId="0" applyNumberFormat="1" applyFont="1" applyBorder="1" applyAlignment="1" applyProtection="1">
      <alignment horizontal="right" vertical="center"/>
      <protection locked="0"/>
    </xf>
    <xf numFmtId="0" fontId="59" fillId="0" borderId="0" xfId="0" applyFont="1" applyAlignment="1" applyProtection="1">
      <alignment horizontal="left" wrapText="1"/>
      <protection locked="0"/>
    </xf>
    <xf numFmtId="201" fontId="65" fillId="0" borderId="0" xfId="0" applyNumberFormat="1" applyFont="1" applyAlignment="1" applyProtection="1">
      <alignment horizontal="left" vertical="top"/>
      <protection locked="0"/>
    </xf>
    <xf numFmtId="209" fontId="0" fillId="0" borderId="73" xfId="0" applyNumberFormat="1" applyFont="1" applyBorder="1" applyAlignment="1">
      <alignment horizontal="right" vertical="center"/>
    </xf>
    <xf numFmtId="209" fontId="1" fillId="0" borderId="73" xfId="0" applyNumberFormat="1" applyFont="1" applyBorder="1" applyAlignment="1">
      <alignment horizontal="right" vertical="center"/>
    </xf>
    <xf numFmtId="209" fontId="32" fillId="0" borderId="73" xfId="0" applyNumberFormat="1" applyFont="1" applyBorder="1" applyAlignment="1">
      <alignment horizontal="right" vertical="center"/>
    </xf>
    <xf numFmtId="201" fontId="30" fillId="0" borderId="37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Alignment="1" applyProtection="1">
      <alignment horizontal="left" vertical="top"/>
      <protection locked="0"/>
    </xf>
    <xf numFmtId="0" fontId="32" fillId="0" borderId="0" xfId="0" applyFont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32" fillId="0" borderId="13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14" xfId="0" applyFont="1" applyBorder="1" applyAlignment="1" applyProtection="1">
      <alignment horizontal="left" vertical="center" wrapText="1"/>
      <protection/>
    </xf>
    <xf numFmtId="0" fontId="32" fillId="0" borderId="15" xfId="0" applyFont="1" applyBorder="1" applyAlignment="1" applyProtection="1">
      <alignment horizontal="left" vertical="center" wrapText="1"/>
      <protection/>
    </xf>
    <xf numFmtId="0" fontId="32" fillId="0" borderId="16" xfId="0" applyFont="1" applyBorder="1" applyAlignment="1" applyProtection="1">
      <alignment horizontal="left" vertical="center" wrapText="1"/>
      <protection/>
    </xf>
    <xf numFmtId="0" fontId="32" fillId="0" borderId="17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3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0" fontId="24" fillId="0" borderId="17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8" fillId="0" borderId="17" xfId="0" applyFont="1" applyBorder="1" applyAlignment="1">
      <alignment horizontal="left" vertical="center" wrapText="1"/>
    </xf>
    <xf numFmtId="0" fontId="23" fillId="4" borderId="0" xfId="0" applyFont="1" applyFill="1" applyAlignment="1" applyProtection="1">
      <alignment horizontal="left"/>
      <protection/>
    </xf>
    <xf numFmtId="0" fontId="64" fillId="0" borderId="0" xfId="0" applyFont="1" applyAlignment="1" applyProtection="1">
      <alignment horizontal="center"/>
      <protection/>
    </xf>
    <xf numFmtId="0" fontId="64" fillId="0" borderId="0" xfId="0" applyFont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left" vertical="center"/>
      <protection/>
    </xf>
    <xf numFmtId="0" fontId="66" fillId="0" borderId="0" xfId="0" applyFont="1" applyAlignment="1" applyProtection="1">
      <alignment horizontal="left" vertical="center" wrapText="1"/>
      <protection/>
    </xf>
    <xf numFmtId="0" fontId="0" fillId="0" borderId="81" xfId="0" applyFont="1" applyBorder="1" applyAlignment="1" applyProtection="1">
      <alignment horizontal="left" vertical="center" wrapText="1"/>
      <protection locked="0"/>
    </xf>
    <xf numFmtId="0" fontId="0" fillId="0" borderId="82" xfId="0" applyBorder="1" applyAlignment="1">
      <alignment wrapText="1"/>
    </xf>
    <xf numFmtId="0" fontId="0" fillId="0" borderId="89" xfId="0" applyBorder="1" applyAlignment="1">
      <alignment wrapText="1"/>
    </xf>
    <xf numFmtId="196" fontId="0" fillId="4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88" xfId="0" applyFont="1" applyBorder="1" applyAlignment="1" applyProtection="1">
      <alignment horizontal="left" vertical="center"/>
      <protection locked="0"/>
    </xf>
    <xf numFmtId="196" fontId="0" fillId="0" borderId="88" xfId="0" applyNumberFormat="1" applyFont="1" applyBorder="1" applyAlignment="1" applyProtection="1">
      <alignment horizontal="right" vertical="center"/>
      <protection locked="0"/>
    </xf>
    <xf numFmtId="0" fontId="76" fillId="0" borderId="81" xfId="0" applyFont="1" applyBorder="1" applyAlignment="1" applyProtection="1">
      <alignment horizontal="left" vertical="center" wrapText="1"/>
      <protection locked="0"/>
    </xf>
    <xf numFmtId="196" fontId="76" fillId="4" borderId="88" xfId="0" applyNumberFormat="1" applyFont="1" applyFill="1" applyBorder="1" applyAlignment="1" applyProtection="1">
      <alignment horizontal="right" vertical="center"/>
      <protection locked="0"/>
    </xf>
    <xf numFmtId="0" fontId="76" fillId="0" borderId="88" xfId="0" applyFont="1" applyBorder="1" applyAlignment="1" applyProtection="1">
      <alignment horizontal="left" vertical="center"/>
      <protection locked="0"/>
    </xf>
    <xf numFmtId="0" fontId="51" fillId="0" borderId="81" xfId="0" applyFont="1" applyBorder="1" applyAlignment="1" applyProtection="1">
      <alignment horizontal="left" vertical="center" wrapText="1"/>
      <protection locked="0"/>
    </xf>
    <xf numFmtId="196" fontId="59" fillId="0" borderId="0" xfId="0" applyNumberFormat="1" applyFont="1" applyAlignment="1" applyProtection="1">
      <alignment horizontal="right"/>
      <protection locked="0"/>
    </xf>
    <xf numFmtId="0" fontId="59" fillId="0" borderId="0" xfId="0" applyFont="1" applyAlignment="1" applyProtection="1">
      <alignment horizontal="left"/>
      <protection locked="0"/>
    </xf>
    <xf numFmtId="0" fontId="72" fillId="0" borderId="81" xfId="0" applyFont="1" applyBorder="1" applyAlignment="1" applyProtection="1">
      <alignment horizontal="left" vertical="center" wrapText="1"/>
      <protection locked="0"/>
    </xf>
    <xf numFmtId="196" fontId="72" fillId="4" borderId="88" xfId="0" applyNumberFormat="1" applyFont="1" applyFill="1" applyBorder="1" applyAlignment="1" applyProtection="1">
      <alignment horizontal="right" vertical="center"/>
      <protection locked="0"/>
    </xf>
    <xf numFmtId="0" fontId="72" fillId="0" borderId="88" xfId="0" applyFont="1" applyBorder="1" applyAlignment="1" applyProtection="1">
      <alignment horizontal="left" vertical="center"/>
      <protection locked="0"/>
    </xf>
    <xf numFmtId="0" fontId="56" fillId="5" borderId="82" xfId="0" applyFont="1" applyFill="1" applyBorder="1" applyAlignment="1" applyProtection="1">
      <alignment horizontal="center" vertical="center" wrapText="1"/>
      <protection locked="0"/>
    </xf>
    <xf numFmtId="0" fontId="0" fillId="5" borderId="82" xfId="0" applyFill="1" applyBorder="1" applyAlignment="1" applyProtection="1">
      <alignment horizontal="center" vertical="center" wrapText="1"/>
      <protection locked="0"/>
    </xf>
    <xf numFmtId="0" fontId="0" fillId="5" borderId="89" xfId="0" applyFill="1" applyBorder="1" applyAlignment="1" applyProtection="1">
      <alignment horizontal="center" vertical="center" wrapText="1"/>
      <protection locked="0"/>
    </xf>
    <xf numFmtId="196" fontId="58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horizontal="left" vertical="center"/>
      <protection locked="0"/>
    </xf>
    <xf numFmtId="0" fontId="57" fillId="0" borderId="0" xfId="0" applyFont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left" vertical="center"/>
      <protection locked="0"/>
    </xf>
    <xf numFmtId="211" fontId="56" fillId="0" borderId="0" xfId="0" applyNumberFormat="1" applyFont="1" applyAlignment="1" applyProtection="1">
      <alignment horizontal="left" vertical="top"/>
      <protection locked="0"/>
    </xf>
    <xf numFmtId="0" fontId="56" fillId="0" borderId="0" xfId="0" applyFont="1" applyAlignment="1" applyProtection="1">
      <alignment horizontal="left" vertical="center"/>
      <protection locked="0"/>
    </xf>
    <xf numFmtId="0" fontId="28" fillId="20" borderId="18" xfId="0" applyFont="1" applyFill="1" applyBorder="1" applyAlignment="1" applyProtection="1">
      <alignment horizontal="center" vertical="center"/>
      <protection/>
    </xf>
    <xf numFmtId="0" fontId="28" fillId="20" borderId="18" xfId="0" applyFont="1" applyFill="1" applyBorder="1" applyAlignment="1" applyProtection="1">
      <alignment horizontal="left" vertical="center"/>
      <protection/>
    </xf>
    <xf numFmtId="0" fontId="28" fillId="20" borderId="18" xfId="0" applyFont="1" applyFill="1" applyBorder="1" applyAlignment="1" applyProtection="1">
      <alignment horizontal="left" vertical="center" wrapText="1"/>
      <protection/>
    </xf>
    <xf numFmtId="196" fontId="28" fillId="20" borderId="18" xfId="0" applyNumberFormat="1" applyFont="1" applyFill="1" applyBorder="1" applyAlignment="1" applyProtection="1">
      <alignment horizontal="right"/>
      <protection/>
    </xf>
    <xf numFmtId="2" fontId="28" fillId="20" borderId="18" xfId="0" applyNumberFormat="1" applyFont="1" applyFill="1" applyBorder="1" applyAlignment="1" applyProtection="1">
      <alignment horizontal="right"/>
      <protection/>
    </xf>
    <xf numFmtId="195" fontId="24" fillId="20" borderId="18" xfId="0" applyNumberFormat="1" applyFont="1" applyFill="1" applyBorder="1" applyAlignment="1" applyProtection="1">
      <alignment horizontal="center"/>
      <protection locked="0"/>
    </xf>
    <xf numFmtId="0" fontId="24" fillId="20" borderId="18" xfId="0" applyFont="1" applyFill="1" applyBorder="1" applyAlignment="1" applyProtection="1">
      <alignment horizontal="left" wrapText="1"/>
      <protection locked="0"/>
    </xf>
    <xf numFmtId="0" fontId="28" fillId="20" borderId="18" xfId="0" applyFont="1" applyFill="1" applyBorder="1" applyAlignment="1" applyProtection="1">
      <alignment horizontal="center" vertical="center"/>
      <protection/>
    </xf>
    <xf numFmtId="196" fontId="28" fillId="20" borderId="18" xfId="0" applyNumberFormat="1" applyFont="1" applyFill="1" applyBorder="1" applyAlignment="1" applyProtection="1">
      <alignment horizontal="right" vertical="center"/>
      <protection/>
    </xf>
    <xf numFmtId="201" fontId="28" fillId="20" borderId="18" xfId="0" applyNumberFormat="1" applyFont="1" applyFill="1" applyBorder="1" applyAlignment="1" applyProtection="1">
      <alignment horizontal="right" vertical="center"/>
      <protection/>
    </xf>
    <xf numFmtId="0" fontId="21" fillId="4" borderId="0" xfId="0" applyFont="1" applyFill="1" applyAlignment="1">
      <alignment horizontal="left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3" xfId="46"/>
    <cellStyle name="normální_POL.XLS" xfId="47"/>
    <cellStyle name="normální_POL.XLS 2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ICHOV\2008-00_(001)_2008-00%20-%20Moderniz&#225;cia%20pavil&#243;nu%20%20A%20,%20%20DSS-%20Olichov%20re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usan\robota\2019\organiz&#225;cie\Cintorin%20Trencianske%20Teplice\VSTUP\PDF\vst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ácia"/>
      <sheetName val="Rozpocet"/>
      <sheetName val="elektroinštal"/>
      <sheetName val="EPS"/>
      <sheetName val="ER"/>
      <sheetName val="slaboprud"/>
      <sheetName val="uk+zt"/>
    </sheetNames>
    <sheetDataSet>
      <sheetData sheetId="0">
        <row r="5">
          <cell r="P5" t="str">
            <v> </v>
          </cell>
        </row>
        <row r="7">
          <cell r="E7" t="str">
            <v> </v>
          </cell>
        </row>
        <row r="9">
          <cell r="E9" t="str">
            <v> </v>
          </cell>
        </row>
        <row r="28">
          <cell r="E28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ácia"/>
      <sheetName val="Rozpocet"/>
      <sheetName val="#Figury"/>
    </sheetNames>
    <sheetDataSet>
      <sheetData sheetId="0">
        <row r="5">
          <cell r="P5" t="str">
            <v> </v>
          </cell>
        </row>
        <row r="9">
          <cell r="E9" t="str">
            <v> </v>
          </cell>
        </row>
        <row r="28">
          <cell r="E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G3" sqref="G3"/>
    </sheetView>
  </sheetViews>
  <sheetFormatPr defaultColWidth="9.00390625" defaultRowHeight="12" customHeight="1"/>
  <cols>
    <col min="1" max="1" width="2.140625" style="4" customWidth="1"/>
    <col min="2" max="2" width="2.00390625" style="4" customWidth="1"/>
    <col min="3" max="3" width="3.28125" style="4" customWidth="1"/>
    <col min="4" max="4" width="7.140625" style="4" customWidth="1"/>
    <col min="5" max="5" width="13.57421875" style="4" customWidth="1"/>
    <col min="6" max="6" width="0.9921875" style="4" customWidth="1"/>
    <col min="7" max="7" width="2.140625" style="4" customWidth="1"/>
    <col min="8" max="8" width="3.57421875" style="4" customWidth="1"/>
    <col min="9" max="9" width="8.8515625" style="4" customWidth="1"/>
    <col min="10" max="10" width="13.57421875" style="4" customWidth="1"/>
    <col min="11" max="11" width="0.85546875" style="4" hidden="1" customWidth="1"/>
    <col min="12" max="12" width="2.140625" style="4" hidden="1" customWidth="1"/>
    <col min="13" max="13" width="3.57421875" style="4" customWidth="1"/>
    <col min="14" max="14" width="4.8515625" style="4" customWidth="1"/>
    <col min="15" max="15" width="3.57421875" style="4" customWidth="1"/>
    <col min="16" max="16" width="11.421875" style="4" customWidth="1"/>
    <col min="17" max="17" width="4.28125" style="4" customWidth="1"/>
    <col min="18" max="18" width="16.421875" style="4" customWidth="1"/>
    <col min="19" max="19" width="0.71875" style="4" customWidth="1"/>
    <col min="20" max="20" width="9.00390625" style="143" customWidth="1"/>
    <col min="21" max="21" width="9.140625" style="143" bestFit="1" customWidth="1"/>
    <col min="22" max="16384" width="9.00390625" style="143" customWidth="1"/>
  </cols>
  <sheetData>
    <row r="1" spans="1:19" s="4" customFormat="1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9.5" customHeight="1">
      <c r="A2" s="5"/>
      <c r="B2" s="6"/>
      <c r="C2" s="6"/>
      <c r="D2" s="6"/>
      <c r="E2" s="6"/>
      <c r="F2" s="6"/>
      <c r="G2" s="7" t="s">
        <v>700</v>
      </c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9"/>
    </row>
    <row r="3" spans="1:19" s="4" customFormat="1" ht="9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4" customFormat="1" ht="7.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6"/>
    </row>
    <row r="5" spans="1:19" s="4" customFormat="1" ht="24.75" customHeight="1">
      <c r="A5" s="17"/>
      <c r="B5" s="15" t="s">
        <v>210</v>
      </c>
      <c r="C5" s="15"/>
      <c r="D5" s="15"/>
      <c r="E5" s="534" t="s">
        <v>692</v>
      </c>
      <c r="F5" s="535"/>
      <c r="G5" s="535"/>
      <c r="H5" s="535"/>
      <c r="I5" s="535"/>
      <c r="J5" s="535"/>
      <c r="K5" s="535"/>
      <c r="L5" s="535"/>
      <c r="M5" s="536"/>
      <c r="N5" s="15"/>
      <c r="O5" s="15"/>
      <c r="P5" s="15" t="s">
        <v>94</v>
      </c>
      <c r="Q5" s="18"/>
      <c r="R5" s="19"/>
      <c r="S5" s="20"/>
    </row>
    <row r="6" spans="1:19" s="4" customFormat="1" ht="24.75" customHeight="1">
      <c r="A6" s="17"/>
      <c r="B6" s="15"/>
      <c r="C6" s="15"/>
      <c r="D6" s="15"/>
      <c r="E6" s="537"/>
      <c r="F6" s="538"/>
      <c r="G6" s="538"/>
      <c r="H6" s="538"/>
      <c r="I6" s="538"/>
      <c r="J6" s="538"/>
      <c r="K6" s="538"/>
      <c r="L6" s="538"/>
      <c r="M6" s="539"/>
      <c r="N6" s="15"/>
      <c r="O6" s="15"/>
      <c r="P6" s="15" t="s">
        <v>95</v>
      </c>
      <c r="Q6" s="21"/>
      <c r="R6" s="22"/>
      <c r="S6" s="20"/>
    </row>
    <row r="7" spans="1:19" s="4" customFormat="1" ht="24.75" customHeight="1">
      <c r="A7" s="17"/>
      <c r="B7" s="15"/>
      <c r="C7" s="15"/>
      <c r="D7" s="15"/>
      <c r="E7" s="540"/>
      <c r="F7" s="541"/>
      <c r="G7" s="541"/>
      <c r="H7" s="541"/>
      <c r="I7" s="541"/>
      <c r="J7" s="541"/>
      <c r="K7" s="541"/>
      <c r="L7" s="541"/>
      <c r="M7" s="542"/>
      <c r="N7" s="15"/>
      <c r="O7" s="15"/>
      <c r="P7" s="15" t="s">
        <v>96</v>
      </c>
      <c r="Q7" s="551" t="s">
        <v>308</v>
      </c>
      <c r="R7" s="552"/>
      <c r="S7" s="20"/>
    </row>
    <row r="8" spans="1:19" s="4" customFormat="1" ht="24.75" customHeight="1">
      <c r="A8" s="1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 t="s">
        <v>97</v>
      </c>
      <c r="Q8" s="15"/>
      <c r="R8" s="15" t="s">
        <v>104</v>
      </c>
      <c r="S8" s="20"/>
    </row>
    <row r="9" spans="1:19" s="4" customFormat="1" ht="24.75" customHeight="1">
      <c r="A9" s="17"/>
      <c r="B9" s="15" t="s">
        <v>105</v>
      </c>
      <c r="C9" s="15"/>
      <c r="D9" s="15"/>
      <c r="E9" s="534" t="s">
        <v>309</v>
      </c>
      <c r="F9" s="543"/>
      <c r="G9" s="543"/>
      <c r="H9" s="543"/>
      <c r="I9" s="543"/>
      <c r="J9" s="543"/>
      <c r="K9" s="543"/>
      <c r="L9" s="543"/>
      <c r="M9" s="544"/>
      <c r="N9" s="15"/>
      <c r="O9" s="15"/>
      <c r="P9" s="23"/>
      <c r="Q9" s="15"/>
      <c r="R9" s="23"/>
      <c r="S9" s="20"/>
    </row>
    <row r="10" spans="1:19" s="4" customFormat="1" ht="24.75" customHeight="1">
      <c r="A10" s="24"/>
      <c r="B10" s="15" t="s">
        <v>106</v>
      </c>
      <c r="C10" s="15"/>
      <c r="D10" s="15"/>
      <c r="E10" s="545" t="s">
        <v>693</v>
      </c>
      <c r="F10" s="546"/>
      <c r="G10" s="546"/>
      <c r="H10" s="546"/>
      <c r="I10" s="546"/>
      <c r="J10" s="546"/>
      <c r="K10" s="546"/>
      <c r="L10" s="546"/>
      <c r="M10" s="547"/>
      <c r="N10" s="15"/>
      <c r="O10" s="15"/>
      <c r="P10" s="23"/>
      <c r="Q10" s="15"/>
      <c r="R10" s="23"/>
      <c r="S10" s="20"/>
    </row>
    <row r="11" spans="1:19" s="4" customFormat="1" ht="24.75" customHeight="1">
      <c r="A11" s="17"/>
      <c r="B11" s="15" t="s">
        <v>107</v>
      </c>
      <c r="C11" s="15"/>
      <c r="D11" s="15"/>
      <c r="E11" s="548"/>
      <c r="F11" s="549"/>
      <c r="G11" s="549"/>
      <c r="H11" s="549"/>
      <c r="I11" s="549"/>
      <c r="J11" s="549"/>
      <c r="K11" s="549"/>
      <c r="L11" s="549"/>
      <c r="M11" s="550"/>
      <c r="N11" s="15"/>
      <c r="O11" s="15"/>
      <c r="P11" s="23"/>
      <c r="Q11" s="15"/>
      <c r="R11" s="23"/>
      <c r="S11" s="20"/>
    </row>
    <row r="12" spans="1:19" s="4" customFormat="1" ht="17.25" customHeight="1">
      <c r="A12" s="17"/>
      <c r="B12" s="15"/>
      <c r="C12" s="15"/>
      <c r="D12" s="15"/>
      <c r="E12" s="15" t="s">
        <v>108</v>
      </c>
      <c r="F12" s="15"/>
      <c r="G12" s="15" t="s">
        <v>109</v>
      </c>
      <c r="H12" s="15"/>
      <c r="I12" s="15"/>
      <c r="J12" s="15"/>
      <c r="K12" s="15"/>
      <c r="L12" s="15"/>
      <c r="M12" s="15"/>
      <c r="N12" s="15"/>
      <c r="O12" s="15"/>
      <c r="P12" s="15" t="s">
        <v>110</v>
      </c>
      <c r="Q12" s="15"/>
      <c r="R12" s="15" t="s">
        <v>111</v>
      </c>
      <c r="S12" s="20"/>
    </row>
    <row r="13" spans="1:19" s="4" customFormat="1" ht="17.25" customHeight="1">
      <c r="A13" s="17"/>
      <c r="B13" s="15"/>
      <c r="C13" s="15"/>
      <c r="D13" s="15"/>
      <c r="E13" s="25"/>
      <c r="F13" s="15"/>
      <c r="G13" s="261" t="s">
        <v>185</v>
      </c>
      <c r="H13" s="26"/>
      <c r="I13" s="27"/>
      <c r="J13" s="15"/>
      <c r="K13" s="15"/>
      <c r="L13" s="15"/>
      <c r="M13" s="15"/>
      <c r="N13" s="15"/>
      <c r="O13" s="15"/>
      <c r="P13" s="268" t="s">
        <v>691</v>
      </c>
      <c r="Q13" s="15"/>
      <c r="R13" s="25"/>
      <c r="S13" s="20"/>
    </row>
    <row r="14" spans="1:19" s="4" customFormat="1" ht="6.7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</row>
    <row r="15" spans="1:19" s="4" customFormat="1" ht="23.25" customHeight="1">
      <c r="A15" s="31"/>
      <c r="B15" s="32"/>
      <c r="C15" s="32"/>
      <c r="D15" s="32"/>
      <c r="E15" s="33" t="s">
        <v>112</v>
      </c>
      <c r="F15" s="32"/>
      <c r="G15" s="32"/>
      <c r="H15" s="32"/>
      <c r="I15" s="32"/>
      <c r="J15" s="32"/>
      <c r="K15" s="32"/>
      <c r="L15" s="32"/>
      <c r="M15" s="32"/>
      <c r="N15" s="32"/>
      <c r="O15" s="34"/>
      <c r="P15" s="32"/>
      <c r="Q15" s="32"/>
      <c r="R15" s="32"/>
      <c r="S15" s="35"/>
    </row>
    <row r="16" spans="1:19" s="4" customFormat="1" ht="17.25" customHeight="1">
      <c r="A16" s="36" t="s">
        <v>113</v>
      </c>
      <c r="B16" s="37"/>
      <c r="C16" s="37"/>
      <c r="D16" s="38"/>
      <c r="E16" s="39" t="s">
        <v>114</v>
      </c>
      <c r="F16" s="38"/>
      <c r="G16" s="39" t="s">
        <v>115</v>
      </c>
      <c r="H16" s="37"/>
      <c r="I16" s="40"/>
      <c r="J16" s="41" t="s">
        <v>114</v>
      </c>
      <c r="K16" s="38"/>
      <c r="L16" s="39" t="s">
        <v>116</v>
      </c>
      <c r="M16" s="37"/>
      <c r="N16" s="37"/>
      <c r="O16" s="42"/>
      <c r="P16" s="38"/>
      <c r="Q16" s="39" t="s">
        <v>117</v>
      </c>
      <c r="R16" s="37"/>
      <c r="S16" s="43"/>
    </row>
    <row r="17" spans="1:19" s="4" customFormat="1" ht="23.25" customHeight="1">
      <c r="A17" s="44"/>
      <c r="B17" s="45"/>
      <c r="C17" s="45"/>
      <c r="D17" s="46"/>
      <c r="E17" s="47"/>
      <c r="F17" s="48"/>
      <c r="G17" s="49"/>
      <c r="H17" s="45"/>
      <c r="I17" s="46"/>
      <c r="J17" s="50"/>
      <c r="K17" s="48"/>
      <c r="L17" s="49"/>
      <c r="M17" s="45"/>
      <c r="N17" s="45"/>
      <c r="O17" s="34"/>
      <c r="P17" s="46"/>
      <c r="Q17" s="49"/>
      <c r="R17" s="51"/>
      <c r="S17" s="52"/>
    </row>
    <row r="18" spans="1:19" s="4" customFormat="1" ht="23.25" customHeight="1">
      <c r="A18" s="53"/>
      <c r="B18" s="33"/>
      <c r="C18" s="33"/>
      <c r="D18" s="33"/>
      <c r="E18" s="33" t="s">
        <v>118</v>
      </c>
      <c r="F18" s="33"/>
      <c r="G18" s="33"/>
      <c r="H18" s="33"/>
      <c r="I18" s="54" t="s">
        <v>76</v>
      </c>
      <c r="J18" s="33"/>
      <c r="K18" s="33"/>
      <c r="L18" s="33"/>
      <c r="M18" s="33"/>
      <c r="N18" s="33"/>
      <c r="O18" s="55"/>
      <c r="P18" s="33"/>
      <c r="Q18" s="33"/>
      <c r="R18" s="33"/>
      <c r="S18" s="56"/>
    </row>
    <row r="19" spans="1:19" s="4" customFormat="1" ht="21.75" customHeight="1">
      <c r="A19" s="57" t="s">
        <v>119</v>
      </c>
      <c r="B19" s="58"/>
      <c r="C19" s="59" t="s">
        <v>120</v>
      </c>
      <c r="D19" s="60"/>
      <c r="E19" s="60"/>
      <c r="F19" s="61"/>
      <c r="G19" s="57" t="s">
        <v>121</v>
      </c>
      <c r="H19" s="58"/>
      <c r="I19" s="59" t="s">
        <v>122</v>
      </c>
      <c r="J19" s="60"/>
      <c r="K19" s="62"/>
      <c r="L19" s="57" t="s">
        <v>123</v>
      </c>
      <c r="M19" s="58"/>
      <c r="N19" s="59" t="s">
        <v>124</v>
      </c>
      <c r="O19" s="63"/>
      <c r="P19" s="60"/>
      <c r="Q19" s="60"/>
      <c r="R19" s="60"/>
      <c r="S19" s="62"/>
    </row>
    <row r="20" spans="1:19" s="4" customFormat="1" ht="21.75" customHeight="1">
      <c r="A20" s="64" t="s">
        <v>59</v>
      </c>
      <c r="B20" s="65" t="s">
        <v>73</v>
      </c>
      <c r="C20" s="66"/>
      <c r="D20" s="67" t="s">
        <v>125</v>
      </c>
      <c r="E20" s="68"/>
      <c r="F20" s="69"/>
      <c r="G20" s="64" t="s">
        <v>66</v>
      </c>
      <c r="H20" s="70" t="s">
        <v>126</v>
      </c>
      <c r="I20" s="71"/>
      <c r="J20" s="72"/>
      <c r="K20" s="69"/>
      <c r="L20" s="64" t="s">
        <v>87</v>
      </c>
      <c r="M20" s="73" t="s">
        <v>127</v>
      </c>
      <c r="N20" s="74"/>
      <c r="O20" s="42"/>
      <c r="P20" s="75"/>
      <c r="Q20" s="71"/>
      <c r="R20" s="68">
        <v>0</v>
      </c>
      <c r="S20" s="69"/>
    </row>
    <row r="21" spans="1:19" s="4" customFormat="1" ht="21.75" customHeight="1">
      <c r="A21" s="64" t="s">
        <v>60</v>
      </c>
      <c r="B21" s="76"/>
      <c r="C21" s="77"/>
      <c r="D21" s="67" t="s">
        <v>156</v>
      </c>
      <c r="E21" s="68"/>
      <c r="F21" s="69"/>
      <c r="G21" s="64" t="s">
        <v>83</v>
      </c>
      <c r="H21" s="70" t="s">
        <v>128</v>
      </c>
      <c r="I21" s="71"/>
      <c r="J21" s="72"/>
      <c r="K21" s="69"/>
      <c r="L21" s="64" t="s">
        <v>88</v>
      </c>
      <c r="M21" s="73" t="s">
        <v>129</v>
      </c>
      <c r="N21" s="74"/>
      <c r="O21" s="42"/>
      <c r="P21" s="74"/>
      <c r="Q21" s="71"/>
      <c r="R21" s="68">
        <v>0</v>
      </c>
      <c r="S21" s="69"/>
    </row>
    <row r="22" spans="1:19" s="4" customFormat="1" ht="21.75" customHeight="1">
      <c r="A22" s="64" t="s">
        <v>61</v>
      </c>
      <c r="B22" s="65" t="s">
        <v>74</v>
      </c>
      <c r="C22" s="66"/>
      <c r="D22" s="67" t="s">
        <v>125</v>
      </c>
      <c r="E22" s="68"/>
      <c r="F22" s="69"/>
      <c r="G22" s="64" t="s">
        <v>84</v>
      </c>
      <c r="H22" s="70" t="s">
        <v>130</v>
      </c>
      <c r="I22" s="71"/>
      <c r="J22" s="72"/>
      <c r="K22" s="69"/>
      <c r="L22" s="64" t="s">
        <v>89</v>
      </c>
      <c r="M22" s="73" t="s">
        <v>131</v>
      </c>
      <c r="N22" s="74"/>
      <c r="O22" s="42"/>
      <c r="P22" s="74"/>
      <c r="Q22" s="71"/>
      <c r="R22" s="68">
        <v>0</v>
      </c>
      <c r="S22" s="69"/>
    </row>
    <row r="23" spans="1:19" s="4" customFormat="1" ht="21.75" customHeight="1">
      <c r="A23" s="64" t="s">
        <v>62</v>
      </c>
      <c r="B23" s="76"/>
      <c r="C23" s="77"/>
      <c r="D23" s="67" t="s">
        <v>156</v>
      </c>
      <c r="E23" s="68"/>
      <c r="F23" s="69"/>
      <c r="G23" s="64" t="s">
        <v>85</v>
      </c>
      <c r="H23" s="70"/>
      <c r="I23" s="71"/>
      <c r="J23" s="72"/>
      <c r="K23" s="69"/>
      <c r="L23" s="64" t="s">
        <v>90</v>
      </c>
      <c r="M23" s="78" t="s">
        <v>132</v>
      </c>
      <c r="N23" s="74"/>
      <c r="O23" s="42"/>
      <c r="P23" s="74"/>
      <c r="Q23" s="71"/>
      <c r="R23" s="68">
        <v>0</v>
      </c>
      <c r="S23" s="69"/>
    </row>
    <row r="24" spans="1:19" s="4" customFormat="1" ht="21.75" customHeight="1">
      <c r="A24" s="64" t="s">
        <v>63</v>
      </c>
      <c r="B24" s="65" t="s">
        <v>133</v>
      </c>
      <c r="C24" s="66"/>
      <c r="D24" s="67" t="s">
        <v>125</v>
      </c>
      <c r="E24" s="68"/>
      <c r="F24" s="69"/>
      <c r="G24" s="79"/>
      <c r="H24" s="80"/>
      <c r="I24" s="71"/>
      <c r="J24" s="72"/>
      <c r="K24" s="69"/>
      <c r="L24" s="64" t="s">
        <v>91</v>
      </c>
      <c r="M24" s="73" t="s">
        <v>134</v>
      </c>
      <c r="N24" s="74"/>
      <c r="O24" s="42"/>
      <c r="P24" s="74"/>
      <c r="Q24" s="81"/>
      <c r="R24" s="68">
        <v>0</v>
      </c>
      <c r="S24" s="69"/>
    </row>
    <row r="25" spans="1:19" s="4" customFormat="1" ht="21.75" customHeight="1">
      <c r="A25" s="64" t="s">
        <v>64</v>
      </c>
      <c r="B25" s="76"/>
      <c r="C25" s="77"/>
      <c r="D25" s="67" t="s">
        <v>156</v>
      </c>
      <c r="E25" s="68"/>
      <c r="F25" s="69"/>
      <c r="G25" s="79"/>
      <c r="H25" s="80"/>
      <c r="I25" s="71"/>
      <c r="J25" s="72"/>
      <c r="K25" s="69"/>
      <c r="L25" s="64" t="s">
        <v>92</v>
      </c>
      <c r="M25" s="73" t="s">
        <v>135</v>
      </c>
      <c r="N25" s="74"/>
      <c r="O25" s="42"/>
      <c r="P25" s="74"/>
      <c r="Q25" s="71"/>
      <c r="R25" s="68">
        <v>0</v>
      </c>
      <c r="S25" s="69"/>
    </row>
    <row r="26" spans="1:21" s="4" customFormat="1" ht="21.75" customHeight="1">
      <c r="A26" s="64" t="s">
        <v>65</v>
      </c>
      <c r="B26" s="532" t="s">
        <v>136</v>
      </c>
      <c r="C26" s="532"/>
      <c r="D26" s="532"/>
      <c r="E26" s="530">
        <f>rek!C24</f>
        <v>0</v>
      </c>
      <c r="F26" s="69"/>
      <c r="G26" s="64" t="s">
        <v>86</v>
      </c>
      <c r="H26" s="82" t="s">
        <v>137</v>
      </c>
      <c r="I26" s="71"/>
      <c r="J26" s="72"/>
      <c r="K26" s="69"/>
      <c r="L26" s="64" t="s">
        <v>154</v>
      </c>
      <c r="M26" s="82" t="s">
        <v>138</v>
      </c>
      <c r="N26" s="74"/>
      <c r="O26" s="42"/>
      <c r="P26" s="74"/>
      <c r="Q26" s="71"/>
      <c r="R26" s="68">
        <v>0</v>
      </c>
      <c r="S26" s="69"/>
      <c r="U26" s="83"/>
    </row>
    <row r="27" spans="1:19" s="4" customFormat="1" ht="21.75" customHeight="1">
      <c r="A27" s="84" t="s">
        <v>81</v>
      </c>
      <c r="B27" s="85" t="s">
        <v>139</v>
      </c>
      <c r="C27" s="45"/>
      <c r="D27" s="48"/>
      <c r="E27" s="86"/>
      <c r="F27" s="52"/>
      <c r="G27" s="84" t="s">
        <v>82</v>
      </c>
      <c r="H27" s="85" t="s">
        <v>140</v>
      </c>
      <c r="I27" s="48"/>
      <c r="J27" s="86">
        <v>0</v>
      </c>
      <c r="K27" s="52"/>
      <c r="L27" s="84" t="s">
        <v>189</v>
      </c>
      <c r="M27" s="85" t="s">
        <v>141</v>
      </c>
      <c r="N27" s="45"/>
      <c r="O27" s="34"/>
      <c r="P27" s="45"/>
      <c r="Q27" s="48"/>
      <c r="R27" s="86">
        <v>0</v>
      </c>
      <c r="S27" s="52"/>
    </row>
    <row r="28" spans="1:19" s="4" customFormat="1" ht="21.75" customHeight="1">
      <c r="A28" s="87" t="s">
        <v>106</v>
      </c>
      <c r="B28" s="88"/>
      <c r="C28" s="88"/>
      <c r="D28" s="88"/>
      <c r="E28" s="88"/>
      <c r="F28" s="89"/>
      <c r="G28" s="90"/>
      <c r="H28" s="88"/>
      <c r="I28" s="88"/>
      <c r="J28" s="88"/>
      <c r="K28" s="91"/>
      <c r="L28" s="57" t="s">
        <v>142</v>
      </c>
      <c r="M28" s="92"/>
      <c r="N28" s="59" t="s">
        <v>143</v>
      </c>
      <c r="O28" s="63"/>
      <c r="P28" s="93"/>
      <c r="Q28" s="93"/>
      <c r="R28" s="93"/>
      <c r="S28" s="94"/>
    </row>
    <row r="29" spans="1:19" s="4" customFormat="1" ht="21.75" customHeight="1">
      <c r="A29" s="95"/>
      <c r="B29" s="96"/>
      <c r="C29" s="96"/>
      <c r="D29" s="96"/>
      <c r="E29" s="96"/>
      <c r="F29" s="97"/>
      <c r="G29" s="98"/>
      <c r="H29" s="96"/>
      <c r="I29" s="99"/>
      <c r="J29" s="96"/>
      <c r="K29" s="100"/>
      <c r="L29" s="64" t="s">
        <v>190</v>
      </c>
      <c r="M29" s="70" t="s">
        <v>144</v>
      </c>
      <c r="N29" s="74"/>
      <c r="O29" s="42"/>
      <c r="P29" s="74"/>
      <c r="Q29" s="71"/>
      <c r="R29" s="262">
        <f>E26</f>
        <v>0</v>
      </c>
      <c r="S29" s="69"/>
    </row>
    <row r="30" spans="1:19" s="4" customFormat="1" ht="21.75" customHeight="1">
      <c r="A30" s="101"/>
      <c r="B30" s="96"/>
      <c r="C30" s="96"/>
      <c r="D30" s="96"/>
      <c r="E30" s="96"/>
      <c r="F30" s="97"/>
      <c r="G30" s="102"/>
      <c r="H30" s="99"/>
      <c r="I30" s="96"/>
      <c r="J30" s="96"/>
      <c r="K30" s="100"/>
      <c r="L30" s="64" t="s">
        <v>191</v>
      </c>
      <c r="M30" s="103" t="s">
        <v>72</v>
      </c>
      <c r="N30" s="104">
        <v>20</v>
      </c>
      <c r="O30" s="105" t="s">
        <v>145</v>
      </c>
      <c r="P30" s="106">
        <f>R29</f>
        <v>0</v>
      </c>
      <c r="Q30" s="107"/>
      <c r="R30" s="108">
        <f>rek!C25</f>
        <v>0</v>
      </c>
      <c r="S30" s="109"/>
    </row>
    <row r="31" spans="1:19" s="4" customFormat="1" ht="21.75" customHeight="1">
      <c r="A31" s="101" t="s">
        <v>146</v>
      </c>
      <c r="B31" s="110"/>
      <c r="C31" s="110"/>
      <c r="D31" s="110"/>
      <c r="E31" s="110"/>
      <c r="F31" s="111"/>
      <c r="G31" s="102" t="s">
        <v>147</v>
      </c>
      <c r="H31" s="110"/>
      <c r="I31" s="110"/>
      <c r="J31" s="110"/>
      <c r="K31" s="112"/>
      <c r="L31" s="84" t="s">
        <v>192</v>
      </c>
      <c r="M31" s="533" t="s">
        <v>148</v>
      </c>
      <c r="N31" s="533"/>
      <c r="O31" s="533"/>
      <c r="P31" s="533"/>
      <c r="Q31" s="533"/>
      <c r="R31" s="113">
        <f>SUM(R29:R30)</f>
        <v>0</v>
      </c>
      <c r="S31" s="52"/>
    </row>
    <row r="32" spans="1:19" s="4" customFormat="1" ht="21.75" customHeight="1">
      <c r="A32" s="114" t="s">
        <v>105</v>
      </c>
      <c r="B32" s="115"/>
      <c r="C32" s="115"/>
      <c r="D32" s="115"/>
      <c r="E32" s="115"/>
      <c r="F32" s="115"/>
      <c r="G32" s="116"/>
      <c r="H32" s="115"/>
      <c r="I32" s="115"/>
      <c r="J32" s="115"/>
      <c r="K32" s="115"/>
      <c r="L32" s="117"/>
      <c r="M32" s="118"/>
      <c r="N32" s="119"/>
      <c r="O32" s="63"/>
      <c r="P32" s="118"/>
      <c r="Q32" s="118"/>
      <c r="R32" s="120"/>
      <c r="S32" s="121"/>
    </row>
    <row r="33" spans="1:19" s="4" customFormat="1" ht="21.75" customHeight="1">
      <c r="A33" s="122"/>
      <c r="B33" s="123"/>
      <c r="C33" s="123"/>
      <c r="D33" s="123"/>
      <c r="E33" s="123"/>
      <c r="F33" s="123"/>
      <c r="G33" s="124"/>
      <c r="H33" s="123"/>
      <c r="I33" s="123"/>
      <c r="J33" s="123"/>
      <c r="K33" s="123"/>
      <c r="L33" s="125"/>
      <c r="M33" s="74"/>
      <c r="N33" s="126"/>
      <c r="O33" s="127"/>
      <c r="P33" s="74"/>
      <c r="Q33" s="74"/>
      <c r="R33" s="68"/>
      <c r="S33" s="69"/>
    </row>
    <row r="34" spans="1:19" s="4" customFormat="1" ht="9" customHeight="1">
      <c r="A34" s="122"/>
      <c r="B34" s="123"/>
      <c r="C34" s="123"/>
      <c r="D34" s="123"/>
      <c r="E34" s="123"/>
      <c r="F34" s="123"/>
      <c r="G34" s="124"/>
      <c r="H34" s="123"/>
      <c r="I34" s="123"/>
      <c r="J34" s="123"/>
      <c r="K34" s="123"/>
      <c r="L34" s="128"/>
      <c r="M34" s="42"/>
      <c r="N34" s="127"/>
      <c r="O34" s="127"/>
      <c r="P34" s="42"/>
      <c r="Q34" s="42"/>
      <c r="R34" s="108"/>
      <c r="S34" s="109"/>
    </row>
    <row r="35" spans="1:19" s="4" customFormat="1" ht="12" customHeight="1">
      <c r="A35" s="101" t="s">
        <v>146</v>
      </c>
      <c r="B35" s="110"/>
      <c r="C35" s="110"/>
      <c r="D35" s="110"/>
      <c r="E35" s="110"/>
      <c r="F35" s="110"/>
      <c r="G35" s="102" t="s">
        <v>147</v>
      </c>
      <c r="H35" s="110"/>
      <c r="I35" s="110"/>
      <c r="J35" s="123"/>
      <c r="K35" s="123"/>
      <c r="L35" s="129"/>
      <c r="M35" s="130"/>
      <c r="N35" s="131"/>
      <c r="O35" s="131"/>
      <c r="P35" s="130"/>
      <c r="Q35" s="130"/>
      <c r="R35" s="132"/>
      <c r="S35" s="133"/>
    </row>
    <row r="36" spans="1:19" s="4" customFormat="1" ht="21.75" customHeight="1">
      <c r="A36" s="114" t="s">
        <v>107</v>
      </c>
      <c r="B36" s="115"/>
      <c r="C36" s="115"/>
      <c r="D36" s="115"/>
      <c r="E36" s="115"/>
      <c r="F36" s="134"/>
      <c r="G36" s="116"/>
      <c r="H36" s="115"/>
      <c r="I36" s="115"/>
      <c r="J36" s="115"/>
      <c r="K36" s="135"/>
      <c r="L36" s="57" t="s">
        <v>198</v>
      </c>
      <c r="M36" s="92"/>
      <c r="N36" s="59" t="s">
        <v>149</v>
      </c>
      <c r="O36" s="63"/>
      <c r="P36" s="93"/>
      <c r="Q36" s="92"/>
      <c r="R36" s="136"/>
      <c r="S36" s="94"/>
    </row>
    <row r="37" spans="1:19" s="4" customFormat="1" ht="21.75" customHeight="1">
      <c r="A37" s="137"/>
      <c r="B37" s="96"/>
      <c r="C37" s="96"/>
      <c r="D37" s="96"/>
      <c r="E37" s="96"/>
      <c r="F37" s="97"/>
      <c r="G37" s="98"/>
      <c r="H37" s="96"/>
      <c r="I37" s="96"/>
      <c r="J37" s="96"/>
      <c r="K37" s="100"/>
      <c r="L37" s="64" t="s">
        <v>193</v>
      </c>
      <c r="M37" s="70" t="s">
        <v>150</v>
      </c>
      <c r="N37" s="74"/>
      <c r="O37" s="42"/>
      <c r="P37" s="74"/>
      <c r="Q37" s="71"/>
      <c r="R37" s="68">
        <v>0</v>
      </c>
      <c r="S37" s="69"/>
    </row>
    <row r="38" spans="1:19" s="4" customFormat="1" ht="21.75" customHeight="1">
      <c r="A38" s="95"/>
      <c r="B38" s="96"/>
      <c r="C38" s="96"/>
      <c r="D38" s="96"/>
      <c r="E38" s="96"/>
      <c r="F38" s="97"/>
      <c r="G38" s="98"/>
      <c r="H38" s="96"/>
      <c r="I38" s="96"/>
      <c r="J38" s="96"/>
      <c r="K38" s="100"/>
      <c r="L38" s="64" t="s">
        <v>194</v>
      </c>
      <c r="M38" s="70" t="s">
        <v>151</v>
      </c>
      <c r="N38" s="74"/>
      <c r="O38" s="42"/>
      <c r="P38" s="74"/>
      <c r="Q38" s="71"/>
      <c r="R38" s="68">
        <v>0</v>
      </c>
      <c r="S38" s="69"/>
    </row>
    <row r="39" spans="1:19" s="4" customFormat="1" ht="21.75" customHeight="1">
      <c r="A39" s="138" t="s">
        <v>146</v>
      </c>
      <c r="B39" s="139"/>
      <c r="C39" s="139"/>
      <c r="D39" s="139"/>
      <c r="E39" s="139"/>
      <c r="F39" s="140"/>
      <c r="G39" s="141" t="s">
        <v>147</v>
      </c>
      <c r="H39" s="139"/>
      <c r="I39" s="139"/>
      <c r="J39" s="139"/>
      <c r="K39" s="142"/>
      <c r="L39" s="84" t="s">
        <v>195</v>
      </c>
      <c r="M39" s="85" t="s">
        <v>152</v>
      </c>
      <c r="N39" s="45"/>
      <c r="O39" s="34"/>
      <c r="P39" s="45"/>
      <c r="Q39" s="48"/>
      <c r="R39" s="86">
        <v>0</v>
      </c>
      <c r="S39" s="52"/>
    </row>
  </sheetData>
  <sheetProtection/>
  <mergeCells count="9">
    <mergeCell ref="B26:D26"/>
    <mergeCell ref="M31:Q31"/>
    <mergeCell ref="E5:M5"/>
    <mergeCell ref="E6:M6"/>
    <mergeCell ref="E7:M7"/>
    <mergeCell ref="E9:M9"/>
    <mergeCell ref="E10:M10"/>
    <mergeCell ref="E11:M11"/>
    <mergeCell ref="Q7:R7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8" sqref="F8"/>
    </sheetView>
  </sheetViews>
  <sheetFormatPr defaultColWidth="8.140625" defaultRowHeight="12.75"/>
  <cols>
    <col min="1" max="1" width="3.140625" style="489" customWidth="1"/>
    <col min="2" max="2" width="12.7109375" style="490" customWidth="1"/>
    <col min="3" max="3" width="38.7109375" style="490" customWidth="1"/>
    <col min="4" max="4" width="4.8515625" style="490" customWidth="1"/>
    <col min="5" max="5" width="8.7109375" style="491" customWidth="1"/>
    <col min="6" max="6" width="8.8515625" style="492" customWidth="1"/>
    <col min="7" max="7" width="13.421875" style="492" customWidth="1"/>
    <col min="8" max="16384" width="8.140625" style="465" customWidth="1"/>
  </cols>
  <sheetData>
    <row r="1" spans="1:7" ht="18">
      <c r="A1" s="554" t="s">
        <v>699</v>
      </c>
      <c r="B1" s="555"/>
      <c r="C1" s="555"/>
      <c r="D1" s="555"/>
      <c r="E1" s="555"/>
      <c r="F1" s="555"/>
      <c r="G1" s="555"/>
    </row>
    <row r="2" spans="1:7" ht="12">
      <c r="A2" s="466" t="s">
        <v>694</v>
      </c>
      <c r="B2" s="467"/>
      <c r="C2" s="467"/>
      <c r="D2" s="467"/>
      <c r="E2" s="467"/>
      <c r="F2" s="467"/>
      <c r="G2" s="467"/>
    </row>
    <row r="3" spans="1:7" ht="12">
      <c r="A3" s="466" t="s">
        <v>628</v>
      </c>
      <c r="B3" s="467"/>
      <c r="C3" s="467"/>
      <c r="D3" s="467"/>
      <c r="E3" s="467"/>
      <c r="F3" s="467"/>
      <c r="G3" s="467"/>
    </row>
    <row r="4" spans="1:7" ht="12">
      <c r="A4" s="468" t="s">
        <v>177</v>
      </c>
      <c r="B4" s="466"/>
      <c r="C4" s="468" t="s">
        <v>628</v>
      </c>
      <c r="D4" s="469"/>
      <c r="E4" s="469"/>
      <c r="F4" s="469"/>
      <c r="G4" s="469"/>
    </row>
    <row r="5" spans="1:7" ht="11.25">
      <c r="A5" s="470"/>
      <c r="B5" s="471"/>
      <c r="C5" s="471"/>
      <c r="D5" s="471"/>
      <c r="E5" s="472"/>
      <c r="F5" s="473"/>
      <c r="G5" s="473"/>
    </row>
    <row r="6" spans="1:7" ht="12">
      <c r="A6" s="467" t="s">
        <v>417</v>
      </c>
      <c r="B6" s="467"/>
      <c r="C6" s="467"/>
      <c r="D6" s="467"/>
      <c r="E6" s="467"/>
      <c r="F6" s="467"/>
      <c r="G6" s="467"/>
    </row>
    <row r="7" spans="1:7" ht="12">
      <c r="A7" s="467" t="s">
        <v>496</v>
      </c>
      <c r="B7" s="467"/>
      <c r="C7" s="467"/>
      <c r="D7" s="467"/>
      <c r="E7" s="467" t="s">
        <v>419</v>
      </c>
      <c r="F7" s="467"/>
      <c r="G7" s="467"/>
    </row>
    <row r="8" spans="1:7" ht="12">
      <c r="A8" s="556" t="s">
        <v>420</v>
      </c>
      <c r="B8" s="557"/>
      <c r="C8" s="557"/>
      <c r="D8" s="474"/>
      <c r="E8" s="467" t="s">
        <v>690</v>
      </c>
      <c r="F8" s="475"/>
      <c r="G8" s="475"/>
    </row>
    <row r="9" spans="1:7" ht="10.5">
      <c r="A9" s="470"/>
      <c r="B9" s="470"/>
      <c r="C9" s="470"/>
      <c r="D9" s="470"/>
      <c r="E9" s="470"/>
      <c r="F9" s="470"/>
      <c r="G9" s="470"/>
    </row>
    <row r="10" spans="1:7" ht="22.5">
      <c r="A10" s="476" t="s">
        <v>422</v>
      </c>
      <c r="B10" s="476" t="s">
        <v>162</v>
      </c>
      <c r="C10" s="476" t="s">
        <v>56</v>
      </c>
      <c r="D10" s="476" t="s">
        <v>57</v>
      </c>
      <c r="E10" s="476" t="s">
        <v>58</v>
      </c>
      <c r="F10" s="476" t="s">
        <v>100</v>
      </c>
      <c r="G10" s="476" t="s">
        <v>182</v>
      </c>
    </row>
    <row r="11" spans="1:7" ht="11.25">
      <c r="A11" s="476" t="s">
        <v>59</v>
      </c>
      <c r="B11" s="476" t="s">
        <v>60</v>
      </c>
      <c r="C11" s="476" t="s">
        <v>61</v>
      </c>
      <c r="D11" s="476" t="s">
        <v>62</v>
      </c>
      <c r="E11" s="476" t="s">
        <v>63</v>
      </c>
      <c r="F11" s="476" t="s">
        <v>64</v>
      </c>
      <c r="G11" s="476" t="s">
        <v>65</v>
      </c>
    </row>
    <row r="12" spans="1:7" ht="10.5">
      <c r="A12" s="470"/>
      <c r="B12" s="470"/>
      <c r="C12" s="470"/>
      <c r="D12" s="470"/>
      <c r="E12" s="470"/>
      <c r="F12" s="470"/>
      <c r="G12" s="470"/>
    </row>
    <row r="13" spans="1:7" ht="15">
      <c r="A13" s="477"/>
      <c r="B13" s="478" t="s">
        <v>74</v>
      </c>
      <c r="C13" s="478" t="s">
        <v>67</v>
      </c>
      <c r="D13" s="478"/>
      <c r="E13" s="479"/>
      <c r="F13" s="480"/>
      <c r="G13" s="480"/>
    </row>
    <row r="14" spans="1:7" ht="12.75">
      <c r="A14" s="493"/>
      <c r="B14" s="482" t="s">
        <v>305</v>
      </c>
      <c r="C14" s="482" t="s">
        <v>306</v>
      </c>
      <c r="D14" s="482"/>
      <c r="E14" s="483"/>
      <c r="F14" s="484"/>
      <c r="G14" s="484"/>
    </row>
    <row r="15" spans="1:7" ht="24.75" customHeight="1">
      <c r="A15" s="493">
        <v>1</v>
      </c>
      <c r="B15" s="486" t="s">
        <v>423</v>
      </c>
      <c r="C15" s="300" t="s">
        <v>629</v>
      </c>
      <c r="D15" s="300" t="s">
        <v>70</v>
      </c>
      <c r="E15" s="301">
        <v>54</v>
      </c>
      <c r="F15" s="487"/>
      <c r="G15" s="487">
        <f aca="true" t="shared" si="0" ref="G15:G29">ROUND(E15*F15,2)</f>
        <v>0</v>
      </c>
    </row>
    <row r="16" spans="1:7" ht="24.75" customHeight="1">
      <c r="A16" s="493">
        <v>2</v>
      </c>
      <c r="B16" s="486" t="s">
        <v>423</v>
      </c>
      <c r="C16" s="300" t="s">
        <v>630</v>
      </c>
      <c r="D16" s="300" t="s">
        <v>70</v>
      </c>
      <c r="E16" s="301">
        <v>8</v>
      </c>
      <c r="F16" s="487"/>
      <c r="G16" s="487">
        <f t="shared" si="0"/>
        <v>0</v>
      </c>
    </row>
    <row r="17" spans="1:7" ht="24.75" customHeight="1">
      <c r="A17" s="493">
        <v>3</v>
      </c>
      <c r="B17" s="486" t="s">
        <v>423</v>
      </c>
      <c r="C17" s="300" t="s">
        <v>631</v>
      </c>
      <c r="D17" s="300" t="s">
        <v>70</v>
      </c>
      <c r="E17" s="301">
        <v>62</v>
      </c>
      <c r="F17" s="487"/>
      <c r="G17" s="487">
        <f t="shared" si="0"/>
        <v>0</v>
      </c>
    </row>
    <row r="18" spans="1:7" ht="24.75" customHeight="1">
      <c r="A18" s="493">
        <v>4</v>
      </c>
      <c r="B18" s="486" t="s">
        <v>423</v>
      </c>
      <c r="C18" s="300" t="s">
        <v>632</v>
      </c>
      <c r="D18" s="300" t="s">
        <v>77</v>
      </c>
      <c r="E18" s="301">
        <v>4</v>
      </c>
      <c r="F18" s="487"/>
      <c r="G18" s="487">
        <f t="shared" si="0"/>
        <v>0</v>
      </c>
    </row>
    <row r="19" spans="1:7" ht="24.75" customHeight="1">
      <c r="A19" s="493">
        <v>5</v>
      </c>
      <c r="B19" s="486" t="s">
        <v>423</v>
      </c>
      <c r="C19" s="300" t="s">
        <v>633</v>
      </c>
      <c r="D19" s="300" t="s">
        <v>70</v>
      </c>
      <c r="E19" s="301">
        <v>54</v>
      </c>
      <c r="F19" s="487"/>
      <c r="G19" s="487">
        <f t="shared" si="0"/>
        <v>0</v>
      </c>
    </row>
    <row r="20" spans="1:7" ht="24.75" customHeight="1">
      <c r="A20" s="493">
        <v>6</v>
      </c>
      <c r="B20" s="486" t="s">
        <v>423</v>
      </c>
      <c r="C20" s="300" t="s">
        <v>634</v>
      </c>
      <c r="D20" s="300" t="s">
        <v>70</v>
      </c>
      <c r="E20" s="301">
        <v>8</v>
      </c>
      <c r="F20" s="487"/>
      <c r="G20" s="487">
        <f t="shared" si="0"/>
        <v>0</v>
      </c>
    </row>
    <row r="21" spans="1:7" ht="24.75" customHeight="1">
      <c r="A21" s="493">
        <v>7</v>
      </c>
      <c r="B21" s="486" t="s">
        <v>423</v>
      </c>
      <c r="C21" s="300" t="s">
        <v>635</v>
      </c>
      <c r="D21" s="300" t="s">
        <v>70</v>
      </c>
      <c r="E21" s="301">
        <v>54</v>
      </c>
      <c r="F21" s="487"/>
      <c r="G21" s="487">
        <f t="shared" si="0"/>
        <v>0</v>
      </c>
    </row>
    <row r="22" spans="1:7" ht="24.75" customHeight="1">
      <c r="A22" s="493">
        <v>8</v>
      </c>
      <c r="B22" s="486" t="s">
        <v>423</v>
      </c>
      <c r="C22" s="300" t="s">
        <v>636</v>
      </c>
      <c r="D22" s="300" t="s">
        <v>70</v>
      </c>
      <c r="E22" s="301">
        <v>8</v>
      </c>
      <c r="F22" s="487"/>
      <c r="G22" s="487">
        <f t="shared" si="0"/>
        <v>0</v>
      </c>
    </row>
    <row r="23" spans="1:7" ht="24.75" customHeight="1">
      <c r="A23" s="493">
        <v>9</v>
      </c>
      <c r="B23" s="486" t="s">
        <v>423</v>
      </c>
      <c r="C23" s="300" t="s">
        <v>637</v>
      </c>
      <c r="D23" s="300" t="s">
        <v>70</v>
      </c>
      <c r="E23" s="301">
        <v>62</v>
      </c>
      <c r="F23" s="487"/>
      <c r="G23" s="487">
        <f t="shared" si="0"/>
        <v>0</v>
      </c>
    </row>
    <row r="24" spans="1:7" ht="24.75" customHeight="1">
      <c r="A24" s="493">
        <v>10</v>
      </c>
      <c r="B24" s="486" t="s">
        <v>423</v>
      </c>
      <c r="C24" s="300" t="s">
        <v>638</v>
      </c>
      <c r="D24" s="300" t="s">
        <v>70</v>
      </c>
      <c r="E24" s="301">
        <v>62</v>
      </c>
      <c r="F24" s="487"/>
      <c r="G24" s="487">
        <f t="shared" si="0"/>
        <v>0</v>
      </c>
    </row>
    <row r="25" spans="1:7" ht="24.75" customHeight="1">
      <c r="A25" s="493">
        <v>11</v>
      </c>
      <c r="B25" s="486" t="s">
        <v>423</v>
      </c>
      <c r="C25" s="300" t="s">
        <v>639</v>
      </c>
      <c r="D25" s="300" t="s">
        <v>70</v>
      </c>
      <c r="E25" s="301">
        <v>62</v>
      </c>
      <c r="F25" s="487"/>
      <c r="G25" s="487">
        <f t="shared" si="0"/>
        <v>0</v>
      </c>
    </row>
    <row r="26" spans="1:7" ht="24.75" customHeight="1">
      <c r="A26" s="493">
        <v>12</v>
      </c>
      <c r="B26" s="486" t="s">
        <v>423</v>
      </c>
      <c r="C26" s="300" t="s">
        <v>640</v>
      </c>
      <c r="D26" s="300" t="s">
        <v>70</v>
      </c>
      <c r="E26" s="301">
        <v>62</v>
      </c>
      <c r="F26" s="487"/>
      <c r="G26" s="487">
        <f t="shared" si="0"/>
        <v>0</v>
      </c>
    </row>
    <row r="27" spans="1:7" ht="24.75" customHeight="1">
      <c r="A27" s="493">
        <v>13</v>
      </c>
      <c r="B27" s="486" t="s">
        <v>423</v>
      </c>
      <c r="C27" s="300" t="s">
        <v>649</v>
      </c>
      <c r="D27" s="300" t="s">
        <v>70</v>
      </c>
      <c r="E27" s="301">
        <v>62</v>
      </c>
      <c r="F27" s="487"/>
      <c r="G27" s="487">
        <f t="shared" si="0"/>
        <v>0</v>
      </c>
    </row>
    <row r="28" spans="1:7" ht="24.75" customHeight="1">
      <c r="A28" s="493">
        <v>14</v>
      </c>
      <c r="B28" s="486" t="s">
        <v>139</v>
      </c>
      <c r="C28" s="300" t="s">
        <v>572</v>
      </c>
      <c r="D28" s="300" t="s">
        <v>51</v>
      </c>
      <c r="E28" s="301">
        <v>30</v>
      </c>
      <c r="F28" s="487"/>
      <c r="G28" s="487">
        <f t="shared" si="0"/>
        <v>0</v>
      </c>
    </row>
    <row r="29" spans="1:7" ht="18" customHeight="1">
      <c r="A29" s="493">
        <v>15</v>
      </c>
      <c r="B29" s="300" t="s">
        <v>442</v>
      </c>
      <c r="C29" s="300" t="s">
        <v>573</v>
      </c>
      <c r="D29" s="300" t="s">
        <v>164</v>
      </c>
      <c r="E29" s="301">
        <v>20.5</v>
      </c>
      <c r="F29" s="487"/>
      <c r="G29" s="487">
        <f t="shared" si="0"/>
        <v>0</v>
      </c>
    </row>
    <row r="30" spans="1:7" ht="15">
      <c r="A30" s="477"/>
      <c r="B30" s="478"/>
      <c r="C30" s="478" t="s">
        <v>197</v>
      </c>
      <c r="D30" s="478"/>
      <c r="E30" s="479"/>
      <c r="F30" s="480"/>
      <c r="G30" s="480">
        <f>SUM(G13:G29)</f>
        <v>0</v>
      </c>
    </row>
  </sheetData>
  <sheetProtection/>
  <mergeCells count="2">
    <mergeCell ref="A1:G1"/>
    <mergeCell ref="A8:C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40">
      <selection activeCell="K15" sqref="K15"/>
    </sheetView>
  </sheetViews>
  <sheetFormatPr defaultColWidth="8.140625" defaultRowHeight="12.75"/>
  <cols>
    <col min="1" max="1" width="3.140625" style="489" customWidth="1"/>
    <col min="2" max="2" width="12.7109375" style="490" customWidth="1"/>
    <col min="3" max="3" width="38.7109375" style="490" customWidth="1"/>
    <col min="4" max="4" width="4.8515625" style="490" customWidth="1"/>
    <col min="5" max="5" width="8.7109375" style="491" customWidth="1"/>
    <col min="6" max="6" width="8.8515625" style="492" customWidth="1"/>
    <col min="7" max="7" width="13.421875" style="492" customWidth="1"/>
    <col min="8" max="16384" width="8.140625" style="465" customWidth="1"/>
  </cols>
  <sheetData>
    <row r="1" spans="1:7" ht="18">
      <c r="A1" s="554" t="s">
        <v>699</v>
      </c>
      <c r="B1" s="555"/>
      <c r="C1" s="555"/>
      <c r="D1" s="555"/>
      <c r="E1" s="555"/>
      <c r="F1" s="555"/>
      <c r="G1" s="555"/>
    </row>
    <row r="2" spans="1:7" ht="12">
      <c r="A2" s="466" t="s">
        <v>694</v>
      </c>
      <c r="B2" s="467"/>
      <c r="C2" s="467"/>
      <c r="D2" s="467"/>
      <c r="E2" s="467"/>
      <c r="F2" s="467"/>
      <c r="G2" s="467"/>
    </row>
    <row r="3" spans="1:7" ht="12">
      <c r="A3" s="466" t="s">
        <v>641</v>
      </c>
      <c r="B3" s="467"/>
      <c r="C3" s="467"/>
      <c r="D3" s="467"/>
      <c r="E3" s="467"/>
      <c r="F3" s="467"/>
      <c r="G3" s="467"/>
    </row>
    <row r="4" spans="1:7" ht="12">
      <c r="A4" s="468" t="s">
        <v>177</v>
      </c>
      <c r="B4" s="466"/>
      <c r="C4" s="468" t="s">
        <v>641</v>
      </c>
      <c r="D4" s="469"/>
      <c r="E4" s="469"/>
      <c r="F4" s="469"/>
      <c r="G4" s="469"/>
    </row>
    <row r="5" spans="1:7" ht="11.25">
      <c r="A5" s="470"/>
      <c r="B5" s="471"/>
      <c r="C5" s="471"/>
      <c r="D5" s="471"/>
      <c r="E5" s="472"/>
      <c r="F5" s="473"/>
      <c r="G5" s="473"/>
    </row>
    <row r="6" spans="1:7" ht="12">
      <c r="A6" s="467" t="s">
        <v>417</v>
      </c>
      <c r="B6" s="467"/>
      <c r="C6" s="467"/>
      <c r="D6" s="467"/>
      <c r="E6" s="467"/>
      <c r="F6" s="467"/>
      <c r="G6" s="467"/>
    </row>
    <row r="7" spans="1:7" ht="12">
      <c r="A7" s="467" t="s">
        <v>496</v>
      </c>
      <c r="B7" s="467"/>
      <c r="C7" s="467"/>
      <c r="D7" s="467"/>
      <c r="E7" s="467" t="s">
        <v>419</v>
      </c>
      <c r="F7" s="467"/>
      <c r="G7" s="467"/>
    </row>
    <row r="8" spans="1:7" ht="12">
      <c r="A8" s="556" t="s">
        <v>420</v>
      </c>
      <c r="B8" s="557"/>
      <c r="C8" s="557"/>
      <c r="D8" s="474"/>
      <c r="E8" s="467" t="s">
        <v>690</v>
      </c>
      <c r="F8" s="475"/>
      <c r="G8" s="475"/>
    </row>
    <row r="9" spans="1:7" ht="10.5">
      <c r="A9" s="470"/>
      <c r="B9" s="470"/>
      <c r="C9" s="470"/>
      <c r="D9" s="470"/>
      <c r="E9" s="470"/>
      <c r="F9" s="470"/>
      <c r="G9" s="470"/>
    </row>
    <row r="10" spans="1:7" ht="22.5">
      <c r="A10" s="476" t="s">
        <v>422</v>
      </c>
      <c r="B10" s="476" t="s">
        <v>162</v>
      </c>
      <c r="C10" s="476" t="s">
        <v>56</v>
      </c>
      <c r="D10" s="476" t="s">
        <v>57</v>
      </c>
      <c r="E10" s="476" t="s">
        <v>58</v>
      </c>
      <c r="F10" s="476" t="s">
        <v>100</v>
      </c>
      <c r="G10" s="476" t="s">
        <v>182</v>
      </c>
    </row>
    <row r="11" spans="1:7" ht="11.25">
      <c r="A11" s="476" t="s">
        <v>59</v>
      </c>
      <c r="B11" s="476" t="s">
        <v>60</v>
      </c>
      <c r="C11" s="476" t="s">
        <v>61</v>
      </c>
      <c r="D11" s="476" t="s">
        <v>62</v>
      </c>
      <c r="E11" s="476" t="s">
        <v>63</v>
      </c>
      <c r="F11" s="476" t="s">
        <v>64</v>
      </c>
      <c r="G11" s="476" t="s">
        <v>65</v>
      </c>
    </row>
    <row r="12" spans="1:7" ht="10.5">
      <c r="A12" s="470"/>
      <c r="B12" s="470"/>
      <c r="C12" s="470"/>
      <c r="D12" s="470"/>
      <c r="E12" s="470"/>
      <c r="F12" s="470"/>
      <c r="G12" s="470"/>
    </row>
    <row r="13" spans="1:7" ht="15">
      <c r="A13" s="477"/>
      <c r="B13" s="478" t="s">
        <v>74</v>
      </c>
      <c r="C13" s="478" t="s">
        <v>67</v>
      </c>
      <c r="D13" s="478"/>
      <c r="E13" s="479"/>
      <c r="F13" s="480"/>
      <c r="G13" s="480"/>
    </row>
    <row r="14" spans="1:7" ht="12.75">
      <c r="A14" s="493"/>
      <c r="B14" s="170" t="s">
        <v>488</v>
      </c>
      <c r="C14" s="171" t="s">
        <v>686</v>
      </c>
      <c r="D14" s="482"/>
      <c r="E14" s="483"/>
      <c r="F14" s="484"/>
      <c r="G14" s="484"/>
    </row>
    <row r="15" spans="1:7" ht="24.75" customHeight="1">
      <c r="A15" s="493">
        <v>1</v>
      </c>
      <c r="B15" s="486" t="s">
        <v>651</v>
      </c>
      <c r="C15" s="300" t="s">
        <v>652</v>
      </c>
      <c r="D15" s="300" t="s">
        <v>491</v>
      </c>
      <c r="E15" s="301">
        <v>62</v>
      </c>
      <c r="F15" s="487"/>
      <c r="G15" s="487">
        <f aca="true" t="shared" si="0" ref="G15:G35">ROUND(E15*F15,2)</f>
        <v>0</v>
      </c>
    </row>
    <row r="16" spans="1:7" ht="24.75" customHeight="1">
      <c r="A16" s="493">
        <v>2</v>
      </c>
      <c r="B16" s="486" t="s">
        <v>653</v>
      </c>
      <c r="C16" s="300" t="s">
        <v>654</v>
      </c>
      <c r="D16" s="300" t="s">
        <v>12</v>
      </c>
      <c r="E16" s="301">
        <v>62</v>
      </c>
      <c r="F16" s="487"/>
      <c r="G16" s="487">
        <f t="shared" si="0"/>
        <v>0</v>
      </c>
    </row>
    <row r="17" spans="1:7" ht="24.75" customHeight="1">
      <c r="A17" s="493">
        <v>3</v>
      </c>
      <c r="B17" s="486" t="s">
        <v>679</v>
      </c>
      <c r="C17" s="300" t="s">
        <v>680</v>
      </c>
      <c r="D17" s="300" t="s">
        <v>12</v>
      </c>
      <c r="E17" s="301">
        <v>62</v>
      </c>
      <c r="F17" s="487"/>
      <c r="G17" s="487">
        <f t="shared" si="0"/>
        <v>0</v>
      </c>
    </row>
    <row r="18" spans="1:7" ht="24.75" customHeight="1">
      <c r="A18" s="493">
        <v>4</v>
      </c>
      <c r="B18" s="486" t="s">
        <v>655</v>
      </c>
      <c r="C18" s="300" t="s">
        <v>656</v>
      </c>
      <c r="D18" s="300" t="s">
        <v>12</v>
      </c>
      <c r="E18" s="301">
        <v>62</v>
      </c>
      <c r="F18" s="487"/>
      <c r="G18" s="487">
        <f t="shared" si="0"/>
        <v>0</v>
      </c>
    </row>
    <row r="19" spans="1:7" ht="24.75" customHeight="1">
      <c r="A19" s="493">
        <v>5</v>
      </c>
      <c r="B19" s="486" t="s">
        <v>681</v>
      </c>
      <c r="C19" s="300" t="s">
        <v>682</v>
      </c>
      <c r="D19" s="300" t="s">
        <v>12</v>
      </c>
      <c r="E19" s="301">
        <v>62</v>
      </c>
      <c r="F19" s="487"/>
      <c r="G19" s="487">
        <f t="shared" si="0"/>
        <v>0</v>
      </c>
    </row>
    <row r="20" spans="1:7" ht="24.75" customHeight="1">
      <c r="A20" s="493">
        <v>6</v>
      </c>
      <c r="B20" s="486" t="s">
        <v>667</v>
      </c>
      <c r="C20" s="300" t="s">
        <v>668</v>
      </c>
      <c r="D20" s="300" t="s">
        <v>12</v>
      </c>
      <c r="E20" s="301">
        <v>62</v>
      </c>
      <c r="F20" s="487"/>
      <c r="G20" s="487">
        <f>ROUND(E20*F20,2)</f>
        <v>0</v>
      </c>
    </row>
    <row r="21" spans="1:7" ht="24.75" customHeight="1">
      <c r="A21" s="493">
        <v>7</v>
      </c>
      <c r="B21" s="486" t="s">
        <v>423</v>
      </c>
      <c r="C21" s="300" t="s">
        <v>688</v>
      </c>
      <c r="D21" s="300" t="s">
        <v>70</v>
      </c>
      <c r="E21" s="301">
        <v>62</v>
      </c>
      <c r="F21" s="487"/>
      <c r="G21" s="487">
        <f>ROUND(E21*F21,2)</f>
        <v>0</v>
      </c>
    </row>
    <row r="22" spans="1:7" ht="24.75" customHeight="1">
      <c r="A22" s="493">
        <v>8</v>
      </c>
      <c r="B22" s="486" t="s">
        <v>423</v>
      </c>
      <c r="C22" s="300" t="s">
        <v>689</v>
      </c>
      <c r="D22" s="300" t="s">
        <v>70</v>
      </c>
      <c r="E22" s="301">
        <v>62</v>
      </c>
      <c r="F22" s="487"/>
      <c r="G22" s="487">
        <f>ROUND(E22*F22,2)</f>
        <v>0</v>
      </c>
    </row>
    <row r="23" spans="1:7" ht="24.75" customHeight="1">
      <c r="A23" s="493">
        <v>9</v>
      </c>
      <c r="B23" s="486" t="s">
        <v>657</v>
      </c>
      <c r="C23" s="300" t="s">
        <v>658</v>
      </c>
      <c r="D23" s="300" t="s">
        <v>491</v>
      </c>
      <c r="E23" s="301">
        <v>62</v>
      </c>
      <c r="F23" s="487"/>
      <c r="G23" s="487">
        <f t="shared" si="0"/>
        <v>0</v>
      </c>
    </row>
    <row r="24" spans="1:7" ht="24.75" customHeight="1">
      <c r="A24" s="493">
        <v>10</v>
      </c>
      <c r="B24" s="486" t="s">
        <v>659</v>
      </c>
      <c r="C24" s="300" t="s">
        <v>660</v>
      </c>
      <c r="D24" s="300" t="s">
        <v>12</v>
      </c>
      <c r="E24" s="301">
        <v>62</v>
      </c>
      <c r="F24" s="487"/>
      <c r="G24" s="487">
        <f t="shared" si="0"/>
        <v>0</v>
      </c>
    </row>
    <row r="25" spans="1:7" ht="24.75" customHeight="1">
      <c r="A25" s="493">
        <v>11</v>
      </c>
      <c r="B25" s="486" t="s">
        <v>677</v>
      </c>
      <c r="C25" s="300" t="s">
        <v>678</v>
      </c>
      <c r="D25" s="300" t="s">
        <v>12</v>
      </c>
      <c r="E25" s="301">
        <v>62</v>
      </c>
      <c r="F25" s="487"/>
      <c r="G25" s="487">
        <f t="shared" si="0"/>
        <v>0</v>
      </c>
    </row>
    <row r="26" spans="1:7" ht="24.75" customHeight="1">
      <c r="A26" s="493">
        <v>12</v>
      </c>
      <c r="B26" s="486" t="s">
        <v>423</v>
      </c>
      <c r="C26" s="300" t="s">
        <v>646</v>
      </c>
      <c r="D26" s="300" t="s">
        <v>70</v>
      </c>
      <c r="E26" s="301">
        <v>62</v>
      </c>
      <c r="F26" s="487"/>
      <c r="G26" s="487">
        <f t="shared" si="0"/>
        <v>0</v>
      </c>
    </row>
    <row r="27" spans="1:7" ht="24.75" customHeight="1">
      <c r="A27" s="493">
        <v>13</v>
      </c>
      <c r="B27" s="486" t="s">
        <v>423</v>
      </c>
      <c r="C27" s="300" t="s">
        <v>647</v>
      </c>
      <c r="D27" s="300" t="s">
        <v>70</v>
      </c>
      <c r="E27" s="301">
        <v>62</v>
      </c>
      <c r="F27" s="487"/>
      <c r="G27" s="487">
        <f t="shared" si="0"/>
        <v>0</v>
      </c>
    </row>
    <row r="28" spans="1:7" ht="24.75" customHeight="1">
      <c r="A28" s="493">
        <v>14</v>
      </c>
      <c r="B28" s="486" t="s">
        <v>669</v>
      </c>
      <c r="C28" s="300" t="s">
        <v>670</v>
      </c>
      <c r="D28" s="300" t="s">
        <v>12</v>
      </c>
      <c r="E28" s="301">
        <v>62</v>
      </c>
      <c r="F28" s="487"/>
      <c r="G28" s="487">
        <f t="shared" si="0"/>
        <v>0</v>
      </c>
    </row>
    <row r="29" spans="1:7" ht="24.75" customHeight="1">
      <c r="A29" s="493">
        <v>15</v>
      </c>
      <c r="B29" s="486" t="s">
        <v>673</v>
      </c>
      <c r="C29" s="300" t="s">
        <v>674</v>
      </c>
      <c r="D29" s="300" t="s">
        <v>12</v>
      </c>
      <c r="E29" s="301">
        <v>62</v>
      </c>
      <c r="F29" s="487"/>
      <c r="G29" s="487">
        <f t="shared" si="0"/>
        <v>0</v>
      </c>
    </row>
    <row r="30" spans="1:7" ht="24.75" customHeight="1">
      <c r="A30" s="493">
        <v>16</v>
      </c>
      <c r="B30" s="486" t="s">
        <v>667</v>
      </c>
      <c r="C30" s="300" t="s">
        <v>668</v>
      </c>
      <c r="D30" s="300" t="s">
        <v>12</v>
      </c>
      <c r="E30" s="301">
        <v>124</v>
      </c>
      <c r="F30" s="487"/>
      <c r="G30" s="487">
        <f t="shared" si="0"/>
        <v>0</v>
      </c>
    </row>
    <row r="31" spans="1:7" ht="24.75" customHeight="1">
      <c r="A31" s="493">
        <v>17</v>
      </c>
      <c r="B31" s="486" t="s">
        <v>685</v>
      </c>
      <c r="C31" s="300" t="s">
        <v>687</v>
      </c>
      <c r="D31" s="300" t="s">
        <v>12</v>
      </c>
      <c r="E31" s="301">
        <f>62*2</f>
        <v>124</v>
      </c>
      <c r="F31" s="487"/>
      <c r="G31" s="487">
        <f t="shared" si="0"/>
        <v>0</v>
      </c>
    </row>
    <row r="32" spans="1:7" ht="24.75" customHeight="1">
      <c r="A32" s="493">
        <v>18</v>
      </c>
      <c r="B32" s="486" t="s">
        <v>661</v>
      </c>
      <c r="C32" s="300" t="s">
        <v>662</v>
      </c>
      <c r="D32" s="300" t="s">
        <v>491</v>
      </c>
      <c r="E32" s="301">
        <v>62</v>
      </c>
      <c r="F32" s="487"/>
      <c r="G32" s="487">
        <f t="shared" si="0"/>
        <v>0</v>
      </c>
    </row>
    <row r="33" spans="1:7" ht="24.75" customHeight="1">
      <c r="A33" s="493">
        <v>19</v>
      </c>
      <c r="B33" s="486" t="s">
        <v>663</v>
      </c>
      <c r="C33" s="300" t="s">
        <v>664</v>
      </c>
      <c r="D33" s="300" t="s">
        <v>491</v>
      </c>
      <c r="E33" s="301">
        <v>62</v>
      </c>
      <c r="F33" s="487"/>
      <c r="G33" s="487">
        <f t="shared" si="0"/>
        <v>0</v>
      </c>
    </row>
    <row r="34" spans="1:7" ht="24.75" customHeight="1">
      <c r="A34" s="493">
        <v>20</v>
      </c>
      <c r="B34" s="486" t="s">
        <v>665</v>
      </c>
      <c r="C34" s="300" t="s">
        <v>666</v>
      </c>
      <c r="D34" s="300" t="s">
        <v>491</v>
      </c>
      <c r="E34" s="301">
        <v>62</v>
      </c>
      <c r="F34" s="487"/>
      <c r="G34" s="487">
        <f t="shared" si="0"/>
        <v>0</v>
      </c>
    </row>
    <row r="35" spans="1:7" ht="24.75" customHeight="1">
      <c r="A35" s="493">
        <v>21</v>
      </c>
      <c r="B35" s="486" t="s">
        <v>671</v>
      </c>
      <c r="C35" s="300" t="s">
        <v>672</v>
      </c>
      <c r="D35" s="300" t="s">
        <v>12</v>
      </c>
      <c r="E35" s="301">
        <v>62</v>
      </c>
      <c r="F35" s="487"/>
      <c r="G35" s="487">
        <f t="shared" si="0"/>
        <v>0</v>
      </c>
    </row>
    <row r="36" spans="1:7" ht="24.75" customHeight="1">
      <c r="A36" s="493">
        <v>22</v>
      </c>
      <c r="B36" s="486" t="s">
        <v>423</v>
      </c>
      <c r="C36" s="300" t="s">
        <v>642</v>
      </c>
      <c r="D36" s="300" t="s">
        <v>70</v>
      </c>
      <c r="E36" s="301">
        <v>62</v>
      </c>
      <c r="F36" s="487"/>
      <c r="G36" s="487">
        <f aca="true" t="shared" si="1" ref="G36:G46">ROUND(E36*F36,2)</f>
        <v>0</v>
      </c>
    </row>
    <row r="37" spans="1:7" ht="24.75" customHeight="1">
      <c r="A37" s="493">
        <v>23</v>
      </c>
      <c r="B37" s="486" t="s">
        <v>423</v>
      </c>
      <c r="C37" s="300" t="s">
        <v>643</v>
      </c>
      <c r="D37" s="300" t="s">
        <v>70</v>
      </c>
      <c r="E37" s="301">
        <v>62</v>
      </c>
      <c r="F37" s="487"/>
      <c r="G37" s="487">
        <f t="shared" si="1"/>
        <v>0</v>
      </c>
    </row>
    <row r="38" spans="1:7" ht="24.75" customHeight="1">
      <c r="A38" s="493">
        <v>24</v>
      </c>
      <c r="B38" s="486" t="s">
        <v>423</v>
      </c>
      <c r="C38" s="300" t="s">
        <v>648</v>
      </c>
      <c r="D38" s="300" t="s">
        <v>70</v>
      </c>
      <c r="E38" s="301">
        <v>60</v>
      </c>
      <c r="F38" s="487"/>
      <c r="G38" s="487">
        <f t="shared" si="1"/>
        <v>0</v>
      </c>
    </row>
    <row r="39" spans="1:7" ht="24.75" customHeight="1">
      <c r="A39" s="493">
        <v>25</v>
      </c>
      <c r="B39" s="486" t="s">
        <v>423</v>
      </c>
      <c r="C39" s="300" t="s">
        <v>644</v>
      </c>
      <c r="D39" s="300" t="s">
        <v>70</v>
      </c>
      <c r="E39" s="301">
        <v>1</v>
      </c>
      <c r="F39" s="487"/>
      <c r="G39" s="487">
        <f t="shared" si="1"/>
        <v>0</v>
      </c>
    </row>
    <row r="40" spans="1:7" ht="24.75" customHeight="1">
      <c r="A40" s="493">
        <v>26</v>
      </c>
      <c r="B40" s="486" t="s">
        <v>423</v>
      </c>
      <c r="C40" s="300" t="s">
        <v>645</v>
      </c>
      <c r="D40" s="300" t="s">
        <v>70</v>
      </c>
      <c r="E40" s="301">
        <v>1</v>
      </c>
      <c r="F40" s="487"/>
      <c r="G40" s="487">
        <f t="shared" si="1"/>
        <v>0</v>
      </c>
    </row>
    <row r="41" spans="1:7" ht="24.75" customHeight="1">
      <c r="A41" s="493">
        <v>27</v>
      </c>
      <c r="B41" s="486" t="s">
        <v>671</v>
      </c>
      <c r="C41" s="300" t="s">
        <v>672</v>
      </c>
      <c r="D41" s="300" t="s">
        <v>12</v>
      </c>
      <c r="E41" s="301">
        <v>62</v>
      </c>
      <c r="F41" s="487"/>
      <c r="G41" s="487">
        <f t="shared" si="1"/>
        <v>0</v>
      </c>
    </row>
    <row r="42" spans="1:7" ht="24.75" customHeight="1">
      <c r="A42" s="493">
        <v>28</v>
      </c>
      <c r="B42" s="486" t="s">
        <v>675</v>
      </c>
      <c r="C42" s="300" t="s">
        <v>676</v>
      </c>
      <c r="D42" s="300" t="s">
        <v>12</v>
      </c>
      <c r="E42" s="301">
        <v>62</v>
      </c>
      <c r="F42" s="487"/>
      <c r="G42" s="487">
        <f t="shared" si="1"/>
        <v>0</v>
      </c>
    </row>
    <row r="43" spans="1:7" ht="24.75" customHeight="1">
      <c r="A43" s="493">
        <v>29</v>
      </c>
      <c r="B43" s="486" t="s">
        <v>423</v>
      </c>
      <c r="C43" s="300" t="s">
        <v>631</v>
      </c>
      <c r="D43" s="300" t="s">
        <v>70</v>
      </c>
      <c r="E43" s="301">
        <v>62</v>
      </c>
      <c r="F43" s="487"/>
      <c r="G43" s="487">
        <f t="shared" si="1"/>
        <v>0</v>
      </c>
    </row>
    <row r="44" spans="1:10" ht="24.75" customHeight="1">
      <c r="A44" s="493">
        <v>30</v>
      </c>
      <c r="B44" s="486" t="s">
        <v>423</v>
      </c>
      <c r="C44" s="300" t="s">
        <v>632</v>
      </c>
      <c r="D44" s="300" t="s">
        <v>77</v>
      </c>
      <c r="E44" s="301">
        <v>4</v>
      </c>
      <c r="F44" s="487"/>
      <c r="G44" s="487">
        <f t="shared" si="1"/>
        <v>0</v>
      </c>
      <c r="J44" s="526"/>
    </row>
    <row r="45" spans="1:7" ht="24.75" customHeight="1">
      <c r="A45" s="493">
        <v>31</v>
      </c>
      <c r="B45" s="486" t="s">
        <v>685</v>
      </c>
      <c r="C45" s="300" t="s">
        <v>650</v>
      </c>
      <c r="D45" s="300" t="s">
        <v>196</v>
      </c>
      <c r="E45" s="301">
        <v>186</v>
      </c>
      <c r="F45" s="487"/>
      <c r="G45" s="487">
        <f t="shared" si="1"/>
        <v>0</v>
      </c>
    </row>
    <row r="46" spans="1:7" ht="24.75" customHeight="1">
      <c r="A46" s="493">
        <v>32</v>
      </c>
      <c r="B46" s="486" t="s">
        <v>683</v>
      </c>
      <c r="C46" s="300" t="s">
        <v>684</v>
      </c>
      <c r="D46" s="300" t="s">
        <v>164</v>
      </c>
      <c r="E46" s="301">
        <v>2.5</v>
      </c>
      <c r="F46" s="487"/>
      <c r="G46" s="487">
        <f t="shared" si="1"/>
        <v>0</v>
      </c>
    </row>
    <row r="47" spans="1:7" ht="24.75" customHeight="1">
      <c r="A47" s="493">
        <v>33</v>
      </c>
      <c r="B47" s="486"/>
      <c r="C47" s="300"/>
      <c r="D47" s="300"/>
      <c r="E47" s="301"/>
      <c r="F47" s="487"/>
      <c r="G47" s="487"/>
    </row>
    <row r="48" spans="1:7" ht="15">
      <c r="A48" s="477"/>
      <c r="B48" s="478"/>
      <c r="C48" s="478" t="s">
        <v>197</v>
      </c>
      <c r="D48" s="478"/>
      <c r="E48" s="479"/>
      <c r="F48" s="480"/>
      <c r="G48" s="480">
        <f>SUM(G13:G47)</f>
        <v>0</v>
      </c>
    </row>
  </sheetData>
  <sheetProtection/>
  <mergeCells count="2">
    <mergeCell ref="A1:G1"/>
    <mergeCell ref="A8:C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7109375" style="4" customWidth="1"/>
    <col min="2" max="2" width="39.28125" style="4" customWidth="1"/>
    <col min="3" max="3" width="16.28125" style="4" customWidth="1"/>
    <col min="4" max="5" width="9.7109375" style="4" bestFit="1" customWidth="1"/>
    <col min="6" max="16384" width="9.140625" style="4" customWidth="1"/>
  </cols>
  <sheetData>
    <row r="1" spans="1:3" ht="18" customHeight="1">
      <c r="A1" s="595" t="s">
        <v>701</v>
      </c>
      <c r="B1" s="172"/>
      <c r="C1" s="172"/>
    </row>
    <row r="2" spans="1:3" ht="12" customHeight="1">
      <c r="A2" s="173" t="s">
        <v>175</v>
      </c>
      <c r="B2" s="266" t="s">
        <v>692</v>
      </c>
      <c r="C2" s="175"/>
    </row>
    <row r="3" spans="1:3" ht="12" customHeight="1">
      <c r="A3" s="173" t="s">
        <v>176</v>
      </c>
      <c r="B3" s="174" t="str">
        <f>'[1]Krycí list'!E7</f>
        <v> </v>
      </c>
      <c r="C3" s="176"/>
    </row>
    <row r="4" spans="1:3" ht="12" customHeight="1">
      <c r="A4" s="173" t="s">
        <v>177</v>
      </c>
      <c r="B4" s="174" t="str">
        <f>'[1]Krycí list'!E9</f>
        <v> </v>
      </c>
      <c r="C4" s="176"/>
    </row>
    <row r="5" spans="1:3" ht="12" customHeight="1">
      <c r="A5" s="174" t="s">
        <v>178</v>
      </c>
      <c r="B5" s="174" t="str">
        <f>'[1]Krycí list'!P5</f>
        <v> </v>
      </c>
      <c r="C5" s="176"/>
    </row>
    <row r="6" spans="1:3" ht="6" customHeight="1">
      <c r="A6" s="174"/>
      <c r="B6" s="174"/>
      <c r="C6" s="176"/>
    </row>
    <row r="7" spans="1:3" ht="12" customHeight="1">
      <c r="A7" s="174" t="s">
        <v>179</v>
      </c>
      <c r="B7" s="174"/>
      <c r="C7" s="176"/>
    </row>
    <row r="8" spans="1:3" ht="12" customHeight="1">
      <c r="A8" s="174" t="s">
        <v>180</v>
      </c>
      <c r="B8" s="174" t="str">
        <f>'[1]Krycí list'!E28</f>
        <v> </v>
      </c>
      <c r="C8" s="176"/>
    </row>
    <row r="9" spans="1:3" ht="12" customHeight="1">
      <c r="A9" s="174" t="s">
        <v>181</v>
      </c>
      <c r="B9" s="174"/>
      <c r="C9" s="176"/>
    </row>
    <row r="10" spans="1:3" ht="6" customHeight="1">
      <c r="A10" s="172"/>
      <c r="B10" s="172"/>
      <c r="C10" s="172"/>
    </row>
    <row r="11" spans="1:3" ht="12" customHeight="1">
      <c r="A11" s="177" t="s">
        <v>161</v>
      </c>
      <c r="B11" s="178" t="s">
        <v>56</v>
      </c>
      <c r="C11" s="179" t="s">
        <v>182</v>
      </c>
    </row>
    <row r="12" spans="1:3" ht="12" customHeight="1">
      <c r="A12" s="180">
        <v>1</v>
      </c>
      <c r="B12" s="181">
        <v>2</v>
      </c>
      <c r="C12" s="182">
        <v>3</v>
      </c>
    </row>
    <row r="13" spans="1:3" ht="3.75" customHeight="1">
      <c r="A13" s="183"/>
      <c r="B13" s="183"/>
      <c r="C13" s="183"/>
    </row>
    <row r="14" spans="1:3" s="184" customFormat="1" ht="12.75" customHeight="1">
      <c r="A14" s="503"/>
      <c r="B14" s="504"/>
      <c r="C14" s="505"/>
    </row>
    <row r="15" spans="1:3" s="184" customFormat="1" ht="30" customHeight="1">
      <c r="A15" s="506"/>
      <c r="B15" s="507" t="s">
        <v>579</v>
      </c>
      <c r="C15" s="527">
        <f>'01 - stavebna cast'!H178</f>
        <v>0</v>
      </c>
    </row>
    <row r="16" spans="1:3" s="184" customFormat="1" ht="30" customHeight="1">
      <c r="A16" s="506"/>
      <c r="B16" s="507" t="s">
        <v>412</v>
      </c>
      <c r="C16" s="527">
        <f>'bezbarierovy vstup'!I68</f>
        <v>0</v>
      </c>
    </row>
    <row r="17" spans="1:3" s="184" customFormat="1" ht="30" customHeight="1">
      <c r="A17" s="506"/>
      <c r="B17" s="507" t="s">
        <v>281</v>
      </c>
      <c r="C17" s="527">
        <f>ZT!G81</f>
        <v>0</v>
      </c>
    </row>
    <row r="18" spans="1:3" s="184" customFormat="1" ht="30" customHeight="1">
      <c r="A18" s="506"/>
      <c r="B18" s="507" t="s">
        <v>580</v>
      </c>
      <c r="C18" s="527">
        <f>UK!G69</f>
        <v>0</v>
      </c>
    </row>
    <row r="19" spans="1:3" s="184" customFormat="1" ht="30" customHeight="1">
      <c r="A19" s="506"/>
      <c r="B19" s="507" t="s">
        <v>306</v>
      </c>
      <c r="C19" s="527">
        <f>VZT!G32</f>
        <v>0</v>
      </c>
    </row>
    <row r="20" spans="1:3" s="184" customFormat="1" ht="30" customHeight="1">
      <c r="A20" s="506"/>
      <c r="B20" s="507" t="s">
        <v>4</v>
      </c>
      <c r="C20" s="527">
        <f>Bleskozvod!H39</f>
        <v>0</v>
      </c>
    </row>
    <row r="21" spans="1:3" s="184" customFormat="1" ht="30" customHeight="1">
      <c r="A21" s="506"/>
      <c r="B21" s="507" t="s">
        <v>627</v>
      </c>
      <c r="C21" s="527">
        <f>vyťahy!J13</f>
        <v>0</v>
      </c>
    </row>
    <row r="22" spans="1:3" s="184" customFormat="1" ht="30" customHeight="1">
      <c r="A22" s="506"/>
      <c r="B22" s="507" t="s">
        <v>628</v>
      </c>
      <c r="C22" s="527">
        <f>'Výmena kuch l'!G30</f>
        <v>0</v>
      </c>
    </row>
    <row r="23" spans="1:3" s="184" customFormat="1" ht="30" customHeight="1">
      <c r="A23" s="506"/>
      <c r="B23" s="507" t="s">
        <v>641</v>
      </c>
      <c r="C23" s="527">
        <f>'vymena zariadovacich'!G48</f>
        <v>0</v>
      </c>
    </row>
    <row r="24" spans="1:3" s="184" customFormat="1" ht="30" customHeight="1">
      <c r="A24" s="506"/>
      <c r="B24" s="508" t="s">
        <v>581</v>
      </c>
      <c r="C24" s="528">
        <f>SUM(C15:C23)</f>
        <v>0</v>
      </c>
    </row>
    <row r="25" spans="1:3" s="184" customFormat="1" ht="30" customHeight="1">
      <c r="A25" s="509"/>
      <c r="B25" s="510" t="s">
        <v>582</v>
      </c>
      <c r="C25" s="529">
        <f>ROUND(C24*0.2,2)</f>
        <v>0</v>
      </c>
    </row>
    <row r="26" spans="1:3" s="184" customFormat="1" ht="30" customHeight="1">
      <c r="A26" s="511"/>
      <c r="B26" s="508" t="s">
        <v>583</v>
      </c>
      <c r="C26" s="528">
        <f>SUM(C24:C25)</f>
        <v>0</v>
      </c>
    </row>
    <row r="27" spans="1:3" s="184" customFormat="1" ht="12.75" customHeight="1">
      <c r="A27" s="185"/>
      <c r="B27" s="186"/>
      <c r="C27" s="187"/>
    </row>
    <row r="28" spans="1:3" s="184" customFormat="1" ht="12.75" customHeight="1">
      <c r="A28" s="185"/>
      <c r="B28" s="186"/>
      <c r="C28" s="18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1"/>
  <sheetViews>
    <sheetView zoomScalePageLayoutView="0" workbookViewId="0" topLeftCell="A169">
      <selection activeCell="G12" sqref="G12:G176"/>
    </sheetView>
  </sheetViews>
  <sheetFormatPr defaultColWidth="9.00390625" defaultRowHeight="12" customHeight="1"/>
  <cols>
    <col min="1" max="1" width="5.421875" style="166" customWidth="1"/>
    <col min="2" max="2" width="6.57421875" style="167" customWidth="1"/>
    <col min="3" max="3" width="12.28125" style="167" customWidth="1"/>
    <col min="4" max="4" width="50.57421875" style="167" customWidth="1"/>
    <col min="5" max="5" width="4.421875" style="167" customWidth="1"/>
    <col min="6" max="6" width="13.140625" style="168" customWidth="1"/>
    <col min="7" max="7" width="15.57421875" style="168" customWidth="1"/>
    <col min="8" max="8" width="14.00390625" style="168" customWidth="1"/>
    <col min="9" max="9" width="11.140625" style="169" bestFit="1" customWidth="1"/>
    <col min="10" max="10" width="13.421875" style="169" bestFit="1" customWidth="1"/>
    <col min="11" max="11" width="13.28125" style="169" customWidth="1"/>
    <col min="12" max="12" width="12.28125" style="169" customWidth="1"/>
    <col min="13" max="13" width="9.00390625" style="169" customWidth="1"/>
    <col min="14" max="14" width="10.7109375" style="169" bestFit="1" customWidth="1"/>
    <col min="15" max="15" width="10.57421875" style="169" bestFit="1" customWidth="1"/>
    <col min="16" max="16384" width="9.00390625" style="169" customWidth="1"/>
  </cols>
  <sheetData>
    <row r="1" spans="1:8" s="147" customFormat="1" ht="19.5" customHeight="1">
      <c r="A1" s="144" t="s">
        <v>211</v>
      </c>
      <c r="B1" s="145"/>
      <c r="C1" s="145"/>
      <c r="D1" s="145"/>
      <c r="E1" s="145"/>
      <c r="F1" s="146"/>
      <c r="G1" s="145"/>
      <c r="H1" s="145"/>
    </row>
    <row r="2" spans="1:8" s="147" customFormat="1" ht="12.75" customHeight="1">
      <c r="A2" s="196" t="s">
        <v>186</v>
      </c>
      <c r="B2" s="149"/>
      <c r="C2" s="266" t="s">
        <v>692</v>
      </c>
      <c r="D2" s="149"/>
      <c r="E2" s="149"/>
      <c r="F2" s="146"/>
      <c r="G2" s="145"/>
      <c r="H2" s="145"/>
    </row>
    <row r="3" spans="1:8" s="147" customFormat="1" ht="12.75" customHeight="1">
      <c r="A3" s="148"/>
      <c r="B3" s="149"/>
      <c r="C3" s="149"/>
      <c r="D3" s="149"/>
      <c r="E3" s="145"/>
      <c r="F3" s="146"/>
      <c r="G3" s="145"/>
      <c r="H3" s="145"/>
    </row>
    <row r="4" spans="1:8" s="147" customFormat="1" ht="12.75" customHeight="1">
      <c r="A4" s="553"/>
      <c r="B4" s="553"/>
      <c r="C4" s="148"/>
      <c r="D4" s="149"/>
      <c r="E4" s="145"/>
      <c r="F4" s="146"/>
      <c r="G4" s="145"/>
      <c r="H4" s="145"/>
    </row>
    <row r="5" spans="1:8" s="147" customFormat="1" ht="12.75" customHeight="1">
      <c r="A5" s="149" t="s">
        <v>54</v>
      </c>
      <c r="B5" s="149"/>
      <c r="C5" s="149"/>
      <c r="D5" s="149"/>
      <c r="E5" s="145"/>
      <c r="F5" s="146"/>
      <c r="G5" s="145"/>
      <c r="H5" s="149" t="s">
        <v>174</v>
      </c>
    </row>
    <row r="6" spans="1:8" s="147" customFormat="1" ht="6" customHeight="1" thickBot="1">
      <c r="A6" s="145"/>
      <c r="B6" s="145"/>
      <c r="C6" s="145"/>
      <c r="D6" s="145"/>
      <c r="E6" s="145"/>
      <c r="F6" s="146"/>
      <c r="G6" s="145"/>
      <c r="H6" s="145"/>
    </row>
    <row r="7" spans="1:8" s="147" customFormat="1" ht="34.5" customHeight="1" thickBot="1">
      <c r="A7" s="150" t="s">
        <v>55</v>
      </c>
      <c r="B7" s="150" t="s">
        <v>155</v>
      </c>
      <c r="C7" s="150" t="s">
        <v>162</v>
      </c>
      <c r="D7" s="150" t="s">
        <v>56</v>
      </c>
      <c r="E7" s="150" t="s">
        <v>57</v>
      </c>
      <c r="F7" s="151" t="s">
        <v>58</v>
      </c>
      <c r="G7" s="150" t="s">
        <v>212</v>
      </c>
      <c r="H7" s="150" t="s">
        <v>213</v>
      </c>
    </row>
    <row r="8" spans="1:8" s="147" customFormat="1" ht="13.5" customHeight="1" thickBot="1">
      <c r="A8" s="152" t="s">
        <v>59</v>
      </c>
      <c r="B8" s="152" t="s">
        <v>60</v>
      </c>
      <c r="C8" s="152" t="s">
        <v>61</v>
      </c>
      <c r="D8" s="152" t="s">
        <v>62</v>
      </c>
      <c r="E8" s="152" t="s">
        <v>63</v>
      </c>
      <c r="F8" s="151" t="s">
        <v>64</v>
      </c>
      <c r="G8" s="152" t="s">
        <v>65</v>
      </c>
      <c r="H8" s="152" t="s">
        <v>66</v>
      </c>
    </row>
    <row r="9" spans="1:8" s="147" customFormat="1" ht="4.5" customHeight="1">
      <c r="A9" s="145"/>
      <c r="B9" s="145"/>
      <c r="C9" s="145"/>
      <c r="D9" s="145"/>
      <c r="E9" s="145"/>
      <c r="F9" s="146"/>
      <c r="G9" s="145"/>
      <c r="H9" s="145"/>
    </row>
    <row r="10" spans="1:8" s="147" customFormat="1" ht="14.25" customHeight="1">
      <c r="A10" s="153"/>
      <c r="B10" s="154"/>
      <c r="C10" s="154" t="s">
        <v>73</v>
      </c>
      <c r="D10" s="154" t="s">
        <v>93</v>
      </c>
      <c r="E10" s="154"/>
      <c r="F10" s="155"/>
      <c r="G10" s="155"/>
      <c r="H10" s="155"/>
    </row>
    <row r="11" spans="1:12" s="147" customFormat="1" ht="24" customHeight="1">
      <c r="A11" s="216"/>
      <c r="B11" s="217"/>
      <c r="C11" s="216">
        <v>3</v>
      </c>
      <c r="D11" s="218" t="s">
        <v>101</v>
      </c>
      <c r="F11" s="216"/>
      <c r="G11" s="216"/>
      <c r="H11" s="267"/>
      <c r="L11" s="297"/>
    </row>
    <row r="12" spans="1:12" s="147" customFormat="1" ht="24" customHeight="1">
      <c r="A12" s="366">
        <v>1</v>
      </c>
      <c r="B12" s="269"/>
      <c r="C12" s="25"/>
      <c r="D12" s="265" t="s">
        <v>294</v>
      </c>
      <c r="E12" s="269" t="s">
        <v>200</v>
      </c>
      <c r="F12" s="330">
        <v>120.5</v>
      </c>
      <c r="G12" s="331"/>
      <c r="H12" s="162">
        <f aca="true" t="shared" si="0" ref="H12:H18">ROUND(F12*G12,2)</f>
        <v>0</v>
      </c>
      <c r="K12" s="297"/>
      <c r="L12" s="297"/>
    </row>
    <row r="13" spans="1:12" s="147" customFormat="1" ht="24" customHeight="1">
      <c r="A13" s="366">
        <v>2</v>
      </c>
      <c r="B13" s="269"/>
      <c r="C13" s="25"/>
      <c r="D13" s="265" t="s">
        <v>293</v>
      </c>
      <c r="E13" s="269" t="s">
        <v>70</v>
      </c>
      <c r="F13" s="330">
        <v>12</v>
      </c>
      <c r="G13" s="331"/>
      <c r="H13" s="162">
        <f t="shared" si="0"/>
        <v>0</v>
      </c>
      <c r="K13" s="297"/>
      <c r="L13" s="297"/>
    </row>
    <row r="14" spans="1:12" s="147" customFormat="1" ht="24" customHeight="1">
      <c r="A14" s="366">
        <v>3</v>
      </c>
      <c r="B14" s="251"/>
      <c r="C14" s="25"/>
      <c r="D14" s="265" t="s">
        <v>246</v>
      </c>
      <c r="E14" s="269" t="s">
        <v>200</v>
      </c>
      <c r="F14" s="252">
        <v>120.5</v>
      </c>
      <c r="G14" s="252"/>
      <c r="H14" s="162">
        <f t="shared" si="0"/>
        <v>0</v>
      </c>
      <c r="K14" s="297"/>
      <c r="L14" s="297"/>
    </row>
    <row r="15" spans="1:12" s="147" customFormat="1" ht="24" customHeight="1">
      <c r="A15" s="367">
        <v>4</v>
      </c>
      <c r="B15" s="269"/>
      <c r="C15" s="25"/>
      <c r="D15" s="265" t="s">
        <v>310</v>
      </c>
      <c r="E15" s="269" t="s">
        <v>70</v>
      </c>
      <c r="F15" s="330">
        <v>3</v>
      </c>
      <c r="G15" s="332"/>
      <c r="H15" s="162">
        <f t="shared" si="0"/>
        <v>0</v>
      </c>
      <c r="K15" s="297"/>
      <c r="L15" s="297"/>
    </row>
    <row r="16" spans="1:12" s="147" customFormat="1" ht="24" customHeight="1">
      <c r="A16" s="269">
        <v>5</v>
      </c>
      <c r="B16" s="269"/>
      <c r="C16" s="25"/>
      <c r="D16" s="265" t="s">
        <v>311</v>
      </c>
      <c r="E16" s="269" t="s">
        <v>200</v>
      </c>
      <c r="F16" s="371">
        <v>8.55</v>
      </c>
      <c r="G16" s="372"/>
      <c r="H16" s="162">
        <f t="shared" si="0"/>
        <v>0</v>
      </c>
      <c r="K16" s="297"/>
      <c r="L16" s="297"/>
    </row>
    <row r="17" spans="1:12" s="147" customFormat="1" ht="24" customHeight="1">
      <c r="A17" s="585">
        <v>6</v>
      </c>
      <c r="B17" s="585"/>
      <c r="C17" s="586"/>
      <c r="D17" s="587" t="s">
        <v>696</v>
      </c>
      <c r="E17" s="585" t="s">
        <v>70</v>
      </c>
      <c r="F17" s="588">
        <v>1900</v>
      </c>
      <c r="G17" s="589"/>
      <c r="H17" s="324">
        <f t="shared" si="0"/>
        <v>0</v>
      </c>
      <c r="K17" s="297"/>
      <c r="L17" s="297"/>
    </row>
    <row r="18" spans="1:12" s="147" customFormat="1" ht="24" customHeight="1">
      <c r="A18" s="366">
        <v>7</v>
      </c>
      <c r="B18" s="251"/>
      <c r="C18" s="25"/>
      <c r="D18" s="265" t="s">
        <v>247</v>
      </c>
      <c r="E18" s="269" t="s">
        <v>70</v>
      </c>
      <c r="F18" s="252">
        <v>3</v>
      </c>
      <c r="G18" s="252"/>
      <c r="H18" s="162">
        <f t="shared" si="0"/>
        <v>0</v>
      </c>
      <c r="K18" s="297"/>
      <c r="L18" s="297"/>
    </row>
    <row r="19" spans="1:12" s="147" customFormat="1" ht="21" customHeight="1" thickBot="1">
      <c r="A19" s="369"/>
      <c r="B19" s="213"/>
      <c r="C19" s="213" t="s">
        <v>64</v>
      </c>
      <c r="D19" s="213" t="s">
        <v>165</v>
      </c>
      <c r="E19" s="213"/>
      <c r="F19" s="308"/>
      <c r="G19" s="214"/>
      <c r="H19" s="215"/>
      <c r="I19" s="296"/>
      <c r="K19" s="297"/>
      <c r="L19" s="297"/>
    </row>
    <row r="20" spans="1:12" s="147" customFormat="1" ht="30.75" customHeight="1" thickBot="1">
      <c r="A20" s="302">
        <v>8</v>
      </c>
      <c r="B20" s="158"/>
      <c r="C20" s="158"/>
      <c r="D20" s="263" t="s">
        <v>227</v>
      </c>
      <c r="E20" s="158" t="s">
        <v>196</v>
      </c>
      <c r="F20" s="309">
        <v>2850</v>
      </c>
      <c r="G20" s="159"/>
      <c r="H20" s="160">
        <f>F20*G20</f>
        <v>0</v>
      </c>
      <c r="K20" s="297"/>
      <c r="L20" s="297"/>
    </row>
    <row r="21" spans="1:12" s="147" customFormat="1" ht="13.5" customHeight="1">
      <c r="A21" s="303"/>
      <c r="B21" s="197"/>
      <c r="C21" s="198"/>
      <c r="D21" s="270" t="s">
        <v>217</v>
      </c>
      <c r="E21" s="201"/>
      <c r="F21" s="310"/>
      <c r="G21" s="202"/>
      <c r="H21" s="203"/>
      <c r="K21" s="297"/>
      <c r="L21" s="297"/>
    </row>
    <row r="22" spans="1:12" s="147" customFormat="1" ht="13.5" customHeight="1">
      <c r="A22" s="304"/>
      <c r="B22" s="199"/>
      <c r="C22" s="200"/>
      <c r="D22" s="190" t="s">
        <v>201</v>
      </c>
      <c r="E22" s="204"/>
      <c r="F22" s="311"/>
      <c r="G22" s="205"/>
      <c r="H22" s="206"/>
      <c r="K22" s="297"/>
      <c r="L22" s="297"/>
    </row>
    <row r="23" spans="1:12" s="147" customFormat="1" ht="13.5" customHeight="1">
      <c r="A23" s="304"/>
      <c r="B23" s="199"/>
      <c r="C23" s="200"/>
      <c r="D23" s="190" t="s">
        <v>204</v>
      </c>
      <c r="E23" s="204"/>
      <c r="F23" s="311"/>
      <c r="G23" s="207"/>
      <c r="H23" s="206"/>
      <c r="K23" s="297"/>
      <c r="L23" s="297"/>
    </row>
    <row r="24" spans="1:12" s="147" customFormat="1" ht="13.5" customHeight="1">
      <c r="A24" s="304"/>
      <c r="B24" s="199"/>
      <c r="C24" s="200"/>
      <c r="D24" s="264" t="s">
        <v>228</v>
      </c>
      <c r="E24" s="208"/>
      <c r="F24" s="311"/>
      <c r="G24" s="205"/>
      <c r="H24" s="206"/>
      <c r="K24" s="297"/>
      <c r="L24" s="297"/>
    </row>
    <row r="25" spans="1:12" s="147" customFormat="1" ht="13.5" customHeight="1" thickBot="1">
      <c r="A25" s="304"/>
      <c r="B25" s="199"/>
      <c r="C25" s="200"/>
      <c r="D25" s="190" t="s">
        <v>202</v>
      </c>
      <c r="E25" s="208"/>
      <c r="F25" s="311"/>
      <c r="G25" s="205"/>
      <c r="H25" s="206"/>
      <c r="K25" s="297"/>
      <c r="L25" s="297"/>
    </row>
    <row r="26" spans="1:12" s="147" customFormat="1" ht="23.25" thickBot="1">
      <c r="A26" s="302">
        <v>9</v>
      </c>
      <c r="B26" s="158"/>
      <c r="C26" s="158"/>
      <c r="D26" s="263" t="s">
        <v>215</v>
      </c>
      <c r="E26" s="158" t="s">
        <v>196</v>
      </c>
      <c r="F26" s="309">
        <v>378</v>
      </c>
      <c r="G26" s="159"/>
      <c r="H26" s="160">
        <f>F26*G26</f>
        <v>0</v>
      </c>
      <c r="K26" s="297"/>
      <c r="L26" s="297"/>
    </row>
    <row r="27" spans="1:12" s="147" customFormat="1" ht="13.5" customHeight="1">
      <c r="A27" s="303"/>
      <c r="B27" s="197"/>
      <c r="C27" s="198"/>
      <c r="D27" s="270" t="s">
        <v>217</v>
      </c>
      <c r="E27" s="209"/>
      <c r="F27" s="312"/>
      <c r="G27" s="210"/>
      <c r="H27" s="203"/>
      <c r="K27" s="297"/>
      <c r="L27" s="297"/>
    </row>
    <row r="28" spans="1:12" s="147" customFormat="1" ht="13.5" customHeight="1">
      <c r="A28" s="304"/>
      <c r="B28" s="199"/>
      <c r="C28" s="200"/>
      <c r="D28" s="190" t="s">
        <v>201</v>
      </c>
      <c r="E28" s="211"/>
      <c r="F28" s="313"/>
      <c r="G28" s="212"/>
      <c r="H28" s="206"/>
      <c r="K28" s="297"/>
      <c r="L28" s="297"/>
    </row>
    <row r="29" spans="1:12" s="147" customFormat="1" ht="13.5" customHeight="1">
      <c r="A29" s="304"/>
      <c r="B29" s="199"/>
      <c r="C29" s="200"/>
      <c r="D29" s="190" t="s">
        <v>204</v>
      </c>
      <c r="E29" s="211"/>
      <c r="F29" s="313"/>
      <c r="G29" s="212"/>
      <c r="H29" s="206"/>
      <c r="K29" s="297"/>
      <c r="L29" s="297"/>
    </row>
    <row r="30" spans="1:12" s="147" customFormat="1" ht="13.5" customHeight="1">
      <c r="A30" s="304"/>
      <c r="B30" s="199"/>
      <c r="C30" s="200"/>
      <c r="D30" s="264" t="s">
        <v>214</v>
      </c>
      <c r="E30" s="211"/>
      <c r="F30" s="313"/>
      <c r="G30" s="212"/>
      <c r="H30" s="206"/>
      <c r="K30" s="297"/>
      <c r="L30" s="297"/>
    </row>
    <row r="31" spans="1:12" s="147" customFormat="1" ht="13.5" customHeight="1" thickBot="1">
      <c r="A31" s="304"/>
      <c r="B31" s="199"/>
      <c r="C31" s="200"/>
      <c r="D31" s="190" t="s">
        <v>202</v>
      </c>
      <c r="E31" s="211"/>
      <c r="F31" s="313"/>
      <c r="G31" s="212"/>
      <c r="H31" s="206"/>
      <c r="K31" s="297"/>
      <c r="L31" s="297"/>
    </row>
    <row r="32" spans="1:12" s="147" customFormat="1" ht="27" customHeight="1" thickBot="1">
      <c r="A32" s="302">
        <v>10</v>
      </c>
      <c r="B32" s="158"/>
      <c r="C32" s="158"/>
      <c r="D32" s="263" t="s">
        <v>330</v>
      </c>
      <c r="E32" s="158" t="s">
        <v>196</v>
      </c>
      <c r="F32" s="309">
        <v>133</v>
      </c>
      <c r="G32" s="159"/>
      <c r="H32" s="160">
        <f>F32*G32</f>
        <v>0</v>
      </c>
      <c r="K32" s="297"/>
      <c r="L32" s="297"/>
    </row>
    <row r="33" spans="1:12" s="147" customFormat="1" ht="13.5" customHeight="1">
      <c r="A33" s="303"/>
      <c r="B33" s="197"/>
      <c r="C33" s="198"/>
      <c r="D33" s="270"/>
      <c r="E33" s="209"/>
      <c r="F33" s="312"/>
      <c r="G33" s="210"/>
      <c r="H33" s="203"/>
      <c r="K33" s="297"/>
      <c r="L33" s="297"/>
    </row>
    <row r="34" spans="1:12" s="147" customFormat="1" ht="13.5" customHeight="1">
      <c r="A34" s="304"/>
      <c r="B34" s="199"/>
      <c r="C34" s="200"/>
      <c r="D34" s="190" t="s">
        <v>204</v>
      </c>
      <c r="E34" s="211"/>
      <c r="F34" s="313"/>
      <c r="G34" s="212"/>
      <c r="H34" s="206"/>
      <c r="K34" s="297"/>
      <c r="L34" s="297"/>
    </row>
    <row r="35" spans="1:12" s="147" customFormat="1" ht="13.5" customHeight="1">
      <c r="A35" s="304"/>
      <c r="B35" s="199"/>
      <c r="C35" s="200"/>
      <c r="D35" s="264" t="s">
        <v>214</v>
      </c>
      <c r="E35" s="211"/>
      <c r="F35" s="313"/>
      <c r="G35" s="212"/>
      <c r="H35" s="206"/>
      <c r="K35" s="297"/>
      <c r="L35" s="297"/>
    </row>
    <row r="36" spans="1:12" s="147" customFormat="1" ht="13.5" customHeight="1" thickBot="1">
      <c r="A36" s="304"/>
      <c r="B36" s="199"/>
      <c r="C36" s="200"/>
      <c r="D36" s="190" t="s">
        <v>202</v>
      </c>
      <c r="E36" s="211"/>
      <c r="F36" s="313"/>
      <c r="G36" s="212"/>
      <c r="H36" s="206"/>
      <c r="K36" s="297"/>
      <c r="L36" s="297"/>
    </row>
    <row r="37" spans="1:12" s="147" customFormat="1" ht="29.25" customHeight="1" thickBot="1">
      <c r="A37" s="302">
        <v>11</v>
      </c>
      <c r="B37" s="158"/>
      <c r="C37" s="158"/>
      <c r="D37" s="263" t="s">
        <v>314</v>
      </c>
      <c r="E37" s="158" t="s">
        <v>196</v>
      </c>
      <c r="F37" s="309">
        <v>131</v>
      </c>
      <c r="G37" s="159"/>
      <c r="H37" s="160">
        <f>F37*G37</f>
        <v>0</v>
      </c>
      <c r="K37" s="297"/>
      <c r="L37" s="297"/>
    </row>
    <row r="38" spans="1:12" s="147" customFormat="1" ht="13.5" customHeight="1">
      <c r="A38" s="303"/>
      <c r="B38" s="197"/>
      <c r="C38" s="198"/>
      <c r="D38" s="270" t="s">
        <v>217</v>
      </c>
      <c r="E38" s="201"/>
      <c r="F38" s="310"/>
      <c r="G38" s="202"/>
      <c r="H38" s="203"/>
      <c r="K38" s="297"/>
      <c r="L38" s="297"/>
    </row>
    <row r="39" spans="1:12" s="147" customFormat="1" ht="13.5" customHeight="1">
      <c r="A39" s="304"/>
      <c r="B39" s="199"/>
      <c r="C39" s="200"/>
      <c r="D39" s="190" t="s">
        <v>201</v>
      </c>
      <c r="E39" s="204"/>
      <c r="F39" s="311"/>
      <c r="G39" s="205"/>
      <c r="H39" s="206"/>
      <c r="K39" s="297"/>
      <c r="L39" s="297"/>
    </row>
    <row r="40" spans="1:12" s="147" customFormat="1" ht="13.5" customHeight="1">
      <c r="A40" s="304"/>
      <c r="B40" s="199"/>
      <c r="C40" s="200"/>
      <c r="D40" s="190" t="s">
        <v>204</v>
      </c>
      <c r="E40" s="204"/>
      <c r="F40" s="311"/>
      <c r="G40" s="207"/>
      <c r="H40" s="206"/>
      <c r="K40" s="297"/>
      <c r="L40" s="297"/>
    </row>
    <row r="41" spans="1:12" s="147" customFormat="1" ht="13.5" customHeight="1">
      <c r="A41" s="304"/>
      <c r="B41" s="199"/>
      <c r="C41" s="200"/>
      <c r="D41" s="264" t="s">
        <v>315</v>
      </c>
      <c r="E41" s="208"/>
      <c r="F41" s="311"/>
      <c r="G41" s="205"/>
      <c r="H41" s="206"/>
      <c r="K41" s="297"/>
      <c r="L41" s="297"/>
    </row>
    <row r="42" spans="1:12" s="147" customFormat="1" ht="13.5" customHeight="1" thickBot="1">
      <c r="A42" s="304"/>
      <c r="B42" s="199"/>
      <c r="C42" s="200"/>
      <c r="D42" s="190" t="s">
        <v>202</v>
      </c>
      <c r="E42" s="208"/>
      <c r="F42" s="311"/>
      <c r="G42" s="205"/>
      <c r="H42" s="206"/>
      <c r="K42" s="297"/>
      <c r="L42" s="297"/>
    </row>
    <row r="43" spans="1:12" s="147" customFormat="1" ht="29.25" customHeight="1" thickBot="1">
      <c r="A43" s="302">
        <v>12</v>
      </c>
      <c r="B43" s="158"/>
      <c r="C43" s="158"/>
      <c r="D43" s="263" t="s">
        <v>295</v>
      </c>
      <c r="E43" s="158" t="s">
        <v>196</v>
      </c>
      <c r="F43" s="309">
        <v>14.5</v>
      </c>
      <c r="G43" s="159"/>
      <c r="H43" s="160">
        <f>F43*G43</f>
        <v>0</v>
      </c>
      <c r="K43" s="297"/>
      <c r="L43" s="297"/>
    </row>
    <row r="44" spans="1:12" s="147" customFormat="1" ht="13.5" customHeight="1">
      <c r="A44" s="303"/>
      <c r="B44" s="197"/>
      <c r="C44" s="198"/>
      <c r="D44" s="270" t="s">
        <v>217</v>
      </c>
      <c r="E44" s="201"/>
      <c r="F44" s="310"/>
      <c r="G44" s="202"/>
      <c r="H44" s="203"/>
      <c r="K44" s="297"/>
      <c r="L44" s="297"/>
    </row>
    <row r="45" spans="1:12" s="147" customFormat="1" ht="13.5" customHeight="1">
      <c r="A45" s="304"/>
      <c r="B45" s="199"/>
      <c r="C45" s="200"/>
      <c r="D45" s="190" t="s">
        <v>201</v>
      </c>
      <c r="E45" s="204"/>
      <c r="F45" s="311"/>
      <c r="G45" s="205"/>
      <c r="H45" s="206"/>
      <c r="K45" s="297"/>
      <c r="L45" s="297"/>
    </row>
    <row r="46" spans="1:12" s="147" customFormat="1" ht="13.5" customHeight="1">
      <c r="A46" s="304"/>
      <c r="B46" s="199"/>
      <c r="C46" s="200"/>
      <c r="D46" s="190" t="s">
        <v>204</v>
      </c>
      <c r="E46" s="204"/>
      <c r="F46" s="311"/>
      <c r="G46" s="207"/>
      <c r="H46" s="206"/>
      <c r="K46" s="297"/>
      <c r="L46" s="297"/>
    </row>
    <row r="47" spans="1:12" s="147" customFormat="1" ht="13.5" customHeight="1">
      <c r="A47" s="304"/>
      <c r="B47" s="199"/>
      <c r="C47" s="200"/>
      <c r="D47" s="264" t="s">
        <v>225</v>
      </c>
      <c r="E47" s="208"/>
      <c r="F47" s="311"/>
      <c r="G47" s="205"/>
      <c r="H47" s="206"/>
      <c r="K47" s="297"/>
      <c r="L47" s="297"/>
    </row>
    <row r="48" spans="1:12" s="147" customFormat="1" ht="13.5" customHeight="1" thickBot="1">
      <c r="A48" s="304"/>
      <c r="B48" s="199"/>
      <c r="C48" s="200"/>
      <c r="D48" s="190" t="s">
        <v>202</v>
      </c>
      <c r="E48" s="208"/>
      <c r="F48" s="311"/>
      <c r="G48" s="205"/>
      <c r="H48" s="206"/>
      <c r="K48" s="297"/>
      <c r="L48" s="297"/>
    </row>
    <row r="49" spans="1:12" s="147" customFormat="1" ht="24" customHeight="1" thickBot="1">
      <c r="A49" s="302">
        <v>13</v>
      </c>
      <c r="B49" s="158"/>
      <c r="C49" s="158"/>
      <c r="D49" s="298" t="s">
        <v>229</v>
      </c>
      <c r="E49" s="158" t="s">
        <v>196</v>
      </c>
      <c r="F49" s="309">
        <v>96</v>
      </c>
      <c r="G49" s="159"/>
      <c r="H49" s="160">
        <f>F49*G49</f>
        <v>0</v>
      </c>
      <c r="K49" s="297"/>
      <c r="L49" s="297"/>
    </row>
    <row r="50" spans="1:12" s="147" customFormat="1" ht="13.5" customHeight="1">
      <c r="A50" s="303"/>
      <c r="B50" s="197"/>
      <c r="C50" s="198"/>
      <c r="D50" s="190" t="s">
        <v>202</v>
      </c>
      <c r="E50" s="209"/>
      <c r="F50" s="312"/>
      <c r="G50" s="210"/>
      <c r="H50" s="203"/>
      <c r="K50" s="297"/>
      <c r="L50" s="297"/>
    </row>
    <row r="51" spans="1:12" s="147" customFormat="1" ht="13.5" customHeight="1">
      <c r="A51" s="304"/>
      <c r="B51" s="199"/>
      <c r="C51" s="200"/>
      <c r="D51" s="264" t="s">
        <v>230</v>
      </c>
      <c r="E51" s="211"/>
      <c r="F51" s="313"/>
      <c r="G51" s="212"/>
      <c r="H51" s="206"/>
      <c r="K51" s="297"/>
      <c r="L51" s="297"/>
    </row>
    <row r="52" spans="1:12" s="147" customFormat="1" ht="13.5" customHeight="1">
      <c r="A52" s="304"/>
      <c r="B52" s="199"/>
      <c r="C52" s="200"/>
      <c r="D52" s="192" t="s">
        <v>216</v>
      </c>
      <c r="E52" s="211"/>
      <c r="F52" s="313"/>
      <c r="G52" s="212"/>
      <c r="H52" s="206"/>
      <c r="K52" s="297"/>
      <c r="L52" s="297"/>
    </row>
    <row r="53" spans="1:12" s="147" customFormat="1" ht="13.5" customHeight="1">
      <c r="A53" s="304"/>
      <c r="B53" s="199"/>
      <c r="C53" s="200"/>
      <c r="D53" s="192" t="s">
        <v>201</v>
      </c>
      <c r="E53" s="211"/>
      <c r="F53" s="313"/>
      <c r="G53" s="212"/>
      <c r="H53" s="206"/>
      <c r="K53" s="297"/>
      <c r="L53" s="297"/>
    </row>
    <row r="54" spans="1:12" s="147" customFormat="1" ht="13.5" customHeight="1" thickBot="1">
      <c r="A54" s="304"/>
      <c r="B54" s="199"/>
      <c r="C54" s="200"/>
      <c r="D54" s="195" t="s">
        <v>203</v>
      </c>
      <c r="E54" s="211"/>
      <c r="F54" s="313"/>
      <c r="G54" s="212"/>
      <c r="H54" s="206"/>
      <c r="K54" s="297"/>
      <c r="L54" s="297"/>
    </row>
    <row r="55" spans="1:12" s="147" customFormat="1" ht="24" customHeight="1" thickBot="1">
      <c r="A55" s="302">
        <v>14</v>
      </c>
      <c r="B55" s="158"/>
      <c r="C55" s="158"/>
      <c r="D55" s="298" t="s">
        <v>229</v>
      </c>
      <c r="E55" s="158" t="s">
        <v>196</v>
      </c>
      <c r="F55" s="309">
        <v>69</v>
      </c>
      <c r="G55" s="159"/>
      <c r="H55" s="160">
        <f>F55*G55</f>
        <v>0</v>
      </c>
      <c r="K55" s="297"/>
      <c r="L55" s="297"/>
    </row>
    <row r="56" spans="1:12" s="147" customFormat="1" ht="13.5" customHeight="1">
      <c r="A56" s="303"/>
      <c r="B56" s="197"/>
      <c r="C56" s="198"/>
      <c r="D56" s="190" t="s">
        <v>202</v>
      </c>
      <c r="E56" s="209"/>
      <c r="F56" s="312"/>
      <c r="G56" s="210"/>
      <c r="H56" s="203"/>
      <c r="K56" s="297"/>
      <c r="L56" s="297"/>
    </row>
    <row r="57" spans="1:12" s="147" customFormat="1" ht="13.5" customHeight="1">
      <c r="A57" s="304"/>
      <c r="B57" s="199"/>
      <c r="C57" s="200"/>
      <c r="D57" s="264" t="s">
        <v>296</v>
      </c>
      <c r="E57" s="211"/>
      <c r="F57" s="313"/>
      <c r="G57" s="212"/>
      <c r="H57" s="206"/>
      <c r="K57" s="297"/>
      <c r="L57" s="297"/>
    </row>
    <row r="58" spans="1:12" s="147" customFormat="1" ht="13.5" customHeight="1">
      <c r="A58" s="304"/>
      <c r="B58" s="199"/>
      <c r="C58" s="200"/>
      <c r="D58" s="192" t="s">
        <v>216</v>
      </c>
      <c r="E58" s="211"/>
      <c r="F58" s="313"/>
      <c r="G58" s="212"/>
      <c r="H58" s="206"/>
      <c r="K58" s="297"/>
      <c r="L58" s="297"/>
    </row>
    <row r="59" spans="1:12" s="147" customFormat="1" ht="13.5" customHeight="1">
      <c r="A59" s="304"/>
      <c r="B59" s="199"/>
      <c r="C59" s="200"/>
      <c r="D59" s="192" t="s">
        <v>201</v>
      </c>
      <c r="E59" s="211"/>
      <c r="F59" s="313"/>
      <c r="G59" s="212"/>
      <c r="H59" s="206"/>
      <c r="K59" s="297"/>
      <c r="L59" s="297"/>
    </row>
    <row r="60" spans="1:12" s="147" customFormat="1" ht="13.5" customHeight="1">
      <c r="A60" s="304"/>
      <c r="B60" s="199"/>
      <c r="C60" s="200"/>
      <c r="D60" s="195" t="s">
        <v>203</v>
      </c>
      <c r="E60" s="211"/>
      <c r="F60" s="313"/>
      <c r="G60" s="212"/>
      <c r="H60" s="206"/>
      <c r="K60" s="297"/>
      <c r="L60" s="297"/>
    </row>
    <row r="61" spans="1:12" s="147" customFormat="1" ht="13.5" customHeight="1" thickBot="1">
      <c r="A61" s="305"/>
      <c r="B61" s="253"/>
      <c r="C61" s="254"/>
      <c r="D61" s="191"/>
      <c r="E61" s="255"/>
      <c r="F61" s="314"/>
      <c r="G61" s="256"/>
      <c r="H61" s="257"/>
      <c r="K61" s="297"/>
      <c r="L61" s="297"/>
    </row>
    <row r="62" spans="1:12" s="147" customFormat="1" ht="30" customHeight="1" thickBot="1">
      <c r="A62" s="302">
        <v>15</v>
      </c>
      <c r="B62" s="158"/>
      <c r="C62" s="158"/>
      <c r="D62" s="263" t="s">
        <v>312</v>
      </c>
      <c r="E62" s="158" t="s">
        <v>196</v>
      </c>
      <c r="F62" s="309">
        <v>9.6</v>
      </c>
      <c r="G62" s="159"/>
      <c r="H62" s="160">
        <f>F62*G62</f>
        <v>0</v>
      </c>
      <c r="K62" s="297"/>
      <c r="L62" s="297"/>
    </row>
    <row r="63" spans="1:12" s="147" customFormat="1" ht="13.5" customHeight="1">
      <c r="A63" s="303"/>
      <c r="B63" s="197"/>
      <c r="C63" s="198"/>
      <c r="D63" s="195" t="s">
        <v>203</v>
      </c>
      <c r="E63" s="201"/>
      <c r="F63" s="310"/>
      <c r="G63" s="202"/>
      <c r="H63" s="203"/>
      <c r="K63" s="297"/>
      <c r="L63" s="297"/>
    </row>
    <row r="64" spans="1:12" s="147" customFormat="1" ht="13.5" customHeight="1">
      <c r="A64" s="304"/>
      <c r="B64" s="199"/>
      <c r="C64" s="200"/>
      <c r="D64" s="190" t="s">
        <v>201</v>
      </c>
      <c r="E64" s="204"/>
      <c r="F64" s="311"/>
      <c r="G64" s="205"/>
      <c r="H64" s="206"/>
      <c r="K64" s="297"/>
      <c r="L64" s="297"/>
    </row>
    <row r="65" spans="1:12" s="147" customFormat="1" ht="13.5" customHeight="1">
      <c r="A65" s="304"/>
      <c r="B65" s="199"/>
      <c r="C65" s="200"/>
      <c r="D65" s="264" t="s">
        <v>204</v>
      </c>
      <c r="E65" s="204"/>
      <c r="F65" s="311"/>
      <c r="G65" s="207"/>
      <c r="H65" s="206"/>
      <c r="K65" s="297"/>
      <c r="L65" s="297"/>
    </row>
    <row r="66" spans="1:12" s="147" customFormat="1" ht="13.5" customHeight="1">
      <c r="A66" s="304"/>
      <c r="B66" s="199"/>
      <c r="C66" s="200"/>
      <c r="D66" s="264" t="s">
        <v>313</v>
      </c>
      <c r="E66" s="208"/>
      <c r="F66" s="311"/>
      <c r="G66" s="205"/>
      <c r="H66" s="206"/>
      <c r="K66" s="297"/>
      <c r="L66" s="297"/>
    </row>
    <row r="67" spans="1:12" s="147" customFormat="1" ht="13.5" customHeight="1" thickBot="1">
      <c r="A67" s="304"/>
      <c r="B67" s="199"/>
      <c r="C67" s="200"/>
      <c r="D67" s="190" t="s">
        <v>202</v>
      </c>
      <c r="E67" s="208"/>
      <c r="F67" s="311"/>
      <c r="G67" s="205"/>
      <c r="H67" s="206"/>
      <c r="K67" s="297"/>
      <c r="L67" s="297"/>
    </row>
    <row r="68" spans="1:12" s="147" customFormat="1" ht="24" customHeight="1" thickBot="1">
      <c r="A68" s="302">
        <v>16</v>
      </c>
      <c r="B68" s="271"/>
      <c r="C68" s="271"/>
      <c r="D68" s="272" t="s">
        <v>218</v>
      </c>
      <c r="E68" s="158" t="s">
        <v>196</v>
      </c>
      <c r="F68" s="309">
        <v>491.5</v>
      </c>
      <c r="G68" s="159"/>
      <c r="H68" s="160">
        <f>F68*G68</f>
        <v>0</v>
      </c>
      <c r="K68" s="297"/>
      <c r="L68" s="297"/>
    </row>
    <row r="69" spans="1:12" s="147" customFormat="1" ht="13.5" customHeight="1">
      <c r="A69" s="303"/>
      <c r="B69" s="273"/>
      <c r="C69" s="274"/>
      <c r="D69" s="275"/>
      <c r="E69" s="276"/>
      <c r="F69" s="315"/>
      <c r="G69" s="277"/>
      <c r="H69" s="278"/>
      <c r="K69" s="297"/>
      <c r="L69" s="297"/>
    </row>
    <row r="70" spans="1:12" s="147" customFormat="1" ht="13.5" customHeight="1">
      <c r="A70" s="304"/>
      <c r="B70" s="279"/>
      <c r="C70" s="280"/>
      <c r="D70" s="281" t="s">
        <v>204</v>
      </c>
      <c r="E70" s="282"/>
      <c r="F70" s="316"/>
      <c r="G70" s="283"/>
      <c r="H70" s="284"/>
      <c r="K70" s="297"/>
      <c r="L70" s="297"/>
    </row>
    <row r="71" spans="1:12" s="147" customFormat="1" ht="13.5" customHeight="1">
      <c r="A71" s="304"/>
      <c r="B71" s="279"/>
      <c r="C71" s="280"/>
      <c r="D71" s="281" t="s">
        <v>219</v>
      </c>
      <c r="E71" s="282"/>
      <c r="F71" s="316"/>
      <c r="G71" s="283"/>
      <c r="H71" s="284"/>
      <c r="K71" s="297"/>
      <c r="L71" s="297"/>
    </row>
    <row r="72" spans="1:12" s="147" customFormat="1" ht="13.5" customHeight="1" thickBot="1">
      <c r="A72" s="368"/>
      <c r="B72" s="285"/>
      <c r="C72" s="286"/>
      <c r="D72" s="281" t="s">
        <v>202</v>
      </c>
      <c r="E72" s="287"/>
      <c r="F72" s="317"/>
      <c r="G72" s="288"/>
      <c r="H72" s="289"/>
      <c r="K72" s="297"/>
      <c r="L72" s="297"/>
    </row>
    <row r="73" spans="1:12" s="147" customFormat="1" ht="24" customHeight="1" thickBot="1">
      <c r="A73" s="302">
        <v>17</v>
      </c>
      <c r="B73" s="271"/>
      <c r="C73" s="271"/>
      <c r="D73" s="272" t="s">
        <v>249</v>
      </c>
      <c r="E73" s="158" t="s">
        <v>196</v>
      </c>
      <c r="F73" s="309">
        <v>32.4</v>
      </c>
      <c r="G73" s="159"/>
      <c r="H73" s="160">
        <f>F73*G73</f>
        <v>0</v>
      </c>
      <c r="K73" s="297"/>
      <c r="L73" s="297"/>
    </row>
    <row r="74" spans="1:12" s="147" customFormat="1" ht="13.5" customHeight="1">
      <c r="A74" s="303"/>
      <c r="B74" s="273"/>
      <c r="C74" s="274"/>
      <c r="D74" s="190" t="s">
        <v>202</v>
      </c>
      <c r="E74" s="276"/>
      <c r="F74" s="315"/>
      <c r="G74" s="277"/>
      <c r="H74" s="278"/>
      <c r="K74" s="297"/>
      <c r="L74" s="297"/>
    </row>
    <row r="75" spans="1:12" s="147" customFormat="1" ht="13.5" customHeight="1">
      <c r="A75" s="304"/>
      <c r="B75" s="279"/>
      <c r="C75" s="280"/>
      <c r="D75" s="264" t="s">
        <v>248</v>
      </c>
      <c r="E75" s="282"/>
      <c r="F75" s="316"/>
      <c r="G75" s="283"/>
      <c r="H75" s="284"/>
      <c r="K75" s="297"/>
      <c r="L75" s="297"/>
    </row>
    <row r="76" spans="1:12" s="147" customFormat="1" ht="13.5" customHeight="1">
      <c r="A76" s="304"/>
      <c r="B76" s="279"/>
      <c r="C76" s="280"/>
      <c r="D76" s="192" t="s">
        <v>216</v>
      </c>
      <c r="E76" s="282"/>
      <c r="F76" s="316"/>
      <c r="G76" s="283"/>
      <c r="H76" s="284"/>
      <c r="K76" s="297"/>
      <c r="L76" s="297"/>
    </row>
    <row r="77" spans="1:12" s="147" customFormat="1" ht="13.5" customHeight="1">
      <c r="A77" s="304"/>
      <c r="B77" s="279"/>
      <c r="C77" s="280"/>
      <c r="D77" s="192" t="s">
        <v>201</v>
      </c>
      <c r="E77" s="282"/>
      <c r="F77" s="316"/>
      <c r="G77" s="283"/>
      <c r="H77" s="284"/>
      <c r="K77" s="297"/>
      <c r="L77" s="297"/>
    </row>
    <row r="78" spans="1:12" s="147" customFormat="1" ht="13.5" customHeight="1">
      <c r="A78" s="304"/>
      <c r="B78" s="279"/>
      <c r="C78" s="280"/>
      <c r="D78" s="195" t="s">
        <v>203</v>
      </c>
      <c r="E78" s="282"/>
      <c r="F78" s="316"/>
      <c r="G78" s="283"/>
      <c r="H78" s="284"/>
      <c r="K78" s="297"/>
      <c r="L78" s="297"/>
    </row>
    <row r="79" spans="1:12" s="147" customFormat="1" ht="21" customHeight="1">
      <c r="A79" s="306"/>
      <c r="B79" s="188"/>
      <c r="C79" s="188" t="s">
        <v>83</v>
      </c>
      <c r="D79" s="188" t="s">
        <v>166</v>
      </c>
      <c r="E79" s="188"/>
      <c r="F79" s="189"/>
      <c r="G79" s="189"/>
      <c r="H79" s="250"/>
      <c r="K79" s="297"/>
      <c r="L79" s="297"/>
    </row>
    <row r="80" spans="1:12" s="147" customFormat="1" ht="24" customHeight="1">
      <c r="A80" s="306">
        <v>18</v>
      </c>
      <c r="B80" s="161"/>
      <c r="C80" s="161"/>
      <c r="D80" s="161" t="s">
        <v>167</v>
      </c>
      <c r="E80" s="161" t="s">
        <v>196</v>
      </c>
      <c r="F80" s="162">
        <v>3920</v>
      </c>
      <c r="G80" s="162"/>
      <c r="H80" s="162">
        <f aca="true" t="shared" si="1" ref="H80:H109">ROUND(F80*G80,2)</f>
        <v>0</v>
      </c>
      <c r="K80" s="297"/>
      <c r="L80" s="297"/>
    </row>
    <row r="81" spans="1:12" s="147" customFormat="1" ht="24" customHeight="1">
      <c r="A81" s="306">
        <v>19</v>
      </c>
      <c r="B81" s="161"/>
      <c r="C81" s="161"/>
      <c r="D81" s="161" t="s">
        <v>168</v>
      </c>
      <c r="E81" s="161" t="s">
        <v>196</v>
      </c>
      <c r="F81" s="162">
        <v>15680</v>
      </c>
      <c r="G81" s="162"/>
      <c r="H81" s="162">
        <f t="shared" si="1"/>
        <v>0</v>
      </c>
      <c r="K81" s="297"/>
      <c r="L81" s="297"/>
    </row>
    <row r="82" spans="1:12" s="147" customFormat="1" ht="24" customHeight="1">
      <c r="A82" s="306">
        <v>20</v>
      </c>
      <c r="B82" s="161"/>
      <c r="C82" s="161"/>
      <c r="D82" s="161" t="s">
        <v>169</v>
      </c>
      <c r="E82" s="161" t="s">
        <v>196</v>
      </c>
      <c r="F82" s="162">
        <v>3920</v>
      </c>
      <c r="G82" s="162"/>
      <c r="H82" s="162">
        <f t="shared" si="1"/>
        <v>0</v>
      </c>
      <c r="K82" s="297"/>
      <c r="L82" s="297"/>
    </row>
    <row r="83" spans="1:12" s="147" customFormat="1" ht="24" customHeight="1">
      <c r="A83" s="306">
        <v>21</v>
      </c>
      <c r="B83" s="161"/>
      <c r="C83" s="161"/>
      <c r="D83" s="161" t="s">
        <v>231</v>
      </c>
      <c r="E83" s="161" t="s">
        <v>196</v>
      </c>
      <c r="F83" s="162">
        <v>3920</v>
      </c>
      <c r="G83" s="162"/>
      <c r="H83" s="162">
        <f t="shared" si="1"/>
        <v>0</v>
      </c>
      <c r="K83" s="297"/>
      <c r="L83" s="297"/>
    </row>
    <row r="84" spans="1:12" s="147" customFormat="1" ht="24" customHeight="1">
      <c r="A84" s="306">
        <v>22</v>
      </c>
      <c r="B84" s="161"/>
      <c r="C84" s="161"/>
      <c r="D84" s="161" t="s">
        <v>232</v>
      </c>
      <c r="E84" s="161" t="s">
        <v>196</v>
      </c>
      <c r="F84" s="162">
        <v>3920</v>
      </c>
      <c r="G84" s="162"/>
      <c r="H84" s="162">
        <f t="shared" si="1"/>
        <v>0</v>
      </c>
      <c r="K84" s="297"/>
      <c r="L84" s="297"/>
    </row>
    <row r="85" spans="1:12" s="147" customFormat="1" ht="24" customHeight="1">
      <c r="A85" s="306">
        <v>23</v>
      </c>
      <c r="B85" s="161"/>
      <c r="C85" s="161"/>
      <c r="D85" s="161" t="s">
        <v>71</v>
      </c>
      <c r="E85" s="161" t="s">
        <v>196</v>
      </c>
      <c r="F85" s="162">
        <v>500</v>
      </c>
      <c r="G85" s="162"/>
      <c r="H85" s="162">
        <f t="shared" si="1"/>
        <v>0</v>
      </c>
      <c r="K85" s="297"/>
      <c r="L85" s="297"/>
    </row>
    <row r="86" spans="1:12" s="147" customFormat="1" ht="18.75" customHeight="1">
      <c r="A86" s="306">
        <v>24</v>
      </c>
      <c r="B86" s="161"/>
      <c r="C86" s="161"/>
      <c r="D86" s="161" t="s">
        <v>220</v>
      </c>
      <c r="E86" s="161" t="s">
        <v>196</v>
      </c>
      <c r="F86" s="162">
        <v>730</v>
      </c>
      <c r="G86" s="162"/>
      <c r="H86" s="162">
        <f t="shared" si="1"/>
        <v>0</v>
      </c>
      <c r="K86" s="297"/>
      <c r="L86" s="297"/>
    </row>
    <row r="87" spans="1:12" s="147" customFormat="1" ht="22.5" customHeight="1">
      <c r="A87" s="306">
        <v>25</v>
      </c>
      <c r="B87" s="161"/>
      <c r="C87" s="161"/>
      <c r="D87" s="161" t="s">
        <v>205</v>
      </c>
      <c r="E87" s="161" t="s">
        <v>196</v>
      </c>
      <c r="F87" s="162">
        <v>700</v>
      </c>
      <c r="G87" s="162"/>
      <c r="H87" s="162">
        <f t="shared" si="1"/>
        <v>0</v>
      </c>
      <c r="K87" s="297"/>
      <c r="L87" s="297"/>
    </row>
    <row r="88" spans="1:12" s="147" customFormat="1" ht="21" customHeight="1">
      <c r="A88" s="306">
        <v>26</v>
      </c>
      <c r="B88" s="333"/>
      <c r="C88" s="334"/>
      <c r="D88" s="335" t="s">
        <v>316</v>
      </c>
      <c r="E88" s="337" t="s">
        <v>317</v>
      </c>
      <c r="F88" s="162">
        <v>3.5</v>
      </c>
      <c r="G88" s="292"/>
      <c r="H88" s="162">
        <f t="shared" si="1"/>
        <v>0</v>
      </c>
      <c r="K88" s="297"/>
      <c r="L88" s="297"/>
    </row>
    <row r="89" spans="1:12" s="147" customFormat="1" ht="21" customHeight="1">
      <c r="A89" s="306">
        <v>27</v>
      </c>
      <c r="B89" s="340"/>
      <c r="C89" s="341"/>
      <c r="D89" s="342" t="s">
        <v>318</v>
      </c>
      <c r="E89" s="343" t="s">
        <v>70</v>
      </c>
      <c r="F89" s="344">
        <v>6</v>
      </c>
      <c r="G89" s="373"/>
      <c r="H89" s="162">
        <f t="shared" si="1"/>
        <v>0</v>
      </c>
      <c r="K89" s="297"/>
      <c r="L89" s="297"/>
    </row>
    <row r="90" spans="1:12" s="147" customFormat="1" ht="21" customHeight="1">
      <c r="A90" s="306">
        <v>28</v>
      </c>
      <c r="B90" s="340"/>
      <c r="C90" s="341"/>
      <c r="D90" s="342" t="s">
        <v>319</v>
      </c>
      <c r="E90" s="343" t="s">
        <v>70</v>
      </c>
      <c r="F90" s="345">
        <v>3</v>
      </c>
      <c r="G90" s="373"/>
      <c r="H90" s="162">
        <f t="shared" si="1"/>
        <v>0</v>
      </c>
      <c r="K90" s="297"/>
      <c r="L90" s="297"/>
    </row>
    <row r="91" spans="1:12" s="147" customFormat="1" ht="21" customHeight="1">
      <c r="A91" s="306">
        <v>29</v>
      </c>
      <c r="B91" s="340"/>
      <c r="C91" s="341"/>
      <c r="D91" s="342" t="s">
        <v>320</v>
      </c>
      <c r="E91" s="343" t="s">
        <v>196</v>
      </c>
      <c r="F91" s="345">
        <v>32</v>
      </c>
      <c r="G91" s="373"/>
      <c r="H91" s="162">
        <f t="shared" si="1"/>
        <v>0</v>
      </c>
      <c r="K91" s="297"/>
      <c r="L91" s="297"/>
    </row>
    <row r="92" spans="1:12" s="147" customFormat="1" ht="21" customHeight="1">
      <c r="A92" s="306">
        <v>30</v>
      </c>
      <c r="B92" s="340"/>
      <c r="C92" s="341"/>
      <c r="D92" s="342" t="s">
        <v>321</v>
      </c>
      <c r="E92" s="343" t="s">
        <v>200</v>
      </c>
      <c r="F92" s="345">
        <v>134</v>
      </c>
      <c r="G92" s="373"/>
      <c r="H92" s="162">
        <f t="shared" si="1"/>
        <v>0</v>
      </c>
      <c r="K92" s="297"/>
      <c r="L92" s="297"/>
    </row>
    <row r="93" spans="1:12" s="147" customFormat="1" ht="21" customHeight="1">
      <c r="A93" s="306">
        <v>31</v>
      </c>
      <c r="B93" s="340"/>
      <c r="C93" s="341"/>
      <c r="D93" s="342" t="s">
        <v>322</v>
      </c>
      <c r="E93" s="343" t="s">
        <v>70</v>
      </c>
      <c r="F93" s="345">
        <v>1</v>
      </c>
      <c r="G93" s="373"/>
      <c r="H93" s="162">
        <f t="shared" si="1"/>
        <v>0</v>
      </c>
      <c r="K93" s="297"/>
      <c r="L93" s="297"/>
    </row>
    <row r="94" spans="1:12" s="147" customFormat="1" ht="21" customHeight="1">
      <c r="A94" s="306">
        <v>32</v>
      </c>
      <c r="B94" s="340"/>
      <c r="C94" s="341"/>
      <c r="D94" s="342" t="s">
        <v>323</v>
      </c>
      <c r="E94" s="343" t="s">
        <v>70</v>
      </c>
      <c r="F94" s="345">
        <v>3</v>
      </c>
      <c r="G94" s="373"/>
      <c r="H94" s="162">
        <f t="shared" si="1"/>
        <v>0</v>
      </c>
      <c r="K94" s="297"/>
      <c r="L94" s="297"/>
    </row>
    <row r="95" spans="1:12" s="147" customFormat="1" ht="21" customHeight="1">
      <c r="A95" s="306">
        <v>33</v>
      </c>
      <c r="B95" s="340"/>
      <c r="C95" s="341"/>
      <c r="D95" s="342" t="s">
        <v>324</v>
      </c>
      <c r="E95" s="343" t="s">
        <v>70</v>
      </c>
      <c r="F95" s="345">
        <v>21</v>
      </c>
      <c r="G95" s="373"/>
      <c r="H95" s="162">
        <f t="shared" si="1"/>
        <v>0</v>
      </c>
      <c r="K95" s="297"/>
      <c r="L95" s="297"/>
    </row>
    <row r="96" spans="1:12" s="147" customFormat="1" ht="22.5">
      <c r="A96" s="306">
        <v>34</v>
      </c>
      <c r="B96" s="340"/>
      <c r="C96" s="341"/>
      <c r="D96" s="342" t="s">
        <v>325</v>
      </c>
      <c r="E96" s="343" t="s">
        <v>70</v>
      </c>
      <c r="F96" s="345">
        <v>170</v>
      </c>
      <c r="G96" s="373"/>
      <c r="H96" s="162">
        <f t="shared" si="1"/>
        <v>0</v>
      </c>
      <c r="K96" s="297"/>
      <c r="L96" s="297"/>
    </row>
    <row r="97" spans="1:12" s="147" customFormat="1" ht="21" customHeight="1">
      <c r="A97" s="306">
        <v>35</v>
      </c>
      <c r="B97" s="333"/>
      <c r="C97" s="334"/>
      <c r="D97" s="335" t="s">
        <v>326</v>
      </c>
      <c r="E97" s="337" t="s">
        <v>245</v>
      </c>
      <c r="F97" s="162">
        <v>1</v>
      </c>
      <c r="G97" s="292"/>
      <c r="H97" s="162">
        <f t="shared" si="1"/>
        <v>0</v>
      </c>
      <c r="K97" s="297"/>
      <c r="L97" s="297"/>
    </row>
    <row r="98" spans="1:12" s="147" customFormat="1" ht="21" customHeight="1">
      <c r="A98" s="306">
        <v>36</v>
      </c>
      <c r="B98" s="333"/>
      <c r="C98" s="334"/>
      <c r="D98" s="335" t="s">
        <v>327</v>
      </c>
      <c r="E98" s="337" t="s">
        <v>245</v>
      </c>
      <c r="F98" s="162">
        <v>1</v>
      </c>
      <c r="G98" s="292"/>
      <c r="H98" s="162">
        <f t="shared" si="1"/>
        <v>0</v>
      </c>
      <c r="K98" s="297"/>
      <c r="L98" s="297"/>
    </row>
    <row r="99" spans="1:12" s="147" customFormat="1" ht="21" customHeight="1">
      <c r="A99" s="306">
        <v>37</v>
      </c>
      <c r="B99" s="333"/>
      <c r="C99" s="334"/>
      <c r="D99" s="335" t="s">
        <v>328</v>
      </c>
      <c r="E99" s="337" t="s">
        <v>196</v>
      </c>
      <c r="F99" s="162">
        <v>93</v>
      </c>
      <c r="G99" s="292"/>
      <c r="H99" s="162">
        <f t="shared" si="1"/>
        <v>0</v>
      </c>
      <c r="K99" s="297"/>
      <c r="L99" s="297"/>
    </row>
    <row r="100" spans="1:12" s="147" customFormat="1" ht="24" customHeight="1">
      <c r="A100" s="306">
        <v>38</v>
      </c>
      <c r="B100" s="161"/>
      <c r="C100" s="161"/>
      <c r="D100" s="161" t="s">
        <v>329</v>
      </c>
      <c r="E100" s="161" t="s">
        <v>297</v>
      </c>
      <c r="F100" s="162">
        <v>1</v>
      </c>
      <c r="G100" s="162"/>
      <c r="H100" s="162">
        <f>ROUND(F100*G100,2)</f>
        <v>0</v>
      </c>
      <c r="K100" s="297"/>
      <c r="L100" s="297"/>
    </row>
    <row r="101" spans="1:12" s="147" customFormat="1" ht="24" customHeight="1">
      <c r="A101" s="306">
        <v>39</v>
      </c>
      <c r="B101" s="161"/>
      <c r="C101" s="161"/>
      <c r="D101" s="161" t="s">
        <v>331</v>
      </c>
      <c r="E101" s="161" t="s">
        <v>196</v>
      </c>
      <c r="F101" s="162">
        <f>(F20)*0.1</f>
        <v>285</v>
      </c>
      <c r="G101" s="162"/>
      <c r="H101" s="162">
        <f>ROUND(F101*G101,2)</f>
        <v>0</v>
      </c>
      <c r="K101" s="297"/>
      <c r="L101" s="297"/>
    </row>
    <row r="102" spans="1:12" s="147" customFormat="1" ht="21" customHeight="1">
      <c r="A102" s="306">
        <v>40</v>
      </c>
      <c r="B102" s="333"/>
      <c r="C102" s="334"/>
      <c r="D102" s="335" t="s">
        <v>332</v>
      </c>
      <c r="E102" s="337" t="s">
        <v>70</v>
      </c>
      <c r="F102" s="162">
        <v>3</v>
      </c>
      <c r="G102" s="292"/>
      <c r="H102" s="162">
        <f>ROUND(F102*G102,2)</f>
        <v>0</v>
      </c>
      <c r="K102" s="297"/>
      <c r="L102" s="297"/>
    </row>
    <row r="103" spans="1:12" s="147" customFormat="1" ht="22.5">
      <c r="A103" s="306">
        <v>41</v>
      </c>
      <c r="B103" s="333"/>
      <c r="C103" s="334"/>
      <c r="D103" s="335" t="s">
        <v>259</v>
      </c>
      <c r="E103" s="337" t="s">
        <v>245</v>
      </c>
      <c r="F103" s="162">
        <v>1</v>
      </c>
      <c r="G103" s="292"/>
      <c r="H103" s="162">
        <f t="shared" si="1"/>
        <v>0</v>
      </c>
      <c r="K103" s="297"/>
      <c r="L103" s="297"/>
    </row>
    <row r="104" spans="1:12" s="147" customFormat="1" ht="21" customHeight="1">
      <c r="A104" s="306">
        <v>42</v>
      </c>
      <c r="B104" s="340"/>
      <c r="C104" s="341"/>
      <c r="D104" s="342" t="s">
        <v>298</v>
      </c>
      <c r="E104" s="343" t="s">
        <v>200</v>
      </c>
      <c r="F104" s="345">
        <v>166</v>
      </c>
      <c r="G104" s="345"/>
      <c r="H104" s="162">
        <f t="shared" si="1"/>
        <v>0</v>
      </c>
      <c r="K104" s="297"/>
      <c r="L104" s="297"/>
    </row>
    <row r="105" spans="1:12" s="147" customFormat="1" ht="21" customHeight="1">
      <c r="A105" s="306">
        <v>43</v>
      </c>
      <c r="B105" s="161"/>
      <c r="C105" s="334"/>
      <c r="D105" s="161" t="s">
        <v>157</v>
      </c>
      <c r="E105" s="162" t="s">
        <v>78</v>
      </c>
      <c r="F105" s="162">
        <v>21</v>
      </c>
      <c r="G105" s="162"/>
      <c r="H105" s="162">
        <f t="shared" si="1"/>
        <v>0</v>
      </c>
      <c r="K105" s="297"/>
      <c r="L105" s="297"/>
    </row>
    <row r="106" spans="1:12" s="147" customFormat="1" ht="21" customHeight="1">
      <c r="A106" s="306">
        <v>44</v>
      </c>
      <c r="B106" s="161"/>
      <c r="C106" s="334"/>
      <c r="D106" s="161" t="s">
        <v>158</v>
      </c>
      <c r="E106" s="162" t="s">
        <v>78</v>
      </c>
      <c r="F106" s="162">
        <v>63</v>
      </c>
      <c r="G106" s="162"/>
      <c r="H106" s="162">
        <f t="shared" si="1"/>
        <v>0</v>
      </c>
      <c r="K106" s="297"/>
      <c r="L106" s="297"/>
    </row>
    <row r="107" spans="1:12" s="147" customFormat="1" ht="21" customHeight="1">
      <c r="A107" s="306">
        <v>45</v>
      </c>
      <c r="B107" s="161"/>
      <c r="C107" s="334"/>
      <c r="D107" s="161" t="s">
        <v>153</v>
      </c>
      <c r="E107" s="162" t="s">
        <v>78</v>
      </c>
      <c r="F107" s="162">
        <v>21</v>
      </c>
      <c r="G107" s="162"/>
      <c r="H107" s="162">
        <f t="shared" si="1"/>
        <v>0</v>
      </c>
      <c r="K107" s="297"/>
      <c r="L107" s="297"/>
    </row>
    <row r="108" spans="1:12" s="147" customFormat="1" ht="21" customHeight="1">
      <c r="A108" s="306">
        <v>46</v>
      </c>
      <c r="B108" s="161"/>
      <c r="C108" s="334"/>
      <c r="D108" s="161" t="s">
        <v>160</v>
      </c>
      <c r="E108" s="162" t="s">
        <v>78</v>
      </c>
      <c r="F108" s="162">
        <v>420</v>
      </c>
      <c r="G108" s="162"/>
      <c r="H108" s="162">
        <f t="shared" si="1"/>
        <v>0</v>
      </c>
      <c r="K108" s="297"/>
      <c r="L108" s="297"/>
    </row>
    <row r="109" spans="1:12" s="147" customFormat="1" ht="21" customHeight="1">
      <c r="A109" s="306">
        <v>47</v>
      </c>
      <c r="B109" s="161"/>
      <c r="C109" s="334"/>
      <c r="D109" s="161" t="s">
        <v>159</v>
      </c>
      <c r="E109" s="162" t="s">
        <v>78</v>
      </c>
      <c r="F109" s="162">
        <v>21</v>
      </c>
      <c r="G109" s="162"/>
      <c r="H109" s="162">
        <f t="shared" si="1"/>
        <v>0</v>
      </c>
      <c r="K109" s="297"/>
      <c r="L109" s="297"/>
    </row>
    <row r="110" spans="1:12" s="147" customFormat="1" ht="21.75" customHeight="1">
      <c r="A110" s="306">
        <v>48</v>
      </c>
      <c r="B110" s="339"/>
      <c r="C110" s="213" t="s">
        <v>188</v>
      </c>
      <c r="D110" s="213" t="s">
        <v>187</v>
      </c>
      <c r="E110" s="339"/>
      <c r="F110" s="338"/>
      <c r="G110" s="338"/>
      <c r="H110" s="214"/>
      <c r="K110" s="297"/>
      <c r="L110" s="297"/>
    </row>
    <row r="111" spans="1:12" s="147" customFormat="1" ht="24" customHeight="1">
      <c r="A111" s="306">
        <v>49</v>
      </c>
      <c r="B111" s="161"/>
      <c r="C111" s="161"/>
      <c r="D111" s="161" t="s">
        <v>226</v>
      </c>
      <c r="E111" s="161" t="s">
        <v>77</v>
      </c>
      <c r="F111" s="292">
        <v>215</v>
      </c>
      <c r="G111" s="162"/>
      <c r="H111" s="162">
        <f>ROUND(F111*G111,2)</f>
        <v>0</v>
      </c>
      <c r="K111" s="297"/>
      <c r="L111" s="297"/>
    </row>
    <row r="112" spans="1:12" s="147" customFormat="1" ht="14.25" customHeight="1">
      <c r="A112" s="306">
        <v>50</v>
      </c>
      <c r="B112" s="193"/>
      <c r="C112" s="193" t="s">
        <v>74</v>
      </c>
      <c r="D112" s="193" t="s">
        <v>67</v>
      </c>
      <c r="E112" s="193"/>
      <c r="F112" s="194"/>
      <c r="G112" s="194"/>
      <c r="H112" s="162"/>
      <c r="K112" s="297"/>
      <c r="L112" s="297"/>
    </row>
    <row r="113" spans="1:12" s="147" customFormat="1" ht="21" customHeight="1">
      <c r="A113" s="306">
        <v>51</v>
      </c>
      <c r="B113" s="188"/>
      <c r="C113" s="188" t="s">
        <v>207</v>
      </c>
      <c r="D113" s="260" t="s">
        <v>206</v>
      </c>
      <c r="E113" s="188"/>
      <c r="F113" s="189"/>
      <c r="G113" s="189"/>
      <c r="H113" s="250"/>
      <c r="K113" s="297"/>
      <c r="L113" s="297"/>
    </row>
    <row r="114" spans="1:11" s="147" customFormat="1" ht="19.5" customHeight="1">
      <c r="A114" s="306">
        <v>52</v>
      </c>
      <c r="B114" s="161"/>
      <c r="C114" s="161"/>
      <c r="D114" s="161" t="s">
        <v>258</v>
      </c>
      <c r="E114" s="161" t="s">
        <v>196</v>
      </c>
      <c r="F114" s="324">
        <v>653</v>
      </c>
      <c r="G114" s="324"/>
      <c r="H114" s="162">
        <f>ROUND(F114*G114,2)</f>
        <v>0</v>
      </c>
      <c r="K114" s="297"/>
    </row>
    <row r="115" spans="1:11" s="293" customFormat="1" ht="19.5" customHeight="1">
      <c r="A115" s="306">
        <v>53</v>
      </c>
      <c r="B115" s="291"/>
      <c r="C115" s="291"/>
      <c r="D115" s="291" t="s">
        <v>173</v>
      </c>
      <c r="E115" s="291" t="s">
        <v>196</v>
      </c>
      <c r="F115" s="324">
        <v>653</v>
      </c>
      <c r="G115" s="324"/>
      <c r="H115" s="292">
        <f>ROUND(F115*G115,2)</f>
        <v>0</v>
      </c>
      <c r="J115" s="147"/>
      <c r="K115" s="297"/>
    </row>
    <row r="116" spans="1:11" s="293" customFormat="1" ht="19.5" customHeight="1">
      <c r="A116" s="306">
        <v>54</v>
      </c>
      <c r="B116" s="291"/>
      <c r="C116" s="291"/>
      <c r="D116" s="291" t="s">
        <v>250</v>
      </c>
      <c r="E116" s="291" t="s">
        <v>70</v>
      </c>
      <c r="F116" s="324">
        <v>3</v>
      </c>
      <c r="G116" s="324"/>
      <c r="H116" s="292">
        <f aca="true" t="shared" si="2" ref="H116:H122">ROUND(F116*G116,2)</f>
        <v>0</v>
      </c>
      <c r="J116" s="147"/>
      <c r="K116" s="297"/>
    </row>
    <row r="117" spans="1:11" s="293" customFormat="1" ht="22.5">
      <c r="A117" s="306">
        <v>55</v>
      </c>
      <c r="B117" s="291"/>
      <c r="C117" s="291"/>
      <c r="D117" s="291" t="s">
        <v>251</v>
      </c>
      <c r="E117" s="291" t="s">
        <v>200</v>
      </c>
      <c r="F117" s="324">
        <v>160</v>
      </c>
      <c r="G117" s="324"/>
      <c r="H117" s="292">
        <f t="shared" si="2"/>
        <v>0</v>
      </c>
      <c r="J117" s="147"/>
      <c r="K117" s="297"/>
    </row>
    <row r="118" spans="1:11" s="293" customFormat="1" ht="22.5">
      <c r="A118" s="306">
        <v>56</v>
      </c>
      <c r="B118" s="291"/>
      <c r="C118" s="291"/>
      <c r="D118" s="291" t="s">
        <v>257</v>
      </c>
      <c r="E118" s="291" t="s">
        <v>70</v>
      </c>
      <c r="F118" s="324">
        <v>76</v>
      </c>
      <c r="G118" s="324"/>
      <c r="H118" s="292">
        <f t="shared" si="2"/>
        <v>0</v>
      </c>
      <c r="J118" s="147"/>
      <c r="K118" s="297"/>
    </row>
    <row r="119" spans="1:11" s="293" customFormat="1" ht="19.5" customHeight="1">
      <c r="A119" s="306">
        <v>57</v>
      </c>
      <c r="B119" s="291"/>
      <c r="C119" s="291"/>
      <c r="D119" s="291" t="s">
        <v>252</v>
      </c>
      <c r="E119" s="291" t="s">
        <v>70</v>
      </c>
      <c r="F119" s="324">
        <v>1700</v>
      </c>
      <c r="G119" s="324"/>
      <c r="H119" s="292">
        <f t="shared" si="2"/>
        <v>0</v>
      </c>
      <c r="J119" s="147"/>
      <c r="K119" s="297"/>
    </row>
    <row r="120" spans="1:11" s="293" customFormat="1" ht="22.5">
      <c r="A120" s="306">
        <v>58</v>
      </c>
      <c r="B120" s="291"/>
      <c r="C120" s="291"/>
      <c r="D120" s="291" t="s">
        <v>253</v>
      </c>
      <c r="E120" s="291" t="s">
        <v>196</v>
      </c>
      <c r="F120" s="324">
        <v>653</v>
      </c>
      <c r="G120" s="324"/>
      <c r="H120" s="292">
        <f t="shared" si="2"/>
        <v>0</v>
      </c>
      <c r="J120" s="147"/>
      <c r="K120" s="297"/>
    </row>
    <row r="121" spans="1:11" s="293" customFormat="1" ht="19.5" customHeight="1">
      <c r="A121" s="306">
        <v>59</v>
      </c>
      <c r="B121" s="291"/>
      <c r="C121" s="291"/>
      <c r="D121" s="291" t="s">
        <v>254</v>
      </c>
      <c r="E121" s="291" t="s">
        <v>70</v>
      </c>
      <c r="F121" s="324">
        <v>2850</v>
      </c>
      <c r="G121" s="324"/>
      <c r="H121" s="292">
        <f t="shared" si="2"/>
        <v>0</v>
      </c>
      <c r="J121" s="147"/>
      <c r="K121" s="297"/>
    </row>
    <row r="122" spans="1:11" s="293" customFormat="1" ht="19.5" customHeight="1">
      <c r="A122" s="306">
        <v>60</v>
      </c>
      <c r="B122" s="291"/>
      <c r="C122" s="291"/>
      <c r="D122" s="291" t="s">
        <v>255</v>
      </c>
      <c r="E122" s="291" t="s">
        <v>70</v>
      </c>
      <c r="F122" s="324">
        <v>4</v>
      </c>
      <c r="G122" s="324"/>
      <c r="H122" s="292">
        <f t="shared" si="2"/>
        <v>0</v>
      </c>
      <c r="J122" s="147"/>
      <c r="K122" s="297"/>
    </row>
    <row r="123" spans="1:11" s="293" customFormat="1" ht="19.5" customHeight="1">
      <c r="A123" s="306">
        <v>61</v>
      </c>
      <c r="B123" s="291"/>
      <c r="C123" s="291"/>
      <c r="D123" s="291" t="s">
        <v>222</v>
      </c>
      <c r="E123" s="291" t="s">
        <v>196</v>
      </c>
      <c r="F123" s="324">
        <v>785</v>
      </c>
      <c r="G123" s="324"/>
      <c r="H123" s="292">
        <f>ROUND(F123*G123,2)</f>
        <v>0</v>
      </c>
      <c r="J123" s="147"/>
      <c r="K123" s="297"/>
    </row>
    <row r="124" spans="1:11" s="293" customFormat="1" ht="19.5" customHeight="1">
      <c r="A124" s="306">
        <v>62</v>
      </c>
      <c r="B124" s="291"/>
      <c r="C124" s="291"/>
      <c r="D124" s="291" t="s">
        <v>208</v>
      </c>
      <c r="E124" s="291" t="s">
        <v>196</v>
      </c>
      <c r="F124" s="324">
        <v>653</v>
      </c>
      <c r="G124" s="324"/>
      <c r="H124" s="292">
        <f>ROUND(F124*G124,2)</f>
        <v>0</v>
      </c>
      <c r="J124" s="147"/>
      <c r="K124" s="297"/>
    </row>
    <row r="125" spans="1:11" s="147" customFormat="1" ht="19.5" customHeight="1">
      <c r="A125" s="306">
        <v>63</v>
      </c>
      <c r="B125" s="161"/>
      <c r="C125" s="161"/>
      <c r="D125" s="161" t="s">
        <v>256</v>
      </c>
      <c r="E125" s="161" t="s">
        <v>196</v>
      </c>
      <c r="F125" s="324">
        <v>785</v>
      </c>
      <c r="G125" s="324"/>
      <c r="H125" s="162">
        <f>ROUND(F125*G125,2)</f>
        <v>0</v>
      </c>
      <c r="K125" s="297"/>
    </row>
    <row r="126" spans="1:12" s="147" customFormat="1" ht="19.5" customHeight="1">
      <c r="A126" s="306">
        <v>64</v>
      </c>
      <c r="B126" s="156"/>
      <c r="C126" s="156" t="s">
        <v>209</v>
      </c>
      <c r="D126" s="156" t="s">
        <v>68</v>
      </c>
      <c r="E126" s="156"/>
      <c r="F126" s="157"/>
      <c r="G126" s="157"/>
      <c r="H126" s="250"/>
      <c r="K126" s="297"/>
      <c r="L126" s="297"/>
    </row>
    <row r="127" spans="1:12" s="147" customFormat="1" ht="19.5" customHeight="1">
      <c r="A127" s="306">
        <v>65</v>
      </c>
      <c r="B127" s="161"/>
      <c r="C127" s="161"/>
      <c r="D127" s="161" t="s">
        <v>238</v>
      </c>
      <c r="E127" s="161" t="s">
        <v>196</v>
      </c>
      <c r="F127" s="162">
        <v>590</v>
      </c>
      <c r="G127" s="162"/>
      <c r="H127" s="162">
        <f>ROUND(F127*G127,2)</f>
        <v>0</v>
      </c>
      <c r="K127" s="297"/>
      <c r="L127" s="297"/>
    </row>
    <row r="128" spans="1:12" s="147" customFormat="1" ht="19.5" customHeight="1" thickBot="1">
      <c r="A128" s="306">
        <v>66</v>
      </c>
      <c r="B128" s="299"/>
      <c r="C128" s="300"/>
      <c r="D128" s="300" t="s">
        <v>233</v>
      </c>
      <c r="E128" s="300" t="s">
        <v>196</v>
      </c>
      <c r="F128" s="301">
        <v>590</v>
      </c>
      <c r="G128" s="301"/>
      <c r="H128" s="301">
        <f>ROUND(F128*G128,2)</f>
        <v>0</v>
      </c>
      <c r="K128" s="297"/>
      <c r="L128" s="297"/>
    </row>
    <row r="129" spans="1:12" s="147" customFormat="1" ht="30" customHeight="1" thickBot="1">
      <c r="A129" s="306">
        <v>67</v>
      </c>
      <c r="B129" s="158"/>
      <c r="C129" s="158"/>
      <c r="D129" s="263" t="s">
        <v>234</v>
      </c>
      <c r="E129" s="158" t="s">
        <v>196</v>
      </c>
      <c r="F129" s="309">
        <v>9</v>
      </c>
      <c r="G129" s="159"/>
      <c r="H129" s="160">
        <f>F129*G129</f>
        <v>0</v>
      </c>
      <c r="K129" s="297"/>
      <c r="L129" s="297"/>
    </row>
    <row r="130" spans="1:12" s="147" customFormat="1" ht="13.5" customHeight="1">
      <c r="A130" s="327"/>
      <c r="B130" s="197"/>
      <c r="C130" s="198"/>
      <c r="D130" s="320" t="s">
        <v>235</v>
      </c>
      <c r="E130" s="201"/>
      <c r="F130" s="310"/>
      <c r="G130" s="202"/>
      <c r="H130" s="203"/>
      <c r="K130" s="297"/>
      <c r="L130" s="297"/>
    </row>
    <row r="131" spans="1:12" s="322" customFormat="1" ht="13.5" customHeight="1">
      <c r="A131" s="328"/>
      <c r="B131" s="199"/>
      <c r="C131" s="200"/>
      <c r="D131" s="321" t="s">
        <v>236</v>
      </c>
      <c r="E131" s="204"/>
      <c r="F131" s="311"/>
      <c r="G131" s="205"/>
      <c r="H131" s="206"/>
      <c r="J131" s="147"/>
      <c r="K131" s="297"/>
      <c r="L131" s="323"/>
    </row>
    <row r="132" spans="1:12" s="147" customFormat="1" ht="13.5" customHeight="1">
      <c r="A132" s="328"/>
      <c r="B132" s="199"/>
      <c r="C132" s="200"/>
      <c r="D132" s="321" t="s">
        <v>237</v>
      </c>
      <c r="E132" s="208"/>
      <c r="F132" s="311"/>
      <c r="G132" s="205"/>
      <c r="H132" s="206"/>
      <c r="K132" s="297"/>
      <c r="L132" s="297"/>
    </row>
    <row r="133" spans="1:12" s="147" customFormat="1" ht="13.5" customHeight="1">
      <c r="A133" s="329"/>
      <c r="B133" s="199"/>
      <c r="C133" s="200"/>
      <c r="D133" s="195"/>
      <c r="E133" s="208"/>
      <c r="F133" s="311"/>
      <c r="G133" s="205"/>
      <c r="H133" s="206"/>
      <c r="K133" s="297"/>
      <c r="L133" s="297"/>
    </row>
    <row r="134" spans="1:12" s="147" customFormat="1" ht="24.75" customHeight="1">
      <c r="A134" s="306">
        <v>72</v>
      </c>
      <c r="B134" s="299"/>
      <c r="C134" s="300"/>
      <c r="D134" s="300" t="s">
        <v>292</v>
      </c>
      <c r="E134" s="300" t="s">
        <v>200</v>
      </c>
      <c r="F134" s="301">
        <v>150</v>
      </c>
      <c r="G134" s="301"/>
      <c r="H134" s="301">
        <f>ROUND(F134*G134,2)</f>
        <v>0</v>
      </c>
      <c r="K134" s="297"/>
      <c r="L134" s="297"/>
    </row>
    <row r="135" spans="1:12" s="147" customFormat="1" ht="24.75" customHeight="1">
      <c r="A135" s="306">
        <v>73</v>
      </c>
      <c r="B135" s="299"/>
      <c r="C135" s="300"/>
      <c r="D135" s="300" t="s">
        <v>53</v>
      </c>
      <c r="E135" s="300" t="s">
        <v>196</v>
      </c>
      <c r="F135" s="301">
        <v>785</v>
      </c>
      <c r="G135" s="301"/>
      <c r="H135" s="301">
        <f>ROUND(F135*G135,2)</f>
        <v>0</v>
      </c>
      <c r="K135" s="297"/>
      <c r="L135" s="297"/>
    </row>
    <row r="136" spans="1:12" s="147" customFormat="1" ht="24.75" customHeight="1">
      <c r="A136" s="306">
        <v>74</v>
      </c>
      <c r="B136" s="213"/>
      <c r="C136" s="213" t="s">
        <v>99</v>
      </c>
      <c r="D136" s="213" t="s">
        <v>170</v>
      </c>
      <c r="E136" s="213"/>
      <c r="F136" s="214"/>
      <c r="G136" s="214"/>
      <c r="H136" s="215"/>
      <c r="I136" s="296"/>
      <c r="K136" s="297"/>
      <c r="L136" s="297"/>
    </row>
    <row r="137" spans="1:11" s="147" customFormat="1" ht="21" customHeight="1">
      <c r="A137" s="306">
        <v>75</v>
      </c>
      <c r="B137" s="333"/>
      <c r="C137" s="334"/>
      <c r="D137" s="335" t="s">
        <v>299</v>
      </c>
      <c r="E137" s="333" t="s">
        <v>245</v>
      </c>
      <c r="F137" s="162">
        <v>1</v>
      </c>
      <c r="G137" s="162"/>
      <c r="H137" s="162">
        <f aca="true" t="shared" si="3" ref="H137:H152">ROUND(F137*G137,2)</f>
        <v>0</v>
      </c>
      <c r="K137" s="297"/>
    </row>
    <row r="138" spans="1:11" s="147" customFormat="1" ht="21" customHeight="1">
      <c r="A138" s="306">
        <v>76</v>
      </c>
      <c r="B138" s="333"/>
      <c r="C138" s="334"/>
      <c r="D138" s="335" t="s">
        <v>300</v>
      </c>
      <c r="E138" s="333" t="s">
        <v>69</v>
      </c>
      <c r="F138" s="162">
        <v>180</v>
      </c>
      <c r="G138" s="162"/>
      <c r="H138" s="162">
        <f t="shared" si="3"/>
        <v>0</v>
      </c>
      <c r="K138" s="297"/>
    </row>
    <row r="139" spans="1:11" s="147" customFormat="1" ht="21" customHeight="1">
      <c r="A139" s="306">
        <v>77</v>
      </c>
      <c r="B139" s="333"/>
      <c r="C139" s="334"/>
      <c r="D139" s="335" t="s">
        <v>301</v>
      </c>
      <c r="E139" s="333" t="s">
        <v>69</v>
      </c>
      <c r="F139" s="162">
        <v>468</v>
      </c>
      <c r="G139" s="162"/>
      <c r="H139" s="162">
        <f t="shared" si="3"/>
        <v>0</v>
      </c>
      <c r="K139" s="297"/>
    </row>
    <row r="140" spans="1:11" s="147" customFormat="1" ht="21" customHeight="1">
      <c r="A140" s="306">
        <v>78</v>
      </c>
      <c r="B140" s="333"/>
      <c r="C140" s="334"/>
      <c r="D140" s="335" t="s">
        <v>333</v>
      </c>
      <c r="E140" s="333" t="s">
        <v>200</v>
      </c>
      <c r="F140" s="162">
        <v>468</v>
      </c>
      <c r="G140" s="162"/>
      <c r="H140" s="162">
        <f t="shared" si="3"/>
        <v>0</v>
      </c>
      <c r="K140" s="297"/>
    </row>
    <row r="141" spans="1:11" s="147" customFormat="1" ht="21" customHeight="1">
      <c r="A141" s="306">
        <v>79</v>
      </c>
      <c r="B141" s="333"/>
      <c r="C141" s="334"/>
      <c r="D141" s="335" t="s">
        <v>334</v>
      </c>
      <c r="E141" s="333" t="s">
        <v>200</v>
      </c>
      <c r="F141" s="162">
        <v>180</v>
      </c>
      <c r="G141" s="162"/>
      <c r="H141" s="162">
        <f t="shared" si="3"/>
        <v>0</v>
      </c>
      <c r="K141" s="297"/>
    </row>
    <row r="142" spans="1:11" s="147" customFormat="1" ht="21" customHeight="1">
      <c r="A142" s="306">
        <v>80</v>
      </c>
      <c r="B142" s="333"/>
      <c r="C142" s="334"/>
      <c r="D142" s="335" t="s">
        <v>335</v>
      </c>
      <c r="E142" s="333" t="s">
        <v>70</v>
      </c>
      <c r="F142" s="162">
        <v>12</v>
      </c>
      <c r="G142" s="162"/>
      <c r="H142" s="162">
        <f t="shared" si="3"/>
        <v>0</v>
      </c>
      <c r="K142" s="297"/>
    </row>
    <row r="143" spans="1:11" s="147" customFormat="1" ht="21" customHeight="1">
      <c r="A143" s="306">
        <v>81</v>
      </c>
      <c r="B143" s="333"/>
      <c r="C143" s="334"/>
      <c r="D143" s="335" t="s">
        <v>336</v>
      </c>
      <c r="E143" s="333" t="s">
        <v>70</v>
      </c>
      <c r="F143" s="162">
        <v>3</v>
      </c>
      <c r="G143" s="162"/>
      <c r="H143" s="162">
        <f>ROUND(F143*G143,2)</f>
        <v>0</v>
      </c>
      <c r="K143" s="297"/>
    </row>
    <row r="144" spans="1:11" s="147" customFormat="1" ht="21" customHeight="1">
      <c r="A144" s="306">
        <v>82</v>
      </c>
      <c r="B144" s="333"/>
      <c r="C144" s="334"/>
      <c r="D144" s="335" t="s">
        <v>338</v>
      </c>
      <c r="E144" s="333" t="s">
        <v>200</v>
      </c>
      <c r="F144" s="162">
        <v>17</v>
      </c>
      <c r="G144" s="162"/>
      <c r="H144" s="162">
        <f>ROUND(F144*G144,2)</f>
        <v>0</v>
      </c>
      <c r="K144" s="297"/>
    </row>
    <row r="145" spans="1:11" s="147" customFormat="1" ht="19.5" customHeight="1">
      <c r="A145" s="306">
        <v>83</v>
      </c>
      <c r="B145" s="333"/>
      <c r="C145" s="334"/>
      <c r="D145" s="335" t="s">
        <v>337</v>
      </c>
      <c r="E145" s="333" t="s">
        <v>70</v>
      </c>
      <c r="F145" s="162">
        <v>6</v>
      </c>
      <c r="G145" s="162"/>
      <c r="H145" s="162">
        <f>ROUND(F145*G145,2)</f>
        <v>0</v>
      </c>
      <c r="K145" s="297"/>
    </row>
    <row r="146" spans="1:11" s="147" customFormat="1" ht="19.5" customHeight="1">
      <c r="A146" s="306">
        <v>84</v>
      </c>
      <c r="B146" s="333"/>
      <c r="C146" s="334"/>
      <c r="D146" s="335" t="s">
        <v>339</v>
      </c>
      <c r="E146" s="333" t="s">
        <v>70</v>
      </c>
      <c r="F146" s="162">
        <v>18</v>
      </c>
      <c r="G146" s="162"/>
      <c r="H146" s="162">
        <f>ROUND(F146*G146,2)</f>
        <v>0</v>
      </c>
      <c r="K146" s="297"/>
    </row>
    <row r="147" spans="1:11" s="147" customFormat="1" ht="19.5" customHeight="1">
      <c r="A147" s="306">
        <v>85</v>
      </c>
      <c r="B147" s="333"/>
      <c r="C147" s="334"/>
      <c r="D147" s="335" t="s">
        <v>340</v>
      </c>
      <c r="E147" s="333" t="s">
        <v>69</v>
      </c>
      <c r="F147" s="162">
        <v>14.5</v>
      </c>
      <c r="G147" s="162"/>
      <c r="H147" s="162">
        <f>ROUND(F147*G147,2)</f>
        <v>0</v>
      </c>
      <c r="K147" s="297"/>
    </row>
    <row r="148" spans="1:11" s="147" customFormat="1" ht="21" customHeight="1">
      <c r="A148" s="306">
        <v>86</v>
      </c>
      <c r="B148" s="333"/>
      <c r="C148" s="334"/>
      <c r="D148" s="335" t="s">
        <v>302</v>
      </c>
      <c r="E148" s="333" t="s">
        <v>70</v>
      </c>
      <c r="F148" s="162">
        <v>3</v>
      </c>
      <c r="G148" s="162"/>
      <c r="H148" s="162">
        <f t="shared" si="3"/>
        <v>0</v>
      </c>
      <c r="K148" s="297"/>
    </row>
    <row r="149" spans="1:11" s="147" customFormat="1" ht="21" customHeight="1">
      <c r="A149" s="306">
        <v>87</v>
      </c>
      <c r="B149" s="333"/>
      <c r="C149" s="334"/>
      <c r="D149" s="335" t="s">
        <v>303</v>
      </c>
      <c r="E149" s="333" t="s">
        <v>70</v>
      </c>
      <c r="F149" s="162">
        <v>12</v>
      </c>
      <c r="G149" s="162"/>
      <c r="H149" s="162">
        <f t="shared" si="3"/>
        <v>0</v>
      </c>
      <c r="K149" s="297"/>
    </row>
    <row r="150" spans="1:11" s="147" customFormat="1" ht="21" customHeight="1">
      <c r="A150" s="306">
        <v>88</v>
      </c>
      <c r="B150" s="333"/>
      <c r="C150" s="334"/>
      <c r="D150" s="335" t="s">
        <v>221</v>
      </c>
      <c r="E150" s="333" t="s">
        <v>70</v>
      </c>
      <c r="F150" s="162">
        <v>12</v>
      </c>
      <c r="G150" s="162"/>
      <c r="H150" s="162">
        <f t="shared" si="3"/>
        <v>0</v>
      </c>
      <c r="K150" s="297"/>
    </row>
    <row r="151" spans="1:11" s="147" customFormat="1" ht="21" customHeight="1">
      <c r="A151" s="306">
        <v>89</v>
      </c>
      <c r="B151" s="333"/>
      <c r="C151" s="334"/>
      <c r="D151" s="335" t="s">
        <v>304</v>
      </c>
      <c r="E151" s="333" t="s">
        <v>70</v>
      </c>
      <c r="F151" s="162">
        <v>3</v>
      </c>
      <c r="G151" s="162"/>
      <c r="H151" s="162">
        <f t="shared" si="3"/>
        <v>0</v>
      </c>
      <c r="K151" s="297"/>
    </row>
    <row r="152" spans="1:11" s="147" customFormat="1" ht="21" customHeight="1">
      <c r="A152" s="306">
        <v>90</v>
      </c>
      <c r="B152" s="161"/>
      <c r="C152" s="161"/>
      <c r="D152" s="161" t="s">
        <v>171</v>
      </c>
      <c r="E152" s="161" t="s">
        <v>164</v>
      </c>
      <c r="F152" s="324">
        <v>400</v>
      </c>
      <c r="G152" s="324"/>
      <c r="H152" s="162">
        <f t="shared" si="3"/>
        <v>0</v>
      </c>
      <c r="K152" s="297"/>
    </row>
    <row r="153" spans="1:12" s="147" customFormat="1" ht="24.75" customHeight="1">
      <c r="A153" s="306">
        <v>91</v>
      </c>
      <c r="B153" s="336"/>
      <c r="C153" s="170" t="s">
        <v>0</v>
      </c>
      <c r="D153" s="171" t="s">
        <v>223</v>
      </c>
      <c r="E153" s="336"/>
      <c r="F153" s="258"/>
      <c r="G153" s="258"/>
      <c r="H153" s="259"/>
      <c r="K153" s="297"/>
      <c r="L153" s="297"/>
    </row>
    <row r="154" spans="1:12" s="147" customFormat="1" ht="24.75" customHeight="1">
      <c r="A154" s="306">
        <v>92</v>
      </c>
      <c r="B154" s="333"/>
      <c r="C154" s="334"/>
      <c r="D154" s="335" t="s">
        <v>341</v>
      </c>
      <c r="E154" s="333" t="s">
        <v>70</v>
      </c>
      <c r="F154" s="162">
        <v>192</v>
      </c>
      <c r="G154" s="162"/>
      <c r="H154" s="162">
        <f>ROUND(F154*G154,2)</f>
        <v>0</v>
      </c>
      <c r="K154" s="297"/>
      <c r="L154" s="297"/>
    </row>
    <row r="155" spans="1:12" s="147" customFormat="1" ht="24.75" customHeight="1">
      <c r="A155" s="306">
        <v>93</v>
      </c>
      <c r="B155" s="346"/>
      <c r="C155" s="347"/>
      <c r="D155" s="374" t="s">
        <v>347</v>
      </c>
      <c r="E155" s="349" t="s">
        <v>70</v>
      </c>
      <c r="F155" s="350">
        <v>21</v>
      </c>
      <c r="G155" s="350"/>
      <c r="H155" s="162">
        <f>ROUND(F155*G155,2)</f>
        <v>0</v>
      </c>
      <c r="K155" s="297"/>
      <c r="L155" s="297"/>
    </row>
    <row r="156" spans="1:12" s="147" customFormat="1" ht="24.75" customHeight="1">
      <c r="A156" s="306">
        <v>94</v>
      </c>
      <c r="B156" s="294"/>
      <c r="C156" s="351"/>
      <c r="D156" s="352" t="s">
        <v>348</v>
      </c>
      <c r="E156" s="353" t="s">
        <v>70</v>
      </c>
      <c r="F156" s="354">
        <v>3</v>
      </c>
      <c r="G156" s="355"/>
      <c r="H156" s="295">
        <f>ROUND(F156*G156,2)</f>
        <v>0</v>
      </c>
      <c r="K156" s="297"/>
      <c r="L156" s="297"/>
    </row>
    <row r="157" spans="1:12" s="147" customFormat="1" ht="24.75" customHeight="1">
      <c r="A157" s="306">
        <v>95</v>
      </c>
      <c r="B157" s="346"/>
      <c r="C157" s="347"/>
      <c r="D157" s="348" t="s">
        <v>350</v>
      </c>
      <c r="E157" s="349" t="s">
        <v>70</v>
      </c>
      <c r="F157" s="350">
        <v>2</v>
      </c>
      <c r="G157" s="350"/>
      <c r="H157" s="162">
        <f>ROUND(F157*G157,2)</f>
        <v>0</v>
      </c>
      <c r="K157" s="297"/>
      <c r="L157" s="297"/>
    </row>
    <row r="158" spans="1:12" s="147" customFormat="1" ht="33.75">
      <c r="A158" s="306">
        <v>96</v>
      </c>
      <c r="B158" s="346"/>
      <c r="C158" s="347"/>
      <c r="D158" s="374" t="s">
        <v>351</v>
      </c>
      <c r="E158" s="349" t="s">
        <v>70</v>
      </c>
      <c r="F158" s="350">
        <v>4</v>
      </c>
      <c r="G158" s="350"/>
      <c r="H158" s="162">
        <f>ROUND(F158*G158,2)</f>
        <v>0</v>
      </c>
      <c r="K158" s="297"/>
      <c r="L158" s="297"/>
    </row>
    <row r="159" spans="1:12" s="147" customFormat="1" ht="24.75" customHeight="1">
      <c r="A159" s="306">
        <v>97</v>
      </c>
      <c r="B159" s="213"/>
      <c r="C159" s="213" t="s">
        <v>80</v>
      </c>
      <c r="D159" s="213" t="s">
        <v>224</v>
      </c>
      <c r="E159" s="213"/>
      <c r="F159" s="214"/>
      <c r="G159" s="214"/>
      <c r="H159" s="215"/>
      <c r="K159" s="297"/>
      <c r="L159" s="297"/>
    </row>
    <row r="160" spans="1:11" s="147" customFormat="1" ht="22.5">
      <c r="A160" s="306">
        <v>98</v>
      </c>
      <c r="B160" s="161"/>
      <c r="C160" s="161"/>
      <c r="D160" s="161" t="s">
        <v>356</v>
      </c>
      <c r="E160" s="161" t="s">
        <v>70</v>
      </c>
      <c r="F160" s="292">
        <v>64</v>
      </c>
      <c r="G160" s="162"/>
      <c r="H160" s="162">
        <f>ROUND(F160*G160,2)</f>
        <v>0</v>
      </c>
      <c r="K160" s="297"/>
    </row>
    <row r="161" spans="1:11" s="147" customFormat="1" ht="22.5">
      <c r="A161" s="306">
        <v>99</v>
      </c>
      <c r="B161" s="161"/>
      <c r="C161" s="161"/>
      <c r="D161" s="161" t="s">
        <v>357</v>
      </c>
      <c r="E161" s="161" t="s">
        <v>70</v>
      </c>
      <c r="F161" s="292">
        <v>47</v>
      </c>
      <c r="G161" s="162"/>
      <c r="H161" s="162">
        <f>ROUND(F161*G161,2)</f>
        <v>0</v>
      </c>
      <c r="K161" s="297"/>
    </row>
    <row r="162" spans="1:11" s="147" customFormat="1" ht="22.5">
      <c r="A162" s="306">
        <v>100</v>
      </c>
      <c r="B162" s="161"/>
      <c r="C162" s="161"/>
      <c r="D162" s="161" t="s">
        <v>358</v>
      </c>
      <c r="E162" s="161" t="s">
        <v>70</v>
      </c>
      <c r="F162" s="292">
        <v>34</v>
      </c>
      <c r="G162" s="162"/>
      <c r="H162" s="162">
        <f aca="true" t="shared" si="4" ref="H162:H169">ROUND(F162*G162,2)</f>
        <v>0</v>
      </c>
      <c r="K162" s="297"/>
    </row>
    <row r="163" spans="1:11" s="147" customFormat="1" ht="22.5">
      <c r="A163" s="306">
        <v>101</v>
      </c>
      <c r="B163" s="161"/>
      <c r="C163" s="161"/>
      <c r="D163" s="161" t="s">
        <v>359</v>
      </c>
      <c r="E163" s="161" t="s">
        <v>70</v>
      </c>
      <c r="F163" s="292">
        <v>12</v>
      </c>
      <c r="G163" s="162"/>
      <c r="H163" s="162">
        <f t="shared" si="4"/>
        <v>0</v>
      </c>
      <c r="K163" s="297"/>
    </row>
    <row r="164" spans="1:11" s="147" customFormat="1" ht="22.5">
      <c r="A164" s="306">
        <v>102</v>
      </c>
      <c r="B164" s="161"/>
      <c r="C164" s="161"/>
      <c r="D164" s="161" t="s">
        <v>360</v>
      </c>
      <c r="E164" s="161" t="s">
        <v>70</v>
      </c>
      <c r="F164" s="292">
        <v>9</v>
      </c>
      <c r="G164" s="162"/>
      <c r="H164" s="162">
        <f t="shared" si="4"/>
        <v>0</v>
      </c>
      <c r="K164" s="297"/>
    </row>
    <row r="165" spans="1:11" s="147" customFormat="1" ht="22.5">
      <c r="A165" s="590">
        <v>103</v>
      </c>
      <c r="B165" s="591"/>
      <c r="C165" s="591"/>
      <c r="D165" s="591" t="s">
        <v>361</v>
      </c>
      <c r="E165" s="591" t="s">
        <v>70</v>
      </c>
      <c r="F165" s="324">
        <v>6</v>
      </c>
      <c r="G165" s="324"/>
      <c r="H165" s="324">
        <f t="shared" si="4"/>
        <v>0</v>
      </c>
      <c r="K165" s="297"/>
    </row>
    <row r="166" spans="1:11" s="147" customFormat="1" ht="24.75" customHeight="1">
      <c r="A166" s="306">
        <v>104</v>
      </c>
      <c r="B166" s="161"/>
      <c r="C166" s="161"/>
      <c r="D166" s="161" t="s">
        <v>362</v>
      </c>
      <c r="E166" s="161" t="s">
        <v>70</v>
      </c>
      <c r="F166" s="292">
        <v>3</v>
      </c>
      <c r="G166" s="162"/>
      <c r="H166" s="162">
        <f t="shared" si="4"/>
        <v>0</v>
      </c>
      <c r="K166" s="297"/>
    </row>
    <row r="167" spans="1:11" s="147" customFormat="1" ht="22.5">
      <c r="A167" s="306">
        <v>105</v>
      </c>
      <c r="B167" s="161"/>
      <c r="C167" s="161"/>
      <c r="D167" s="161" t="s">
        <v>363</v>
      </c>
      <c r="E167" s="161" t="s">
        <v>70</v>
      </c>
      <c r="F167" s="292">
        <v>21</v>
      </c>
      <c r="G167" s="162"/>
      <c r="H167" s="162">
        <f t="shared" si="4"/>
        <v>0</v>
      </c>
      <c r="K167" s="297"/>
    </row>
    <row r="168" spans="1:11" s="147" customFormat="1" ht="22.5">
      <c r="A168" s="306">
        <v>106</v>
      </c>
      <c r="B168" s="161"/>
      <c r="C168" s="161"/>
      <c r="D168" s="161" t="s">
        <v>364</v>
      </c>
      <c r="E168" s="161" t="s">
        <v>70</v>
      </c>
      <c r="F168" s="292">
        <v>3</v>
      </c>
      <c r="G168" s="162"/>
      <c r="H168" s="162">
        <f t="shared" si="4"/>
        <v>0</v>
      </c>
      <c r="K168" s="297"/>
    </row>
    <row r="169" spans="1:11" s="147" customFormat="1" ht="22.5">
      <c r="A169" s="306">
        <v>107</v>
      </c>
      <c r="B169" s="161"/>
      <c r="C169" s="161"/>
      <c r="D169" s="161" t="s">
        <v>365</v>
      </c>
      <c r="E169" s="161" t="s">
        <v>70</v>
      </c>
      <c r="F169" s="292">
        <v>3</v>
      </c>
      <c r="G169" s="162"/>
      <c r="H169" s="162">
        <f t="shared" si="4"/>
        <v>0</v>
      </c>
      <c r="K169" s="297"/>
    </row>
    <row r="170" spans="1:11" s="147" customFormat="1" ht="24.75" customHeight="1">
      <c r="A170" s="590">
        <v>108</v>
      </c>
      <c r="B170" s="591"/>
      <c r="C170" s="591"/>
      <c r="D170" s="591" t="s">
        <v>697</v>
      </c>
      <c r="E170" s="591" t="s">
        <v>70</v>
      </c>
      <c r="F170" s="324">
        <v>3</v>
      </c>
      <c r="G170" s="324"/>
      <c r="H170" s="324">
        <f>ROUND(F170*G170,2)</f>
        <v>0</v>
      </c>
      <c r="K170" s="297"/>
    </row>
    <row r="171" spans="1:11" s="147" customFormat="1" ht="22.5">
      <c r="A171" s="306">
        <v>109</v>
      </c>
      <c r="B171" s="161"/>
      <c r="C171" s="161"/>
      <c r="D171" s="161" t="s">
        <v>352</v>
      </c>
      <c r="E171" s="161" t="s">
        <v>196</v>
      </c>
      <c r="F171" s="292">
        <v>75.9</v>
      </c>
      <c r="G171" s="162"/>
      <c r="H171" s="162">
        <f aca="true" t="shared" si="5" ref="H171:H176">ROUND(F171*G171,2)</f>
        <v>0</v>
      </c>
      <c r="K171" s="297"/>
    </row>
    <row r="172" spans="1:11" s="147" customFormat="1" ht="19.5" customHeight="1">
      <c r="A172" s="306">
        <v>110</v>
      </c>
      <c r="B172" s="161"/>
      <c r="C172" s="161"/>
      <c r="D172" s="161" t="s">
        <v>353</v>
      </c>
      <c r="E172" s="161" t="s">
        <v>69</v>
      </c>
      <c r="F172" s="292">
        <v>10.8</v>
      </c>
      <c r="G172" s="162"/>
      <c r="H172" s="162">
        <f t="shared" si="5"/>
        <v>0</v>
      </c>
      <c r="K172" s="297"/>
    </row>
    <row r="173" spans="1:11" s="147" customFormat="1" ht="19.5" customHeight="1">
      <c r="A173" s="306">
        <v>111</v>
      </c>
      <c r="B173" s="161"/>
      <c r="C173" s="161"/>
      <c r="D173" s="161" t="s">
        <v>354</v>
      </c>
      <c r="E173" s="161" t="s">
        <v>196</v>
      </c>
      <c r="F173" s="292">
        <v>40.2</v>
      </c>
      <c r="G173" s="162"/>
      <c r="H173" s="162">
        <f t="shared" si="5"/>
        <v>0</v>
      </c>
      <c r="K173" s="297"/>
    </row>
    <row r="174" spans="1:11" s="147" customFormat="1" ht="19.5" customHeight="1">
      <c r="A174" s="306">
        <v>112</v>
      </c>
      <c r="B174" s="161"/>
      <c r="C174" s="161"/>
      <c r="D174" s="161" t="s">
        <v>355</v>
      </c>
      <c r="E174" s="161" t="s">
        <v>200</v>
      </c>
      <c r="F174" s="292">
        <v>82.7</v>
      </c>
      <c r="G174" s="162"/>
      <c r="H174" s="162">
        <f t="shared" si="5"/>
        <v>0</v>
      </c>
      <c r="K174" s="297"/>
    </row>
    <row r="175" spans="1:11" s="147" customFormat="1" ht="22.5">
      <c r="A175" s="306">
        <v>113</v>
      </c>
      <c r="B175" s="161"/>
      <c r="C175" s="161"/>
      <c r="D175" s="161" t="s">
        <v>366</v>
      </c>
      <c r="E175" s="161" t="s">
        <v>196</v>
      </c>
      <c r="F175" s="162">
        <v>24</v>
      </c>
      <c r="G175" s="162"/>
      <c r="H175" s="162">
        <f t="shared" si="5"/>
        <v>0</v>
      </c>
      <c r="K175" s="297"/>
    </row>
    <row r="176" spans="1:12" s="293" customFormat="1" ht="24.75" customHeight="1">
      <c r="A176" s="306">
        <v>114</v>
      </c>
      <c r="B176" s="291"/>
      <c r="C176" s="291"/>
      <c r="D176" s="291" t="s">
        <v>307</v>
      </c>
      <c r="E176" s="356" t="s">
        <v>200</v>
      </c>
      <c r="F176" s="292">
        <v>134</v>
      </c>
      <c r="G176" s="292"/>
      <c r="H176" s="292">
        <f t="shared" si="5"/>
        <v>0</v>
      </c>
      <c r="J176" s="147"/>
      <c r="K176" s="297"/>
      <c r="L176" s="357"/>
    </row>
    <row r="177" spans="1:8" s="147" customFormat="1" ht="21" customHeight="1">
      <c r="A177" s="153"/>
      <c r="B177" s="154"/>
      <c r="C177" s="154" t="s">
        <v>102</v>
      </c>
      <c r="D177" s="154" t="s">
        <v>103</v>
      </c>
      <c r="E177" s="154"/>
      <c r="F177" s="155"/>
      <c r="G177" s="155"/>
      <c r="H177" s="290"/>
    </row>
    <row r="178" spans="1:15" s="147" customFormat="1" ht="21" customHeight="1">
      <c r="A178" s="163"/>
      <c r="B178" s="164"/>
      <c r="C178" s="164"/>
      <c r="D178" s="164" t="s">
        <v>197</v>
      </c>
      <c r="E178" s="164"/>
      <c r="F178" s="165"/>
      <c r="G178" s="165"/>
      <c r="H178" s="165">
        <f>SUM(H12:H176)</f>
        <v>0</v>
      </c>
      <c r="J178" s="297"/>
      <c r="N178" s="297"/>
      <c r="O178" s="531"/>
    </row>
    <row r="180" ht="12" customHeight="1">
      <c r="A180" s="166" t="s">
        <v>163</v>
      </c>
    </row>
    <row r="181" spans="9:10" ht="19.5" customHeight="1">
      <c r="I181" s="307"/>
      <c r="J181" s="307"/>
    </row>
  </sheetData>
  <sheetProtection/>
  <mergeCells count="1">
    <mergeCell ref="A4:B4"/>
  </mergeCells>
  <printOptions/>
  <pageMargins left="0.7" right="0.7" top="0.787401575" bottom="0.787401575" header="0.3" footer="0.3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43">
      <selection activeCell="A2" sqref="A2"/>
    </sheetView>
  </sheetViews>
  <sheetFormatPr defaultColWidth="9.140625" defaultRowHeight="11.25" customHeight="1"/>
  <cols>
    <col min="1" max="1" width="5.7109375" style="378" customWidth="1"/>
    <col min="2" max="2" width="4.57421875" style="378" customWidth="1"/>
    <col min="3" max="3" width="4.7109375" style="378" customWidth="1"/>
    <col min="4" max="4" width="12.7109375" style="378" customWidth="1"/>
    <col min="5" max="5" width="55.7109375" style="378" customWidth="1"/>
    <col min="6" max="6" width="4.7109375" style="378" customWidth="1"/>
    <col min="7" max="7" width="9.57421875" style="378" customWidth="1"/>
    <col min="8" max="8" width="9.8515625" style="378" customWidth="1"/>
    <col min="9" max="9" width="12.7109375" style="378" customWidth="1"/>
    <col min="10" max="10" width="10.7109375" style="378" hidden="1" customWidth="1"/>
    <col min="11" max="11" width="10.8515625" style="378" hidden="1" customWidth="1"/>
    <col min="12" max="12" width="9.7109375" style="378" hidden="1" customWidth="1"/>
    <col min="13" max="13" width="11.57421875" style="378" hidden="1" customWidth="1"/>
    <col min="14" max="14" width="6.7109375" style="378" hidden="1" customWidth="1"/>
    <col min="15" max="15" width="7.140625" style="378" hidden="1" customWidth="1"/>
    <col min="16" max="18" width="9.140625" style="378" hidden="1" customWidth="1"/>
    <col min="19" max="19" width="0" style="378" hidden="1" customWidth="1"/>
    <col min="20" max="16384" width="9.140625" style="378" customWidth="1"/>
  </cols>
  <sheetData>
    <row r="1" spans="1:19" ht="18" customHeight="1">
      <c r="A1" s="375" t="s">
        <v>699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7"/>
      <c r="O1" s="377"/>
      <c r="P1" s="376"/>
      <c r="Q1" s="376"/>
      <c r="R1" s="376"/>
      <c r="S1" s="376"/>
    </row>
    <row r="2" spans="1:19" ht="10.5" customHeight="1">
      <c r="A2" s="379" t="s">
        <v>175</v>
      </c>
      <c r="B2" s="380"/>
      <c r="C2" s="380" t="s">
        <v>692</v>
      </c>
      <c r="D2" s="380"/>
      <c r="E2" s="380"/>
      <c r="F2" s="380"/>
      <c r="G2" s="380"/>
      <c r="H2" s="380"/>
      <c r="I2" s="380"/>
      <c r="J2" s="380"/>
      <c r="K2" s="380"/>
      <c r="L2" s="376"/>
      <c r="M2" s="376"/>
      <c r="N2" s="377"/>
      <c r="O2" s="377"/>
      <c r="P2" s="376"/>
      <c r="Q2" s="376"/>
      <c r="R2" s="376"/>
      <c r="S2" s="376"/>
    </row>
    <row r="3" spans="1:19" ht="10.5" customHeight="1">
      <c r="A3" s="379" t="s">
        <v>176</v>
      </c>
      <c r="B3" s="380"/>
      <c r="C3" s="380" t="s">
        <v>412</v>
      </c>
      <c r="D3" s="380"/>
      <c r="E3" s="380"/>
      <c r="F3" s="380"/>
      <c r="G3" s="380"/>
      <c r="H3" s="380"/>
      <c r="I3" s="380"/>
      <c r="J3" s="380"/>
      <c r="K3" s="380"/>
      <c r="L3" s="376"/>
      <c r="M3" s="376"/>
      <c r="N3" s="377"/>
      <c r="O3" s="377"/>
      <c r="P3" s="376"/>
      <c r="Q3" s="376"/>
      <c r="R3" s="376"/>
      <c r="S3" s="376"/>
    </row>
    <row r="4" spans="1:19" ht="10.5" customHeight="1">
      <c r="A4" s="379" t="s">
        <v>177</v>
      </c>
      <c r="B4" s="380"/>
      <c r="C4" s="380" t="str">
        <f>'[2]Krycí list'!E9</f>
        <v> </v>
      </c>
      <c r="D4" s="380"/>
      <c r="E4" s="380"/>
      <c r="F4" s="380"/>
      <c r="G4" s="380"/>
      <c r="H4" s="380"/>
      <c r="I4" s="380"/>
      <c r="J4" s="380"/>
      <c r="K4" s="380"/>
      <c r="L4" s="376"/>
      <c r="M4" s="376"/>
      <c r="N4" s="377"/>
      <c r="O4" s="377"/>
      <c r="P4" s="376"/>
      <c r="Q4" s="376"/>
      <c r="R4" s="376"/>
      <c r="S4" s="376"/>
    </row>
    <row r="5" spans="1:19" ht="10.5" customHeight="1">
      <c r="A5" s="380" t="s">
        <v>261</v>
      </c>
      <c r="B5" s="380"/>
      <c r="C5" s="380" t="str">
        <f>'[2]Krycí list'!P5</f>
        <v> </v>
      </c>
      <c r="D5" s="380"/>
      <c r="E5" s="380"/>
      <c r="F5" s="380"/>
      <c r="G5" s="380"/>
      <c r="H5" s="380"/>
      <c r="I5" s="380"/>
      <c r="J5" s="380"/>
      <c r="K5" s="380"/>
      <c r="L5" s="376"/>
      <c r="M5" s="376"/>
      <c r="N5" s="377"/>
      <c r="O5" s="377"/>
      <c r="P5" s="376"/>
      <c r="Q5" s="376"/>
      <c r="R5" s="376"/>
      <c r="S5" s="376"/>
    </row>
    <row r="6" spans="1:19" ht="4.5" customHeight="1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76"/>
      <c r="M6" s="376"/>
      <c r="N6" s="377"/>
      <c r="O6" s="377"/>
      <c r="P6" s="376"/>
      <c r="Q6" s="376"/>
      <c r="R6" s="376"/>
      <c r="S6" s="376"/>
    </row>
    <row r="7" spans="1:19" ht="10.5" customHeight="1">
      <c r="A7" s="380" t="s">
        <v>179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76"/>
      <c r="M7" s="376"/>
      <c r="N7" s="377"/>
      <c r="O7" s="377"/>
      <c r="P7" s="376"/>
      <c r="Q7" s="376"/>
      <c r="R7" s="376"/>
      <c r="S7" s="376"/>
    </row>
    <row r="8" spans="1:19" ht="10.5" customHeight="1">
      <c r="A8" s="380" t="s">
        <v>180</v>
      </c>
      <c r="B8" s="380"/>
      <c r="C8" s="380" t="str">
        <f>'[2]Krycí list'!E28</f>
        <v> </v>
      </c>
      <c r="D8" s="380"/>
      <c r="E8" s="380"/>
      <c r="F8" s="380"/>
      <c r="G8" s="380"/>
      <c r="H8" s="380"/>
      <c r="I8" s="380"/>
      <c r="J8" s="380"/>
      <c r="K8" s="380"/>
      <c r="L8" s="376"/>
      <c r="M8" s="376"/>
      <c r="N8" s="377"/>
      <c r="O8" s="377"/>
      <c r="P8" s="376"/>
      <c r="Q8" s="376"/>
      <c r="R8" s="376"/>
      <c r="S8" s="376"/>
    </row>
    <row r="9" spans="1:19" ht="10.5" customHeight="1">
      <c r="A9" s="380" t="s">
        <v>181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76"/>
      <c r="M9" s="376"/>
      <c r="N9" s="377"/>
      <c r="O9" s="377"/>
      <c r="P9" s="376"/>
      <c r="Q9" s="376"/>
      <c r="R9" s="376"/>
      <c r="S9" s="376"/>
    </row>
    <row r="10" spans="1:19" ht="6" customHeight="1">
      <c r="A10" s="376"/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7"/>
      <c r="O10" s="377"/>
      <c r="P10" s="376"/>
      <c r="Q10" s="376"/>
      <c r="R10" s="376"/>
      <c r="S10" s="376"/>
    </row>
    <row r="11" spans="1:19" ht="21.75" customHeight="1">
      <c r="A11" s="381" t="s">
        <v>55</v>
      </c>
      <c r="B11" s="382" t="s">
        <v>367</v>
      </c>
      <c r="C11" s="382" t="s">
        <v>155</v>
      </c>
      <c r="D11" s="382" t="s">
        <v>162</v>
      </c>
      <c r="E11" s="382" t="s">
        <v>56</v>
      </c>
      <c r="F11" s="382" t="s">
        <v>57</v>
      </c>
      <c r="G11" s="382" t="s">
        <v>58</v>
      </c>
      <c r="H11" s="382" t="s">
        <v>100</v>
      </c>
      <c r="I11" s="382" t="s">
        <v>182</v>
      </c>
      <c r="J11" s="382" t="s">
        <v>368</v>
      </c>
      <c r="K11" s="382" t="s">
        <v>183</v>
      </c>
      <c r="L11" s="382" t="s">
        <v>369</v>
      </c>
      <c r="M11" s="382" t="s">
        <v>370</v>
      </c>
      <c r="N11" s="383" t="s">
        <v>371</v>
      </c>
      <c r="O11" s="383" t="s">
        <v>372</v>
      </c>
      <c r="P11" s="382"/>
      <c r="Q11" s="382"/>
      <c r="R11" s="382"/>
      <c r="S11" s="384" t="s">
        <v>373</v>
      </c>
    </row>
    <row r="12" spans="1:19" ht="10.5" customHeight="1">
      <c r="A12" s="385">
        <v>1</v>
      </c>
      <c r="B12" s="386">
        <v>2</v>
      </c>
      <c r="C12" s="386">
        <v>3</v>
      </c>
      <c r="D12" s="386">
        <v>4</v>
      </c>
      <c r="E12" s="386">
        <v>5</v>
      </c>
      <c r="F12" s="386">
        <v>6</v>
      </c>
      <c r="G12" s="386">
        <v>7</v>
      </c>
      <c r="H12" s="386">
        <v>8</v>
      </c>
      <c r="I12" s="386">
        <v>9</v>
      </c>
      <c r="J12" s="386"/>
      <c r="K12" s="386"/>
      <c r="L12" s="386"/>
      <c r="M12" s="386"/>
      <c r="N12" s="387">
        <v>11</v>
      </c>
      <c r="O12" s="387">
        <v>12</v>
      </c>
      <c r="P12" s="386"/>
      <c r="Q12" s="386"/>
      <c r="R12" s="386"/>
      <c r="S12" s="388">
        <v>11</v>
      </c>
    </row>
    <row r="13" spans="1:19" ht="3.75" customHeight="1">
      <c r="A13" s="376"/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89"/>
      <c r="O13" s="390"/>
      <c r="P13" s="391"/>
      <c r="Q13" s="391"/>
      <c r="R13" s="391"/>
      <c r="S13" s="391"/>
    </row>
    <row r="14" spans="1:15" s="397" customFormat="1" ht="21" customHeight="1">
      <c r="A14" s="392"/>
      <c r="B14" s="393" t="s">
        <v>142</v>
      </c>
      <c r="C14" s="392"/>
      <c r="D14" s="392" t="s">
        <v>73</v>
      </c>
      <c r="E14" s="392" t="s">
        <v>374</v>
      </c>
      <c r="F14" s="392"/>
      <c r="G14" s="392"/>
      <c r="H14" s="392"/>
      <c r="I14" s="394"/>
      <c r="J14" s="395"/>
      <c r="K14" s="396" t="e">
        <f>K15+K24+K26+K28+#REF!+K38+K58+K66</f>
        <v>#REF!</v>
      </c>
      <c r="L14" s="395"/>
      <c r="M14" s="396" t="e">
        <f>M15+M24+M26+M28+#REF!+M38+M58+M66</f>
        <v>#REF!</v>
      </c>
      <c r="O14" s="398" t="s">
        <v>260</v>
      </c>
    </row>
    <row r="15" spans="1:21" s="397" customFormat="1" ht="21" customHeight="1">
      <c r="A15" s="399"/>
      <c r="B15" s="400" t="s">
        <v>142</v>
      </c>
      <c r="C15" s="399"/>
      <c r="D15" s="401" t="s">
        <v>59</v>
      </c>
      <c r="E15" s="401" t="s">
        <v>375</v>
      </c>
      <c r="F15" s="399"/>
      <c r="G15" s="399"/>
      <c r="H15" s="399"/>
      <c r="I15" s="402"/>
      <c r="K15" s="403">
        <f>SUM(K16:K23)</f>
        <v>2</v>
      </c>
      <c r="M15" s="403">
        <f>SUM(M16:M23)</f>
        <v>0</v>
      </c>
      <c r="O15" s="404" t="s">
        <v>59</v>
      </c>
      <c r="U15" s="413"/>
    </row>
    <row r="16" spans="1:15" s="413" customFormat="1" ht="21" customHeight="1">
      <c r="A16" s="405">
        <v>1</v>
      </c>
      <c r="B16" s="405"/>
      <c r="C16" s="405"/>
      <c r="D16" s="406"/>
      <c r="E16" s="407" t="s">
        <v>376</v>
      </c>
      <c r="F16" s="405" t="s">
        <v>317</v>
      </c>
      <c r="G16" s="408">
        <v>12.5</v>
      </c>
      <c r="H16" s="409"/>
      <c r="I16" s="409">
        <f aca="true" t="shared" si="0" ref="I16:I67">ROUND(G16*H16,2)</f>
        <v>0</v>
      </c>
      <c r="J16" s="410">
        <v>0</v>
      </c>
      <c r="K16" s="411">
        <f aca="true" t="shared" si="1" ref="K16:K23">G16*J16</f>
        <v>0</v>
      </c>
      <c r="L16" s="410">
        <v>0</v>
      </c>
      <c r="M16" s="411">
        <f aca="true" t="shared" si="2" ref="M16:M23">G16*L16</f>
        <v>0</v>
      </c>
      <c r="N16" s="412">
        <v>4</v>
      </c>
      <c r="O16" s="413" t="s">
        <v>60</v>
      </c>
    </row>
    <row r="17" spans="1:15" s="413" customFormat="1" ht="21" customHeight="1">
      <c r="A17" s="405">
        <v>2</v>
      </c>
      <c r="B17" s="405"/>
      <c r="C17" s="405"/>
      <c r="D17" s="406"/>
      <c r="E17" s="407" t="s">
        <v>377</v>
      </c>
      <c r="F17" s="405" t="s">
        <v>317</v>
      </c>
      <c r="G17" s="408">
        <v>12.5</v>
      </c>
      <c r="H17" s="409"/>
      <c r="I17" s="409">
        <f t="shared" si="0"/>
        <v>0</v>
      </c>
      <c r="J17" s="410">
        <v>0</v>
      </c>
      <c r="K17" s="411">
        <f t="shared" si="1"/>
        <v>0</v>
      </c>
      <c r="L17" s="410">
        <v>0</v>
      </c>
      <c r="M17" s="411">
        <f t="shared" si="2"/>
        <v>0</v>
      </c>
      <c r="N17" s="412">
        <v>4</v>
      </c>
      <c r="O17" s="413" t="s">
        <v>60</v>
      </c>
    </row>
    <row r="18" spans="1:15" s="413" customFormat="1" ht="21" customHeight="1">
      <c r="A18" s="405">
        <v>3</v>
      </c>
      <c r="B18" s="405"/>
      <c r="C18" s="405"/>
      <c r="D18" s="406"/>
      <c r="E18" s="407" t="s">
        <v>378</v>
      </c>
      <c r="F18" s="405" t="s">
        <v>317</v>
      </c>
      <c r="G18" s="408">
        <v>12.5</v>
      </c>
      <c r="H18" s="409"/>
      <c r="I18" s="409">
        <f t="shared" si="0"/>
        <v>0</v>
      </c>
      <c r="J18" s="410">
        <v>0</v>
      </c>
      <c r="K18" s="411">
        <f t="shared" si="1"/>
        <v>0</v>
      </c>
      <c r="L18" s="410">
        <v>0</v>
      </c>
      <c r="M18" s="411">
        <f t="shared" si="2"/>
        <v>0</v>
      </c>
      <c r="N18" s="412">
        <v>4</v>
      </c>
      <c r="O18" s="413" t="s">
        <v>60</v>
      </c>
    </row>
    <row r="19" spans="1:15" s="413" customFormat="1" ht="21" customHeight="1">
      <c r="A19" s="405">
        <v>4</v>
      </c>
      <c r="B19" s="405"/>
      <c r="C19" s="405"/>
      <c r="D19" s="406"/>
      <c r="E19" s="407" t="s">
        <v>379</v>
      </c>
      <c r="F19" s="405" t="s">
        <v>317</v>
      </c>
      <c r="G19" s="408">
        <v>12.5</v>
      </c>
      <c r="H19" s="409"/>
      <c r="I19" s="409">
        <f t="shared" si="0"/>
        <v>0</v>
      </c>
      <c r="J19" s="410">
        <v>0</v>
      </c>
      <c r="K19" s="411">
        <f t="shared" si="1"/>
        <v>0</v>
      </c>
      <c r="L19" s="410">
        <v>0</v>
      </c>
      <c r="M19" s="411">
        <f t="shared" si="2"/>
        <v>0</v>
      </c>
      <c r="N19" s="412">
        <v>4</v>
      </c>
      <c r="O19" s="413" t="s">
        <v>60</v>
      </c>
    </row>
    <row r="20" spans="1:15" s="413" customFormat="1" ht="21" customHeight="1">
      <c r="A20" s="405">
        <v>5</v>
      </c>
      <c r="B20" s="405"/>
      <c r="C20" s="405"/>
      <c r="D20" s="406"/>
      <c r="E20" s="407" t="s">
        <v>380</v>
      </c>
      <c r="F20" s="405" t="s">
        <v>317</v>
      </c>
      <c r="G20" s="408">
        <v>12.5</v>
      </c>
      <c r="H20" s="409"/>
      <c r="I20" s="409">
        <f t="shared" si="0"/>
        <v>0</v>
      </c>
      <c r="J20" s="410">
        <v>0</v>
      </c>
      <c r="K20" s="411">
        <f t="shared" si="1"/>
        <v>0</v>
      </c>
      <c r="L20" s="410">
        <v>0</v>
      </c>
      <c r="M20" s="411">
        <f t="shared" si="2"/>
        <v>0</v>
      </c>
      <c r="N20" s="412">
        <v>4</v>
      </c>
      <c r="O20" s="413" t="s">
        <v>60</v>
      </c>
    </row>
    <row r="21" spans="1:15" s="413" customFormat="1" ht="21" customHeight="1">
      <c r="A21" s="405">
        <v>6</v>
      </c>
      <c r="B21" s="405"/>
      <c r="C21" s="405"/>
      <c r="D21" s="406"/>
      <c r="E21" s="407" t="s">
        <v>381</v>
      </c>
      <c r="F21" s="405" t="s">
        <v>317</v>
      </c>
      <c r="G21" s="408">
        <v>12.5</v>
      </c>
      <c r="H21" s="414"/>
      <c r="I21" s="409">
        <f t="shared" si="0"/>
        <v>0</v>
      </c>
      <c r="J21" s="410">
        <v>0</v>
      </c>
      <c r="K21" s="411">
        <f t="shared" si="1"/>
        <v>0</v>
      </c>
      <c r="L21" s="410">
        <v>0</v>
      </c>
      <c r="M21" s="411">
        <f t="shared" si="2"/>
        <v>0</v>
      </c>
      <c r="N21" s="412">
        <v>4</v>
      </c>
      <c r="O21" s="413" t="s">
        <v>60</v>
      </c>
    </row>
    <row r="22" spans="1:15" s="413" customFormat="1" ht="21" customHeight="1">
      <c r="A22" s="405">
        <v>7</v>
      </c>
      <c r="B22" s="405"/>
      <c r="C22" s="405"/>
      <c r="D22" s="406"/>
      <c r="E22" s="407" t="s">
        <v>382</v>
      </c>
      <c r="F22" s="405" t="s">
        <v>317</v>
      </c>
      <c r="G22" s="408">
        <v>1.1</v>
      </c>
      <c r="H22" s="414"/>
      <c r="I22" s="409">
        <f t="shared" si="0"/>
        <v>0</v>
      </c>
      <c r="J22" s="410">
        <v>0</v>
      </c>
      <c r="K22" s="411">
        <f t="shared" si="1"/>
        <v>0</v>
      </c>
      <c r="L22" s="410">
        <v>0</v>
      </c>
      <c r="M22" s="411">
        <f t="shared" si="2"/>
        <v>0</v>
      </c>
      <c r="N22" s="412">
        <v>4</v>
      </c>
      <c r="O22" s="413" t="s">
        <v>60</v>
      </c>
    </row>
    <row r="23" spans="1:15" s="413" customFormat="1" ht="21" customHeight="1">
      <c r="A23" s="405">
        <v>8</v>
      </c>
      <c r="B23" s="269"/>
      <c r="C23" s="269"/>
      <c r="D23" s="415"/>
      <c r="E23" s="265" t="s">
        <v>383</v>
      </c>
      <c r="F23" s="269" t="s">
        <v>77</v>
      </c>
      <c r="G23" s="330">
        <v>2</v>
      </c>
      <c r="H23" s="416"/>
      <c r="I23" s="409">
        <f t="shared" si="0"/>
        <v>0</v>
      </c>
      <c r="J23" s="417">
        <v>1</v>
      </c>
      <c r="K23" s="418">
        <f t="shared" si="1"/>
        <v>2</v>
      </c>
      <c r="L23" s="417">
        <v>0</v>
      </c>
      <c r="M23" s="418">
        <f t="shared" si="2"/>
        <v>0</v>
      </c>
      <c r="N23" s="419">
        <v>8</v>
      </c>
      <c r="O23" s="420" t="s">
        <v>60</v>
      </c>
    </row>
    <row r="24" spans="1:21" s="397" customFormat="1" ht="21" customHeight="1">
      <c r="A24" s="405">
        <v>9</v>
      </c>
      <c r="B24" s="400" t="s">
        <v>142</v>
      </c>
      <c r="C24" s="399"/>
      <c r="D24" s="401" t="s">
        <v>60</v>
      </c>
      <c r="E24" s="401" t="s">
        <v>384</v>
      </c>
      <c r="F24" s="421"/>
      <c r="G24" s="399"/>
      <c r="H24" s="422"/>
      <c r="I24" s="402"/>
      <c r="K24" s="403">
        <f>SUM(K25:K25)</f>
        <v>17.60811232</v>
      </c>
      <c r="M24" s="403">
        <f>SUM(M25:M25)</f>
        <v>0</v>
      </c>
      <c r="O24" s="404" t="s">
        <v>59</v>
      </c>
      <c r="U24" s="413"/>
    </row>
    <row r="25" spans="1:15" s="413" customFormat="1" ht="21" customHeight="1">
      <c r="A25" s="405">
        <v>10</v>
      </c>
      <c r="B25" s="405"/>
      <c r="C25" s="405"/>
      <c r="D25" s="406"/>
      <c r="E25" s="407" t="s">
        <v>385</v>
      </c>
      <c r="F25" s="405" t="s">
        <v>317</v>
      </c>
      <c r="G25" s="408">
        <v>8</v>
      </c>
      <c r="H25" s="414"/>
      <c r="I25" s="409">
        <f t="shared" si="0"/>
        <v>0</v>
      </c>
      <c r="J25" s="410">
        <v>2.20101404</v>
      </c>
      <c r="K25" s="411">
        <f>G25*J25</f>
        <v>17.60811232</v>
      </c>
      <c r="L25" s="410">
        <v>0</v>
      </c>
      <c r="M25" s="411">
        <f>G25*L25</f>
        <v>0</v>
      </c>
      <c r="N25" s="412">
        <v>4</v>
      </c>
      <c r="O25" s="413" t="s">
        <v>60</v>
      </c>
    </row>
    <row r="26" spans="1:21" s="397" customFormat="1" ht="21" customHeight="1">
      <c r="A26" s="405">
        <v>11</v>
      </c>
      <c r="B26" s="400" t="s">
        <v>142</v>
      </c>
      <c r="C26" s="399"/>
      <c r="D26" s="401" t="s">
        <v>61</v>
      </c>
      <c r="E26" s="401" t="s">
        <v>101</v>
      </c>
      <c r="F26" s="421"/>
      <c r="G26" s="399"/>
      <c r="H26" s="422"/>
      <c r="I26" s="402"/>
      <c r="K26" s="403">
        <f>SUM(K27:K27)</f>
        <v>13.3502875632</v>
      </c>
      <c r="M26" s="403">
        <f>SUM(M27:M27)</f>
        <v>0</v>
      </c>
      <c r="O26" s="404" t="s">
        <v>59</v>
      </c>
      <c r="U26" s="413"/>
    </row>
    <row r="27" spans="1:15" s="413" customFormat="1" ht="22.5">
      <c r="A27" s="405">
        <v>12</v>
      </c>
      <c r="B27" s="405"/>
      <c r="C27" s="405"/>
      <c r="D27" s="406"/>
      <c r="E27" s="265" t="s">
        <v>386</v>
      </c>
      <c r="F27" s="405" t="s">
        <v>317</v>
      </c>
      <c r="G27" s="408">
        <v>6.3</v>
      </c>
      <c r="H27" s="414"/>
      <c r="I27" s="409">
        <f t="shared" si="0"/>
        <v>0</v>
      </c>
      <c r="J27" s="410">
        <v>2.119093264</v>
      </c>
      <c r="K27" s="411">
        <f>G27*J27</f>
        <v>13.3502875632</v>
      </c>
      <c r="L27" s="410">
        <v>0</v>
      </c>
      <c r="M27" s="411">
        <f>G27*L27</f>
        <v>0</v>
      </c>
      <c r="N27" s="412">
        <v>4</v>
      </c>
      <c r="O27" s="413" t="s">
        <v>60</v>
      </c>
    </row>
    <row r="28" spans="1:21" s="397" customFormat="1" ht="21" customHeight="1">
      <c r="A28" s="405">
        <v>13</v>
      </c>
      <c r="B28" s="400" t="s">
        <v>142</v>
      </c>
      <c r="C28" s="399"/>
      <c r="D28" s="401" t="s">
        <v>62</v>
      </c>
      <c r="E28" s="401" t="s">
        <v>387</v>
      </c>
      <c r="F28" s="421"/>
      <c r="G28" s="399"/>
      <c r="H28" s="422"/>
      <c r="I28" s="402"/>
      <c r="K28" s="403">
        <f>SUM(K37:K37)</f>
        <v>7.014673800000001</v>
      </c>
      <c r="M28" s="403">
        <f>SUM(M37:M37)</f>
        <v>0</v>
      </c>
      <c r="O28" s="404" t="s">
        <v>59</v>
      </c>
      <c r="U28" s="413"/>
    </row>
    <row r="29" spans="1:14" s="413" customFormat="1" ht="21" customHeight="1">
      <c r="A29" s="405">
        <v>14</v>
      </c>
      <c r="B29" s="405"/>
      <c r="C29" s="405"/>
      <c r="D29" s="406"/>
      <c r="E29" s="265" t="s">
        <v>413</v>
      </c>
      <c r="F29" s="405" t="s">
        <v>317</v>
      </c>
      <c r="G29" s="408">
        <v>4.95</v>
      </c>
      <c r="H29" s="414"/>
      <c r="I29" s="409">
        <f t="shared" si="0"/>
        <v>0</v>
      </c>
      <c r="J29" s="410"/>
      <c r="K29" s="411"/>
      <c r="L29" s="410"/>
      <c r="M29" s="411"/>
      <c r="N29" s="412"/>
    </row>
    <row r="30" spans="1:14" s="413" customFormat="1" ht="21" customHeight="1">
      <c r="A30" s="405">
        <v>15</v>
      </c>
      <c r="B30" s="428"/>
      <c r="C30" s="428"/>
      <c r="D30" s="429"/>
      <c r="E30" s="430" t="s">
        <v>391</v>
      </c>
      <c r="F30" s="428" t="s">
        <v>196</v>
      </c>
      <c r="G30" s="431">
        <v>35</v>
      </c>
      <c r="H30" s="431"/>
      <c r="I30" s="409">
        <f t="shared" si="0"/>
        <v>0</v>
      </c>
      <c r="J30" s="410"/>
      <c r="K30" s="411"/>
      <c r="L30" s="410"/>
      <c r="M30" s="411"/>
      <c r="N30" s="412"/>
    </row>
    <row r="31" spans="1:14" s="413" customFormat="1" ht="21" customHeight="1">
      <c r="A31" s="405">
        <v>16</v>
      </c>
      <c r="B31" s="428"/>
      <c r="C31" s="428"/>
      <c r="D31" s="429"/>
      <c r="E31" s="430" t="s">
        <v>392</v>
      </c>
      <c r="F31" s="428" t="s">
        <v>196</v>
      </c>
      <c r="G31" s="431">
        <v>35</v>
      </c>
      <c r="H31" s="431"/>
      <c r="I31" s="409">
        <f t="shared" si="0"/>
        <v>0</v>
      </c>
      <c r="J31" s="410"/>
      <c r="K31" s="411"/>
      <c r="L31" s="410"/>
      <c r="M31" s="411"/>
      <c r="N31" s="412"/>
    </row>
    <row r="32" spans="1:14" s="413" customFormat="1" ht="21" customHeight="1">
      <c r="A32" s="405">
        <v>17</v>
      </c>
      <c r="B32" s="428"/>
      <c r="C32" s="428"/>
      <c r="D32" s="429"/>
      <c r="E32" s="430" t="s">
        <v>393</v>
      </c>
      <c r="F32" s="428" t="s">
        <v>196</v>
      </c>
      <c r="G32" s="431">
        <v>35</v>
      </c>
      <c r="H32" s="431"/>
      <c r="I32" s="409">
        <f t="shared" si="0"/>
        <v>0</v>
      </c>
      <c r="J32" s="410"/>
      <c r="K32" s="411"/>
      <c r="L32" s="410"/>
      <c r="M32" s="411"/>
      <c r="N32" s="412"/>
    </row>
    <row r="33" spans="1:14" s="413" customFormat="1" ht="21" customHeight="1">
      <c r="A33" s="405">
        <v>18</v>
      </c>
      <c r="B33" s="428"/>
      <c r="C33" s="428"/>
      <c r="D33" s="429"/>
      <c r="E33" s="430" t="s">
        <v>394</v>
      </c>
      <c r="F33" s="428" t="s">
        <v>196</v>
      </c>
      <c r="G33" s="431">
        <v>35</v>
      </c>
      <c r="H33" s="431"/>
      <c r="I33" s="409">
        <f t="shared" si="0"/>
        <v>0</v>
      </c>
      <c r="J33" s="410"/>
      <c r="K33" s="411"/>
      <c r="L33" s="410"/>
      <c r="M33" s="411"/>
      <c r="N33" s="412"/>
    </row>
    <row r="34" spans="1:14" s="413" customFormat="1" ht="21" customHeight="1">
      <c r="A34" s="592">
        <v>19</v>
      </c>
      <c r="B34" s="585"/>
      <c r="C34" s="585"/>
      <c r="D34" s="586"/>
      <c r="E34" s="587" t="s">
        <v>395</v>
      </c>
      <c r="F34" s="585" t="s">
        <v>77</v>
      </c>
      <c r="G34" s="593">
        <v>0.5</v>
      </c>
      <c r="H34" s="593"/>
      <c r="I34" s="594">
        <f t="shared" si="0"/>
        <v>0</v>
      </c>
      <c r="J34" s="410"/>
      <c r="K34" s="411"/>
      <c r="L34" s="410"/>
      <c r="M34" s="411"/>
      <c r="N34" s="412"/>
    </row>
    <row r="35" spans="1:21" s="427" customFormat="1" ht="22.5">
      <c r="A35" s="405">
        <v>20</v>
      </c>
      <c r="B35" s="423"/>
      <c r="C35" s="423"/>
      <c r="D35" s="424"/>
      <c r="E35" s="425" t="s">
        <v>388</v>
      </c>
      <c r="F35" s="423" t="s">
        <v>196</v>
      </c>
      <c r="G35" s="426">
        <v>5</v>
      </c>
      <c r="H35" s="426"/>
      <c r="I35" s="409">
        <f t="shared" si="0"/>
        <v>0</v>
      </c>
      <c r="U35" s="413"/>
    </row>
    <row r="36" spans="1:21" s="427" customFormat="1" ht="21" customHeight="1">
      <c r="A36" s="405">
        <v>21</v>
      </c>
      <c r="B36" s="423"/>
      <c r="C36" s="423"/>
      <c r="D36" s="424"/>
      <c r="E36" s="425" t="s">
        <v>389</v>
      </c>
      <c r="F36" s="423" t="s">
        <v>196</v>
      </c>
      <c r="G36" s="426">
        <v>5</v>
      </c>
      <c r="H36" s="426"/>
      <c r="I36" s="409">
        <f t="shared" si="0"/>
        <v>0</v>
      </c>
      <c r="U36" s="413"/>
    </row>
    <row r="37" spans="1:15" s="413" customFormat="1" ht="21" customHeight="1">
      <c r="A37" s="405">
        <v>22</v>
      </c>
      <c r="B37" s="405"/>
      <c r="C37" s="405"/>
      <c r="D37" s="406"/>
      <c r="E37" s="265" t="s">
        <v>390</v>
      </c>
      <c r="F37" s="269" t="s">
        <v>317</v>
      </c>
      <c r="G37" s="408">
        <v>3.1</v>
      </c>
      <c r="H37" s="414"/>
      <c r="I37" s="409">
        <f t="shared" si="0"/>
        <v>0</v>
      </c>
      <c r="J37" s="410">
        <v>2.262798</v>
      </c>
      <c r="K37" s="411">
        <f>G37*J37</f>
        <v>7.014673800000001</v>
      </c>
      <c r="L37" s="410">
        <v>0</v>
      </c>
      <c r="M37" s="411">
        <f>G37*L37</f>
        <v>0</v>
      </c>
      <c r="N37" s="412">
        <v>4</v>
      </c>
      <c r="O37" s="413" t="s">
        <v>60</v>
      </c>
    </row>
    <row r="38" spans="1:21" s="397" customFormat="1" ht="21" customHeight="1">
      <c r="A38" s="405">
        <v>23</v>
      </c>
      <c r="B38" s="400" t="s">
        <v>142</v>
      </c>
      <c r="C38" s="399"/>
      <c r="D38" s="401" t="s">
        <v>64</v>
      </c>
      <c r="E38" s="401" t="s">
        <v>396</v>
      </c>
      <c r="F38" s="421"/>
      <c r="G38" s="399"/>
      <c r="H38" s="422"/>
      <c r="I38" s="402"/>
      <c r="K38" s="403" t="e">
        <f>SUM(#REF!)</f>
        <v>#REF!</v>
      </c>
      <c r="M38" s="403" t="e">
        <f>SUM(#REF!)</f>
        <v>#REF!</v>
      </c>
      <c r="O38" s="404" t="s">
        <v>59</v>
      </c>
      <c r="U38" s="413"/>
    </row>
    <row r="39" spans="1:21" s="432" customFormat="1" ht="21" customHeight="1" thickBot="1">
      <c r="A39" s="450">
        <v>24</v>
      </c>
      <c r="B39" s="451"/>
      <c r="C39" s="451"/>
      <c r="D39" s="452"/>
      <c r="E39" s="453" t="s">
        <v>698</v>
      </c>
      <c r="F39" s="451" t="s">
        <v>196</v>
      </c>
      <c r="G39" s="454">
        <v>32</v>
      </c>
      <c r="H39" s="454"/>
      <c r="I39" s="455">
        <f t="shared" si="0"/>
        <v>0</v>
      </c>
      <c r="U39" s="413"/>
    </row>
    <row r="40" spans="1:21" s="432" customFormat="1" ht="21" customHeight="1" thickBot="1" thickTop="1">
      <c r="A40" s="457">
        <v>25</v>
      </c>
      <c r="B40" s="458"/>
      <c r="C40" s="459"/>
      <c r="D40" s="459"/>
      <c r="E40" s="460" t="s">
        <v>414</v>
      </c>
      <c r="F40" s="459" t="s">
        <v>196</v>
      </c>
      <c r="G40" s="461">
        <v>12.5</v>
      </c>
      <c r="H40" s="462"/>
      <c r="I40" s="463">
        <f>G40*H40</f>
        <v>0</v>
      </c>
      <c r="U40" s="413"/>
    </row>
    <row r="41" spans="1:21" s="432" customFormat="1" ht="12" thickTop="1">
      <c r="A41" s="464"/>
      <c r="B41" s="304"/>
      <c r="C41" s="199"/>
      <c r="D41" s="200"/>
      <c r="E41" s="195" t="s">
        <v>202</v>
      </c>
      <c r="F41" s="211"/>
      <c r="G41" s="313"/>
      <c r="H41" s="212"/>
      <c r="I41" s="206"/>
      <c r="U41" s="413"/>
    </row>
    <row r="42" spans="1:21" s="432" customFormat="1" ht="11.25">
      <c r="A42" s="464"/>
      <c r="B42" s="304"/>
      <c r="C42" s="199"/>
      <c r="D42" s="200"/>
      <c r="E42" s="264" t="s">
        <v>415</v>
      </c>
      <c r="F42" s="211"/>
      <c r="G42" s="313"/>
      <c r="H42" s="212"/>
      <c r="I42" s="206"/>
      <c r="U42" s="413"/>
    </row>
    <row r="43" spans="1:21" s="432" customFormat="1" ht="11.25">
      <c r="A43" s="464"/>
      <c r="B43" s="304"/>
      <c r="C43" s="199"/>
      <c r="D43" s="200"/>
      <c r="E43" s="192" t="s">
        <v>216</v>
      </c>
      <c r="F43" s="211"/>
      <c r="G43" s="313"/>
      <c r="H43" s="212"/>
      <c r="I43" s="206"/>
      <c r="U43" s="413"/>
    </row>
    <row r="44" spans="1:21" s="432" customFormat="1" ht="11.25">
      <c r="A44" s="464"/>
      <c r="B44" s="304"/>
      <c r="C44" s="199"/>
      <c r="D44" s="200"/>
      <c r="E44" s="192" t="s">
        <v>201</v>
      </c>
      <c r="F44" s="211"/>
      <c r="G44" s="313"/>
      <c r="H44" s="212"/>
      <c r="I44" s="206"/>
      <c r="U44" s="413"/>
    </row>
    <row r="45" spans="1:21" s="432" customFormat="1" ht="11.25">
      <c r="A45" s="456"/>
      <c r="B45" s="304"/>
      <c r="C45" s="199"/>
      <c r="D45" s="200"/>
      <c r="E45" s="270" t="s">
        <v>217</v>
      </c>
      <c r="F45" s="211"/>
      <c r="G45" s="313"/>
      <c r="H45" s="212"/>
      <c r="I45" s="206"/>
      <c r="U45" s="413"/>
    </row>
    <row r="46" spans="1:21" s="432" customFormat="1" ht="22.5">
      <c r="A46" s="405">
        <v>26</v>
      </c>
      <c r="B46" s="428"/>
      <c r="C46" s="428"/>
      <c r="D46" s="429"/>
      <c r="E46" s="430" t="s">
        <v>397</v>
      </c>
      <c r="F46" s="428" t="s">
        <v>196</v>
      </c>
      <c r="G46" s="431">
        <v>32</v>
      </c>
      <c r="H46" s="431"/>
      <c r="I46" s="409">
        <f t="shared" si="0"/>
        <v>0</v>
      </c>
      <c r="U46" s="413"/>
    </row>
    <row r="47" spans="1:21" s="432" customFormat="1" ht="21" customHeight="1">
      <c r="A47" s="405">
        <v>27</v>
      </c>
      <c r="B47" s="428"/>
      <c r="C47" s="428"/>
      <c r="D47" s="429"/>
      <c r="E47" s="430" t="s">
        <v>398</v>
      </c>
      <c r="F47" s="428" t="s">
        <v>196</v>
      </c>
      <c r="G47" s="431">
        <v>32</v>
      </c>
      <c r="H47" s="431"/>
      <c r="I47" s="409">
        <f t="shared" si="0"/>
        <v>0</v>
      </c>
      <c r="U47" s="413"/>
    </row>
    <row r="48" spans="1:21" s="397" customFormat="1" ht="21" customHeight="1">
      <c r="A48" s="405">
        <v>28</v>
      </c>
      <c r="B48" s="400"/>
      <c r="C48" s="399"/>
      <c r="D48" s="401"/>
      <c r="E48" s="433" t="s">
        <v>399</v>
      </c>
      <c r="F48" s="434" t="s">
        <v>196</v>
      </c>
      <c r="G48" s="435">
        <v>12</v>
      </c>
      <c r="H48" s="436"/>
      <c r="I48" s="409">
        <f t="shared" si="0"/>
        <v>0</v>
      </c>
      <c r="K48" s="403"/>
      <c r="M48" s="403"/>
      <c r="O48" s="404"/>
      <c r="U48" s="413"/>
    </row>
    <row r="49" spans="1:21" s="397" customFormat="1" ht="21" customHeight="1">
      <c r="A49" s="405">
        <v>29</v>
      </c>
      <c r="B49" s="400"/>
      <c r="C49" s="399"/>
      <c r="D49" s="401"/>
      <c r="E49" s="433" t="s">
        <v>400</v>
      </c>
      <c r="F49" s="434" t="s">
        <v>196</v>
      </c>
      <c r="G49" s="435">
        <v>12</v>
      </c>
      <c r="H49" s="436"/>
      <c r="I49" s="409">
        <f t="shared" si="0"/>
        <v>0</v>
      </c>
      <c r="K49" s="403"/>
      <c r="M49" s="403"/>
      <c r="O49" s="404"/>
      <c r="U49" s="413"/>
    </row>
    <row r="50" spans="1:21" s="397" customFormat="1" ht="21" customHeight="1">
      <c r="A50" s="405">
        <v>30</v>
      </c>
      <c r="B50" s="400"/>
      <c r="C50" s="399"/>
      <c r="D50" s="401"/>
      <c r="E50" s="433" t="s">
        <v>401</v>
      </c>
      <c r="F50" s="434" t="s">
        <v>196</v>
      </c>
      <c r="G50" s="435">
        <v>12</v>
      </c>
      <c r="H50" s="436"/>
      <c r="I50" s="409">
        <f t="shared" si="0"/>
        <v>0</v>
      </c>
      <c r="K50" s="403"/>
      <c r="M50" s="403"/>
      <c r="O50" s="404"/>
      <c r="U50" s="413"/>
    </row>
    <row r="51" spans="1:21" s="397" customFormat="1" ht="21" customHeight="1">
      <c r="A51" s="405">
        <v>31</v>
      </c>
      <c r="B51" s="400"/>
      <c r="C51" s="399"/>
      <c r="D51" s="401"/>
      <c r="E51" s="433" t="s">
        <v>402</v>
      </c>
      <c r="F51" s="434" t="s">
        <v>196</v>
      </c>
      <c r="G51" s="435">
        <v>12</v>
      </c>
      <c r="H51" s="436"/>
      <c r="I51" s="409">
        <f t="shared" si="0"/>
        <v>0</v>
      </c>
      <c r="K51" s="403"/>
      <c r="M51" s="403"/>
      <c r="O51" s="404"/>
      <c r="U51" s="413"/>
    </row>
    <row r="52" spans="1:21" s="397" customFormat="1" ht="21" customHeight="1">
      <c r="A52" s="405">
        <v>32</v>
      </c>
      <c r="B52" s="400"/>
      <c r="C52" s="399"/>
      <c r="D52" s="401"/>
      <c r="E52" s="300" t="s">
        <v>403</v>
      </c>
      <c r="F52" s="437" t="s">
        <v>196</v>
      </c>
      <c r="G52" s="301">
        <v>12</v>
      </c>
      <c r="H52" s="438"/>
      <c r="I52" s="409">
        <f t="shared" si="0"/>
        <v>0</v>
      </c>
      <c r="K52" s="403"/>
      <c r="M52" s="403"/>
      <c r="O52" s="404"/>
      <c r="U52" s="413"/>
    </row>
    <row r="53" spans="1:21" s="397" customFormat="1" ht="21" customHeight="1">
      <c r="A53" s="405">
        <v>33</v>
      </c>
      <c r="B53" s="400"/>
      <c r="C53" s="399"/>
      <c r="D53" s="401"/>
      <c r="E53" s="439" t="s">
        <v>404</v>
      </c>
      <c r="F53" s="440" t="s">
        <v>69</v>
      </c>
      <c r="G53" s="441">
        <v>5</v>
      </c>
      <c r="H53" s="442"/>
      <c r="I53" s="409">
        <f t="shared" si="0"/>
        <v>0</v>
      </c>
      <c r="K53" s="403"/>
      <c r="M53" s="403"/>
      <c r="O53" s="404"/>
      <c r="U53" s="413"/>
    </row>
    <row r="54" spans="1:21" s="397" customFormat="1" ht="21" customHeight="1">
      <c r="A54" s="405">
        <v>34</v>
      </c>
      <c r="B54" s="400"/>
      <c r="C54" s="399"/>
      <c r="D54" s="401"/>
      <c r="E54" s="300" t="s">
        <v>405</v>
      </c>
      <c r="F54" s="437" t="s">
        <v>70</v>
      </c>
      <c r="G54" s="301">
        <v>5</v>
      </c>
      <c r="H54" s="438"/>
      <c r="I54" s="409">
        <f t="shared" si="0"/>
        <v>0</v>
      </c>
      <c r="K54" s="403"/>
      <c r="M54" s="403"/>
      <c r="O54" s="404"/>
      <c r="U54" s="413"/>
    </row>
    <row r="55" spans="1:21" s="397" customFormat="1" ht="21" customHeight="1">
      <c r="A55" s="405">
        <v>35</v>
      </c>
      <c r="B55" s="400"/>
      <c r="C55" s="399"/>
      <c r="D55" s="401"/>
      <c r="E55" s="433" t="s">
        <v>406</v>
      </c>
      <c r="F55" s="434" t="s">
        <v>77</v>
      </c>
      <c r="G55" s="435">
        <v>4</v>
      </c>
      <c r="H55" s="436"/>
      <c r="I55" s="409">
        <f t="shared" si="0"/>
        <v>0</v>
      </c>
      <c r="K55" s="403"/>
      <c r="M55" s="403"/>
      <c r="O55" s="404"/>
      <c r="U55" s="413"/>
    </row>
    <row r="56" spans="1:21" s="397" customFormat="1" ht="21" customHeight="1">
      <c r="A56" s="405">
        <v>36</v>
      </c>
      <c r="B56" s="400"/>
      <c r="C56" s="399"/>
      <c r="D56" s="401"/>
      <c r="E56" s="433" t="s">
        <v>407</v>
      </c>
      <c r="F56" s="434" t="s">
        <v>77</v>
      </c>
      <c r="G56" s="435">
        <v>12</v>
      </c>
      <c r="H56" s="436"/>
      <c r="I56" s="409">
        <f t="shared" si="0"/>
        <v>0</v>
      </c>
      <c r="K56" s="403"/>
      <c r="M56" s="403"/>
      <c r="O56" s="404"/>
      <c r="U56" s="413"/>
    </row>
    <row r="57" spans="1:21" s="397" customFormat="1" ht="21" customHeight="1">
      <c r="A57" s="405">
        <v>37</v>
      </c>
      <c r="B57" s="400"/>
      <c r="C57" s="399"/>
      <c r="D57" s="401"/>
      <c r="E57" s="433" t="s">
        <v>408</v>
      </c>
      <c r="F57" s="434" t="s">
        <v>77</v>
      </c>
      <c r="G57" s="435">
        <v>4</v>
      </c>
      <c r="H57" s="436"/>
      <c r="I57" s="409">
        <f t="shared" si="0"/>
        <v>0</v>
      </c>
      <c r="K57" s="403"/>
      <c r="M57" s="403"/>
      <c r="O57" s="404"/>
      <c r="U57" s="413"/>
    </row>
    <row r="58" spans="1:21" s="397" customFormat="1" ht="21" customHeight="1">
      <c r="A58" s="405">
        <v>38</v>
      </c>
      <c r="B58" s="400" t="s">
        <v>142</v>
      </c>
      <c r="C58" s="399"/>
      <c r="D58" s="401" t="s">
        <v>83</v>
      </c>
      <c r="E58" s="443" t="s">
        <v>409</v>
      </c>
      <c r="F58" s="421"/>
      <c r="G58" s="399"/>
      <c r="H58" s="422"/>
      <c r="I58" s="402"/>
      <c r="K58" s="403">
        <f>SUM(K59:K59)</f>
        <v>0.00245</v>
      </c>
      <c r="M58" s="403">
        <f>SUM(M59:M59)</f>
        <v>0</v>
      </c>
      <c r="O58" s="404" t="s">
        <v>59</v>
      </c>
      <c r="U58" s="413"/>
    </row>
    <row r="59" spans="1:15" s="413" customFormat="1" ht="21" customHeight="1">
      <c r="A59" s="405">
        <v>39</v>
      </c>
      <c r="B59" s="405"/>
      <c r="C59" s="405"/>
      <c r="D59" s="406"/>
      <c r="E59" s="407" t="s">
        <v>410</v>
      </c>
      <c r="F59" s="405" t="s">
        <v>196</v>
      </c>
      <c r="G59" s="408">
        <v>50</v>
      </c>
      <c r="H59" s="414"/>
      <c r="I59" s="409">
        <f t="shared" si="0"/>
        <v>0</v>
      </c>
      <c r="J59" s="410">
        <v>4.9E-05</v>
      </c>
      <c r="K59" s="411">
        <f>G59*J59</f>
        <v>0.00245</v>
      </c>
      <c r="L59" s="410">
        <v>0</v>
      </c>
      <c r="M59" s="411">
        <f>G59*L59</f>
        <v>0</v>
      </c>
      <c r="N59" s="412">
        <v>4</v>
      </c>
      <c r="O59" s="413" t="s">
        <v>60</v>
      </c>
    </row>
    <row r="60" spans="1:14" s="413" customFormat="1" ht="22.5">
      <c r="A60" s="405">
        <v>40</v>
      </c>
      <c r="B60" s="306"/>
      <c r="C60" s="346"/>
      <c r="D60" s="347"/>
      <c r="E60" s="374" t="s">
        <v>342</v>
      </c>
      <c r="F60" s="349" t="s">
        <v>70</v>
      </c>
      <c r="G60" s="350">
        <v>1</v>
      </c>
      <c r="H60" s="350"/>
      <c r="I60" s="162">
        <f aca="true" t="shared" si="3" ref="I60:I65">ROUND(G60*H60,2)</f>
        <v>0</v>
      </c>
      <c r="J60" s="410"/>
      <c r="K60" s="411"/>
      <c r="L60" s="410"/>
      <c r="M60" s="411"/>
      <c r="N60" s="412"/>
    </row>
    <row r="61" spans="1:14" s="413" customFormat="1" ht="22.5">
      <c r="A61" s="405">
        <v>41</v>
      </c>
      <c r="B61" s="306"/>
      <c r="C61" s="346"/>
      <c r="D61" s="347"/>
      <c r="E61" s="374" t="s">
        <v>343</v>
      </c>
      <c r="F61" s="349" t="s">
        <v>70</v>
      </c>
      <c r="G61" s="350">
        <v>1</v>
      </c>
      <c r="H61" s="350"/>
      <c r="I61" s="162">
        <f t="shared" si="3"/>
        <v>0</v>
      </c>
      <c r="J61" s="410"/>
      <c r="K61" s="411"/>
      <c r="L61" s="410"/>
      <c r="M61" s="411"/>
      <c r="N61" s="412"/>
    </row>
    <row r="62" spans="1:14" s="413" customFormat="1" ht="22.5">
      <c r="A62" s="405">
        <v>42</v>
      </c>
      <c r="B62" s="306"/>
      <c r="C62" s="346"/>
      <c r="D62" s="347"/>
      <c r="E62" s="374" t="s">
        <v>344</v>
      </c>
      <c r="F62" s="349" t="s">
        <v>70</v>
      </c>
      <c r="G62" s="350">
        <v>2</v>
      </c>
      <c r="H62" s="350"/>
      <c r="I62" s="162">
        <f t="shared" si="3"/>
        <v>0</v>
      </c>
      <c r="J62" s="410"/>
      <c r="K62" s="411"/>
      <c r="L62" s="410"/>
      <c r="M62" s="411"/>
      <c r="N62" s="412"/>
    </row>
    <row r="63" spans="1:14" s="413" customFormat="1" ht="22.5">
      <c r="A63" s="405">
        <v>43</v>
      </c>
      <c r="B63" s="306"/>
      <c r="C63" s="346"/>
      <c r="D63" s="347"/>
      <c r="E63" s="374" t="s">
        <v>345</v>
      </c>
      <c r="F63" s="349" t="s">
        <v>70</v>
      </c>
      <c r="G63" s="350">
        <v>1</v>
      </c>
      <c r="H63" s="350"/>
      <c r="I63" s="162">
        <f t="shared" si="3"/>
        <v>0</v>
      </c>
      <c r="J63" s="410"/>
      <c r="K63" s="411"/>
      <c r="L63" s="410"/>
      <c r="M63" s="411"/>
      <c r="N63" s="412"/>
    </row>
    <row r="64" spans="1:14" s="413" customFormat="1" ht="22.5">
      <c r="A64" s="405">
        <v>44</v>
      </c>
      <c r="B64" s="306"/>
      <c r="C64" s="346"/>
      <c r="D64" s="347"/>
      <c r="E64" s="374" t="s">
        <v>346</v>
      </c>
      <c r="F64" s="349" t="s">
        <v>70</v>
      </c>
      <c r="G64" s="350">
        <v>2</v>
      </c>
      <c r="H64" s="350"/>
      <c r="I64" s="162">
        <f t="shared" si="3"/>
        <v>0</v>
      </c>
      <c r="J64" s="410"/>
      <c r="K64" s="411"/>
      <c r="L64" s="410"/>
      <c r="M64" s="411"/>
      <c r="N64" s="412"/>
    </row>
    <row r="65" spans="1:14" s="413" customFormat="1" ht="21.75" customHeight="1">
      <c r="A65" s="405">
        <v>45</v>
      </c>
      <c r="B65" s="306"/>
      <c r="C65" s="346"/>
      <c r="D65" s="347"/>
      <c r="E65" s="348" t="s">
        <v>349</v>
      </c>
      <c r="F65" s="349" t="s">
        <v>70</v>
      </c>
      <c r="G65" s="350">
        <v>1</v>
      </c>
      <c r="H65" s="350"/>
      <c r="I65" s="162">
        <f t="shared" si="3"/>
        <v>0</v>
      </c>
      <c r="J65" s="410"/>
      <c r="K65" s="411"/>
      <c r="L65" s="410"/>
      <c r="M65" s="411"/>
      <c r="N65" s="412"/>
    </row>
    <row r="66" spans="1:21" s="397" customFormat="1" ht="21" customHeight="1">
      <c r="A66" s="405">
        <v>46</v>
      </c>
      <c r="B66" s="400" t="s">
        <v>142</v>
      </c>
      <c r="C66" s="399"/>
      <c r="D66" s="401" t="s">
        <v>188</v>
      </c>
      <c r="E66" s="401" t="s">
        <v>187</v>
      </c>
      <c r="F66" s="421"/>
      <c r="G66" s="399"/>
      <c r="H66" s="422"/>
      <c r="I66" s="402"/>
      <c r="K66" s="403">
        <f>K67</f>
        <v>0</v>
      </c>
      <c r="M66" s="403">
        <f>M67</f>
        <v>0</v>
      </c>
      <c r="O66" s="404" t="s">
        <v>59</v>
      </c>
      <c r="U66" s="413"/>
    </row>
    <row r="67" spans="1:15" s="413" customFormat="1" ht="21" customHeight="1">
      <c r="A67" s="405">
        <v>47</v>
      </c>
      <c r="B67" s="405"/>
      <c r="C67" s="405"/>
      <c r="D67" s="406"/>
      <c r="E67" s="407" t="s">
        <v>411</v>
      </c>
      <c r="F67" s="405" t="s">
        <v>77</v>
      </c>
      <c r="G67" s="408">
        <v>25</v>
      </c>
      <c r="H67" s="414"/>
      <c r="I67" s="409">
        <f t="shared" si="0"/>
        <v>0</v>
      </c>
      <c r="J67" s="410">
        <v>0</v>
      </c>
      <c r="K67" s="411">
        <f>G67*J67</f>
        <v>0</v>
      </c>
      <c r="L67" s="410">
        <v>0</v>
      </c>
      <c r="M67" s="411">
        <f>G67*L67</f>
        <v>0</v>
      </c>
      <c r="N67" s="412">
        <v>4</v>
      </c>
      <c r="O67" s="413" t="s">
        <v>60</v>
      </c>
    </row>
    <row r="68" spans="1:13" s="448" customFormat="1" ht="21" customHeight="1">
      <c r="A68" s="405">
        <v>48</v>
      </c>
      <c r="B68" s="444"/>
      <c r="C68" s="444"/>
      <c r="D68" s="444"/>
      <c r="E68" s="445" t="s">
        <v>184</v>
      </c>
      <c r="F68" s="446"/>
      <c r="G68" s="444"/>
      <c r="H68" s="444"/>
      <c r="I68" s="447">
        <f>SUM(I15:I67)</f>
        <v>0</v>
      </c>
      <c r="K68" s="449" t="e">
        <f>K14+#REF!</f>
        <v>#REF!</v>
      </c>
      <c r="M68" s="449" t="e">
        <f>M14+#REF!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73">
      <selection activeCell="A2" sqref="A2"/>
    </sheetView>
  </sheetViews>
  <sheetFormatPr defaultColWidth="8.140625" defaultRowHeight="12.75"/>
  <cols>
    <col min="1" max="1" width="3.140625" style="489" customWidth="1"/>
    <col min="2" max="2" width="12.7109375" style="490" customWidth="1"/>
    <col min="3" max="3" width="38.7109375" style="490" customWidth="1"/>
    <col min="4" max="4" width="5.7109375" style="490" customWidth="1"/>
    <col min="5" max="5" width="8.7109375" style="491" customWidth="1"/>
    <col min="6" max="6" width="8.8515625" style="492" customWidth="1"/>
    <col min="7" max="7" width="13.421875" style="492" customWidth="1"/>
    <col min="8" max="16384" width="8.140625" style="465" customWidth="1"/>
  </cols>
  <sheetData>
    <row r="1" spans="1:7" ht="18">
      <c r="A1" s="554" t="s">
        <v>699</v>
      </c>
      <c r="B1" s="555"/>
      <c r="C1" s="555"/>
      <c r="D1" s="555"/>
      <c r="E1" s="555"/>
      <c r="F1" s="555"/>
      <c r="G1" s="555"/>
    </row>
    <row r="2" spans="1:7" ht="12">
      <c r="A2" s="466" t="s">
        <v>694</v>
      </c>
      <c r="B2" s="467"/>
      <c r="C2" s="467"/>
      <c r="D2" s="467"/>
      <c r="E2" s="467"/>
      <c r="F2" s="467"/>
      <c r="G2" s="467"/>
    </row>
    <row r="3" spans="1:7" ht="12">
      <c r="A3" s="466" t="s">
        <v>416</v>
      </c>
      <c r="B3" s="467"/>
      <c r="C3" s="467"/>
      <c r="D3" s="467"/>
      <c r="E3" s="467"/>
      <c r="F3" s="467"/>
      <c r="G3" s="467"/>
    </row>
    <row r="4" spans="1:7" ht="12">
      <c r="A4" s="468" t="s">
        <v>177</v>
      </c>
      <c r="B4" s="466"/>
      <c r="C4" s="468" t="s">
        <v>281</v>
      </c>
      <c r="D4" s="469"/>
      <c r="E4" s="469"/>
      <c r="F4" s="469"/>
      <c r="G4" s="469"/>
    </row>
    <row r="5" spans="1:7" ht="11.25">
      <c r="A5" s="470"/>
      <c r="B5" s="471"/>
      <c r="C5" s="471"/>
      <c r="D5" s="471"/>
      <c r="E5" s="472"/>
      <c r="F5" s="473"/>
      <c r="G5" s="473"/>
    </row>
    <row r="6" spans="1:7" ht="12">
      <c r="A6" s="467" t="s">
        <v>417</v>
      </c>
      <c r="B6" s="467"/>
      <c r="C6" s="467"/>
      <c r="D6" s="467"/>
      <c r="E6" s="467"/>
      <c r="F6" s="467"/>
      <c r="G6" s="467"/>
    </row>
    <row r="7" spans="1:7" ht="12">
      <c r="A7" s="467" t="s">
        <v>418</v>
      </c>
      <c r="B7" s="467"/>
      <c r="C7" s="467"/>
      <c r="D7" s="467"/>
      <c r="E7" s="467" t="s">
        <v>419</v>
      </c>
      <c r="F7" s="467"/>
      <c r="G7" s="467"/>
    </row>
    <row r="8" spans="1:7" ht="12">
      <c r="A8" s="556" t="s">
        <v>420</v>
      </c>
      <c r="B8" s="557"/>
      <c r="C8" s="557"/>
      <c r="D8" s="474"/>
      <c r="E8" s="467" t="s">
        <v>421</v>
      </c>
      <c r="F8" s="475"/>
      <c r="G8" s="475"/>
    </row>
    <row r="9" spans="1:7" ht="10.5">
      <c r="A9" s="470"/>
      <c r="B9" s="470"/>
      <c r="C9" s="470"/>
      <c r="D9" s="470"/>
      <c r="E9" s="470"/>
      <c r="F9" s="470"/>
      <c r="G9" s="470"/>
    </row>
    <row r="10" spans="1:7" ht="22.5">
      <c r="A10" s="476" t="s">
        <v>422</v>
      </c>
      <c r="B10" s="476" t="s">
        <v>162</v>
      </c>
      <c r="C10" s="476" t="s">
        <v>56</v>
      </c>
      <c r="D10" s="476" t="s">
        <v>57</v>
      </c>
      <c r="E10" s="476" t="s">
        <v>58</v>
      </c>
      <c r="F10" s="476" t="s">
        <v>100</v>
      </c>
      <c r="G10" s="476" t="s">
        <v>182</v>
      </c>
    </row>
    <row r="11" spans="1:7" ht="11.25">
      <c r="A11" s="476" t="s">
        <v>59</v>
      </c>
      <c r="B11" s="476" t="s">
        <v>60</v>
      </c>
      <c r="C11" s="476" t="s">
        <v>61</v>
      </c>
      <c r="D11" s="476" t="s">
        <v>62</v>
      </c>
      <c r="E11" s="476" t="s">
        <v>63</v>
      </c>
      <c r="F11" s="476" t="s">
        <v>64</v>
      </c>
      <c r="G11" s="476" t="s">
        <v>65</v>
      </c>
    </row>
    <row r="12" spans="1:7" ht="10.5">
      <c r="A12" s="470"/>
      <c r="B12" s="470"/>
      <c r="C12" s="470"/>
      <c r="D12" s="470"/>
      <c r="E12" s="470"/>
      <c r="F12" s="470"/>
      <c r="G12" s="470"/>
    </row>
    <row r="13" spans="1:7" ht="15">
      <c r="A13" s="477"/>
      <c r="B13" s="478" t="s">
        <v>73</v>
      </c>
      <c r="C13" s="478" t="s">
        <v>93</v>
      </c>
      <c r="D13" s="478"/>
      <c r="E13" s="479"/>
      <c r="F13" s="480"/>
      <c r="G13" s="480"/>
    </row>
    <row r="14" spans="1:7" ht="12.75">
      <c r="A14" s="481"/>
      <c r="B14" s="482" t="s">
        <v>83</v>
      </c>
      <c r="C14" s="482" t="s">
        <v>166</v>
      </c>
      <c r="D14" s="482"/>
      <c r="E14" s="483"/>
      <c r="F14" s="484"/>
      <c r="G14" s="484"/>
    </row>
    <row r="15" spans="1:7" ht="22.5">
      <c r="A15" s="485">
        <v>1</v>
      </c>
      <c r="B15" s="486" t="s">
        <v>423</v>
      </c>
      <c r="C15" s="300" t="s">
        <v>424</v>
      </c>
      <c r="D15" s="300" t="s">
        <v>425</v>
      </c>
      <c r="E15" s="301">
        <v>4</v>
      </c>
      <c r="F15" s="487"/>
      <c r="G15" s="487">
        <f aca="true" t="shared" si="0" ref="G15:G22">ROUND(E15*F15,2)</f>
        <v>0</v>
      </c>
    </row>
    <row r="16" spans="1:7" ht="22.5">
      <c r="A16" s="485">
        <f>A15+1</f>
        <v>2</v>
      </c>
      <c r="B16" s="486" t="s">
        <v>423</v>
      </c>
      <c r="C16" s="300" t="s">
        <v>426</v>
      </c>
      <c r="D16" s="300" t="s">
        <v>425</v>
      </c>
      <c r="E16" s="301">
        <v>4</v>
      </c>
      <c r="F16" s="487"/>
      <c r="G16" s="487">
        <f t="shared" si="0"/>
        <v>0</v>
      </c>
    </row>
    <row r="17" spans="1:7" ht="22.5">
      <c r="A17" s="485">
        <f aca="true" t="shared" si="1" ref="A17:A80">A16+1</f>
        <v>3</v>
      </c>
      <c r="B17" s="486" t="s">
        <v>423</v>
      </c>
      <c r="C17" s="300" t="s">
        <v>427</v>
      </c>
      <c r="D17" s="300" t="s">
        <v>425</v>
      </c>
      <c r="E17" s="301">
        <v>10</v>
      </c>
      <c r="F17" s="487"/>
      <c r="G17" s="487">
        <f t="shared" si="0"/>
        <v>0</v>
      </c>
    </row>
    <row r="18" spans="1:7" ht="22.5">
      <c r="A18" s="485">
        <f t="shared" si="1"/>
        <v>4</v>
      </c>
      <c r="B18" s="486" t="s">
        <v>423</v>
      </c>
      <c r="C18" s="300" t="s">
        <v>428</v>
      </c>
      <c r="D18" s="300" t="s">
        <v>425</v>
      </c>
      <c r="E18" s="301">
        <v>18</v>
      </c>
      <c r="F18" s="487"/>
      <c r="G18" s="487">
        <f t="shared" si="0"/>
        <v>0</v>
      </c>
    </row>
    <row r="19" spans="1:7" ht="22.5">
      <c r="A19" s="485">
        <f t="shared" si="1"/>
        <v>5</v>
      </c>
      <c r="B19" s="486" t="s">
        <v>423</v>
      </c>
      <c r="C19" s="300" t="s">
        <v>429</v>
      </c>
      <c r="D19" s="300" t="s">
        <v>69</v>
      </c>
      <c r="E19" s="301">
        <v>420</v>
      </c>
      <c r="F19" s="487"/>
      <c r="G19" s="487">
        <f t="shared" si="0"/>
        <v>0</v>
      </c>
    </row>
    <row r="20" spans="1:7" ht="11.25">
      <c r="A20" s="485">
        <f t="shared" si="1"/>
        <v>6</v>
      </c>
      <c r="B20" s="300" t="s">
        <v>139</v>
      </c>
      <c r="C20" s="300" t="s">
        <v>430</v>
      </c>
      <c r="D20" s="300" t="s">
        <v>51</v>
      </c>
      <c r="E20" s="301">
        <v>35</v>
      </c>
      <c r="F20" s="487"/>
      <c r="G20" s="487">
        <f t="shared" si="0"/>
        <v>0</v>
      </c>
    </row>
    <row r="21" spans="1:7" ht="23.25" customHeight="1">
      <c r="A21" s="485">
        <f t="shared" si="1"/>
        <v>7</v>
      </c>
      <c r="B21" s="486" t="s">
        <v>423</v>
      </c>
      <c r="C21" s="300" t="s">
        <v>431</v>
      </c>
      <c r="D21" s="300" t="s">
        <v>70</v>
      </c>
      <c r="E21" s="301">
        <v>16</v>
      </c>
      <c r="F21" s="487"/>
      <c r="G21" s="487">
        <f t="shared" si="0"/>
        <v>0</v>
      </c>
    </row>
    <row r="22" spans="1:7" ht="22.5">
      <c r="A22" s="485">
        <f t="shared" si="1"/>
        <v>8</v>
      </c>
      <c r="B22" s="486" t="s">
        <v>423</v>
      </c>
      <c r="C22" s="300" t="s">
        <v>432</v>
      </c>
      <c r="D22" s="300" t="s">
        <v>70</v>
      </c>
      <c r="E22" s="301">
        <v>84</v>
      </c>
      <c r="F22" s="487"/>
      <c r="G22" s="487">
        <f t="shared" si="0"/>
        <v>0</v>
      </c>
    </row>
    <row r="23" spans="1:7" ht="15">
      <c r="A23" s="485">
        <f t="shared" si="1"/>
        <v>9</v>
      </c>
      <c r="B23" s="478" t="s">
        <v>74</v>
      </c>
      <c r="C23" s="478" t="s">
        <v>67</v>
      </c>
      <c r="D23" s="478"/>
      <c r="E23" s="479"/>
      <c r="F23" s="480"/>
      <c r="G23" s="480"/>
    </row>
    <row r="24" spans="1:7" ht="12.75">
      <c r="A24" s="485">
        <f t="shared" si="1"/>
        <v>10</v>
      </c>
      <c r="B24" s="482" t="s">
        <v>433</v>
      </c>
      <c r="C24" s="482" t="s">
        <v>434</v>
      </c>
      <c r="D24" s="482"/>
      <c r="E24" s="483"/>
      <c r="F24" s="484"/>
      <c r="G24" s="484"/>
    </row>
    <row r="25" spans="1:7" ht="30" customHeight="1">
      <c r="A25" s="485">
        <f t="shared" si="1"/>
        <v>11</v>
      </c>
      <c r="B25" s="300"/>
      <c r="C25" s="300" t="s">
        <v>435</v>
      </c>
      <c r="D25" s="300" t="s">
        <v>69</v>
      </c>
      <c r="E25" s="301">
        <v>395</v>
      </c>
      <c r="F25" s="487"/>
      <c r="G25" s="487">
        <f aca="true" t="shared" si="2" ref="G25:G32">ROUND(E25*F25,2)</f>
        <v>0</v>
      </c>
    </row>
    <row r="26" spans="1:7" ht="22.5">
      <c r="A26" s="485">
        <f t="shared" si="1"/>
        <v>12</v>
      </c>
      <c r="B26" s="486" t="s">
        <v>423</v>
      </c>
      <c r="C26" s="300" t="s">
        <v>436</v>
      </c>
      <c r="D26" s="300" t="s">
        <v>69</v>
      </c>
      <c r="E26" s="301">
        <v>395</v>
      </c>
      <c r="F26" s="487"/>
      <c r="G26" s="487">
        <f t="shared" si="2"/>
        <v>0</v>
      </c>
    </row>
    <row r="27" spans="1:7" ht="22.5">
      <c r="A27" s="485">
        <f t="shared" si="1"/>
        <v>13</v>
      </c>
      <c r="B27" s="486" t="s">
        <v>423</v>
      </c>
      <c r="C27" s="300" t="s">
        <v>437</v>
      </c>
      <c r="D27" s="300" t="s">
        <v>69</v>
      </c>
      <c r="E27" s="301">
        <v>40</v>
      </c>
      <c r="F27" s="487"/>
      <c r="G27" s="487">
        <f t="shared" si="2"/>
        <v>0</v>
      </c>
    </row>
    <row r="28" spans="1:10" ht="22.5">
      <c r="A28" s="485">
        <f t="shared" si="1"/>
        <v>14</v>
      </c>
      <c r="B28" s="486" t="s">
        <v>423</v>
      </c>
      <c r="C28" s="300" t="s">
        <v>438</v>
      </c>
      <c r="D28" s="300" t="s">
        <v>69</v>
      </c>
      <c r="E28" s="301">
        <v>40</v>
      </c>
      <c r="F28" s="487"/>
      <c r="G28" s="487">
        <f t="shared" si="2"/>
        <v>0</v>
      </c>
      <c r="J28" s="488"/>
    </row>
    <row r="29" spans="1:7" ht="22.5">
      <c r="A29" s="485">
        <f t="shared" si="1"/>
        <v>15</v>
      </c>
      <c r="B29" s="486" t="s">
        <v>423</v>
      </c>
      <c r="C29" s="300" t="s">
        <v>439</v>
      </c>
      <c r="D29" s="300" t="s">
        <v>70</v>
      </c>
      <c r="E29" s="301">
        <v>170</v>
      </c>
      <c r="F29" s="487"/>
      <c r="G29" s="487">
        <f t="shared" si="2"/>
        <v>0</v>
      </c>
    </row>
    <row r="30" spans="1:7" ht="11.25">
      <c r="A30" s="485">
        <f t="shared" si="1"/>
        <v>16</v>
      </c>
      <c r="B30" s="300" t="s">
        <v>440</v>
      </c>
      <c r="C30" s="300" t="s">
        <v>441</v>
      </c>
      <c r="D30" s="300" t="s">
        <v>70</v>
      </c>
      <c r="E30" s="301">
        <v>12</v>
      </c>
      <c r="F30" s="487"/>
      <c r="G30" s="487">
        <f t="shared" si="2"/>
        <v>0</v>
      </c>
    </row>
    <row r="31" spans="1:7" ht="11.25">
      <c r="A31" s="485">
        <f t="shared" si="1"/>
        <v>17</v>
      </c>
      <c r="B31" s="300" t="s">
        <v>442</v>
      </c>
      <c r="C31" s="300" t="s">
        <v>429</v>
      </c>
      <c r="D31" s="300" t="s">
        <v>69</v>
      </c>
      <c r="E31" s="301">
        <v>475</v>
      </c>
      <c r="F31" s="487"/>
      <c r="G31" s="487">
        <f t="shared" si="2"/>
        <v>0</v>
      </c>
    </row>
    <row r="32" spans="1:7" ht="11.25">
      <c r="A32" s="485">
        <f t="shared" si="1"/>
        <v>18</v>
      </c>
      <c r="B32" s="300" t="s">
        <v>442</v>
      </c>
      <c r="C32" s="300" t="s">
        <v>443</v>
      </c>
      <c r="D32" s="300" t="s">
        <v>51</v>
      </c>
      <c r="E32" s="301">
        <v>25</v>
      </c>
      <c r="F32" s="487"/>
      <c r="G32" s="487">
        <f t="shared" si="2"/>
        <v>0</v>
      </c>
    </row>
    <row r="33" spans="1:7" ht="22.5">
      <c r="A33" s="485">
        <f t="shared" si="1"/>
        <v>19</v>
      </c>
      <c r="B33" s="300" t="s">
        <v>444</v>
      </c>
      <c r="C33" s="300" t="s">
        <v>445</v>
      </c>
      <c r="D33" s="300" t="s">
        <v>77</v>
      </c>
      <c r="E33" s="301"/>
      <c r="F33" s="487"/>
      <c r="G33" s="487">
        <f>ROUND(E33*F33,2)</f>
        <v>0</v>
      </c>
    </row>
    <row r="34" spans="1:7" ht="12.75">
      <c r="A34" s="485">
        <f t="shared" si="1"/>
        <v>20</v>
      </c>
      <c r="B34" s="482" t="s">
        <v>446</v>
      </c>
      <c r="C34" s="482" t="s">
        <v>447</v>
      </c>
      <c r="D34" s="482"/>
      <c r="E34" s="483"/>
      <c r="F34" s="484"/>
      <c r="G34" s="484"/>
    </row>
    <row r="35" spans="1:7" ht="22.5">
      <c r="A35" s="485">
        <f t="shared" si="1"/>
        <v>21</v>
      </c>
      <c r="B35" s="486" t="s">
        <v>423</v>
      </c>
      <c r="C35" s="300" t="s">
        <v>448</v>
      </c>
      <c r="D35" s="300" t="s">
        <v>69</v>
      </c>
      <c r="E35" s="301">
        <v>992</v>
      </c>
      <c r="F35" s="487"/>
      <c r="G35" s="487">
        <f aca="true" t="shared" si="3" ref="G35:G75">ROUND(E35*F35,2)</f>
        <v>0</v>
      </c>
    </row>
    <row r="36" spans="1:7" ht="22.5">
      <c r="A36" s="485">
        <f t="shared" si="1"/>
        <v>22</v>
      </c>
      <c r="B36" s="486" t="s">
        <v>423</v>
      </c>
      <c r="C36" s="300" t="s">
        <v>449</v>
      </c>
      <c r="D36" s="300" t="s">
        <v>69</v>
      </c>
      <c r="E36" s="301">
        <v>93</v>
      </c>
      <c r="F36" s="487"/>
      <c r="G36" s="487">
        <f t="shared" si="3"/>
        <v>0</v>
      </c>
    </row>
    <row r="37" spans="1:7" ht="22.5">
      <c r="A37" s="485">
        <f t="shared" si="1"/>
        <v>23</v>
      </c>
      <c r="B37" s="486" t="s">
        <v>423</v>
      </c>
      <c r="C37" s="300" t="s">
        <v>450</v>
      </c>
      <c r="D37" s="300" t="s">
        <v>69</v>
      </c>
      <c r="E37" s="301">
        <v>3</v>
      </c>
      <c r="F37" s="487"/>
      <c r="G37" s="487">
        <f t="shared" si="3"/>
        <v>0</v>
      </c>
    </row>
    <row r="38" spans="1:7" ht="22.5">
      <c r="A38" s="485">
        <f t="shared" si="1"/>
        <v>24</v>
      </c>
      <c r="B38" s="486" t="s">
        <v>423</v>
      </c>
      <c r="C38" s="300" t="s">
        <v>451</v>
      </c>
      <c r="D38" s="300" t="s">
        <v>69</v>
      </c>
      <c r="E38" s="301">
        <v>10</v>
      </c>
      <c r="F38" s="487"/>
      <c r="G38" s="487">
        <f t="shared" si="3"/>
        <v>0</v>
      </c>
    </row>
    <row r="39" spans="1:7" ht="22.5">
      <c r="A39" s="485">
        <f t="shared" si="1"/>
        <v>25</v>
      </c>
      <c r="B39" s="486" t="s">
        <v>423</v>
      </c>
      <c r="C39" s="300" t="s">
        <v>452</v>
      </c>
      <c r="D39" s="300" t="s">
        <v>69</v>
      </c>
      <c r="E39" s="301">
        <v>31</v>
      </c>
      <c r="F39" s="487"/>
      <c r="G39" s="487">
        <f t="shared" si="3"/>
        <v>0</v>
      </c>
    </row>
    <row r="40" spans="1:7" ht="22.5">
      <c r="A40" s="485">
        <f t="shared" si="1"/>
        <v>26</v>
      </c>
      <c r="B40" s="486" t="s">
        <v>423</v>
      </c>
      <c r="C40" s="300" t="s">
        <v>453</v>
      </c>
      <c r="D40" s="300" t="s">
        <v>69</v>
      </c>
      <c r="E40" s="301">
        <v>33</v>
      </c>
      <c r="F40" s="487"/>
      <c r="G40" s="487">
        <f t="shared" si="3"/>
        <v>0</v>
      </c>
    </row>
    <row r="41" spans="1:7" ht="22.5">
      <c r="A41" s="485">
        <f t="shared" si="1"/>
        <v>27</v>
      </c>
      <c r="B41" s="486" t="s">
        <v>423</v>
      </c>
      <c r="C41" s="300" t="s">
        <v>454</v>
      </c>
      <c r="D41" s="300" t="s">
        <v>69</v>
      </c>
      <c r="E41" s="301">
        <v>60</v>
      </c>
      <c r="F41" s="487"/>
      <c r="G41" s="487">
        <f t="shared" si="3"/>
        <v>0</v>
      </c>
    </row>
    <row r="42" spans="1:7" ht="22.5">
      <c r="A42" s="485">
        <f t="shared" si="1"/>
        <v>28</v>
      </c>
      <c r="B42" s="486" t="s">
        <v>423</v>
      </c>
      <c r="C42" s="300" t="s">
        <v>455</v>
      </c>
      <c r="D42" s="300" t="s">
        <v>69</v>
      </c>
      <c r="E42" s="301">
        <v>267</v>
      </c>
      <c r="F42" s="487"/>
      <c r="G42" s="487">
        <f t="shared" si="3"/>
        <v>0</v>
      </c>
    </row>
    <row r="43" spans="1:7" ht="22.5">
      <c r="A43" s="485">
        <f t="shared" si="1"/>
        <v>29</v>
      </c>
      <c r="B43" s="486" t="s">
        <v>423</v>
      </c>
      <c r="C43" s="300" t="s">
        <v>456</v>
      </c>
      <c r="D43" s="300" t="s">
        <v>69</v>
      </c>
      <c r="E43" s="301">
        <v>251</v>
      </c>
      <c r="F43" s="487"/>
      <c r="G43" s="487">
        <f t="shared" si="3"/>
        <v>0</v>
      </c>
    </row>
    <row r="44" spans="1:7" ht="22.5">
      <c r="A44" s="485">
        <f t="shared" si="1"/>
        <v>30</v>
      </c>
      <c r="B44" s="486" t="s">
        <v>423</v>
      </c>
      <c r="C44" s="300" t="s">
        <v>457</v>
      </c>
      <c r="D44" s="300" t="s">
        <v>69</v>
      </c>
      <c r="E44" s="301">
        <v>166</v>
      </c>
      <c r="F44" s="487"/>
      <c r="G44" s="487">
        <f t="shared" si="3"/>
        <v>0</v>
      </c>
    </row>
    <row r="45" spans="1:10" ht="22.5">
      <c r="A45" s="485">
        <f t="shared" si="1"/>
        <v>31</v>
      </c>
      <c r="B45" s="486" t="s">
        <v>423</v>
      </c>
      <c r="C45" s="300" t="s">
        <v>458</v>
      </c>
      <c r="D45" s="300" t="s">
        <v>69</v>
      </c>
      <c r="E45" s="301">
        <v>308</v>
      </c>
      <c r="F45" s="487"/>
      <c r="G45" s="487">
        <f t="shared" si="3"/>
        <v>0</v>
      </c>
      <c r="J45" s="488"/>
    </row>
    <row r="46" spans="1:7" ht="22.5">
      <c r="A46" s="485">
        <f t="shared" si="1"/>
        <v>32</v>
      </c>
      <c r="B46" s="486" t="s">
        <v>423</v>
      </c>
      <c r="C46" s="300" t="s">
        <v>459</v>
      </c>
      <c r="D46" s="300" t="s">
        <v>69</v>
      </c>
      <c r="E46" s="301">
        <v>22</v>
      </c>
      <c r="F46" s="487"/>
      <c r="G46" s="487">
        <f t="shared" si="3"/>
        <v>0</v>
      </c>
    </row>
    <row r="47" spans="1:7" ht="22.5">
      <c r="A47" s="485">
        <f t="shared" si="1"/>
        <v>33</v>
      </c>
      <c r="B47" s="486" t="s">
        <v>423</v>
      </c>
      <c r="C47" s="300" t="s">
        <v>460</v>
      </c>
      <c r="D47" s="300" t="s">
        <v>69</v>
      </c>
      <c r="E47" s="301">
        <v>28</v>
      </c>
      <c r="F47" s="487"/>
      <c r="G47" s="487">
        <f t="shared" si="3"/>
        <v>0</v>
      </c>
    </row>
    <row r="48" spans="1:7" ht="22.5">
      <c r="A48" s="485">
        <f t="shared" si="1"/>
        <v>34</v>
      </c>
      <c r="B48" s="486" t="s">
        <v>423</v>
      </c>
      <c r="C48" s="300" t="s">
        <v>461</v>
      </c>
      <c r="D48" s="300" t="s">
        <v>69</v>
      </c>
      <c r="E48" s="301">
        <v>162</v>
      </c>
      <c r="F48" s="487"/>
      <c r="G48" s="487">
        <f t="shared" si="3"/>
        <v>0</v>
      </c>
    </row>
    <row r="49" spans="1:7" ht="22.5">
      <c r="A49" s="485">
        <f t="shared" si="1"/>
        <v>35</v>
      </c>
      <c r="B49" s="486" t="s">
        <v>423</v>
      </c>
      <c r="C49" s="300" t="s">
        <v>462</v>
      </c>
      <c r="D49" s="300" t="s">
        <v>69</v>
      </c>
      <c r="E49" s="301">
        <v>102</v>
      </c>
      <c r="F49" s="487"/>
      <c r="G49" s="487">
        <f t="shared" si="3"/>
        <v>0</v>
      </c>
    </row>
    <row r="50" spans="1:7" ht="22.5">
      <c r="A50" s="485">
        <f t="shared" si="1"/>
        <v>36</v>
      </c>
      <c r="B50" s="486" t="s">
        <v>423</v>
      </c>
      <c r="C50" s="300" t="s">
        <v>463</v>
      </c>
      <c r="D50" s="300" t="s">
        <v>69</v>
      </c>
      <c r="E50" s="301">
        <v>50</v>
      </c>
      <c r="F50" s="487"/>
      <c r="G50" s="487">
        <f t="shared" si="3"/>
        <v>0</v>
      </c>
    </row>
    <row r="51" spans="1:7" ht="22.5">
      <c r="A51" s="485">
        <f t="shared" si="1"/>
        <v>37</v>
      </c>
      <c r="B51" s="486" t="s">
        <v>423</v>
      </c>
      <c r="C51" s="300" t="s">
        <v>464</v>
      </c>
      <c r="D51" s="300" t="s">
        <v>69</v>
      </c>
      <c r="E51" s="301">
        <v>11</v>
      </c>
      <c r="F51" s="487"/>
      <c r="G51" s="487">
        <f t="shared" si="3"/>
        <v>0</v>
      </c>
    </row>
    <row r="52" spans="1:7" ht="22.5">
      <c r="A52" s="485">
        <f t="shared" si="1"/>
        <v>38</v>
      </c>
      <c r="B52" s="486" t="s">
        <v>423</v>
      </c>
      <c r="C52" s="300" t="s">
        <v>465</v>
      </c>
      <c r="D52" s="300" t="s">
        <v>69</v>
      </c>
      <c r="E52" s="301">
        <v>32</v>
      </c>
      <c r="F52" s="487"/>
      <c r="G52" s="487">
        <f t="shared" si="3"/>
        <v>0</v>
      </c>
    </row>
    <row r="53" spans="1:7" ht="22.5">
      <c r="A53" s="485">
        <f t="shared" si="1"/>
        <v>39</v>
      </c>
      <c r="B53" s="486" t="s">
        <v>423</v>
      </c>
      <c r="C53" s="300" t="s">
        <v>466</v>
      </c>
      <c r="D53" s="300" t="s">
        <v>69</v>
      </c>
      <c r="E53" s="301">
        <v>105</v>
      </c>
      <c r="F53" s="487"/>
      <c r="G53" s="487">
        <f t="shared" si="3"/>
        <v>0</v>
      </c>
    </row>
    <row r="54" spans="1:7" ht="22.5">
      <c r="A54" s="485">
        <f t="shared" si="1"/>
        <v>40</v>
      </c>
      <c r="B54" s="486" t="s">
        <v>423</v>
      </c>
      <c r="C54" s="300" t="s">
        <v>467</v>
      </c>
      <c r="D54" s="300" t="s">
        <v>69</v>
      </c>
      <c r="E54" s="301">
        <v>149</v>
      </c>
      <c r="F54" s="487"/>
      <c r="G54" s="487">
        <f t="shared" si="3"/>
        <v>0</v>
      </c>
    </row>
    <row r="55" spans="1:7" ht="22.5">
      <c r="A55" s="485">
        <f t="shared" si="1"/>
        <v>41</v>
      </c>
      <c r="B55" s="486" t="s">
        <v>423</v>
      </c>
      <c r="C55" s="300" t="s">
        <v>468</v>
      </c>
      <c r="D55" s="300" t="s">
        <v>69</v>
      </c>
      <c r="E55" s="301">
        <v>116</v>
      </c>
      <c r="F55" s="487"/>
      <c r="G55" s="487">
        <f t="shared" si="3"/>
        <v>0</v>
      </c>
    </row>
    <row r="56" spans="1:7" ht="22.5">
      <c r="A56" s="485">
        <f t="shared" si="1"/>
        <v>42</v>
      </c>
      <c r="B56" s="486" t="s">
        <v>423</v>
      </c>
      <c r="C56" s="300" t="s">
        <v>469</v>
      </c>
      <c r="D56" s="300" t="s">
        <v>69</v>
      </c>
      <c r="E56" s="301">
        <v>308</v>
      </c>
      <c r="F56" s="487"/>
      <c r="G56" s="487">
        <f t="shared" si="3"/>
        <v>0</v>
      </c>
    </row>
    <row r="57" spans="1:7" ht="22.5">
      <c r="A57" s="485">
        <f t="shared" si="1"/>
        <v>43</v>
      </c>
      <c r="B57" s="486" t="s">
        <v>423</v>
      </c>
      <c r="C57" s="300" t="s">
        <v>470</v>
      </c>
      <c r="D57" s="300" t="s">
        <v>70</v>
      </c>
      <c r="E57" s="301">
        <v>4</v>
      </c>
      <c r="F57" s="487"/>
      <c r="G57" s="487">
        <f t="shared" si="3"/>
        <v>0</v>
      </c>
    </row>
    <row r="58" spans="1:7" ht="22.5">
      <c r="A58" s="485">
        <f t="shared" si="1"/>
        <v>44</v>
      </c>
      <c r="B58" s="486" t="s">
        <v>423</v>
      </c>
      <c r="C58" s="300" t="s">
        <v>471</v>
      </c>
      <c r="D58" s="300" t="s">
        <v>70</v>
      </c>
      <c r="E58" s="301">
        <v>2</v>
      </c>
      <c r="F58" s="487"/>
      <c r="G58" s="487">
        <f t="shared" si="3"/>
        <v>0</v>
      </c>
    </row>
    <row r="59" spans="1:7" ht="22.5">
      <c r="A59" s="485">
        <f t="shared" si="1"/>
        <v>45</v>
      </c>
      <c r="B59" s="486" t="s">
        <v>423</v>
      </c>
      <c r="C59" s="300" t="s">
        <v>472</v>
      </c>
      <c r="D59" s="300" t="s">
        <v>70</v>
      </c>
      <c r="E59" s="301">
        <v>27</v>
      </c>
      <c r="F59" s="487"/>
      <c r="G59" s="487">
        <f t="shared" si="3"/>
        <v>0</v>
      </c>
    </row>
    <row r="60" spans="1:7" ht="22.5">
      <c r="A60" s="485">
        <f t="shared" si="1"/>
        <v>46</v>
      </c>
      <c r="B60" s="486" t="s">
        <v>423</v>
      </c>
      <c r="C60" s="300" t="s">
        <v>473</v>
      </c>
      <c r="D60" s="300" t="s">
        <v>70</v>
      </c>
      <c r="E60" s="301">
        <v>192</v>
      </c>
      <c r="F60" s="487"/>
      <c r="G60" s="487">
        <f t="shared" si="3"/>
        <v>0</v>
      </c>
    </row>
    <row r="61" spans="1:7" ht="22.5">
      <c r="A61" s="485">
        <f t="shared" si="1"/>
        <v>47</v>
      </c>
      <c r="B61" s="486" t="s">
        <v>423</v>
      </c>
      <c r="C61" s="300" t="s">
        <v>474</v>
      </c>
      <c r="D61" s="300" t="s">
        <v>70</v>
      </c>
      <c r="E61" s="301">
        <v>15</v>
      </c>
      <c r="F61" s="487"/>
      <c r="G61" s="487">
        <f t="shared" si="3"/>
        <v>0</v>
      </c>
    </row>
    <row r="62" spans="1:7" ht="22.5">
      <c r="A62" s="485">
        <f t="shared" si="1"/>
        <v>48</v>
      </c>
      <c r="B62" s="486" t="s">
        <v>423</v>
      </c>
      <c r="C62" s="300" t="s">
        <v>475</v>
      </c>
      <c r="D62" s="300" t="s">
        <v>70</v>
      </c>
      <c r="E62" s="301">
        <v>28</v>
      </c>
      <c r="F62" s="487"/>
      <c r="G62" s="487">
        <f t="shared" si="3"/>
        <v>0</v>
      </c>
    </row>
    <row r="63" spans="1:7" ht="22.5">
      <c r="A63" s="485">
        <f t="shared" si="1"/>
        <v>49</v>
      </c>
      <c r="B63" s="486" t="s">
        <v>423</v>
      </c>
      <c r="C63" s="300" t="s">
        <v>476</v>
      </c>
      <c r="D63" s="300" t="s">
        <v>70</v>
      </c>
      <c r="E63" s="301">
        <v>1</v>
      </c>
      <c r="F63" s="487"/>
      <c r="G63" s="487">
        <f t="shared" si="3"/>
        <v>0</v>
      </c>
    </row>
    <row r="64" spans="1:7" ht="22.5">
      <c r="A64" s="485">
        <f t="shared" si="1"/>
        <v>50</v>
      </c>
      <c r="B64" s="486" t="s">
        <v>423</v>
      </c>
      <c r="C64" s="300" t="s">
        <v>477</v>
      </c>
      <c r="D64" s="300" t="s">
        <v>70</v>
      </c>
      <c r="E64" s="301">
        <v>1</v>
      </c>
      <c r="F64" s="487"/>
      <c r="G64" s="487">
        <f t="shared" si="3"/>
        <v>0</v>
      </c>
    </row>
    <row r="65" spans="1:7" ht="22.5">
      <c r="A65" s="485">
        <f t="shared" si="1"/>
        <v>51</v>
      </c>
      <c r="B65" s="486" t="s">
        <v>423</v>
      </c>
      <c r="C65" s="300" t="s">
        <v>478</v>
      </c>
      <c r="D65" s="300" t="s">
        <v>70</v>
      </c>
      <c r="E65" s="301">
        <v>1</v>
      </c>
      <c r="F65" s="487"/>
      <c r="G65" s="487">
        <f t="shared" si="3"/>
        <v>0</v>
      </c>
    </row>
    <row r="66" spans="1:7" ht="22.5">
      <c r="A66" s="485">
        <f t="shared" si="1"/>
        <v>52</v>
      </c>
      <c r="B66" s="486" t="s">
        <v>423</v>
      </c>
      <c r="C66" s="300" t="s">
        <v>479</v>
      </c>
      <c r="D66" s="300" t="s">
        <v>70</v>
      </c>
      <c r="E66" s="301">
        <v>1</v>
      </c>
      <c r="F66" s="487"/>
      <c r="G66" s="487">
        <f t="shared" si="3"/>
        <v>0</v>
      </c>
    </row>
    <row r="67" spans="1:7" ht="22.5">
      <c r="A67" s="485">
        <f t="shared" si="1"/>
        <v>53</v>
      </c>
      <c r="B67" s="486" t="s">
        <v>423</v>
      </c>
      <c r="C67" s="300" t="s">
        <v>480</v>
      </c>
      <c r="D67" s="300" t="s">
        <v>70</v>
      </c>
      <c r="E67" s="301">
        <v>420</v>
      </c>
      <c r="F67" s="487"/>
      <c r="G67" s="487">
        <f t="shared" si="3"/>
        <v>0</v>
      </c>
    </row>
    <row r="68" spans="1:7" ht="22.5">
      <c r="A68" s="485">
        <f t="shared" si="1"/>
        <v>54</v>
      </c>
      <c r="B68" s="486" t="s">
        <v>423</v>
      </c>
      <c r="C68" s="300" t="s">
        <v>481</v>
      </c>
      <c r="D68" s="300" t="s">
        <v>70</v>
      </c>
      <c r="E68" s="301">
        <v>24</v>
      </c>
      <c r="F68" s="487"/>
      <c r="G68" s="487">
        <f t="shared" si="3"/>
        <v>0</v>
      </c>
    </row>
    <row r="69" spans="1:7" ht="22.5">
      <c r="A69" s="485">
        <f t="shared" si="1"/>
        <v>55</v>
      </c>
      <c r="B69" s="486" t="s">
        <v>423</v>
      </c>
      <c r="C69" s="300" t="s">
        <v>431</v>
      </c>
      <c r="D69" s="300" t="s">
        <v>70</v>
      </c>
      <c r="E69" s="301">
        <v>16</v>
      </c>
      <c r="F69" s="487"/>
      <c r="G69" s="487">
        <f t="shared" si="3"/>
        <v>0</v>
      </c>
    </row>
    <row r="70" spans="1:7" ht="22.5">
      <c r="A70" s="485">
        <f t="shared" si="1"/>
        <v>56</v>
      </c>
      <c r="B70" s="486" t="s">
        <v>423</v>
      </c>
      <c r="C70" s="300" t="s">
        <v>432</v>
      </c>
      <c r="D70" s="300" t="s">
        <v>70</v>
      </c>
      <c r="E70" s="301">
        <v>84</v>
      </c>
      <c r="F70" s="487"/>
      <c r="G70" s="487">
        <f t="shared" si="3"/>
        <v>0</v>
      </c>
    </row>
    <row r="71" spans="1:7" ht="22.5">
      <c r="A71" s="485">
        <f t="shared" si="1"/>
        <v>57</v>
      </c>
      <c r="B71" s="486" t="s">
        <v>423</v>
      </c>
      <c r="C71" s="300" t="s">
        <v>482</v>
      </c>
      <c r="D71" s="300" t="s">
        <v>70</v>
      </c>
      <c r="E71" s="301">
        <v>24</v>
      </c>
      <c r="F71" s="487"/>
      <c r="G71" s="487">
        <f t="shared" si="3"/>
        <v>0</v>
      </c>
    </row>
    <row r="72" spans="1:7" ht="22.5">
      <c r="A72" s="485">
        <f t="shared" si="1"/>
        <v>58</v>
      </c>
      <c r="B72" s="486" t="s">
        <v>423</v>
      </c>
      <c r="C72" s="300" t="s">
        <v>483</v>
      </c>
      <c r="D72" s="300"/>
      <c r="E72" s="301">
        <v>1129</v>
      </c>
      <c r="F72" s="487"/>
      <c r="G72" s="487">
        <f t="shared" si="3"/>
        <v>0</v>
      </c>
    </row>
    <row r="73" spans="1:7" ht="22.5">
      <c r="A73" s="485">
        <f t="shared" si="1"/>
        <v>59</v>
      </c>
      <c r="B73" s="486" t="s">
        <v>423</v>
      </c>
      <c r="C73" s="300" t="s">
        <v>279</v>
      </c>
      <c r="D73" s="300"/>
      <c r="E73" s="301">
        <v>1129</v>
      </c>
      <c r="F73" s="487"/>
      <c r="G73" s="487">
        <f t="shared" si="3"/>
        <v>0</v>
      </c>
    </row>
    <row r="74" spans="1:7" ht="22.5">
      <c r="A74" s="485">
        <f t="shared" si="1"/>
        <v>60</v>
      </c>
      <c r="B74" s="486" t="s">
        <v>423</v>
      </c>
      <c r="C74" s="300" t="s">
        <v>484</v>
      </c>
      <c r="D74" s="300" t="s">
        <v>70</v>
      </c>
      <c r="E74" s="301">
        <v>1</v>
      </c>
      <c r="F74" s="487"/>
      <c r="G74" s="487">
        <f t="shared" si="3"/>
        <v>0</v>
      </c>
    </row>
    <row r="75" spans="1:7" ht="22.5">
      <c r="A75" s="485">
        <f t="shared" si="1"/>
        <v>61</v>
      </c>
      <c r="B75" s="486" t="s">
        <v>423</v>
      </c>
      <c r="C75" s="300" t="s">
        <v>485</v>
      </c>
      <c r="D75" s="300" t="s">
        <v>70</v>
      </c>
      <c r="E75" s="301">
        <v>12</v>
      </c>
      <c r="F75" s="487"/>
      <c r="G75" s="487">
        <f t="shared" si="3"/>
        <v>0</v>
      </c>
    </row>
    <row r="76" spans="1:7" ht="22.5">
      <c r="A76" s="485">
        <f t="shared" si="1"/>
        <v>62</v>
      </c>
      <c r="B76" s="300" t="s">
        <v>486</v>
      </c>
      <c r="C76" s="300" t="s">
        <v>487</v>
      </c>
      <c r="D76" s="300" t="s">
        <v>164</v>
      </c>
      <c r="E76" s="301">
        <v>1.5</v>
      </c>
      <c r="F76" s="487"/>
      <c r="G76" s="487">
        <f>ROUND(E76*F76,2)</f>
        <v>0</v>
      </c>
    </row>
    <row r="77" spans="1:7" ht="12.75">
      <c r="A77" s="485">
        <f t="shared" si="1"/>
        <v>63</v>
      </c>
      <c r="B77" s="482" t="s">
        <v>488</v>
      </c>
      <c r="C77" s="482" t="s">
        <v>489</v>
      </c>
      <c r="D77" s="482"/>
      <c r="E77" s="483"/>
      <c r="F77" s="484"/>
      <c r="G77" s="484"/>
    </row>
    <row r="78" spans="1:7" ht="37.5" customHeight="1">
      <c r="A78" s="485">
        <f t="shared" si="1"/>
        <v>64</v>
      </c>
      <c r="B78" s="300" t="s">
        <v>442</v>
      </c>
      <c r="C78" s="300" t="s">
        <v>490</v>
      </c>
      <c r="D78" s="300" t="s">
        <v>491</v>
      </c>
      <c r="E78" s="301">
        <v>96</v>
      </c>
      <c r="F78" s="487"/>
      <c r="G78" s="487">
        <f>ROUND(E78*F78,2)</f>
        <v>0</v>
      </c>
    </row>
    <row r="79" spans="1:7" ht="36" customHeight="1">
      <c r="A79" s="485">
        <f t="shared" si="1"/>
        <v>65</v>
      </c>
      <c r="B79" s="300" t="s">
        <v>442</v>
      </c>
      <c r="C79" s="300" t="s">
        <v>492</v>
      </c>
      <c r="D79" s="300" t="s">
        <v>491</v>
      </c>
      <c r="E79" s="301">
        <v>96</v>
      </c>
      <c r="F79" s="487"/>
      <c r="G79" s="487">
        <f>ROUND(E79*F79,2)</f>
        <v>0</v>
      </c>
    </row>
    <row r="80" spans="1:7" ht="22.5">
      <c r="A80" s="485">
        <f t="shared" si="1"/>
        <v>66</v>
      </c>
      <c r="B80" s="300" t="s">
        <v>493</v>
      </c>
      <c r="C80" s="300" t="s">
        <v>494</v>
      </c>
      <c r="D80" s="300" t="s">
        <v>164</v>
      </c>
      <c r="E80" s="301">
        <v>1.5</v>
      </c>
      <c r="F80" s="487"/>
      <c r="G80" s="487">
        <f>ROUND(E80*F80,2)</f>
        <v>0</v>
      </c>
    </row>
    <row r="81" spans="1:7" ht="15">
      <c r="A81" s="477"/>
      <c r="B81" s="478"/>
      <c r="C81" s="478" t="s">
        <v>197</v>
      </c>
      <c r="D81" s="478"/>
      <c r="E81" s="479"/>
      <c r="F81" s="480"/>
      <c r="G81" s="480">
        <f>SUM(G13:G80)</f>
        <v>0</v>
      </c>
    </row>
  </sheetData>
  <sheetProtection/>
  <mergeCells count="2">
    <mergeCell ref="A1:G1"/>
    <mergeCell ref="A8:C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55">
      <selection activeCell="A2" sqref="A2"/>
    </sheetView>
  </sheetViews>
  <sheetFormatPr defaultColWidth="8.140625" defaultRowHeight="12.75"/>
  <cols>
    <col min="1" max="1" width="3.140625" style="489" customWidth="1"/>
    <col min="2" max="2" width="12.7109375" style="490" customWidth="1"/>
    <col min="3" max="3" width="38.7109375" style="490" customWidth="1"/>
    <col min="4" max="4" width="4.8515625" style="490" customWidth="1"/>
    <col min="5" max="5" width="8.7109375" style="491" customWidth="1"/>
    <col min="6" max="6" width="8.8515625" style="492" customWidth="1"/>
    <col min="7" max="7" width="13.421875" style="492" customWidth="1"/>
    <col min="8" max="16384" width="8.140625" style="465" customWidth="1"/>
  </cols>
  <sheetData>
    <row r="1" spans="1:7" ht="18">
      <c r="A1" s="554" t="s">
        <v>699</v>
      </c>
      <c r="B1" s="555"/>
      <c r="C1" s="555"/>
      <c r="D1" s="555"/>
      <c r="E1" s="555"/>
      <c r="F1" s="555"/>
      <c r="G1" s="555"/>
    </row>
    <row r="2" spans="1:7" ht="12">
      <c r="A2" s="466" t="s">
        <v>695</v>
      </c>
      <c r="B2" s="467"/>
      <c r="C2" s="467"/>
      <c r="D2" s="467"/>
      <c r="E2" s="467"/>
      <c r="F2" s="467"/>
      <c r="G2" s="467"/>
    </row>
    <row r="3" spans="1:7" ht="12">
      <c r="A3" s="466" t="s">
        <v>495</v>
      </c>
      <c r="B3" s="467"/>
      <c r="C3" s="467"/>
      <c r="D3" s="467"/>
      <c r="E3" s="467"/>
      <c r="F3" s="467"/>
      <c r="G3" s="467"/>
    </row>
    <row r="4" spans="1:7" ht="12">
      <c r="A4" s="468" t="s">
        <v>177</v>
      </c>
      <c r="B4" s="466"/>
      <c r="C4" s="468" t="s">
        <v>280</v>
      </c>
      <c r="D4" s="469"/>
      <c r="E4" s="469"/>
      <c r="F4" s="469"/>
      <c r="G4" s="469"/>
    </row>
    <row r="5" spans="1:7" ht="11.25">
      <c r="A5" s="470"/>
      <c r="B5" s="471"/>
      <c r="C5" s="471"/>
      <c r="D5" s="471"/>
      <c r="E5" s="472"/>
      <c r="F5" s="473"/>
      <c r="G5" s="473"/>
    </row>
    <row r="6" spans="1:7" ht="12">
      <c r="A6" s="467" t="s">
        <v>417</v>
      </c>
      <c r="B6" s="467"/>
      <c r="C6" s="467"/>
      <c r="D6" s="467"/>
      <c r="E6" s="467"/>
      <c r="F6" s="467"/>
      <c r="G6" s="467"/>
    </row>
    <row r="7" spans="1:7" ht="12">
      <c r="A7" s="467" t="s">
        <v>496</v>
      </c>
      <c r="B7" s="467"/>
      <c r="C7" s="467"/>
      <c r="D7" s="467"/>
      <c r="E7" s="467" t="s">
        <v>419</v>
      </c>
      <c r="F7" s="467"/>
      <c r="G7" s="467"/>
    </row>
    <row r="8" spans="1:7" ht="12">
      <c r="A8" s="556" t="s">
        <v>420</v>
      </c>
      <c r="B8" s="557"/>
      <c r="C8" s="557"/>
      <c r="D8" s="474"/>
      <c r="E8" s="467" t="s">
        <v>421</v>
      </c>
      <c r="F8" s="475"/>
      <c r="G8" s="475"/>
    </row>
    <row r="9" spans="1:7" ht="10.5">
      <c r="A9" s="470"/>
      <c r="B9" s="470"/>
      <c r="C9" s="470"/>
      <c r="D9" s="470"/>
      <c r="E9" s="470"/>
      <c r="F9" s="470"/>
      <c r="G9" s="470"/>
    </row>
    <row r="10" spans="1:7" ht="22.5">
      <c r="A10" s="476" t="s">
        <v>422</v>
      </c>
      <c r="B10" s="476" t="s">
        <v>162</v>
      </c>
      <c r="C10" s="476" t="s">
        <v>56</v>
      </c>
      <c r="D10" s="476" t="s">
        <v>57</v>
      </c>
      <c r="E10" s="476" t="s">
        <v>58</v>
      </c>
      <c r="F10" s="476" t="s">
        <v>100</v>
      </c>
      <c r="G10" s="476" t="s">
        <v>182</v>
      </c>
    </row>
    <row r="11" spans="1:7" ht="11.25">
      <c r="A11" s="476" t="s">
        <v>59</v>
      </c>
      <c r="B11" s="476" t="s">
        <v>60</v>
      </c>
      <c r="C11" s="476" t="s">
        <v>61</v>
      </c>
      <c r="D11" s="476" t="s">
        <v>62</v>
      </c>
      <c r="E11" s="476" t="s">
        <v>63</v>
      </c>
      <c r="F11" s="476" t="s">
        <v>64</v>
      </c>
      <c r="G11" s="476" t="s">
        <v>65</v>
      </c>
    </row>
    <row r="12" spans="1:7" ht="10.5">
      <c r="A12" s="470"/>
      <c r="B12" s="470"/>
      <c r="C12" s="470"/>
      <c r="D12" s="470"/>
      <c r="E12" s="470"/>
      <c r="F12" s="470"/>
      <c r="G12" s="470"/>
    </row>
    <row r="13" spans="1:7" ht="15">
      <c r="A13" s="477"/>
      <c r="B13" s="478" t="s">
        <v>74</v>
      </c>
      <c r="C13" s="478" t="s">
        <v>67</v>
      </c>
      <c r="D13" s="478"/>
      <c r="E13" s="479"/>
      <c r="F13" s="480"/>
      <c r="G13" s="480"/>
    </row>
    <row r="14" spans="1:7" ht="12.75">
      <c r="A14" s="481"/>
      <c r="B14" s="482" t="s">
        <v>209</v>
      </c>
      <c r="C14" s="482" t="s">
        <v>68</v>
      </c>
      <c r="D14" s="482"/>
      <c r="E14" s="483"/>
      <c r="F14" s="484"/>
      <c r="G14" s="484"/>
    </row>
    <row r="15" spans="1:7" ht="22.5">
      <c r="A15" s="493">
        <v>1</v>
      </c>
      <c r="B15" s="300" t="s">
        <v>497</v>
      </c>
      <c r="C15" s="300" t="s">
        <v>498</v>
      </c>
      <c r="D15" s="300" t="s">
        <v>69</v>
      </c>
      <c r="E15" s="301">
        <f>SUM(E16:E21)</f>
        <v>342</v>
      </c>
      <c r="F15" s="487"/>
      <c r="G15" s="487">
        <f aca="true" t="shared" si="0" ref="G15:G21">ROUND(E15*F15,2)</f>
        <v>0</v>
      </c>
    </row>
    <row r="16" spans="1:7" ht="22.5">
      <c r="A16" s="493">
        <f>A15+1</f>
        <v>2</v>
      </c>
      <c r="B16" s="494" t="s">
        <v>499</v>
      </c>
      <c r="C16" s="494" t="s">
        <v>500</v>
      </c>
      <c r="D16" s="494" t="s">
        <v>69</v>
      </c>
      <c r="E16" s="495">
        <v>26</v>
      </c>
      <c r="F16" s="496"/>
      <c r="G16" s="487">
        <f t="shared" si="0"/>
        <v>0</v>
      </c>
    </row>
    <row r="17" spans="1:7" ht="22.5">
      <c r="A17" s="493">
        <f aca="true" t="shared" si="1" ref="A17:A68">A16+1</f>
        <v>3</v>
      </c>
      <c r="B17" s="494" t="s">
        <v>499</v>
      </c>
      <c r="C17" s="494" t="s">
        <v>501</v>
      </c>
      <c r="D17" s="494" t="s">
        <v>69</v>
      </c>
      <c r="E17" s="495">
        <v>212</v>
      </c>
      <c r="F17" s="496"/>
      <c r="G17" s="487">
        <f t="shared" si="0"/>
        <v>0</v>
      </c>
    </row>
    <row r="18" spans="1:7" ht="22.5">
      <c r="A18" s="493">
        <f t="shared" si="1"/>
        <v>4</v>
      </c>
      <c r="B18" s="494" t="s">
        <v>499</v>
      </c>
      <c r="C18" s="494" t="s">
        <v>502</v>
      </c>
      <c r="D18" s="494" t="s">
        <v>69</v>
      </c>
      <c r="E18" s="495">
        <v>20</v>
      </c>
      <c r="F18" s="496"/>
      <c r="G18" s="487">
        <f t="shared" si="0"/>
        <v>0</v>
      </c>
    </row>
    <row r="19" spans="1:7" ht="22.5">
      <c r="A19" s="493">
        <f t="shared" si="1"/>
        <v>5</v>
      </c>
      <c r="B19" s="494" t="s">
        <v>499</v>
      </c>
      <c r="C19" s="494" t="s">
        <v>503</v>
      </c>
      <c r="D19" s="494" t="s">
        <v>69</v>
      </c>
      <c r="E19" s="495">
        <v>48</v>
      </c>
      <c r="F19" s="496"/>
      <c r="G19" s="487">
        <f t="shared" si="0"/>
        <v>0</v>
      </c>
    </row>
    <row r="20" spans="1:7" ht="22.5">
      <c r="A20" s="493">
        <f t="shared" si="1"/>
        <v>6</v>
      </c>
      <c r="B20" s="494" t="s">
        <v>499</v>
      </c>
      <c r="C20" s="494" t="s">
        <v>504</v>
      </c>
      <c r="D20" s="494" t="s">
        <v>69</v>
      </c>
      <c r="E20" s="495">
        <v>14</v>
      </c>
      <c r="F20" s="496"/>
      <c r="G20" s="487">
        <f t="shared" si="0"/>
        <v>0</v>
      </c>
    </row>
    <row r="21" spans="1:7" ht="22.5">
      <c r="A21" s="493">
        <f t="shared" si="1"/>
        <v>7</v>
      </c>
      <c r="B21" s="494" t="s">
        <v>499</v>
      </c>
      <c r="C21" s="494" t="s">
        <v>505</v>
      </c>
      <c r="D21" s="494" t="s">
        <v>69</v>
      </c>
      <c r="E21" s="495">
        <v>22</v>
      </c>
      <c r="F21" s="496"/>
      <c r="G21" s="487">
        <f t="shared" si="0"/>
        <v>0</v>
      </c>
    </row>
    <row r="22" spans="1:7" ht="22.5">
      <c r="A22" s="493">
        <f t="shared" si="1"/>
        <v>8</v>
      </c>
      <c r="B22" s="300" t="s">
        <v>506</v>
      </c>
      <c r="C22" s="300" t="s">
        <v>507</v>
      </c>
      <c r="D22" s="300" t="s">
        <v>164</v>
      </c>
      <c r="E22" s="301">
        <v>1.5</v>
      </c>
      <c r="F22" s="487"/>
      <c r="G22" s="487">
        <f>ROUND(E22*F22,2)</f>
        <v>0</v>
      </c>
    </row>
    <row r="23" spans="1:7" ht="20.25" customHeight="1">
      <c r="A23" s="493">
        <f t="shared" si="1"/>
        <v>9</v>
      </c>
      <c r="B23" s="482" t="s">
        <v>282</v>
      </c>
      <c r="C23" s="482" t="s">
        <v>508</v>
      </c>
      <c r="D23" s="482"/>
      <c r="E23" s="483"/>
      <c r="F23" s="484"/>
      <c r="G23" s="484"/>
    </row>
    <row r="24" spans="1:7" ht="16.5" customHeight="1">
      <c r="A24" s="493">
        <f t="shared" si="1"/>
        <v>10</v>
      </c>
      <c r="B24" s="300" t="s">
        <v>442</v>
      </c>
      <c r="C24" s="161" t="s">
        <v>509</v>
      </c>
      <c r="D24" s="161" t="s">
        <v>51</v>
      </c>
      <c r="E24" s="301">
        <v>65</v>
      </c>
      <c r="F24" s="487"/>
      <c r="G24" s="487">
        <f>ROUND(E24*F24,2)</f>
        <v>0</v>
      </c>
    </row>
    <row r="25" spans="1:7" ht="22.5">
      <c r="A25" s="493">
        <f t="shared" si="1"/>
        <v>11</v>
      </c>
      <c r="B25" s="486" t="s">
        <v>423</v>
      </c>
      <c r="C25" s="300" t="s">
        <v>510</v>
      </c>
      <c r="D25" s="300" t="s">
        <v>69</v>
      </c>
      <c r="E25" s="301">
        <v>564</v>
      </c>
      <c r="F25" s="487"/>
      <c r="G25" s="487">
        <f aca="true" t="shared" si="2" ref="G25:G36">ROUND(E25*F25,2)</f>
        <v>0</v>
      </c>
    </row>
    <row r="26" spans="1:7" ht="22.5">
      <c r="A26" s="493">
        <f t="shared" si="1"/>
        <v>12</v>
      </c>
      <c r="B26" s="486" t="s">
        <v>423</v>
      </c>
      <c r="C26" s="300" t="s">
        <v>511</v>
      </c>
      <c r="D26" s="300" t="s">
        <v>69</v>
      </c>
      <c r="E26" s="301">
        <v>351</v>
      </c>
      <c r="F26" s="487"/>
      <c r="G26" s="487">
        <f t="shared" si="2"/>
        <v>0</v>
      </c>
    </row>
    <row r="27" spans="1:7" ht="22.5">
      <c r="A27" s="493">
        <f t="shared" si="1"/>
        <v>13</v>
      </c>
      <c r="B27" s="486" t="s">
        <v>423</v>
      </c>
      <c r="C27" s="300" t="s">
        <v>512</v>
      </c>
      <c r="D27" s="300" t="s">
        <v>69</v>
      </c>
      <c r="E27" s="301">
        <v>202</v>
      </c>
      <c r="F27" s="487"/>
      <c r="G27" s="487">
        <f t="shared" si="2"/>
        <v>0</v>
      </c>
    </row>
    <row r="28" spans="1:7" ht="22.5">
      <c r="A28" s="493">
        <f t="shared" si="1"/>
        <v>14</v>
      </c>
      <c r="B28" s="486" t="s">
        <v>423</v>
      </c>
      <c r="C28" s="300" t="s">
        <v>513</v>
      </c>
      <c r="D28" s="300" t="s">
        <v>69</v>
      </c>
      <c r="E28" s="301">
        <v>308</v>
      </c>
      <c r="F28" s="487"/>
      <c r="G28" s="487">
        <f t="shared" si="2"/>
        <v>0</v>
      </c>
    </row>
    <row r="29" spans="1:7" ht="22.5">
      <c r="A29" s="493">
        <f t="shared" si="1"/>
        <v>15</v>
      </c>
      <c r="B29" s="486" t="s">
        <v>423</v>
      </c>
      <c r="C29" s="300" t="s">
        <v>514</v>
      </c>
      <c r="D29" s="300" t="s">
        <v>69</v>
      </c>
      <c r="E29" s="301">
        <v>20</v>
      </c>
      <c r="F29" s="487"/>
      <c r="G29" s="487">
        <f t="shared" si="2"/>
        <v>0</v>
      </c>
    </row>
    <row r="30" spans="1:7" ht="22.5">
      <c r="A30" s="493">
        <f t="shared" si="1"/>
        <v>16</v>
      </c>
      <c r="B30" s="486" t="s">
        <v>423</v>
      </c>
      <c r="C30" s="300" t="s">
        <v>515</v>
      </c>
      <c r="D30" s="300" t="s">
        <v>69</v>
      </c>
      <c r="E30" s="301">
        <v>48</v>
      </c>
      <c r="F30" s="487"/>
      <c r="G30" s="487">
        <f t="shared" si="2"/>
        <v>0</v>
      </c>
    </row>
    <row r="31" spans="1:7" ht="22.5">
      <c r="A31" s="493">
        <f t="shared" si="1"/>
        <v>17</v>
      </c>
      <c r="B31" s="486" t="s">
        <v>423</v>
      </c>
      <c r="C31" s="300" t="s">
        <v>516</v>
      </c>
      <c r="D31" s="300" t="s">
        <v>69</v>
      </c>
      <c r="E31" s="301">
        <v>14</v>
      </c>
      <c r="F31" s="487"/>
      <c r="G31" s="487">
        <f t="shared" si="2"/>
        <v>0</v>
      </c>
    </row>
    <row r="32" spans="1:7" ht="22.5">
      <c r="A32" s="493">
        <f t="shared" si="1"/>
        <v>18</v>
      </c>
      <c r="B32" s="486" t="s">
        <v>423</v>
      </c>
      <c r="C32" s="300" t="s">
        <v>517</v>
      </c>
      <c r="D32" s="300" t="s">
        <v>69</v>
      </c>
      <c r="E32" s="301">
        <v>22</v>
      </c>
      <c r="F32" s="487"/>
      <c r="G32" s="487">
        <f t="shared" si="2"/>
        <v>0</v>
      </c>
    </row>
    <row r="33" spans="1:7" ht="33.75">
      <c r="A33" s="493">
        <f t="shared" si="1"/>
        <v>19</v>
      </c>
      <c r="B33" s="486" t="s">
        <v>423</v>
      </c>
      <c r="C33" s="300" t="s">
        <v>518</v>
      </c>
      <c r="D33" s="300" t="s">
        <v>70</v>
      </c>
      <c r="E33" s="301">
        <v>60</v>
      </c>
      <c r="F33" s="487"/>
      <c r="G33" s="487">
        <f t="shared" si="2"/>
        <v>0</v>
      </c>
    </row>
    <row r="34" spans="1:7" ht="33.75">
      <c r="A34" s="493">
        <f t="shared" si="1"/>
        <v>20</v>
      </c>
      <c r="B34" s="486" t="s">
        <v>423</v>
      </c>
      <c r="C34" s="300" t="s">
        <v>519</v>
      </c>
      <c r="D34" s="300" t="s">
        <v>70</v>
      </c>
      <c r="E34" s="301">
        <v>20</v>
      </c>
      <c r="F34" s="487"/>
      <c r="G34" s="487">
        <f t="shared" si="2"/>
        <v>0</v>
      </c>
    </row>
    <row r="35" spans="1:7" ht="22.5">
      <c r="A35" s="493">
        <f t="shared" si="1"/>
        <v>21</v>
      </c>
      <c r="B35" s="486" t="s">
        <v>423</v>
      </c>
      <c r="C35" s="300" t="s">
        <v>520</v>
      </c>
      <c r="D35" s="300" t="s">
        <v>98</v>
      </c>
      <c r="E35" s="301">
        <v>8</v>
      </c>
      <c r="F35" s="487"/>
      <c r="G35" s="487">
        <f t="shared" si="2"/>
        <v>0</v>
      </c>
    </row>
    <row r="36" spans="1:7" ht="22.5">
      <c r="A36" s="493">
        <f t="shared" si="1"/>
        <v>22</v>
      </c>
      <c r="B36" s="486" t="s">
        <v>423</v>
      </c>
      <c r="C36" s="300" t="s">
        <v>521</v>
      </c>
      <c r="D36" s="300" t="s">
        <v>98</v>
      </c>
      <c r="E36" s="301">
        <v>16</v>
      </c>
      <c r="F36" s="487"/>
      <c r="G36" s="487">
        <f t="shared" si="2"/>
        <v>0</v>
      </c>
    </row>
    <row r="37" spans="1:7" ht="22.5">
      <c r="A37" s="493">
        <f t="shared" si="1"/>
        <v>23</v>
      </c>
      <c r="B37" s="300" t="s">
        <v>522</v>
      </c>
      <c r="C37" s="300" t="s">
        <v>523</v>
      </c>
      <c r="D37" s="300" t="s">
        <v>164</v>
      </c>
      <c r="E37" s="301">
        <v>1.5</v>
      </c>
      <c r="F37" s="487"/>
      <c r="G37" s="487">
        <f>ROUND(E37*F37,2)</f>
        <v>0</v>
      </c>
    </row>
    <row r="38" spans="1:7" ht="12.75">
      <c r="A38" s="493">
        <f t="shared" si="1"/>
        <v>24</v>
      </c>
      <c r="B38" s="482" t="s">
        <v>283</v>
      </c>
      <c r="C38" s="482" t="s">
        <v>524</v>
      </c>
      <c r="D38" s="482"/>
      <c r="E38" s="483"/>
      <c r="F38" s="484"/>
      <c r="G38" s="484"/>
    </row>
    <row r="39" spans="1:7" ht="22.5">
      <c r="A39" s="493">
        <f t="shared" si="1"/>
        <v>25</v>
      </c>
      <c r="B39" s="486" t="s">
        <v>423</v>
      </c>
      <c r="C39" s="300" t="s">
        <v>525</v>
      </c>
      <c r="D39" s="300" t="s">
        <v>70</v>
      </c>
      <c r="E39" s="301">
        <v>213</v>
      </c>
      <c r="F39" s="487"/>
      <c r="G39" s="487">
        <f>ROUND(E39*F39,2)</f>
        <v>0</v>
      </c>
    </row>
    <row r="40" spans="1:7" ht="22.5">
      <c r="A40" s="493">
        <f t="shared" si="1"/>
        <v>26</v>
      </c>
      <c r="B40" s="486" t="s">
        <v>423</v>
      </c>
      <c r="C40" s="300" t="s">
        <v>526</v>
      </c>
      <c r="D40" s="300" t="s">
        <v>70</v>
      </c>
      <c r="E40" s="301">
        <v>3</v>
      </c>
      <c r="F40" s="487"/>
      <c r="G40" s="487">
        <f>ROUND(E40*F40,2)</f>
        <v>0</v>
      </c>
    </row>
    <row r="41" spans="1:7" ht="33.75">
      <c r="A41" s="493">
        <f t="shared" si="1"/>
        <v>27</v>
      </c>
      <c r="B41" s="486" t="s">
        <v>423</v>
      </c>
      <c r="C41" s="300" t="s">
        <v>527</v>
      </c>
      <c r="D41" s="300" t="s">
        <v>70</v>
      </c>
      <c r="E41" s="301">
        <v>213</v>
      </c>
      <c r="F41" s="487"/>
      <c r="G41" s="487">
        <f aca="true" t="shared" si="3" ref="G41:G47">ROUND(E41*F41,2)</f>
        <v>0</v>
      </c>
    </row>
    <row r="42" spans="1:7" ht="33.75">
      <c r="A42" s="493">
        <f t="shared" si="1"/>
        <v>28</v>
      </c>
      <c r="B42" s="486" t="s">
        <v>423</v>
      </c>
      <c r="C42" s="300" t="s">
        <v>528</v>
      </c>
      <c r="D42" s="300" t="s">
        <v>70</v>
      </c>
      <c r="E42" s="301">
        <v>3</v>
      </c>
      <c r="F42" s="487"/>
      <c r="G42" s="487">
        <f t="shared" si="3"/>
        <v>0</v>
      </c>
    </row>
    <row r="43" spans="1:7" ht="22.5">
      <c r="A43" s="493">
        <f t="shared" si="1"/>
        <v>29</v>
      </c>
      <c r="B43" s="486" t="s">
        <v>423</v>
      </c>
      <c r="C43" s="300" t="s">
        <v>529</v>
      </c>
      <c r="D43" s="300" t="s">
        <v>70</v>
      </c>
      <c r="E43" s="301">
        <v>216</v>
      </c>
      <c r="F43" s="487"/>
      <c r="G43" s="487">
        <f t="shared" si="3"/>
        <v>0</v>
      </c>
    </row>
    <row r="44" spans="1:7" ht="22.5">
      <c r="A44" s="493">
        <f t="shared" si="1"/>
        <v>30</v>
      </c>
      <c r="B44" s="486" t="s">
        <v>423</v>
      </c>
      <c r="C44" s="300" t="s">
        <v>530</v>
      </c>
      <c r="D44" s="300" t="s">
        <v>70</v>
      </c>
      <c r="E44" s="301">
        <v>24</v>
      </c>
      <c r="F44" s="487"/>
      <c r="G44" s="487">
        <f t="shared" si="3"/>
        <v>0</v>
      </c>
    </row>
    <row r="45" spans="1:7" ht="22.5">
      <c r="A45" s="493">
        <f t="shared" si="1"/>
        <v>31</v>
      </c>
      <c r="B45" s="486" t="s">
        <v>423</v>
      </c>
      <c r="C45" s="300" t="s">
        <v>474</v>
      </c>
      <c r="D45" s="300" t="s">
        <v>70</v>
      </c>
      <c r="E45" s="301">
        <v>12</v>
      </c>
      <c r="F45" s="487"/>
      <c r="G45" s="487">
        <f t="shared" si="3"/>
        <v>0</v>
      </c>
    </row>
    <row r="46" spans="1:7" ht="22.5">
      <c r="A46" s="493">
        <f t="shared" si="1"/>
        <v>32</v>
      </c>
      <c r="B46" s="486" t="s">
        <v>423</v>
      </c>
      <c r="C46" s="300" t="s">
        <v>531</v>
      </c>
      <c r="D46" s="300" t="s">
        <v>70</v>
      </c>
      <c r="E46" s="301">
        <v>2</v>
      </c>
      <c r="F46" s="487"/>
      <c r="G46" s="487">
        <f t="shared" si="3"/>
        <v>0</v>
      </c>
    </row>
    <row r="47" spans="1:7" ht="22.5">
      <c r="A47" s="493">
        <f t="shared" si="1"/>
        <v>33</v>
      </c>
      <c r="B47" s="486" t="s">
        <v>423</v>
      </c>
      <c r="C47" s="300" t="s">
        <v>475</v>
      </c>
      <c r="D47" s="300" t="s">
        <v>70</v>
      </c>
      <c r="E47" s="301">
        <v>30</v>
      </c>
      <c r="F47" s="487"/>
      <c r="G47" s="487">
        <f t="shared" si="3"/>
        <v>0</v>
      </c>
    </row>
    <row r="48" spans="1:7" ht="22.5">
      <c r="A48" s="493">
        <f t="shared" si="1"/>
        <v>34</v>
      </c>
      <c r="B48" s="300" t="s">
        <v>532</v>
      </c>
      <c r="C48" s="300" t="s">
        <v>533</v>
      </c>
      <c r="D48" s="300" t="s">
        <v>164</v>
      </c>
      <c r="E48" s="301">
        <v>1.5</v>
      </c>
      <c r="F48" s="487"/>
      <c r="G48" s="487">
        <f>ROUND(E48*F48,2)</f>
        <v>0</v>
      </c>
    </row>
    <row r="49" spans="1:7" ht="12.75">
      <c r="A49" s="493">
        <f t="shared" si="1"/>
        <v>35</v>
      </c>
      <c r="B49" s="482" t="s">
        <v>286</v>
      </c>
      <c r="C49" s="482" t="s">
        <v>534</v>
      </c>
      <c r="D49" s="482"/>
      <c r="E49" s="483"/>
      <c r="F49" s="484"/>
      <c r="G49" s="484"/>
    </row>
    <row r="50" spans="1:7" ht="42.75" customHeight="1">
      <c r="A50" s="493">
        <f t="shared" si="1"/>
        <v>36</v>
      </c>
      <c r="B50" s="494" t="s">
        <v>442</v>
      </c>
      <c r="C50" s="161" t="s">
        <v>535</v>
      </c>
      <c r="D50" s="300" t="s">
        <v>70</v>
      </c>
      <c r="E50" s="301">
        <v>216</v>
      </c>
      <c r="F50" s="496"/>
      <c r="G50" s="487">
        <f aca="true" t="shared" si="4" ref="G50:G64">ROUND(E50*F50,2)</f>
        <v>0</v>
      </c>
    </row>
    <row r="51" spans="1:7" ht="33.75">
      <c r="A51" s="493">
        <f t="shared" si="1"/>
        <v>37</v>
      </c>
      <c r="B51" s="486" t="s">
        <v>423</v>
      </c>
      <c r="C51" s="300" t="s">
        <v>536</v>
      </c>
      <c r="D51" s="300" t="s">
        <v>70</v>
      </c>
      <c r="E51" s="301">
        <v>78</v>
      </c>
      <c r="F51" s="496"/>
      <c r="G51" s="487">
        <f t="shared" si="4"/>
        <v>0</v>
      </c>
    </row>
    <row r="52" spans="1:7" ht="33.75">
      <c r="A52" s="493">
        <f t="shared" si="1"/>
        <v>38</v>
      </c>
      <c r="B52" s="486" t="s">
        <v>423</v>
      </c>
      <c r="C52" s="300" t="s">
        <v>537</v>
      </c>
      <c r="D52" s="300" t="s">
        <v>70</v>
      </c>
      <c r="E52" s="301">
        <v>51</v>
      </c>
      <c r="F52" s="496"/>
      <c r="G52" s="487">
        <f t="shared" si="4"/>
        <v>0</v>
      </c>
    </row>
    <row r="53" spans="1:7" ht="33.75">
      <c r="A53" s="493">
        <f t="shared" si="1"/>
        <v>39</v>
      </c>
      <c r="B53" s="486" t="s">
        <v>423</v>
      </c>
      <c r="C53" s="300" t="s">
        <v>538</v>
      </c>
      <c r="D53" s="300" t="s">
        <v>70</v>
      </c>
      <c r="E53" s="301">
        <v>44</v>
      </c>
      <c r="F53" s="496"/>
      <c r="G53" s="487">
        <f t="shared" si="4"/>
        <v>0</v>
      </c>
    </row>
    <row r="54" spans="1:7" ht="33.75">
      <c r="A54" s="493">
        <f t="shared" si="1"/>
        <v>40</v>
      </c>
      <c r="B54" s="486" t="s">
        <v>423</v>
      </c>
      <c r="C54" s="300" t="s">
        <v>539</v>
      </c>
      <c r="D54" s="300" t="s">
        <v>70</v>
      </c>
      <c r="E54" s="301">
        <v>4</v>
      </c>
      <c r="F54" s="496"/>
      <c r="G54" s="487">
        <f t="shared" si="4"/>
        <v>0</v>
      </c>
    </row>
    <row r="55" spans="1:7" ht="33.75">
      <c r="A55" s="493">
        <f t="shared" si="1"/>
        <v>41</v>
      </c>
      <c r="B55" s="486" t="s">
        <v>423</v>
      </c>
      <c r="C55" s="300" t="s">
        <v>540</v>
      </c>
      <c r="D55" s="300" t="s">
        <v>70</v>
      </c>
      <c r="E55" s="301">
        <v>22</v>
      </c>
      <c r="F55" s="496"/>
      <c r="G55" s="487">
        <f t="shared" si="4"/>
        <v>0</v>
      </c>
    </row>
    <row r="56" spans="1:7" ht="33.75">
      <c r="A56" s="493">
        <f t="shared" si="1"/>
        <v>42</v>
      </c>
      <c r="B56" s="486" t="s">
        <v>423</v>
      </c>
      <c r="C56" s="300" t="s">
        <v>541</v>
      </c>
      <c r="D56" s="300" t="s">
        <v>70</v>
      </c>
      <c r="E56" s="301">
        <v>2</v>
      </c>
      <c r="F56" s="496"/>
      <c r="G56" s="487">
        <f t="shared" si="4"/>
        <v>0</v>
      </c>
    </row>
    <row r="57" spans="1:7" ht="33.75">
      <c r="A57" s="493">
        <f t="shared" si="1"/>
        <v>43</v>
      </c>
      <c r="B57" s="486" t="s">
        <v>423</v>
      </c>
      <c r="C57" s="300" t="s">
        <v>542</v>
      </c>
      <c r="D57" s="300" t="s">
        <v>70</v>
      </c>
      <c r="E57" s="301">
        <v>4</v>
      </c>
      <c r="F57" s="496"/>
      <c r="G57" s="487">
        <f t="shared" si="4"/>
        <v>0</v>
      </c>
    </row>
    <row r="58" spans="1:7" ht="33.75">
      <c r="A58" s="493">
        <f t="shared" si="1"/>
        <v>44</v>
      </c>
      <c r="B58" s="486" t="s">
        <v>423</v>
      </c>
      <c r="C58" s="300" t="s">
        <v>543</v>
      </c>
      <c r="D58" s="300" t="s">
        <v>70</v>
      </c>
      <c r="E58" s="301">
        <v>6</v>
      </c>
      <c r="F58" s="496"/>
      <c r="G58" s="487">
        <f t="shared" si="4"/>
        <v>0</v>
      </c>
    </row>
    <row r="59" spans="1:7" ht="33.75">
      <c r="A59" s="493">
        <f t="shared" si="1"/>
        <v>45</v>
      </c>
      <c r="B59" s="486" t="s">
        <v>423</v>
      </c>
      <c r="C59" s="300" t="s">
        <v>544</v>
      </c>
      <c r="D59" s="300" t="s">
        <v>70</v>
      </c>
      <c r="E59" s="301">
        <v>2</v>
      </c>
      <c r="F59" s="496"/>
      <c r="G59" s="487">
        <f t="shared" si="4"/>
        <v>0</v>
      </c>
    </row>
    <row r="60" spans="1:7" ht="33.75">
      <c r="A60" s="493">
        <f t="shared" si="1"/>
        <v>46</v>
      </c>
      <c r="B60" s="486" t="s">
        <v>423</v>
      </c>
      <c r="C60" s="300" t="s">
        <v>545</v>
      </c>
      <c r="D60" s="300" t="s">
        <v>70</v>
      </c>
      <c r="E60" s="301">
        <v>3</v>
      </c>
      <c r="F60" s="496"/>
      <c r="G60" s="487">
        <f t="shared" si="4"/>
        <v>0</v>
      </c>
    </row>
    <row r="61" spans="1:7" ht="21.75" customHeight="1">
      <c r="A61" s="493">
        <f t="shared" si="1"/>
        <v>47</v>
      </c>
      <c r="B61" s="486" t="s">
        <v>442</v>
      </c>
      <c r="C61" s="486" t="s">
        <v>546</v>
      </c>
      <c r="D61" s="486" t="s">
        <v>51</v>
      </c>
      <c r="E61" s="497">
        <v>35</v>
      </c>
      <c r="F61" s="498"/>
      <c r="G61" s="499">
        <f t="shared" si="4"/>
        <v>0</v>
      </c>
    </row>
    <row r="62" spans="1:7" ht="22.5">
      <c r="A62" s="493">
        <f t="shared" si="1"/>
        <v>48</v>
      </c>
      <c r="B62" s="300" t="s">
        <v>547</v>
      </c>
      <c r="C62" s="300" t="s">
        <v>548</v>
      </c>
      <c r="D62" s="300" t="s">
        <v>70</v>
      </c>
      <c r="E62" s="301">
        <v>216</v>
      </c>
      <c r="F62" s="487"/>
      <c r="G62" s="487">
        <f t="shared" si="4"/>
        <v>0</v>
      </c>
    </row>
    <row r="63" spans="1:7" ht="22.5">
      <c r="A63" s="493">
        <f t="shared" si="1"/>
        <v>49</v>
      </c>
      <c r="B63" s="300" t="s">
        <v>549</v>
      </c>
      <c r="C63" s="300" t="s">
        <v>550</v>
      </c>
      <c r="D63" s="300" t="s">
        <v>196</v>
      </c>
      <c r="E63" s="301">
        <v>324</v>
      </c>
      <c r="F63" s="487"/>
      <c r="G63" s="487">
        <f t="shared" si="4"/>
        <v>0</v>
      </c>
    </row>
    <row r="64" spans="1:7" ht="22.5">
      <c r="A64" s="493">
        <f t="shared" si="1"/>
        <v>50</v>
      </c>
      <c r="B64" s="300" t="s">
        <v>551</v>
      </c>
      <c r="C64" s="300" t="s">
        <v>552</v>
      </c>
      <c r="D64" s="300" t="s">
        <v>164</v>
      </c>
      <c r="E64" s="301">
        <v>1.5</v>
      </c>
      <c r="F64" s="487"/>
      <c r="G64" s="487">
        <f t="shared" si="4"/>
        <v>0</v>
      </c>
    </row>
    <row r="65" spans="1:7" ht="15">
      <c r="A65" s="493">
        <f t="shared" si="1"/>
        <v>51</v>
      </c>
      <c r="B65" s="478" t="s">
        <v>289</v>
      </c>
      <c r="C65" s="478" t="s">
        <v>553</v>
      </c>
      <c r="D65" s="478"/>
      <c r="E65" s="479"/>
      <c r="F65" s="480"/>
      <c r="G65" s="480"/>
    </row>
    <row r="66" spans="1:7" ht="12.75">
      <c r="A66" s="493">
        <f t="shared" si="1"/>
        <v>52</v>
      </c>
      <c r="B66" s="482" t="s">
        <v>290</v>
      </c>
      <c r="C66" s="482" t="s">
        <v>553</v>
      </c>
      <c r="D66" s="482"/>
      <c r="E66" s="483"/>
      <c r="F66" s="484"/>
      <c r="G66" s="484"/>
    </row>
    <row r="67" spans="1:7" ht="22.5">
      <c r="A67" s="493">
        <f t="shared" si="1"/>
        <v>53</v>
      </c>
      <c r="B67" s="300" t="s">
        <v>49</v>
      </c>
      <c r="C67" s="300" t="s">
        <v>554</v>
      </c>
      <c r="D67" s="300" t="s">
        <v>51</v>
      </c>
      <c r="E67" s="301">
        <v>40</v>
      </c>
      <c r="F67" s="487"/>
      <c r="G67" s="487">
        <f>ROUND(E67*F67,2)</f>
        <v>0</v>
      </c>
    </row>
    <row r="68" spans="1:7" ht="13.5" customHeight="1">
      <c r="A68" s="493">
        <f t="shared" si="1"/>
        <v>54</v>
      </c>
      <c r="B68" s="300" t="s">
        <v>291</v>
      </c>
      <c r="C68" s="300" t="s">
        <v>555</v>
      </c>
      <c r="D68" s="300" t="s">
        <v>51</v>
      </c>
      <c r="E68" s="301">
        <v>72</v>
      </c>
      <c r="F68" s="487"/>
      <c r="G68" s="487">
        <f>ROUND(E68*F68,2)</f>
        <v>0</v>
      </c>
    </row>
    <row r="69" spans="1:7" ht="15">
      <c r="A69" s="477"/>
      <c r="B69" s="478"/>
      <c r="C69" s="478" t="s">
        <v>197</v>
      </c>
      <c r="D69" s="478"/>
      <c r="E69" s="479"/>
      <c r="F69" s="480"/>
      <c r="G69" s="480">
        <f>SUM(G13:G68)</f>
        <v>0</v>
      </c>
    </row>
  </sheetData>
  <sheetProtection/>
  <mergeCells count="2">
    <mergeCell ref="A1:G1"/>
    <mergeCell ref="A8:C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5">
      <selection activeCell="A2" sqref="A2"/>
    </sheetView>
  </sheetViews>
  <sheetFormatPr defaultColWidth="8.140625" defaultRowHeight="12.75"/>
  <cols>
    <col min="1" max="1" width="3.140625" style="489" customWidth="1"/>
    <col min="2" max="2" width="12.7109375" style="490" customWidth="1"/>
    <col min="3" max="3" width="38.7109375" style="490" customWidth="1"/>
    <col min="4" max="4" width="4.8515625" style="490" customWidth="1"/>
    <col min="5" max="5" width="8.7109375" style="491" customWidth="1"/>
    <col min="6" max="6" width="8.8515625" style="492" customWidth="1"/>
    <col min="7" max="7" width="13.421875" style="492" customWidth="1"/>
    <col min="8" max="16384" width="8.140625" style="465" customWidth="1"/>
  </cols>
  <sheetData>
    <row r="1" spans="1:7" ht="18">
      <c r="A1" s="554" t="s">
        <v>699</v>
      </c>
      <c r="B1" s="555"/>
      <c r="C1" s="555"/>
      <c r="D1" s="555"/>
      <c r="E1" s="555"/>
      <c r="F1" s="555"/>
      <c r="G1" s="555"/>
    </row>
    <row r="2" spans="1:7" ht="12">
      <c r="A2" s="466" t="s">
        <v>694</v>
      </c>
      <c r="B2" s="467"/>
      <c r="C2" s="467"/>
      <c r="D2" s="467"/>
      <c r="E2" s="467"/>
      <c r="F2" s="467"/>
      <c r="G2" s="467"/>
    </row>
    <row r="3" spans="1:7" ht="12">
      <c r="A3" s="466" t="s">
        <v>556</v>
      </c>
      <c r="B3" s="467"/>
      <c r="C3" s="467"/>
      <c r="D3" s="467"/>
      <c r="E3" s="467"/>
      <c r="F3" s="467"/>
      <c r="G3" s="467"/>
    </row>
    <row r="4" spans="1:7" ht="12">
      <c r="A4" s="468" t="s">
        <v>177</v>
      </c>
      <c r="B4" s="466"/>
      <c r="C4" s="468" t="s">
        <v>306</v>
      </c>
      <c r="D4" s="469"/>
      <c r="E4" s="469"/>
      <c r="F4" s="469"/>
      <c r="G4" s="469"/>
    </row>
    <row r="5" spans="1:7" ht="11.25">
      <c r="A5" s="470"/>
      <c r="B5" s="471"/>
      <c r="C5" s="471"/>
      <c r="D5" s="471"/>
      <c r="E5" s="472"/>
      <c r="F5" s="473"/>
      <c r="G5" s="473"/>
    </row>
    <row r="6" spans="1:7" ht="12">
      <c r="A6" s="467" t="s">
        <v>417</v>
      </c>
      <c r="B6" s="467"/>
      <c r="C6" s="467"/>
      <c r="D6" s="467"/>
      <c r="E6" s="467"/>
      <c r="F6" s="467"/>
      <c r="G6" s="467"/>
    </row>
    <row r="7" spans="1:7" ht="12">
      <c r="A7" s="467" t="s">
        <v>496</v>
      </c>
      <c r="B7" s="467"/>
      <c r="C7" s="467"/>
      <c r="D7" s="467"/>
      <c r="E7" s="467" t="s">
        <v>419</v>
      </c>
      <c r="F7" s="467"/>
      <c r="G7" s="467"/>
    </row>
    <row r="8" spans="1:7" ht="12">
      <c r="A8" s="556" t="s">
        <v>420</v>
      </c>
      <c r="B8" s="557"/>
      <c r="C8" s="557"/>
      <c r="D8" s="474"/>
      <c r="E8" s="467" t="s">
        <v>421</v>
      </c>
      <c r="F8" s="475"/>
      <c r="G8" s="475"/>
    </row>
    <row r="9" spans="1:7" ht="10.5">
      <c r="A9" s="470"/>
      <c r="B9" s="470"/>
      <c r="C9" s="470"/>
      <c r="D9" s="470"/>
      <c r="E9" s="470"/>
      <c r="F9" s="470"/>
      <c r="G9" s="470"/>
    </row>
    <row r="10" spans="1:7" ht="22.5">
      <c r="A10" s="476" t="s">
        <v>422</v>
      </c>
      <c r="B10" s="476" t="s">
        <v>162</v>
      </c>
      <c r="C10" s="476" t="s">
        <v>56</v>
      </c>
      <c r="D10" s="476" t="s">
        <v>57</v>
      </c>
      <c r="E10" s="476" t="s">
        <v>58</v>
      </c>
      <c r="F10" s="476" t="s">
        <v>100</v>
      </c>
      <c r="G10" s="476" t="s">
        <v>182</v>
      </c>
    </row>
    <row r="11" spans="1:7" ht="11.25">
      <c r="A11" s="476" t="s">
        <v>59</v>
      </c>
      <c r="B11" s="476" t="s">
        <v>60</v>
      </c>
      <c r="C11" s="476" t="s">
        <v>61</v>
      </c>
      <c r="D11" s="476" t="s">
        <v>62</v>
      </c>
      <c r="E11" s="476" t="s">
        <v>63</v>
      </c>
      <c r="F11" s="476" t="s">
        <v>64</v>
      </c>
      <c r="G11" s="476" t="s">
        <v>65</v>
      </c>
    </row>
    <row r="12" spans="1:7" ht="10.5">
      <c r="A12" s="470"/>
      <c r="B12" s="470"/>
      <c r="C12" s="470"/>
      <c r="D12" s="470"/>
      <c r="E12" s="470"/>
      <c r="F12" s="470"/>
      <c r="G12" s="470"/>
    </row>
    <row r="13" spans="1:7" ht="15">
      <c r="A13" s="477"/>
      <c r="B13" s="478" t="s">
        <v>74</v>
      </c>
      <c r="C13" s="478" t="s">
        <v>67</v>
      </c>
      <c r="D13" s="478"/>
      <c r="E13" s="479"/>
      <c r="F13" s="480"/>
      <c r="G13" s="480"/>
    </row>
    <row r="14" spans="1:7" ht="12.75">
      <c r="A14" s="493"/>
      <c r="B14" s="482" t="s">
        <v>305</v>
      </c>
      <c r="C14" s="482" t="s">
        <v>306</v>
      </c>
      <c r="D14" s="482"/>
      <c r="E14" s="483"/>
      <c r="F14" s="484"/>
      <c r="G14" s="484"/>
    </row>
    <row r="15" spans="1:7" ht="24.75" customHeight="1">
      <c r="A15" s="493">
        <v>1</v>
      </c>
      <c r="B15" s="486" t="s">
        <v>423</v>
      </c>
      <c r="C15" s="300" t="s">
        <v>557</v>
      </c>
      <c r="D15" s="300" t="s">
        <v>69</v>
      </c>
      <c r="E15" s="301">
        <v>580</v>
      </c>
      <c r="F15" s="487"/>
      <c r="G15" s="487">
        <f aca="true" t="shared" si="0" ref="G15:G31">ROUND(E15*F15,2)</f>
        <v>0</v>
      </c>
    </row>
    <row r="16" spans="1:7" ht="24.75" customHeight="1">
      <c r="A16" s="493">
        <f>A15+1</f>
        <v>2</v>
      </c>
      <c r="B16" s="486" t="s">
        <v>423</v>
      </c>
      <c r="C16" s="300" t="s">
        <v>558</v>
      </c>
      <c r="D16" s="300" t="s">
        <v>69</v>
      </c>
      <c r="E16" s="301">
        <v>288</v>
      </c>
      <c r="F16" s="487"/>
      <c r="G16" s="487">
        <f t="shared" si="0"/>
        <v>0</v>
      </c>
    </row>
    <row r="17" spans="1:7" ht="24.75" customHeight="1">
      <c r="A17" s="493">
        <f aca="true" t="shared" si="1" ref="A17:A31">A16+1</f>
        <v>3</v>
      </c>
      <c r="B17" s="486" t="s">
        <v>423</v>
      </c>
      <c r="C17" s="300" t="s">
        <v>559</v>
      </c>
      <c r="D17" s="300" t="s">
        <v>69</v>
      </c>
      <c r="E17" s="301">
        <v>144</v>
      </c>
      <c r="F17" s="487"/>
      <c r="G17" s="487">
        <f t="shared" si="0"/>
        <v>0</v>
      </c>
    </row>
    <row r="18" spans="1:7" ht="24.75" customHeight="1">
      <c r="A18" s="493">
        <f t="shared" si="1"/>
        <v>4</v>
      </c>
      <c r="B18" s="486" t="s">
        <v>423</v>
      </c>
      <c r="C18" s="300" t="s">
        <v>560</v>
      </c>
      <c r="D18" s="300" t="s">
        <v>69</v>
      </c>
      <c r="E18" s="301">
        <v>144</v>
      </c>
      <c r="F18" s="487"/>
      <c r="G18" s="487">
        <f t="shared" si="0"/>
        <v>0</v>
      </c>
    </row>
    <row r="19" spans="1:7" ht="24.75" customHeight="1">
      <c r="A19" s="493">
        <f t="shared" si="1"/>
        <v>5</v>
      </c>
      <c r="B19" s="486" t="s">
        <v>423</v>
      </c>
      <c r="C19" s="300" t="s">
        <v>561</v>
      </c>
      <c r="D19" s="300" t="s">
        <v>69</v>
      </c>
      <c r="E19" s="301">
        <v>65</v>
      </c>
      <c r="F19" s="487"/>
      <c r="G19" s="487">
        <f t="shared" si="0"/>
        <v>0</v>
      </c>
    </row>
    <row r="20" spans="1:7" ht="24.75" customHeight="1">
      <c r="A20" s="493">
        <f t="shared" si="1"/>
        <v>6</v>
      </c>
      <c r="B20" s="486" t="s">
        <v>423</v>
      </c>
      <c r="C20" s="300" t="s">
        <v>562</v>
      </c>
      <c r="D20" s="300" t="s">
        <v>70</v>
      </c>
      <c r="E20" s="301">
        <v>200</v>
      </c>
      <c r="F20" s="487"/>
      <c r="G20" s="487">
        <f t="shared" si="0"/>
        <v>0</v>
      </c>
    </row>
    <row r="21" spans="1:7" ht="24.75" customHeight="1">
      <c r="A21" s="493">
        <f t="shared" si="1"/>
        <v>7</v>
      </c>
      <c r="B21" s="486" t="s">
        <v>423</v>
      </c>
      <c r="C21" s="300" t="s">
        <v>563</v>
      </c>
      <c r="D21" s="300" t="s">
        <v>70</v>
      </c>
      <c r="E21" s="301">
        <v>96</v>
      </c>
      <c r="F21" s="487"/>
      <c r="G21" s="487">
        <f t="shared" si="0"/>
        <v>0</v>
      </c>
    </row>
    <row r="22" spans="1:7" ht="24.75" customHeight="1">
      <c r="A22" s="493">
        <f t="shared" si="1"/>
        <v>8</v>
      </c>
      <c r="B22" s="486" t="s">
        <v>423</v>
      </c>
      <c r="C22" s="300" t="s">
        <v>564</v>
      </c>
      <c r="D22" s="300" t="s">
        <v>70</v>
      </c>
      <c r="E22" s="301">
        <v>96</v>
      </c>
      <c r="F22" s="487"/>
      <c r="G22" s="487">
        <f t="shared" si="0"/>
        <v>0</v>
      </c>
    </row>
    <row r="23" spans="1:7" ht="24.75" customHeight="1">
      <c r="A23" s="493">
        <f t="shared" si="1"/>
        <v>9</v>
      </c>
      <c r="B23" s="486" t="s">
        <v>423</v>
      </c>
      <c r="C23" s="300" t="s">
        <v>565</v>
      </c>
      <c r="D23" s="300" t="s">
        <v>70</v>
      </c>
      <c r="E23" s="301">
        <v>48</v>
      </c>
      <c r="F23" s="487"/>
      <c r="G23" s="487">
        <f t="shared" si="0"/>
        <v>0</v>
      </c>
    </row>
    <row r="24" spans="1:7" ht="24.75" customHeight="1">
      <c r="A24" s="493">
        <f t="shared" si="1"/>
        <v>10</v>
      </c>
      <c r="B24" s="486" t="s">
        <v>423</v>
      </c>
      <c r="C24" s="300" t="s">
        <v>566</v>
      </c>
      <c r="D24" s="300" t="s">
        <v>70</v>
      </c>
      <c r="E24" s="301">
        <v>12</v>
      </c>
      <c r="F24" s="487"/>
      <c r="G24" s="487">
        <f t="shared" si="0"/>
        <v>0</v>
      </c>
    </row>
    <row r="25" spans="1:7" ht="24.75" customHeight="1">
      <c r="A25" s="493">
        <f t="shared" si="1"/>
        <v>11</v>
      </c>
      <c r="B25" s="486" t="s">
        <v>423</v>
      </c>
      <c r="C25" s="300" t="s">
        <v>567</v>
      </c>
      <c r="D25" s="300" t="s">
        <v>70</v>
      </c>
      <c r="E25" s="301">
        <v>6</v>
      </c>
      <c r="F25" s="487"/>
      <c r="G25" s="487">
        <f t="shared" si="0"/>
        <v>0</v>
      </c>
    </row>
    <row r="26" spans="1:7" ht="24.75" customHeight="1">
      <c r="A26" s="493">
        <f t="shared" si="1"/>
        <v>12</v>
      </c>
      <c r="B26" s="486" t="s">
        <v>423</v>
      </c>
      <c r="C26" s="300" t="s">
        <v>568</v>
      </c>
      <c r="D26" s="300" t="s">
        <v>70</v>
      </c>
      <c r="E26" s="301">
        <v>6</v>
      </c>
      <c r="F26" s="487"/>
      <c r="G26" s="487">
        <f t="shared" si="0"/>
        <v>0</v>
      </c>
    </row>
    <row r="27" spans="1:7" ht="24.75" customHeight="1">
      <c r="A27" s="493">
        <f t="shared" si="1"/>
        <v>13</v>
      </c>
      <c r="B27" s="486" t="s">
        <v>423</v>
      </c>
      <c r="C27" s="300" t="s">
        <v>569</v>
      </c>
      <c r="D27" s="300" t="s">
        <v>70</v>
      </c>
      <c r="E27" s="301">
        <v>24</v>
      </c>
      <c r="F27" s="487"/>
      <c r="G27" s="487">
        <f t="shared" si="0"/>
        <v>0</v>
      </c>
    </row>
    <row r="28" spans="1:7" ht="24.75" customHeight="1">
      <c r="A28" s="493">
        <f t="shared" si="1"/>
        <v>14</v>
      </c>
      <c r="B28" s="486" t="s">
        <v>423</v>
      </c>
      <c r="C28" s="300" t="s">
        <v>570</v>
      </c>
      <c r="D28" s="300" t="s">
        <v>70</v>
      </c>
      <c r="E28" s="301">
        <v>24</v>
      </c>
      <c r="F28" s="487"/>
      <c r="G28" s="487">
        <f t="shared" si="0"/>
        <v>0</v>
      </c>
    </row>
    <row r="29" spans="1:7" ht="24.75" customHeight="1">
      <c r="A29" s="493">
        <f t="shared" si="1"/>
        <v>15</v>
      </c>
      <c r="B29" s="486" t="s">
        <v>423</v>
      </c>
      <c r="C29" s="300" t="s">
        <v>571</v>
      </c>
      <c r="D29" s="300" t="s">
        <v>70</v>
      </c>
      <c r="E29" s="301">
        <f>96+48</f>
        <v>144</v>
      </c>
      <c r="F29" s="487"/>
      <c r="G29" s="487">
        <f t="shared" si="0"/>
        <v>0</v>
      </c>
    </row>
    <row r="30" spans="1:7" ht="24.75" customHeight="1">
      <c r="A30" s="493">
        <f t="shared" si="1"/>
        <v>16</v>
      </c>
      <c r="B30" s="486" t="s">
        <v>139</v>
      </c>
      <c r="C30" s="300" t="s">
        <v>572</v>
      </c>
      <c r="D30" s="300" t="s">
        <v>51</v>
      </c>
      <c r="E30" s="301">
        <v>30</v>
      </c>
      <c r="F30" s="487"/>
      <c r="G30" s="487">
        <f t="shared" si="0"/>
        <v>0</v>
      </c>
    </row>
    <row r="31" spans="1:7" ht="18" customHeight="1">
      <c r="A31" s="493">
        <f t="shared" si="1"/>
        <v>17</v>
      </c>
      <c r="B31" s="300" t="s">
        <v>442</v>
      </c>
      <c r="C31" s="300" t="s">
        <v>573</v>
      </c>
      <c r="D31" s="300" t="s">
        <v>164</v>
      </c>
      <c r="E31" s="301">
        <v>2.5</v>
      </c>
      <c r="F31" s="487"/>
      <c r="G31" s="487">
        <f t="shared" si="0"/>
        <v>0</v>
      </c>
    </row>
    <row r="32" spans="1:7" ht="15">
      <c r="A32" s="477"/>
      <c r="B32" s="478"/>
      <c r="C32" s="478" t="s">
        <v>197</v>
      </c>
      <c r="D32" s="478"/>
      <c r="E32" s="479"/>
      <c r="F32" s="480"/>
      <c r="G32" s="480">
        <f>SUM(G13:G31)</f>
        <v>0</v>
      </c>
    </row>
  </sheetData>
  <sheetProtection/>
  <mergeCells count="2">
    <mergeCell ref="A1:G1"/>
    <mergeCell ref="A8:C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43">
      <selection activeCell="G12" sqref="G12:G37"/>
    </sheetView>
  </sheetViews>
  <sheetFormatPr defaultColWidth="9.140625" defaultRowHeight="12.75"/>
  <cols>
    <col min="1" max="1" width="3.7109375" style="500" customWidth="1"/>
    <col min="2" max="2" width="3.8515625" style="500" customWidth="1"/>
    <col min="3" max="3" width="8.28125" style="500" customWidth="1"/>
    <col min="4" max="4" width="56.57421875" style="500" customWidth="1"/>
    <col min="5" max="5" width="5.28125" style="500" customWidth="1"/>
    <col min="6" max="6" width="10.00390625" style="500" customWidth="1"/>
    <col min="7" max="7" width="9.8515625" style="500" customWidth="1"/>
    <col min="8" max="8" width="13.140625" style="500" customWidth="1"/>
    <col min="9" max="16384" width="9.140625" style="500" customWidth="1"/>
  </cols>
  <sheetData>
    <row r="1" spans="1:8" ht="25.5" customHeight="1">
      <c r="A1" s="219" t="s">
        <v>1</v>
      </c>
      <c r="B1" s="220"/>
      <c r="C1" s="220"/>
      <c r="D1" s="220"/>
      <c r="E1" s="220"/>
      <c r="F1" s="220"/>
      <c r="G1" s="220"/>
      <c r="H1" s="220"/>
    </row>
    <row r="2" spans="1:8" ht="12.75" customHeight="1">
      <c r="A2" s="221" t="s">
        <v>2</v>
      </c>
      <c r="B2" s="221"/>
      <c r="C2" s="501" t="s">
        <v>692</v>
      </c>
      <c r="D2" s="220"/>
      <c r="E2" s="222"/>
      <c r="F2" s="220"/>
      <c r="G2" s="222"/>
      <c r="H2" s="220"/>
    </row>
    <row r="3" spans="1:8" ht="12.75" customHeight="1">
      <c r="A3" s="221" t="s">
        <v>3</v>
      </c>
      <c r="B3" s="221"/>
      <c r="C3" s="221"/>
      <c r="D3" s="220"/>
      <c r="E3" s="220"/>
      <c r="F3" s="220"/>
      <c r="G3" s="222"/>
      <c r="H3" s="220"/>
    </row>
    <row r="4" spans="1:8" ht="12.75" customHeight="1">
      <c r="A4" s="221" t="s">
        <v>177</v>
      </c>
      <c r="B4" s="221"/>
      <c r="C4" s="221" t="s">
        <v>4</v>
      </c>
      <c r="D4" s="220"/>
      <c r="E4" s="220"/>
      <c r="F4" s="220"/>
      <c r="G4" s="222"/>
      <c r="H4" s="220"/>
    </row>
    <row r="5" spans="1:8" ht="12.75" customHeight="1">
      <c r="A5" s="222" t="s">
        <v>75</v>
      </c>
      <c r="B5" s="222"/>
      <c r="C5" s="222" t="s">
        <v>5</v>
      </c>
      <c r="D5" s="220"/>
      <c r="E5" s="220"/>
      <c r="F5" s="220"/>
      <c r="G5" s="222"/>
      <c r="H5" s="220"/>
    </row>
    <row r="6" spans="1:8" ht="12.75" customHeight="1">
      <c r="A6" s="222" t="s">
        <v>6</v>
      </c>
      <c r="B6" s="222"/>
      <c r="C6" s="222"/>
      <c r="D6" s="220"/>
      <c r="E6" s="220"/>
      <c r="F6" s="220"/>
      <c r="G6" s="222"/>
      <c r="H6" s="220"/>
    </row>
    <row r="7" spans="1:8" ht="9" customHeight="1">
      <c r="A7" s="220"/>
      <c r="B7" s="220"/>
      <c r="C7" s="220"/>
      <c r="D7" s="220"/>
      <c r="E7" s="220"/>
      <c r="F7" s="220"/>
      <c r="G7" s="220"/>
      <c r="H7" s="220"/>
    </row>
    <row r="8" spans="1:8" ht="19.5" customHeight="1">
      <c r="A8" s="223" t="s">
        <v>55</v>
      </c>
      <c r="B8" s="224" t="s">
        <v>155</v>
      </c>
      <c r="C8" s="224" t="s">
        <v>162</v>
      </c>
      <c r="D8" s="224" t="s">
        <v>7</v>
      </c>
      <c r="E8" s="224" t="s">
        <v>57</v>
      </c>
      <c r="F8" s="224" t="s">
        <v>8</v>
      </c>
      <c r="G8" s="224" t="s">
        <v>100</v>
      </c>
      <c r="H8" s="225" t="s">
        <v>182</v>
      </c>
    </row>
    <row r="9" spans="1:8" ht="8.25" customHeight="1">
      <c r="A9" s="226"/>
      <c r="B9" s="226"/>
      <c r="C9" s="226"/>
      <c r="D9" s="226"/>
      <c r="E9" s="226"/>
      <c r="F9" s="226"/>
      <c r="G9" s="226"/>
      <c r="H9" s="226" t="s">
        <v>9</v>
      </c>
    </row>
    <row r="10" spans="1:8" ht="17.25" customHeight="1">
      <c r="A10" s="227"/>
      <c r="B10" s="227"/>
      <c r="C10" s="227"/>
      <c r="D10" s="228" t="s">
        <v>10</v>
      </c>
      <c r="E10" s="227"/>
      <c r="F10" s="227"/>
      <c r="G10" s="227"/>
      <c r="H10" s="227"/>
    </row>
    <row r="11" spans="1:8" ht="18" customHeight="1">
      <c r="A11" s="370"/>
      <c r="B11" s="229"/>
      <c r="C11" s="230" t="s">
        <v>199</v>
      </c>
      <c r="D11" s="230" t="s">
        <v>4</v>
      </c>
      <c r="E11" s="229"/>
      <c r="F11" s="229"/>
      <c r="G11" s="229"/>
      <c r="H11" s="229"/>
    </row>
    <row r="12" spans="1:8" ht="21" customHeight="1">
      <c r="A12" s="231">
        <v>1</v>
      </c>
      <c r="B12" s="232" t="s">
        <v>172</v>
      </c>
      <c r="C12" s="233" t="s">
        <v>239</v>
      </c>
      <c r="D12" s="234" t="s">
        <v>240</v>
      </c>
      <c r="E12" s="233" t="s">
        <v>51</v>
      </c>
      <c r="F12" s="318">
        <v>18</v>
      </c>
      <c r="G12" s="235"/>
      <c r="H12" s="236">
        <f aca="true" t="shared" si="0" ref="H12:H37">ROUND(G12*F12,2)</f>
        <v>0</v>
      </c>
    </row>
    <row r="13" spans="1:8" ht="21" customHeight="1">
      <c r="A13" s="231">
        <f aca="true" t="shared" si="1" ref="A13:A37">A12+1</f>
        <v>2</v>
      </c>
      <c r="B13" s="232" t="s">
        <v>79</v>
      </c>
      <c r="C13" s="233" t="s">
        <v>11</v>
      </c>
      <c r="D13" s="234" t="s">
        <v>241</v>
      </c>
      <c r="E13" s="233" t="s">
        <v>70</v>
      </c>
      <c r="F13" s="318">
        <v>120</v>
      </c>
      <c r="G13" s="235"/>
      <c r="H13" s="236">
        <f t="shared" si="0"/>
        <v>0</v>
      </c>
    </row>
    <row r="14" spans="1:8" ht="21" customHeight="1">
      <c r="A14" s="231">
        <f t="shared" si="1"/>
        <v>3</v>
      </c>
      <c r="B14" s="232" t="s">
        <v>172</v>
      </c>
      <c r="C14" s="233" t="s">
        <v>242</v>
      </c>
      <c r="D14" s="234" t="s">
        <v>243</v>
      </c>
      <c r="E14" s="233" t="s">
        <v>12</v>
      </c>
      <c r="F14" s="318">
        <v>9</v>
      </c>
      <c r="G14" s="235"/>
      <c r="H14" s="236">
        <f t="shared" si="0"/>
        <v>0</v>
      </c>
    </row>
    <row r="15" spans="1:8" ht="21" customHeight="1">
      <c r="A15" s="231">
        <f t="shared" si="1"/>
        <v>4</v>
      </c>
      <c r="B15" s="232" t="s">
        <v>79</v>
      </c>
      <c r="C15" s="233" t="s">
        <v>13</v>
      </c>
      <c r="D15" s="234" t="s">
        <v>244</v>
      </c>
      <c r="E15" s="233" t="s">
        <v>70</v>
      </c>
      <c r="F15" s="318">
        <v>18</v>
      </c>
      <c r="G15" s="235"/>
      <c r="H15" s="236">
        <f t="shared" si="0"/>
        <v>0</v>
      </c>
    </row>
    <row r="16" spans="1:8" ht="21" customHeight="1">
      <c r="A16" s="231">
        <f t="shared" si="1"/>
        <v>5</v>
      </c>
      <c r="B16" s="232" t="s">
        <v>172</v>
      </c>
      <c r="C16" s="233" t="s">
        <v>14</v>
      </c>
      <c r="D16" s="234" t="s">
        <v>15</v>
      </c>
      <c r="E16" s="233" t="s">
        <v>69</v>
      </c>
      <c r="F16" s="318">
        <v>515</v>
      </c>
      <c r="G16" s="235"/>
      <c r="H16" s="236">
        <f t="shared" si="0"/>
        <v>0</v>
      </c>
    </row>
    <row r="17" spans="1:8" ht="21" customHeight="1">
      <c r="A17" s="231">
        <f t="shared" si="1"/>
        <v>6</v>
      </c>
      <c r="B17" s="232" t="s">
        <v>172</v>
      </c>
      <c r="C17" s="233" t="s">
        <v>16</v>
      </c>
      <c r="D17" s="234" t="s">
        <v>574</v>
      </c>
      <c r="E17" s="233" t="s">
        <v>69</v>
      </c>
      <c r="F17" s="318">
        <v>18</v>
      </c>
      <c r="G17" s="235"/>
      <c r="H17" s="236">
        <f t="shared" si="0"/>
        <v>0</v>
      </c>
    </row>
    <row r="18" spans="1:8" ht="21" customHeight="1">
      <c r="A18" s="231">
        <f t="shared" si="1"/>
        <v>7</v>
      </c>
      <c r="B18" s="232" t="s">
        <v>79</v>
      </c>
      <c r="C18" s="233" t="s">
        <v>17</v>
      </c>
      <c r="D18" s="234" t="s">
        <v>18</v>
      </c>
      <c r="E18" s="233" t="s">
        <v>98</v>
      </c>
      <c r="F18" s="318">
        <f>F16*0.4</f>
        <v>206</v>
      </c>
      <c r="G18" s="235"/>
      <c r="H18" s="236">
        <f t="shared" si="0"/>
        <v>0</v>
      </c>
    </row>
    <row r="19" spans="1:8" ht="21" customHeight="1">
      <c r="A19" s="231">
        <f t="shared" si="1"/>
        <v>8</v>
      </c>
      <c r="B19" s="232" t="s">
        <v>79</v>
      </c>
      <c r="C19" s="233" t="s">
        <v>19</v>
      </c>
      <c r="D19" s="234" t="s">
        <v>575</v>
      </c>
      <c r="E19" s="233" t="s">
        <v>70</v>
      </c>
      <c r="F19" s="318">
        <v>54</v>
      </c>
      <c r="G19" s="235"/>
      <c r="H19" s="236">
        <f t="shared" si="0"/>
        <v>0</v>
      </c>
    </row>
    <row r="20" spans="1:8" ht="21" customHeight="1">
      <c r="A20" s="231">
        <f t="shared" si="1"/>
        <v>9</v>
      </c>
      <c r="B20" s="232" t="s">
        <v>172</v>
      </c>
      <c r="C20" s="233" t="s">
        <v>20</v>
      </c>
      <c r="D20" s="234" t="s">
        <v>576</v>
      </c>
      <c r="E20" s="233" t="s">
        <v>12</v>
      </c>
      <c r="F20" s="318">
        <v>19</v>
      </c>
      <c r="G20" s="235"/>
      <c r="H20" s="236">
        <f t="shared" si="0"/>
        <v>0</v>
      </c>
    </row>
    <row r="21" spans="1:8" ht="21" customHeight="1">
      <c r="A21" s="231">
        <f t="shared" si="1"/>
        <v>10</v>
      </c>
      <c r="B21" s="232" t="s">
        <v>79</v>
      </c>
      <c r="C21" s="233" t="s">
        <v>21</v>
      </c>
      <c r="D21" s="234" t="s">
        <v>22</v>
      </c>
      <c r="E21" s="233" t="s">
        <v>70</v>
      </c>
      <c r="F21" s="318">
        <v>38</v>
      </c>
      <c r="G21" s="235"/>
      <c r="H21" s="236">
        <f t="shared" si="0"/>
        <v>0</v>
      </c>
    </row>
    <row r="22" spans="1:8" ht="21" customHeight="1">
      <c r="A22" s="231">
        <f t="shared" si="1"/>
        <v>11</v>
      </c>
      <c r="B22" s="232" t="s">
        <v>79</v>
      </c>
      <c r="C22" s="233" t="s">
        <v>23</v>
      </c>
      <c r="D22" s="234" t="s">
        <v>577</v>
      </c>
      <c r="E22" s="233" t="s">
        <v>70</v>
      </c>
      <c r="F22" s="318">
        <v>19</v>
      </c>
      <c r="G22" s="235"/>
      <c r="H22" s="236">
        <f t="shared" si="0"/>
        <v>0</v>
      </c>
    </row>
    <row r="23" spans="1:8" ht="21" customHeight="1">
      <c r="A23" s="231">
        <f t="shared" si="1"/>
        <v>12</v>
      </c>
      <c r="B23" s="232" t="s">
        <v>79</v>
      </c>
      <c r="C23" s="233" t="s">
        <v>24</v>
      </c>
      <c r="D23" s="234" t="s">
        <v>25</v>
      </c>
      <c r="E23" s="233" t="s">
        <v>70</v>
      </c>
      <c r="F23" s="318">
        <v>19</v>
      </c>
      <c r="G23" s="235"/>
      <c r="H23" s="236">
        <f t="shared" si="0"/>
        <v>0</v>
      </c>
    </row>
    <row r="24" spans="1:8" ht="21" customHeight="1">
      <c r="A24" s="231">
        <f t="shared" si="1"/>
        <v>13</v>
      </c>
      <c r="B24" s="232" t="s">
        <v>172</v>
      </c>
      <c r="C24" s="233" t="s">
        <v>26</v>
      </c>
      <c r="D24" s="234" t="s">
        <v>27</v>
      </c>
      <c r="E24" s="233" t="s">
        <v>12</v>
      </c>
      <c r="F24" s="318">
        <v>91</v>
      </c>
      <c r="G24" s="235"/>
      <c r="H24" s="236">
        <f t="shared" si="0"/>
        <v>0</v>
      </c>
    </row>
    <row r="25" spans="1:8" ht="21" customHeight="1">
      <c r="A25" s="231">
        <f t="shared" si="1"/>
        <v>14</v>
      </c>
      <c r="B25" s="232" t="s">
        <v>79</v>
      </c>
      <c r="C25" s="233" t="s">
        <v>28</v>
      </c>
      <c r="D25" s="234" t="s">
        <v>29</v>
      </c>
      <c r="E25" s="233" t="s">
        <v>70</v>
      </c>
      <c r="F25" s="318">
        <v>160</v>
      </c>
      <c r="G25" s="235"/>
      <c r="H25" s="236">
        <f t="shared" si="0"/>
        <v>0</v>
      </c>
    </row>
    <row r="26" spans="1:8" ht="21" customHeight="1">
      <c r="A26" s="231">
        <f t="shared" si="1"/>
        <v>15</v>
      </c>
      <c r="B26" s="232" t="s">
        <v>172</v>
      </c>
      <c r="C26" s="233" t="s">
        <v>30</v>
      </c>
      <c r="D26" s="234" t="s">
        <v>31</v>
      </c>
      <c r="E26" s="233" t="s">
        <v>12</v>
      </c>
      <c r="F26" s="318">
        <f>SUM(F27:F30)</f>
        <v>127</v>
      </c>
      <c r="G26" s="235"/>
      <c r="H26" s="236">
        <f t="shared" si="0"/>
        <v>0</v>
      </c>
    </row>
    <row r="27" spans="1:8" ht="21" customHeight="1">
      <c r="A27" s="231">
        <f t="shared" si="1"/>
        <v>16</v>
      </c>
      <c r="B27" s="232" t="s">
        <v>79</v>
      </c>
      <c r="C27" s="233" t="s">
        <v>32</v>
      </c>
      <c r="D27" s="234" t="s">
        <v>33</v>
      </c>
      <c r="E27" s="233" t="s">
        <v>70</v>
      </c>
      <c r="F27" s="318">
        <v>9</v>
      </c>
      <c r="G27" s="235"/>
      <c r="H27" s="236">
        <f t="shared" si="0"/>
        <v>0</v>
      </c>
    </row>
    <row r="28" spans="1:8" ht="21" customHeight="1">
      <c r="A28" s="231">
        <f t="shared" si="1"/>
        <v>17</v>
      </c>
      <c r="B28" s="232" t="s">
        <v>79</v>
      </c>
      <c r="C28" s="233" t="s">
        <v>34</v>
      </c>
      <c r="D28" s="234" t="s">
        <v>35</v>
      </c>
      <c r="E28" s="233" t="s">
        <v>70</v>
      </c>
      <c r="F28" s="318">
        <v>9</v>
      </c>
      <c r="G28" s="235"/>
      <c r="H28" s="236">
        <f t="shared" si="0"/>
        <v>0</v>
      </c>
    </row>
    <row r="29" spans="1:8" ht="21" customHeight="1">
      <c r="A29" s="231">
        <f t="shared" si="1"/>
        <v>18</v>
      </c>
      <c r="B29" s="232" t="s">
        <v>79</v>
      </c>
      <c r="C29" s="233" t="s">
        <v>36</v>
      </c>
      <c r="D29" s="234" t="s">
        <v>37</v>
      </c>
      <c r="E29" s="233" t="s">
        <v>70</v>
      </c>
      <c r="F29" s="318">
        <v>85</v>
      </c>
      <c r="G29" s="235"/>
      <c r="H29" s="236">
        <f t="shared" si="0"/>
        <v>0</v>
      </c>
    </row>
    <row r="30" spans="1:8" ht="21" customHeight="1">
      <c r="A30" s="231">
        <f t="shared" si="1"/>
        <v>19</v>
      </c>
      <c r="B30" s="232" t="s">
        <v>79</v>
      </c>
      <c r="C30" s="233" t="s">
        <v>38</v>
      </c>
      <c r="D30" s="234" t="s">
        <v>39</v>
      </c>
      <c r="E30" s="233" t="s">
        <v>70</v>
      </c>
      <c r="F30" s="318">
        <v>24</v>
      </c>
      <c r="G30" s="235"/>
      <c r="H30" s="236">
        <f t="shared" si="0"/>
        <v>0</v>
      </c>
    </row>
    <row r="31" spans="1:8" ht="21" customHeight="1">
      <c r="A31" s="231">
        <f t="shared" si="1"/>
        <v>20</v>
      </c>
      <c r="B31" s="232" t="s">
        <v>172</v>
      </c>
      <c r="C31" s="233" t="s">
        <v>40</v>
      </c>
      <c r="D31" s="234" t="s">
        <v>41</v>
      </c>
      <c r="E31" s="233" t="s">
        <v>12</v>
      </c>
      <c r="F31" s="318">
        <v>9</v>
      </c>
      <c r="G31" s="235"/>
      <c r="H31" s="236">
        <f t="shared" si="0"/>
        <v>0</v>
      </c>
    </row>
    <row r="32" spans="1:8" ht="21" customHeight="1">
      <c r="A32" s="231">
        <f t="shared" si="1"/>
        <v>21</v>
      </c>
      <c r="B32" s="232" t="s">
        <v>79</v>
      </c>
      <c r="C32" s="233" t="s">
        <v>42</v>
      </c>
      <c r="D32" s="234" t="s">
        <v>43</v>
      </c>
      <c r="E32" s="233" t="s">
        <v>70</v>
      </c>
      <c r="F32" s="318">
        <v>9</v>
      </c>
      <c r="G32" s="235"/>
      <c r="H32" s="236">
        <f t="shared" si="0"/>
        <v>0</v>
      </c>
    </row>
    <row r="33" spans="1:8" ht="21" customHeight="1">
      <c r="A33" s="231">
        <f t="shared" si="1"/>
        <v>22</v>
      </c>
      <c r="B33" s="232" t="s">
        <v>172</v>
      </c>
      <c r="C33" s="233" t="s">
        <v>44</v>
      </c>
      <c r="D33" s="234" t="s">
        <v>45</v>
      </c>
      <c r="E33" s="233" t="s">
        <v>12</v>
      </c>
      <c r="F33" s="318">
        <v>9</v>
      </c>
      <c r="G33" s="235"/>
      <c r="H33" s="236">
        <f t="shared" si="0"/>
        <v>0</v>
      </c>
    </row>
    <row r="34" spans="1:8" ht="21" customHeight="1">
      <c r="A34" s="231">
        <f t="shared" si="1"/>
        <v>23</v>
      </c>
      <c r="B34" s="232" t="s">
        <v>79</v>
      </c>
      <c r="C34" s="233" t="s">
        <v>46</v>
      </c>
      <c r="D34" s="234" t="s">
        <v>47</v>
      </c>
      <c r="E34" s="233" t="s">
        <v>48</v>
      </c>
      <c r="F34" s="318">
        <v>9</v>
      </c>
      <c r="G34" s="235"/>
      <c r="H34" s="236">
        <f t="shared" si="0"/>
        <v>0</v>
      </c>
    </row>
    <row r="35" spans="1:8" ht="21" customHeight="1">
      <c r="A35" s="231">
        <f t="shared" si="1"/>
        <v>24</v>
      </c>
      <c r="B35" s="232" t="s">
        <v>139</v>
      </c>
      <c r="C35" s="233" t="s">
        <v>49</v>
      </c>
      <c r="D35" s="234" t="s">
        <v>50</v>
      </c>
      <c r="E35" s="233" t="s">
        <v>51</v>
      </c>
      <c r="F35" s="318">
        <v>25</v>
      </c>
      <c r="G35" s="235"/>
      <c r="H35" s="236">
        <f t="shared" si="0"/>
        <v>0</v>
      </c>
    </row>
    <row r="36" spans="1:8" ht="21" customHeight="1">
      <c r="A36" s="231">
        <f t="shared" si="1"/>
        <v>25</v>
      </c>
      <c r="B36" s="502"/>
      <c r="C36" s="233" t="s">
        <v>49</v>
      </c>
      <c r="D36" s="234" t="s">
        <v>578</v>
      </c>
      <c r="E36" s="233" t="s">
        <v>51</v>
      </c>
      <c r="F36" s="318">
        <v>10</v>
      </c>
      <c r="G36" s="235"/>
      <c r="H36" s="236">
        <f>ROUND(G36*F36,2)</f>
        <v>0</v>
      </c>
    </row>
    <row r="37" spans="1:8" ht="21" customHeight="1">
      <c r="A37" s="231">
        <f t="shared" si="1"/>
        <v>26</v>
      </c>
      <c r="B37" s="237"/>
      <c r="C37" s="238"/>
      <c r="D37" s="239" t="s">
        <v>52</v>
      </c>
      <c r="E37" s="238" t="s">
        <v>164</v>
      </c>
      <c r="F37" s="319">
        <v>2</v>
      </c>
      <c r="G37" s="240"/>
      <c r="H37" s="240">
        <f t="shared" si="0"/>
        <v>0</v>
      </c>
    </row>
    <row r="38" spans="1:8" ht="21" customHeight="1">
      <c r="A38" s="241"/>
      <c r="B38" s="242"/>
      <c r="C38" s="243"/>
      <c r="D38" s="244"/>
      <c r="E38" s="243"/>
      <c r="F38" s="245"/>
      <c r="G38" s="246"/>
      <c r="H38" s="247"/>
    </row>
    <row r="39" spans="1:8" ht="15.75" customHeight="1">
      <c r="A39" s="231"/>
      <c r="B39" s="248"/>
      <c r="C39" s="230" t="s">
        <v>199</v>
      </c>
      <c r="D39" s="230" t="s">
        <v>4</v>
      </c>
      <c r="E39" s="248"/>
      <c r="F39" s="248"/>
      <c r="G39" s="248"/>
      <c r="H39" s="249">
        <f>SUM(H12:H37)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40">
      <selection activeCell="A3" sqref="A3"/>
    </sheetView>
  </sheetViews>
  <sheetFormatPr defaultColWidth="9.140625" defaultRowHeight="12.75"/>
  <cols>
    <col min="5" max="5" width="48.7109375" style="0" customWidth="1"/>
    <col min="11" max="11" width="1.28515625" style="0" customWidth="1"/>
    <col min="12" max="12" width="8.8515625" style="0" hidden="1" customWidth="1"/>
    <col min="13" max="13" width="9.8515625" style="0" customWidth="1"/>
  </cols>
  <sheetData>
    <row r="1" spans="1:13" ht="12.75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ht="21">
      <c r="A2" s="578" t="s">
        <v>699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</row>
    <row r="3" spans="1:13" ht="12.7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5">
      <c r="A4" s="513" t="s">
        <v>175</v>
      </c>
      <c r="B4" s="579" t="s">
        <v>692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359"/>
    </row>
    <row r="5" spans="1:13" ht="18">
      <c r="A5" s="361"/>
      <c r="B5" s="581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359"/>
    </row>
    <row r="6" spans="1:13" ht="15">
      <c r="A6" s="512" t="s">
        <v>177</v>
      </c>
      <c r="B6" s="360" t="s">
        <v>626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</row>
    <row r="7" spans="1:13" ht="15">
      <c r="A7" s="358" t="s">
        <v>262</v>
      </c>
      <c r="B7" s="360" t="s">
        <v>624</v>
      </c>
      <c r="C7" s="359"/>
      <c r="D7" s="359"/>
      <c r="E7" s="359"/>
      <c r="F7" s="359"/>
      <c r="G7" s="358" t="s">
        <v>181</v>
      </c>
      <c r="H7" s="359"/>
      <c r="I7" s="583">
        <f>IF($M$9="","",$M$9)</f>
      </c>
      <c r="J7" s="584"/>
      <c r="K7" s="584"/>
      <c r="L7" s="584"/>
      <c r="M7" s="359"/>
    </row>
    <row r="8" spans="1:13" ht="15">
      <c r="A8" s="325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</row>
    <row r="9" spans="1:13" ht="15">
      <c r="A9" s="358" t="s">
        <v>179</v>
      </c>
      <c r="B9" s="360" t="s">
        <v>625</v>
      </c>
      <c r="C9" s="359"/>
      <c r="D9" s="359"/>
      <c r="E9" s="359"/>
      <c r="F9" s="359"/>
      <c r="G9" s="358" t="s">
        <v>263</v>
      </c>
      <c r="H9" s="359"/>
      <c r="I9" s="584"/>
      <c r="J9" s="584"/>
      <c r="K9" s="584"/>
      <c r="L9" s="584"/>
      <c r="M9" s="584"/>
    </row>
    <row r="10" spans="1:13" ht="15">
      <c r="A10" s="358" t="s">
        <v>180</v>
      </c>
      <c r="B10" s="360"/>
      <c r="C10" s="359"/>
      <c r="D10" s="359"/>
      <c r="E10" s="359"/>
      <c r="F10" s="359"/>
      <c r="G10" s="358" t="s">
        <v>264</v>
      </c>
      <c r="H10" s="359"/>
      <c r="I10" s="584"/>
      <c r="J10" s="584"/>
      <c r="K10" s="584"/>
      <c r="L10" s="584"/>
      <c r="M10" s="584"/>
    </row>
    <row r="11" spans="1:13" ht="12.75">
      <c r="A11" s="325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</row>
    <row r="12" spans="1:13" ht="15">
      <c r="A12" s="363" t="s">
        <v>266</v>
      </c>
      <c r="B12" s="573" t="s">
        <v>56</v>
      </c>
      <c r="C12" s="574"/>
      <c r="D12" s="574"/>
      <c r="E12" s="574"/>
      <c r="F12" s="364" t="s">
        <v>57</v>
      </c>
      <c r="G12" s="364" t="s">
        <v>267</v>
      </c>
      <c r="H12" s="573" t="s">
        <v>268</v>
      </c>
      <c r="I12" s="574"/>
      <c r="J12" s="573" t="s">
        <v>269</v>
      </c>
      <c r="K12" s="574"/>
      <c r="L12" s="574"/>
      <c r="M12" s="575"/>
    </row>
    <row r="13" spans="1:13" ht="18">
      <c r="A13" s="362" t="s">
        <v>265</v>
      </c>
      <c r="B13" s="325"/>
      <c r="C13" s="325"/>
      <c r="D13" s="325"/>
      <c r="E13" s="325"/>
      <c r="F13" s="325"/>
      <c r="G13" s="325"/>
      <c r="H13" s="325"/>
      <c r="I13" s="325"/>
      <c r="J13" s="576">
        <f>SUM(J16:M59)</f>
        <v>0</v>
      </c>
      <c r="K13" s="577"/>
      <c r="L13" s="577"/>
      <c r="M13" s="577"/>
    </row>
    <row r="14" spans="1:13" s="515" customFormat="1" ht="15">
      <c r="A14" s="514"/>
      <c r="B14" s="365"/>
      <c r="C14" s="365"/>
      <c r="D14" s="365"/>
      <c r="E14" s="365"/>
      <c r="F14" s="365"/>
      <c r="G14" s="365"/>
      <c r="H14" s="365"/>
      <c r="I14" s="365"/>
      <c r="J14" s="568"/>
      <c r="K14" s="569"/>
      <c r="L14" s="569"/>
      <c r="M14" s="569"/>
    </row>
    <row r="15" spans="1:13" s="515" customFormat="1" ht="15">
      <c r="A15" s="514"/>
      <c r="B15" s="525"/>
      <c r="C15" s="525"/>
      <c r="D15" s="525"/>
      <c r="E15" s="525"/>
      <c r="F15" s="365"/>
      <c r="G15" s="365"/>
      <c r="H15" s="365"/>
      <c r="I15" s="365"/>
      <c r="J15" s="568"/>
      <c r="K15" s="569"/>
      <c r="L15" s="569"/>
      <c r="M15" s="569"/>
    </row>
    <row r="16" spans="1:13" s="515" customFormat="1" ht="12.75">
      <c r="A16" s="516" t="s">
        <v>59</v>
      </c>
      <c r="B16" s="558" t="s">
        <v>584</v>
      </c>
      <c r="C16" s="559"/>
      <c r="D16" s="559"/>
      <c r="E16" s="560"/>
      <c r="F16" s="517" t="s">
        <v>70</v>
      </c>
      <c r="G16" s="518">
        <v>3</v>
      </c>
      <c r="H16" s="561"/>
      <c r="I16" s="562"/>
      <c r="J16" s="563">
        <f>ROUND(G16*H16,2)</f>
        <v>0</v>
      </c>
      <c r="K16" s="562"/>
      <c r="L16" s="562"/>
      <c r="M16" s="562"/>
    </row>
    <row r="17" spans="1:13" s="515" customFormat="1" ht="12.75">
      <c r="A17" s="516" t="s">
        <v>60</v>
      </c>
      <c r="B17" s="558" t="s">
        <v>585</v>
      </c>
      <c r="C17" s="559"/>
      <c r="D17" s="559"/>
      <c r="E17" s="560"/>
      <c r="F17" s="517" t="s">
        <v>70</v>
      </c>
      <c r="G17" s="518">
        <v>3</v>
      </c>
      <c r="H17" s="561"/>
      <c r="I17" s="562"/>
      <c r="J17" s="563">
        <f aca="true" t="shared" si="0" ref="J17:J23">ROUND(G17*H17,2)</f>
        <v>0</v>
      </c>
      <c r="K17" s="562"/>
      <c r="L17" s="562"/>
      <c r="M17" s="562"/>
    </row>
    <row r="18" spans="1:13" s="515" customFormat="1" ht="12.75">
      <c r="A18" s="516" t="s">
        <v>61</v>
      </c>
      <c r="B18" s="558" t="s">
        <v>586</v>
      </c>
      <c r="C18" s="559"/>
      <c r="D18" s="559"/>
      <c r="E18" s="560"/>
      <c r="F18" s="517" t="s">
        <v>70</v>
      </c>
      <c r="G18" s="518">
        <v>0</v>
      </c>
      <c r="H18" s="561"/>
      <c r="I18" s="562"/>
      <c r="J18" s="563">
        <f t="shared" si="0"/>
        <v>0</v>
      </c>
      <c r="K18" s="562"/>
      <c r="L18" s="562"/>
      <c r="M18" s="562"/>
    </row>
    <row r="19" spans="1:13" s="515" customFormat="1" ht="12.75">
      <c r="A19" s="516" t="s">
        <v>62</v>
      </c>
      <c r="B19" s="558" t="s">
        <v>587</v>
      </c>
      <c r="C19" s="559"/>
      <c r="D19" s="559"/>
      <c r="E19" s="560"/>
      <c r="F19" s="517" t="s">
        <v>70</v>
      </c>
      <c r="G19" s="518">
        <v>3</v>
      </c>
      <c r="H19" s="561"/>
      <c r="I19" s="562"/>
      <c r="J19" s="563">
        <f t="shared" si="0"/>
        <v>0</v>
      </c>
      <c r="K19" s="562"/>
      <c r="L19" s="562"/>
      <c r="M19" s="562"/>
    </row>
    <row r="20" spans="1:13" s="515" customFormat="1" ht="12.75">
      <c r="A20" s="516" t="s">
        <v>63</v>
      </c>
      <c r="B20" s="558" t="s">
        <v>588</v>
      </c>
      <c r="C20" s="559"/>
      <c r="D20" s="559"/>
      <c r="E20" s="560"/>
      <c r="F20" s="517" t="s">
        <v>70</v>
      </c>
      <c r="G20" s="518">
        <v>3</v>
      </c>
      <c r="H20" s="561"/>
      <c r="I20" s="562"/>
      <c r="J20" s="563">
        <f t="shared" si="0"/>
        <v>0</v>
      </c>
      <c r="K20" s="562"/>
      <c r="L20" s="562"/>
      <c r="M20" s="562"/>
    </row>
    <row r="21" spans="1:13" s="515" customFormat="1" ht="12.75">
      <c r="A21" s="516" t="s">
        <v>64</v>
      </c>
      <c r="B21" s="558" t="s">
        <v>589</v>
      </c>
      <c r="C21" s="559"/>
      <c r="D21" s="559"/>
      <c r="E21" s="560"/>
      <c r="F21" s="517" t="s">
        <v>70</v>
      </c>
      <c r="G21" s="518">
        <v>3</v>
      </c>
      <c r="H21" s="561"/>
      <c r="I21" s="562"/>
      <c r="J21" s="563">
        <f t="shared" si="0"/>
        <v>0</v>
      </c>
      <c r="K21" s="562"/>
      <c r="L21" s="562"/>
      <c r="M21" s="562"/>
    </row>
    <row r="22" spans="1:13" s="515" customFormat="1" ht="12.75">
      <c r="A22" s="516"/>
      <c r="B22" s="558"/>
      <c r="C22" s="559"/>
      <c r="D22" s="559"/>
      <c r="E22" s="560"/>
      <c r="F22" s="517"/>
      <c r="G22" s="518"/>
      <c r="H22" s="561"/>
      <c r="I22" s="562"/>
      <c r="J22" s="563"/>
      <c r="K22" s="562"/>
      <c r="L22" s="562"/>
      <c r="M22" s="562"/>
    </row>
    <row r="23" spans="1:13" s="515" customFormat="1" ht="12.75">
      <c r="A23" s="516" t="s">
        <v>66</v>
      </c>
      <c r="B23" s="558" t="s">
        <v>590</v>
      </c>
      <c r="C23" s="559"/>
      <c r="D23" s="559"/>
      <c r="E23" s="560"/>
      <c r="F23" s="517" t="s">
        <v>70</v>
      </c>
      <c r="G23" s="518">
        <v>3</v>
      </c>
      <c r="H23" s="561"/>
      <c r="I23" s="562"/>
      <c r="J23" s="563">
        <f t="shared" si="0"/>
        <v>0</v>
      </c>
      <c r="K23" s="562"/>
      <c r="L23" s="562"/>
      <c r="M23" s="562"/>
    </row>
    <row r="24" spans="1:13" s="515" customFormat="1" ht="15">
      <c r="A24" s="514"/>
      <c r="B24" s="525"/>
      <c r="C24" s="525"/>
      <c r="D24" s="525"/>
      <c r="E24" s="525"/>
      <c r="F24" s="365"/>
      <c r="G24" s="365"/>
      <c r="H24" s="365"/>
      <c r="I24" s="365"/>
      <c r="J24" s="568">
        <f>$BI$122</f>
        <v>0</v>
      </c>
      <c r="K24" s="569"/>
      <c r="L24" s="569"/>
      <c r="M24" s="569"/>
    </row>
    <row r="25" spans="1:13" s="515" customFormat="1" ht="12.75">
      <c r="A25" s="516" t="s">
        <v>83</v>
      </c>
      <c r="B25" s="558" t="s">
        <v>591</v>
      </c>
      <c r="C25" s="559"/>
      <c r="D25" s="559"/>
      <c r="E25" s="560"/>
      <c r="F25" s="517" t="s">
        <v>51</v>
      </c>
      <c r="G25" s="518">
        <v>3</v>
      </c>
      <c r="H25" s="561"/>
      <c r="I25" s="562"/>
      <c r="J25" s="563">
        <f>ROUND(G25*H25,2)</f>
        <v>0</v>
      </c>
      <c r="K25" s="562"/>
      <c r="L25" s="562"/>
      <c r="M25" s="562"/>
    </row>
    <row r="26" spans="1:13" s="515" customFormat="1" ht="15">
      <c r="A26" s="519" t="s">
        <v>84</v>
      </c>
      <c r="B26" s="570" t="s">
        <v>592</v>
      </c>
      <c r="C26" s="559"/>
      <c r="D26" s="559"/>
      <c r="E26" s="560"/>
      <c r="F26" s="520" t="s">
        <v>70</v>
      </c>
      <c r="G26" s="521">
        <v>3</v>
      </c>
      <c r="H26" s="571"/>
      <c r="I26" s="572"/>
      <c r="J26" s="563">
        <f>ROUND(G26*H26,2)</f>
        <v>0</v>
      </c>
      <c r="K26" s="562"/>
      <c r="L26" s="562"/>
      <c r="M26" s="562"/>
    </row>
    <row r="27" spans="1:13" s="515" customFormat="1" ht="15">
      <c r="A27" s="514"/>
      <c r="B27" s="525"/>
      <c r="C27" s="525"/>
      <c r="D27" s="525"/>
      <c r="E27" s="525"/>
      <c r="F27" s="365"/>
      <c r="G27" s="365"/>
      <c r="H27" s="365"/>
      <c r="I27" s="365"/>
      <c r="J27" s="568"/>
      <c r="K27" s="569"/>
      <c r="L27" s="569"/>
      <c r="M27" s="569"/>
    </row>
    <row r="28" spans="1:13" s="515" customFormat="1" ht="15">
      <c r="A28" s="514"/>
      <c r="B28" s="525"/>
      <c r="C28" s="525"/>
      <c r="D28" s="525"/>
      <c r="E28" s="525"/>
      <c r="F28" s="365"/>
      <c r="G28" s="365"/>
      <c r="H28" s="365"/>
      <c r="I28" s="365"/>
      <c r="J28" s="568"/>
      <c r="K28" s="569"/>
      <c r="L28" s="569"/>
      <c r="M28" s="569"/>
    </row>
    <row r="29" spans="1:13" s="515" customFormat="1" ht="12.75">
      <c r="A29" s="516" t="s">
        <v>85</v>
      </c>
      <c r="B29" s="558" t="s">
        <v>593</v>
      </c>
      <c r="C29" s="559"/>
      <c r="D29" s="559"/>
      <c r="E29" s="560"/>
      <c r="F29" s="517" t="s">
        <v>70</v>
      </c>
      <c r="G29" s="518">
        <v>3</v>
      </c>
      <c r="H29" s="561"/>
      <c r="I29" s="562"/>
      <c r="J29" s="563">
        <f aca="true" t="shared" si="1" ref="J29:J59">ROUND(G29*H29,2)</f>
        <v>0</v>
      </c>
      <c r="K29" s="562"/>
      <c r="L29" s="562"/>
      <c r="M29" s="562"/>
    </row>
    <row r="30" spans="1:13" s="515" customFormat="1" ht="12.75">
      <c r="A30" s="516" t="s">
        <v>86</v>
      </c>
      <c r="B30" s="558" t="s">
        <v>594</v>
      </c>
      <c r="C30" s="559"/>
      <c r="D30" s="559"/>
      <c r="E30" s="560"/>
      <c r="F30" s="517" t="s">
        <v>70</v>
      </c>
      <c r="G30" s="518">
        <v>3</v>
      </c>
      <c r="H30" s="561"/>
      <c r="I30" s="562"/>
      <c r="J30" s="563">
        <f t="shared" si="1"/>
        <v>0</v>
      </c>
      <c r="K30" s="562"/>
      <c r="L30" s="562"/>
      <c r="M30" s="562"/>
    </row>
    <row r="31" spans="1:13" s="515" customFormat="1" ht="12.75">
      <c r="A31" s="516" t="s">
        <v>87</v>
      </c>
      <c r="B31" s="558" t="s">
        <v>595</v>
      </c>
      <c r="C31" s="559"/>
      <c r="D31" s="559"/>
      <c r="E31" s="560"/>
      <c r="F31" s="517" t="s">
        <v>70</v>
      </c>
      <c r="G31" s="518">
        <v>3</v>
      </c>
      <c r="H31" s="561"/>
      <c r="I31" s="562"/>
      <c r="J31" s="563">
        <f t="shared" si="1"/>
        <v>0</v>
      </c>
      <c r="K31" s="562"/>
      <c r="L31" s="562"/>
      <c r="M31" s="562"/>
    </row>
    <row r="32" spans="1:13" s="515" customFormat="1" ht="12.75">
      <c r="A32" s="516" t="s">
        <v>88</v>
      </c>
      <c r="B32" s="558" t="s">
        <v>596</v>
      </c>
      <c r="C32" s="559"/>
      <c r="D32" s="559"/>
      <c r="E32" s="560"/>
      <c r="F32" s="517" t="s">
        <v>70</v>
      </c>
      <c r="G32" s="518">
        <v>3</v>
      </c>
      <c r="H32" s="561"/>
      <c r="I32" s="562"/>
      <c r="J32" s="563">
        <f t="shared" si="1"/>
        <v>0</v>
      </c>
      <c r="K32" s="562"/>
      <c r="L32" s="562"/>
      <c r="M32" s="562"/>
    </row>
    <row r="33" spans="1:13" s="515" customFormat="1" ht="12.75">
      <c r="A33" s="516" t="s">
        <v>89</v>
      </c>
      <c r="B33" s="567" t="s">
        <v>597</v>
      </c>
      <c r="C33" s="559"/>
      <c r="D33" s="559"/>
      <c r="E33" s="560"/>
      <c r="F33" s="517" t="s">
        <v>70</v>
      </c>
      <c r="G33" s="518">
        <v>3</v>
      </c>
      <c r="H33" s="561"/>
      <c r="I33" s="562"/>
      <c r="J33" s="563">
        <f t="shared" si="1"/>
        <v>0</v>
      </c>
      <c r="K33" s="562"/>
      <c r="L33" s="562"/>
      <c r="M33" s="562"/>
    </row>
    <row r="34" spans="1:13" s="515" customFormat="1" ht="12.75">
      <c r="A34" s="516" t="s">
        <v>90</v>
      </c>
      <c r="B34" s="567" t="s">
        <v>598</v>
      </c>
      <c r="C34" s="559"/>
      <c r="D34" s="559"/>
      <c r="E34" s="560"/>
      <c r="F34" s="517" t="s">
        <v>70</v>
      </c>
      <c r="G34" s="518">
        <v>3</v>
      </c>
      <c r="H34" s="561"/>
      <c r="I34" s="562"/>
      <c r="J34" s="563">
        <f t="shared" si="1"/>
        <v>0</v>
      </c>
      <c r="K34" s="562"/>
      <c r="L34" s="562"/>
      <c r="M34" s="562"/>
    </row>
    <row r="35" spans="1:13" s="515" customFormat="1" ht="12.75">
      <c r="A35" s="516" t="s">
        <v>91</v>
      </c>
      <c r="B35" s="558" t="s">
        <v>599</v>
      </c>
      <c r="C35" s="559"/>
      <c r="D35" s="559"/>
      <c r="E35" s="560"/>
      <c r="F35" s="517" t="s">
        <v>70</v>
      </c>
      <c r="G35" s="518">
        <v>3</v>
      </c>
      <c r="H35" s="561"/>
      <c r="I35" s="562"/>
      <c r="J35" s="563">
        <f t="shared" si="1"/>
        <v>0</v>
      </c>
      <c r="K35" s="562"/>
      <c r="L35" s="562"/>
      <c r="M35" s="562"/>
    </row>
    <row r="36" spans="1:13" s="515" customFormat="1" ht="12.75">
      <c r="A36" s="516" t="s">
        <v>92</v>
      </c>
      <c r="B36" s="558" t="s">
        <v>600</v>
      </c>
      <c r="C36" s="559"/>
      <c r="D36" s="559"/>
      <c r="E36" s="560"/>
      <c r="F36" s="517" t="s">
        <v>70</v>
      </c>
      <c r="G36" s="518">
        <v>0</v>
      </c>
      <c r="H36" s="561"/>
      <c r="I36" s="562"/>
      <c r="J36" s="563">
        <f t="shared" si="1"/>
        <v>0</v>
      </c>
      <c r="K36" s="562"/>
      <c r="L36" s="562"/>
      <c r="M36" s="562"/>
    </row>
    <row r="37" spans="1:13" s="515" customFormat="1" ht="12.75">
      <c r="A37" s="516" t="s">
        <v>154</v>
      </c>
      <c r="B37" s="558" t="s">
        <v>601</v>
      </c>
      <c r="C37" s="559"/>
      <c r="D37" s="559"/>
      <c r="E37" s="560"/>
      <c r="F37" s="517" t="s">
        <v>70</v>
      </c>
      <c r="G37" s="518">
        <v>3</v>
      </c>
      <c r="H37" s="561"/>
      <c r="I37" s="562"/>
      <c r="J37" s="563">
        <f t="shared" si="1"/>
        <v>0</v>
      </c>
      <c r="K37" s="562"/>
      <c r="L37" s="562"/>
      <c r="M37" s="562"/>
    </row>
    <row r="38" spans="1:13" s="515" customFormat="1" ht="12.75">
      <c r="A38" s="516" t="s">
        <v>81</v>
      </c>
      <c r="B38" s="558" t="s">
        <v>602</v>
      </c>
      <c r="C38" s="559"/>
      <c r="D38" s="559"/>
      <c r="E38" s="560"/>
      <c r="F38" s="517" t="s">
        <v>70</v>
      </c>
      <c r="G38" s="518">
        <v>3</v>
      </c>
      <c r="H38" s="561"/>
      <c r="I38" s="562"/>
      <c r="J38" s="563">
        <f t="shared" si="1"/>
        <v>0</v>
      </c>
      <c r="K38" s="562"/>
      <c r="L38" s="562"/>
      <c r="M38" s="562"/>
    </row>
    <row r="39" spans="1:13" s="515" customFormat="1" ht="12.75">
      <c r="A39" s="516" t="s">
        <v>82</v>
      </c>
      <c r="B39" s="558" t="s">
        <v>603</v>
      </c>
      <c r="C39" s="559"/>
      <c r="D39" s="559"/>
      <c r="E39" s="560"/>
      <c r="F39" s="517" t="s">
        <v>70</v>
      </c>
      <c r="G39" s="518">
        <v>3</v>
      </c>
      <c r="H39" s="561"/>
      <c r="I39" s="562"/>
      <c r="J39" s="563">
        <f t="shared" si="1"/>
        <v>0</v>
      </c>
      <c r="K39" s="562"/>
      <c r="L39" s="562"/>
      <c r="M39" s="562"/>
    </row>
    <row r="40" spans="1:13" s="515" customFormat="1" ht="12.75">
      <c r="A40" s="516" t="s">
        <v>189</v>
      </c>
      <c r="B40" s="558" t="s">
        <v>604</v>
      </c>
      <c r="C40" s="559"/>
      <c r="D40" s="559"/>
      <c r="E40" s="560"/>
      <c r="F40" s="517" t="s">
        <v>70</v>
      </c>
      <c r="G40" s="518">
        <v>3</v>
      </c>
      <c r="H40" s="561"/>
      <c r="I40" s="562"/>
      <c r="J40" s="563">
        <f t="shared" si="1"/>
        <v>0</v>
      </c>
      <c r="K40" s="562"/>
      <c r="L40" s="562"/>
      <c r="M40" s="562"/>
    </row>
    <row r="41" spans="1:13" s="515" customFormat="1" ht="12.75">
      <c r="A41" s="516" t="s">
        <v>190</v>
      </c>
      <c r="B41" s="558" t="s">
        <v>605</v>
      </c>
      <c r="C41" s="559"/>
      <c r="D41" s="559"/>
      <c r="E41" s="560"/>
      <c r="F41" s="517" t="s">
        <v>70</v>
      </c>
      <c r="G41" s="518">
        <v>3</v>
      </c>
      <c r="H41" s="561"/>
      <c r="I41" s="562"/>
      <c r="J41" s="563">
        <f t="shared" si="1"/>
        <v>0</v>
      </c>
      <c r="K41" s="562"/>
      <c r="L41" s="562"/>
      <c r="M41" s="562"/>
    </row>
    <row r="42" spans="1:13" s="515" customFormat="1" ht="12.75">
      <c r="A42" s="516" t="s">
        <v>191</v>
      </c>
      <c r="B42" s="558" t="s">
        <v>606</v>
      </c>
      <c r="C42" s="559"/>
      <c r="D42" s="559"/>
      <c r="E42" s="560"/>
      <c r="F42" s="517" t="s">
        <v>70</v>
      </c>
      <c r="G42" s="518">
        <v>3</v>
      </c>
      <c r="H42" s="561"/>
      <c r="I42" s="562"/>
      <c r="J42" s="563">
        <f t="shared" si="1"/>
        <v>0</v>
      </c>
      <c r="K42" s="562"/>
      <c r="L42" s="562"/>
      <c r="M42" s="562"/>
    </row>
    <row r="43" spans="1:13" s="515" customFormat="1" ht="12.75">
      <c r="A43" s="516" t="s">
        <v>192</v>
      </c>
      <c r="B43" s="567" t="s">
        <v>607</v>
      </c>
      <c r="C43" s="559"/>
      <c r="D43" s="559"/>
      <c r="E43" s="560"/>
      <c r="F43" s="517" t="s">
        <v>70</v>
      </c>
      <c r="G43" s="518">
        <v>3</v>
      </c>
      <c r="H43" s="561"/>
      <c r="I43" s="562"/>
      <c r="J43" s="563">
        <f t="shared" si="1"/>
        <v>0</v>
      </c>
      <c r="K43" s="562"/>
      <c r="L43" s="562"/>
      <c r="M43" s="562"/>
    </row>
    <row r="44" spans="1:13" s="515" customFormat="1" ht="12.75">
      <c r="A44" s="516" t="s">
        <v>193</v>
      </c>
      <c r="B44" s="558" t="s">
        <v>608</v>
      </c>
      <c r="C44" s="559"/>
      <c r="D44" s="559"/>
      <c r="E44" s="560"/>
      <c r="F44" s="517" t="s">
        <v>70</v>
      </c>
      <c r="G44" s="518">
        <v>3</v>
      </c>
      <c r="H44" s="561"/>
      <c r="I44" s="562"/>
      <c r="J44" s="563">
        <f t="shared" si="1"/>
        <v>0</v>
      </c>
      <c r="K44" s="562"/>
      <c r="L44" s="562"/>
      <c r="M44" s="562"/>
    </row>
    <row r="45" spans="1:13" s="515" customFormat="1" ht="12.75">
      <c r="A45" s="516" t="s">
        <v>194</v>
      </c>
      <c r="B45" s="558" t="s">
        <v>609</v>
      </c>
      <c r="C45" s="559"/>
      <c r="D45" s="559"/>
      <c r="E45" s="560"/>
      <c r="F45" s="517" t="s">
        <v>70</v>
      </c>
      <c r="G45" s="518">
        <v>3</v>
      </c>
      <c r="H45" s="561"/>
      <c r="I45" s="562"/>
      <c r="J45" s="563">
        <f t="shared" si="1"/>
        <v>0</v>
      </c>
      <c r="K45" s="562"/>
      <c r="L45" s="562"/>
      <c r="M45" s="562"/>
    </row>
    <row r="46" spans="1:13" s="515" customFormat="1" ht="15">
      <c r="A46" s="522" t="s">
        <v>195</v>
      </c>
      <c r="B46" s="564" t="s">
        <v>610</v>
      </c>
      <c r="C46" s="559"/>
      <c r="D46" s="559"/>
      <c r="E46" s="560"/>
      <c r="F46" s="523" t="s">
        <v>70</v>
      </c>
      <c r="G46" s="524">
        <v>3</v>
      </c>
      <c r="H46" s="565"/>
      <c r="I46" s="566"/>
      <c r="J46" s="563">
        <f t="shared" si="1"/>
        <v>0</v>
      </c>
      <c r="K46" s="562"/>
      <c r="L46" s="562"/>
      <c r="M46" s="562"/>
    </row>
    <row r="47" spans="1:13" s="515" customFormat="1" ht="15">
      <c r="A47" s="522" t="s">
        <v>284</v>
      </c>
      <c r="B47" s="564" t="s">
        <v>611</v>
      </c>
      <c r="C47" s="559"/>
      <c r="D47" s="559"/>
      <c r="E47" s="560"/>
      <c r="F47" s="523" t="s">
        <v>70</v>
      </c>
      <c r="G47" s="524">
        <v>3</v>
      </c>
      <c r="H47" s="565"/>
      <c r="I47" s="566"/>
      <c r="J47" s="563">
        <f t="shared" si="1"/>
        <v>0</v>
      </c>
      <c r="K47" s="562"/>
      <c r="L47" s="562"/>
      <c r="M47" s="562"/>
    </row>
    <row r="48" spans="1:13" s="515" customFormat="1" ht="15">
      <c r="A48" s="522" t="s">
        <v>271</v>
      </c>
      <c r="B48" s="564" t="s">
        <v>612</v>
      </c>
      <c r="C48" s="559"/>
      <c r="D48" s="559"/>
      <c r="E48" s="560"/>
      <c r="F48" s="523" t="s">
        <v>70</v>
      </c>
      <c r="G48" s="524">
        <v>3</v>
      </c>
      <c r="H48" s="565"/>
      <c r="I48" s="566"/>
      <c r="J48" s="563">
        <f t="shared" si="1"/>
        <v>0</v>
      </c>
      <c r="K48" s="562"/>
      <c r="L48" s="562"/>
      <c r="M48" s="562"/>
    </row>
    <row r="49" spans="1:13" s="515" customFormat="1" ht="15">
      <c r="A49" s="522" t="s">
        <v>272</v>
      </c>
      <c r="B49" s="564" t="s">
        <v>613</v>
      </c>
      <c r="C49" s="559"/>
      <c r="D49" s="559"/>
      <c r="E49" s="560"/>
      <c r="F49" s="523" t="s">
        <v>70</v>
      </c>
      <c r="G49" s="524">
        <v>3</v>
      </c>
      <c r="H49" s="565"/>
      <c r="I49" s="566"/>
      <c r="J49" s="563">
        <f t="shared" si="1"/>
        <v>0</v>
      </c>
      <c r="K49" s="562"/>
      <c r="L49" s="562"/>
      <c r="M49" s="562"/>
    </row>
    <row r="50" spans="1:13" s="515" customFormat="1" ht="15">
      <c r="A50" s="522" t="s">
        <v>270</v>
      </c>
      <c r="B50" s="564" t="s">
        <v>614</v>
      </c>
      <c r="C50" s="559"/>
      <c r="D50" s="559"/>
      <c r="E50" s="560"/>
      <c r="F50" s="523" t="s">
        <v>70</v>
      </c>
      <c r="G50" s="524">
        <v>3</v>
      </c>
      <c r="H50" s="565"/>
      <c r="I50" s="566"/>
      <c r="J50" s="563">
        <f t="shared" si="1"/>
        <v>0</v>
      </c>
      <c r="K50" s="562"/>
      <c r="L50" s="562"/>
      <c r="M50" s="562"/>
    </row>
    <row r="51" spans="1:13" s="515" customFormat="1" ht="15">
      <c r="A51" s="522" t="s">
        <v>273</v>
      </c>
      <c r="B51" s="564" t="s">
        <v>615</v>
      </c>
      <c r="C51" s="559"/>
      <c r="D51" s="559"/>
      <c r="E51" s="560"/>
      <c r="F51" s="523" t="s">
        <v>70</v>
      </c>
      <c r="G51" s="524">
        <v>3</v>
      </c>
      <c r="H51" s="565"/>
      <c r="I51" s="566"/>
      <c r="J51" s="563">
        <f t="shared" si="1"/>
        <v>0</v>
      </c>
      <c r="K51" s="562"/>
      <c r="L51" s="562"/>
      <c r="M51" s="562"/>
    </row>
    <row r="52" spans="1:13" s="515" customFormat="1" ht="15">
      <c r="A52" s="522" t="s">
        <v>274</v>
      </c>
      <c r="B52" s="564" t="s">
        <v>616</v>
      </c>
      <c r="C52" s="559"/>
      <c r="D52" s="559"/>
      <c r="E52" s="560"/>
      <c r="F52" s="523" t="s">
        <v>70</v>
      </c>
      <c r="G52" s="524">
        <v>3</v>
      </c>
      <c r="H52" s="565"/>
      <c r="I52" s="566"/>
      <c r="J52" s="563">
        <f t="shared" si="1"/>
        <v>0</v>
      </c>
      <c r="K52" s="562"/>
      <c r="L52" s="562"/>
      <c r="M52" s="562"/>
    </row>
    <row r="53" spans="1:13" s="515" customFormat="1" ht="15">
      <c r="A53" s="522" t="s">
        <v>285</v>
      </c>
      <c r="B53" s="564" t="s">
        <v>617</v>
      </c>
      <c r="C53" s="559"/>
      <c r="D53" s="559"/>
      <c r="E53" s="560"/>
      <c r="F53" s="523" t="s">
        <v>70</v>
      </c>
      <c r="G53" s="524">
        <v>3</v>
      </c>
      <c r="H53" s="565"/>
      <c r="I53" s="566"/>
      <c r="J53" s="563">
        <f t="shared" si="1"/>
        <v>0</v>
      </c>
      <c r="K53" s="562"/>
      <c r="L53" s="562"/>
      <c r="M53" s="562"/>
    </row>
    <row r="54" spans="1:13" s="515" customFormat="1" ht="15">
      <c r="A54" s="522" t="s">
        <v>277</v>
      </c>
      <c r="B54" s="564" t="s">
        <v>618</v>
      </c>
      <c r="C54" s="559"/>
      <c r="D54" s="559"/>
      <c r="E54" s="560"/>
      <c r="F54" s="523" t="s">
        <v>70</v>
      </c>
      <c r="G54" s="524">
        <v>3</v>
      </c>
      <c r="H54" s="565"/>
      <c r="I54" s="566"/>
      <c r="J54" s="563">
        <f t="shared" si="1"/>
        <v>0</v>
      </c>
      <c r="K54" s="562"/>
      <c r="L54" s="562"/>
      <c r="M54" s="562"/>
    </row>
    <row r="55" spans="1:13" s="515" customFormat="1" ht="15">
      <c r="A55" s="522" t="s">
        <v>278</v>
      </c>
      <c r="B55" s="564" t="s">
        <v>619</v>
      </c>
      <c r="C55" s="559"/>
      <c r="D55" s="559"/>
      <c r="E55" s="560"/>
      <c r="F55" s="523" t="s">
        <v>70</v>
      </c>
      <c r="G55" s="524">
        <v>3</v>
      </c>
      <c r="H55" s="565"/>
      <c r="I55" s="566"/>
      <c r="J55" s="563">
        <f t="shared" si="1"/>
        <v>0</v>
      </c>
      <c r="K55" s="562"/>
      <c r="L55" s="562"/>
      <c r="M55" s="562"/>
    </row>
    <row r="56" spans="1:13" s="515" customFormat="1" ht="15">
      <c r="A56" s="522" t="s">
        <v>287</v>
      </c>
      <c r="B56" s="564" t="s">
        <v>620</v>
      </c>
      <c r="C56" s="559"/>
      <c r="D56" s="559"/>
      <c r="E56" s="560"/>
      <c r="F56" s="523" t="s">
        <v>70</v>
      </c>
      <c r="G56" s="524">
        <v>3</v>
      </c>
      <c r="H56" s="565"/>
      <c r="I56" s="566"/>
      <c r="J56" s="563">
        <f t="shared" si="1"/>
        <v>0</v>
      </c>
      <c r="K56" s="562"/>
      <c r="L56" s="562"/>
      <c r="M56" s="562"/>
    </row>
    <row r="57" spans="1:13" s="515" customFormat="1" ht="15">
      <c r="A57" s="522" t="s">
        <v>288</v>
      </c>
      <c r="B57" s="564" t="s">
        <v>621</v>
      </c>
      <c r="C57" s="559"/>
      <c r="D57" s="559"/>
      <c r="E57" s="560"/>
      <c r="F57" s="523" t="s">
        <v>70</v>
      </c>
      <c r="G57" s="524">
        <v>3</v>
      </c>
      <c r="H57" s="565"/>
      <c r="I57" s="566"/>
      <c r="J57" s="563">
        <f t="shared" si="1"/>
        <v>0</v>
      </c>
      <c r="K57" s="562"/>
      <c r="L57" s="562"/>
      <c r="M57" s="562"/>
    </row>
    <row r="58" spans="1:13" s="515" customFormat="1" ht="12.75">
      <c r="A58" s="516" t="s">
        <v>275</v>
      </c>
      <c r="B58" s="558" t="s">
        <v>622</v>
      </c>
      <c r="C58" s="559"/>
      <c r="D58" s="559"/>
      <c r="E58" s="560"/>
      <c r="F58" s="517" t="s">
        <v>70</v>
      </c>
      <c r="G58" s="518">
        <v>3</v>
      </c>
      <c r="H58" s="561"/>
      <c r="I58" s="562"/>
      <c r="J58" s="563">
        <f t="shared" si="1"/>
        <v>0</v>
      </c>
      <c r="K58" s="562"/>
      <c r="L58" s="562"/>
      <c r="M58" s="562"/>
    </row>
    <row r="59" spans="1:13" s="515" customFormat="1" ht="12.75">
      <c r="A59" s="516" t="s">
        <v>276</v>
      </c>
      <c r="B59" s="558" t="s">
        <v>623</v>
      </c>
      <c r="C59" s="559"/>
      <c r="D59" s="559"/>
      <c r="E59" s="560"/>
      <c r="F59" s="517" t="s">
        <v>70</v>
      </c>
      <c r="G59" s="518">
        <v>3</v>
      </c>
      <c r="H59" s="561"/>
      <c r="I59" s="562"/>
      <c r="J59" s="563">
        <f t="shared" si="1"/>
        <v>0</v>
      </c>
      <c r="K59" s="562"/>
      <c r="L59" s="562"/>
      <c r="M59" s="562"/>
    </row>
    <row r="60" spans="1:13" ht="12.75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13" ht="12.75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1:13" ht="12.75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1:13" ht="12.75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1:13" ht="12.75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2.7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2.7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2.7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13" ht="12.75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</row>
    <row r="69" spans="1:13" ht="12.75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</row>
    <row r="70" spans="1:13" ht="12.75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</row>
    <row r="71" spans="1:13" ht="12.75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2.75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</row>
    <row r="73" spans="1:13" ht="12.75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</row>
    <row r="74" spans="1:13" ht="12.75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</row>
    <row r="75" spans="1:13" ht="12.7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</row>
    <row r="76" spans="1:13" ht="12.75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</row>
    <row r="77" spans="1:13" ht="12.75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</row>
    <row r="78" spans="1:13" ht="12.75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</row>
    <row r="79" spans="1:13" ht="12.75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</row>
    <row r="80" spans="1:13" ht="12.75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</row>
    <row r="81" spans="1:13" ht="12.75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</row>
    <row r="82" spans="1:13" ht="12.75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</row>
    <row r="83" spans="1:13" ht="12.75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</row>
    <row r="84" spans="1:13" ht="12.75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</row>
    <row r="85" spans="1:13" ht="12.75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</row>
    <row r="86" spans="1:13" ht="12.75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</row>
    <row r="87" spans="1:13" ht="12.75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</row>
    <row r="88" spans="1:13" ht="12.75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</row>
    <row r="89" spans="1:13" ht="12.75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</row>
    <row r="90" spans="1:13" ht="12.75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</row>
    <row r="91" spans="1:13" ht="12.75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</row>
    <row r="92" spans="1:13" ht="12.75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</row>
    <row r="93" spans="1:13" ht="12.75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</row>
    <row r="94" spans="1:13" ht="12.75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</row>
    <row r="95" spans="1:13" ht="12.7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</row>
    <row r="96" spans="1:13" ht="12.75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</row>
    <row r="97" spans="1:13" ht="12.75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</row>
    <row r="98" spans="1:13" ht="12.75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</row>
    <row r="99" spans="1:13" ht="12.75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</row>
    <row r="100" spans="1:13" ht="12.75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</row>
    <row r="101" spans="1:13" ht="12.75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</row>
    <row r="102" spans="1:13" ht="12.75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</row>
    <row r="103" spans="1:13" ht="12.75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</row>
    <row r="104" spans="1:13" ht="12.75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</row>
    <row r="105" spans="1:13" ht="12.75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</row>
    <row r="106" spans="1:13" ht="12.75">
      <c r="A106" s="14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</row>
    <row r="107" spans="1:13" ht="12.75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</row>
    <row r="108" spans="1:13" ht="12.75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</row>
    <row r="109" spans="1:13" ht="12.75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</row>
    <row r="110" spans="1:13" ht="12.75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</row>
  </sheetData>
  <sheetProtection/>
  <mergeCells count="138">
    <mergeCell ref="A2:M2"/>
    <mergeCell ref="B4:L4"/>
    <mergeCell ref="B5:L5"/>
    <mergeCell ref="I7:L7"/>
    <mergeCell ref="I9:M9"/>
    <mergeCell ref="I10:M10"/>
    <mergeCell ref="B12:E12"/>
    <mergeCell ref="H12:I12"/>
    <mergeCell ref="J12:M12"/>
    <mergeCell ref="J13:M13"/>
    <mergeCell ref="J14:M14"/>
    <mergeCell ref="J15:M15"/>
    <mergeCell ref="B16:E16"/>
    <mergeCell ref="H16:I16"/>
    <mergeCell ref="J16:M16"/>
    <mergeCell ref="B17:E17"/>
    <mergeCell ref="H17:I17"/>
    <mergeCell ref="J17:M17"/>
    <mergeCell ref="B18:E18"/>
    <mergeCell ref="H18:I18"/>
    <mergeCell ref="J18:M18"/>
    <mergeCell ref="B19:E19"/>
    <mergeCell ref="H19:I19"/>
    <mergeCell ref="J19:M19"/>
    <mergeCell ref="B20:E20"/>
    <mergeCell ref="H20:I20"/>
    <mergeCell ref="J20:M20"/>
    <mergeCell ref="B21:E21"/>
    <mergeCell ref="H21:I21"/>
    <mergeCell ref="J21:M21"/>
    <mergeCell ref="B22:E22"/>
    <mergeCell ref="H22:I22"/>
    <mergeCell ref="J22:M22"/>
    <mergeCell ref="B23:E23"/>
    <mergeCell ref="H23:I23"/>
    <mergeCell ref="J23:M23"/>
    <mergeCell ref="J24:M24"/>
    <mergeCell ref="B25:E25"/>
    <mergeCell ref="H25:I25"/>
    <mergeCell ref="J25:M25"/>
    <mergeCell ref="B26:E26"/>
    <mergeCell ref="H26:I26"/>
    <mergeCell ref="J26:M26"/>
    <mergeCell ref="J27:M27"/>
    <mergeCell ref="J28:M28"/>
    <mergeCell ref="B29:E29"/>
    <mergeCell ref="H29:I29"/>
    <mergeCell ref="J29:M29"/>
    <mergeCell ref="B30:E30"/>
    <mergeCell ref="H30:I30"/>
    <mergeCell ref="J30:M30"/>
    <mergeCell ref="B31:E31"/>
    <mergeCell ref="H31:I31"/>
    <mergeCell ref="J31:M31"/>
    <mergeCell ref="B32:E32"/>
    <mergeCell ref="H32:I32"/>
    <mergeCell ref="J32:M32"/>
    <mergeCell ref="B33:E33"/>
    <mergeCell ref="H33:I33"/>
    <mergeCell ref="J33:M33"/>
    <mergeCell ref="B34:E34"/>
    <mergeCell ref="H34:I34"/>
    <mergeCell ref="J34:M34"/>
    <mergeCell ref="B35:E35"/>
    <mergeCell ref="H35:I35"/>
    <mergeCell ref="J35:M35"/>
    <mergeCell ref="B36:E36"/>
    <mergeCell ref="H36:I36"/>
    <mergeCell ref="J36:M36"/>
    <mergeCell ref="B37:E37"/>
    <mergeCell ref="H37:I37"/>
    <mergeCell ref="J37:M37"/>
    <mergeCell ref="B38:E38"/>
    <mergeCell ref="H38:I38"/>
    <mergeCell ref="J38:M38"/>
    <mergeCell ref="B39:E39"/>
    <mergeCell ref="H39:I39"/>
    <mergeCell ref="J39:M39"/>
    <mergeCell ref="B40:E40"/>
    <mergeCell ref="H40:I40"/>
    <mergeCell ref="J40:M40"/>
    <mergeCell ref="B41:E41"/>
    <mergeCell ref="H41:I41"/>
    <mergeCell ref="J41:M41"/>
    <mergeCell ref="B42:E42"/>
    <mergeCell ref="H42:I42"/>
    <mergeCell ref="J42:M42"/>
    <mergeCell ref="B43:E43"/>
    <mergeCell ref="H43:I43"/>
    <mergeCell ref="J43:M43"/>
    <mergeCell ref="B44:E44"/>
    <mergeCell ref="H44:I44"/>
    <mergeCell ref="J44:M44"/>
    <mergeCell ref="B45:E45"/>
    <mergeCell ref="H45:I45"/>
    <mergeCell ref="J45:M45"/>
    <mergeCell ref="B46:E46"/>
    <mergeCell ref="H46:I46"/>
    <mergeCell ref="J46:M46"/>
    <mergeCell ref="B47:E47"/>
    <mergeCell ref="H47:I47"/>
    <mergeCell ref="J47:M47"/>
    <mergeCell ref="B48:E48"/>
    <mergeCell ref="H48:I48"/>
    <mergeCell ref="J48:M48"/>
    <mergeCell ref="B49:E49"/>
    <mergeCell ref="H49:I49"/>
    <mergeCell ref="J49:M49"/>
    <mergeCell ref="B50:E50"/>
    <mergeCell ref="H50:I50"/>
    <mergeCell ref="J50:M50"/>
    <mergeCell ref="B51:E51"/>
    <mergeCell ref="H51:I51"/>
    <mergeCell ref="J51:M51"/>
    <mergeCell ref="B52:E52"/>
    <mergeCell ref="H52:I52"/>
    <mergeCell ref="J52:M52"/>
    <mergeCell ref="B53:E53"/>
    <mergeCell ref="H53:I53"/>
    <mergeCell ref="J53:M53"/>
    <mergeCell ref="B54:E54"/>
    <mergeCell ref="H54:I54"/>
    <mergeCell ref="J54:M54"/>
    <mergeCell ref="B55:E55"/>
    <mergeCell ref="H55:I55"/>
    <mergeCell ref="J55:M55"/>
    <mergeCell ref="B56:E56"/>
    <mergeCell ref="H56:I56"/>
    <mergeCell ref="J56:M56"/>
    <mergeCell ref="B59:E59"/>
    <mergeCell ref="H59:I59"/>
    <mergeCell ref="J59:M59"/>
    <mergeCell ref="B57:E57"/>
    <mergeCell ref="H57:I57"/>
    <mergeCell ref="J57:M57"/>
    <mergeCell ref="B58:E58"/>
    <mergeCell ref="H58:I58"/>
    <mergeCell ref="J58:M58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2021-05-17T08:30:34Z</cp:lastPrinted>
  <dcterms:created xsi:type="dcterms:W3CDTF">1999-12-15T15:06:57Z</dcterms:created>
  <dcterms:modified xsi:type="dcterms:W3CDTF">2021-07-01T11:49:30Z</dcterms:modified>
  <cp:category/>
  <cp:version/>
  <cp:contentType/>
  <cp:contentStatus/>
</cp:coreProperties>
</file>