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Sedliská kanalizácia\VO\Vysvetlenie 1\"/>
    </mc:Choice>
  </mc:AlternateContent>
  <xr:revisionPtr revIDLastSave="0" documentId="13_ncr:1_{DECDB184-2EC6-46C9-A459-A8911F3EAD12}" xr6:coauthVersionLast="47" xr6:coauthVersionMax="47" xr10:uidLastSave="{00000000-0000-0000-0000-000000000000}"/>
  <bookViews>
    <workbookView xWindow="28680" yWindow="-120" windowWidth="29040" windowHeight="15840" xr2:uid="{AA491C73-B6EF-45EE-B8F6-D2A360C0E72F}"/>
  </bookViews>
  <sheets>
    <sheet name="Rekapitulácia" sheetId="1" r:id="rId1"/>
    <sheet name="Krycí list stavby" sheetId="2" r:id="rId2"/>
    <sheet name="SO 15287" sheetId="3" r:id="rId3"/>
    <sheet name="SO 15434" sheetId="4" r:id="rId4"/>
    <sheet name="SO 15435" sheetId="5" r:id="rId5"/>
  </sheets>
  <definedNames>
    <definedName name="_xlnm.Print_Area" localSheetId="2">'SO 15287'!$B$2:$V$163</definedName>
    <definedName name="_xlnm.Print_Area" localSheetId="3">'SO 15434'!$B$2:$V$120</definedName>
    <definedName name="_xlnm.Print_Area" localSheetId="4">'SO 15435'!$B$2:$V$145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I17" i="2"/>
  <c r="I16" i="2"/>
  <c r="I15" i="2"/>
  <c r="E18" i="2"/>
  <c r="D18" i="2"/>
  <c r="C18" i="2"/>
  <c r="C17" i="2"/>
  <c r="E16" i="2"/>
  <c r="D16" i="2"/>
  <c r="C16" i="2"/>
  <c r="F10" i="1"/>
  <c r="D10" i="1"/>
  <c r="E9" i="1"/>
  <c r="E8" i="1"/>
  <c r="E7" i="1"/>
  <c r="E10" i="1" s="1"/>
  <c r="K9" i="1"/>
  <c r="H29" i="5"/>
  <c r="P29" i="5" s="1"/>
  <c r="P16" i="5"/>
  <c r="P19" i="5" s="1"/>
  <c r="Z145" i="5"/>
  <c r="V142" i="5"/>
  <c r="I61" i="5" s="1"/>
  <c r="M142" i="5"/>
  <c r="F61" i="5" s="1"/>
  <c r="K141" i="5"/>
  <c r="J141" i="5"/>
  <c r="S141" i="5"/>
  <c r="L141" i="5"/>
  <c r="I141" i="5"/>
  <c r="K140" i="5"/>
  <c r="J140" i="5"/>
  <c r="S140" i="5"/>
  <c r="S142" i="5" s="1"/>
  <c r="H61" i="5" s="1"/>
  <c r="L140" i="5"/>
  <c r="I140" i="5"/>
  <c r="I60" i="5"/>
  <c r="V137" i="5"/>
  <c r="L137" i="5"/>
  <c r="E60" i="5" s="1"/>
  <c r="K136" i="5"/>
  <c r="J136" i="5"/>
  <c r="S136" i="5"/>
  <c r="M136" i="5"/>
  <c r="I136" i="5"/>
  <c r="K135" i="5"/>
  <c r="J135" i="5"/>
  <c r="S135" i="5"/>
  <c r="M135" i="5"/>
  <c r="I135" i="5"/>
  <c r="K134" i="5"/>
  <c r="J134" i="5"/>
  <c r="S134" i="5"/>
  <c r="S137" i="5" s="1"/>
  <c r="H60" i="5" s="1"/>
  <c r="M134" i="5"/>
  <c r="I134" i="5"/>
  <c r="E59" i="5"/>
  <c r="V131" i="5"/>
  <c r="I59" i="5" s="1"/>
  <c r="L131" i="5"/>
  <c r="K130" i="5"/>
  <c r="J130" i="5"/>
  <c r="S130" i="5"/>
  <c r="M130" i="5"/>
  <c r="I130" i="5"/>
  <c r="K129" i="5"/>
  <c r="J129" i="5"/>
  <c r="S129" i="5"/>
  <c r="M129" i="5"/>
  <c r="I129" i="5"/>
  <c r="K128" i="5"/>
  <c r="J128" i="5"/>
  <c r="S128" i="5"/>
  <c r="M128" i="5"/>
  <c r="I128" i="5"/>
  <c r="K127" i="5"/>
  <c r="J127" i="5"/>
  <c r="S127" i="5"/>
  <c r="M127" i="5"/>
  <c r="I127" i="5"/>
  <c r="K126" i="5"/>
  <c r="J126" i="5"/>
  <c r="S126" i="5"/>
  <c r="M126" i="5"/>
  <c r="I126" i="5"/>
  <c r="K125" i="5"/>
  <c r="J125" i="5"/>
  <c r="S125" i="5"/>
  <c r="M125" i="5"/>
  <c r="I125" i="5"/>
  <c r="K124" i="5"/>
  <c r="J124" i="5"/>
  <c r="S124" i="5"/>
  <c r="M124" i="5"/>
  <c r="I124" i="5"/>
  <c r="K123" i="5"/>
  <c r="J123" i="5"/>
  <c r="S123" i="5"/>
  <c r="M123" i="5"/>
  <c r="I123" i="5"/>
  <c r="K122" i="5"/>
  <c r="J122" i="5"/>
  <c r="S122" i="5"/>
  <c r="M122" i="5"/>
  <c r="I122" i="5"/>
  <c r="K121" i="5"/>
  <c r="J121" i="5"/>
  <c r="S121" i="5"/>
  <c r="M121" i="5"/>
  <c r="I121" i="5"/>
  <c r="K120" i="5"/>
  <c r="J120" i="5"/>
  <c r="S120" i="5"/>
  <c r="M120" i="5"/>
  <c r="I120" i="5"/>
  <c r="K119" i="5"/>
  <c r="J119" i="5"/>
  <c r="S119" i="5"/>
  <c r="M119" i="5"/>
  <c r="I119" i="5"/>
  <c r="K118" i="5"/>
  <c r="J118" i="5"/>
  <c r="S118" i="5"/>
  <c r="M118" i="5"/>
  <c r="I118" i="5"/>
  <c r="K117" i="5"/>
  <c r="J117" i="5"/>
  <c r="S117" i="5"/>
  <c r="M117" i="5"/>
  <c r="I117" i="5"/>
  <c r="K116" i="5"/>
  <c r="J116" i="5"/>
  <c r="S116" i="5"/>
  <c r="M116" i="5"/>
  <c r="I116" i="5"/>
  <c r="K115" i="5"/>
  <c r="J115" i="5"/>
  <c r="S115" i="5"/>
  <c r="M115" i="5"/>
  <c r="I115" i="5"/>
  <c r="K114" i="5"/>
  <c r="J114" i="5"/>
  <c r="S114" i="5"/>
  <c r="S131" i="5" s="1"/>
  <c r="H59" i="5" s="1"/>
  <c r="M114" i="5"/>
  <c r="I114" i="5"/>
  <c r="K113" i="5"/>
  <c r="J113" i="5"/>
  <c r="S113" i="5"/>
  <c r="M113" i="5"/>
  <c r="I113" i="5"/>
  <c r="V110" i="5"/>
  <c r="I58" i="5" s="1"/>
  <c r="L110" i="5"/>
  <c r="E58" i="5" s="1"/>
  <c r="K109" i="5"/>
  <c r="J109" i="5"/>
  <c r="S109" i="5"/>
  <c r="M109" i="5"/>
  <c r="I109" i="5"/>
  <c r="K108" i="5"/>
  <c r="J108" i="5"/>
  <c r="S108" i="5"/>
  <c r="M108" i="5"/>
  <c r="I108" i="5"/>
  <c r="K107" i="5"/>
  <c r="J107" i="5"/>
  <c r="S107" i="5"/>
  <c r="M107" i="5"/>
  <c r="I107" i="5"/>
  <c r="K106" i="5"/>
  <c r="J106" i="5"/>
  <c r="S106" i="5"/>
  <c r="M106" i="5"/>
  <c r="I106" i="5"/>
  <c r="K105" i="5"/>
  <c r="J105" i="5"/>
  <c r="S105" i="5"/>
  <c r="M105" i="5"/>
  <c r="I105" i="5"/>
  <c r="K104" i="5"/>
  <c r="J104" i="5"/>
  <c r="S104" i="5"/>
  <c r="S110" i="5" s="1"/>
  <c r="H58" i="5" s="1"/>
  <c r="M104" i="5"/>
  <c r="I104" i="5"/>
  <c r="V101" i="5"/>
  <c r="I57" i="5" s="1"/>
  <c r="L101" i="5"/>
  <c r="E57" i="5" s="1"/>
  <c r="K100" i="5"/>
  <c r="J100" i="5"/>
  <c r="S100" i="5"/>
  <c r="M100" i="5"/>
  <c r="I100" i="5"/>
  <c r="K99" i="5"/>
  <c r="J99" i="5"/>
  <c r="S99" i="5"/>
  <c r="S101" i="5" s="1"/>
  <c r="H57" i="5" s="1"/>
  <c r="M99" i="5"/>
  <c r="I99" i="5"/>
  <c r="I101" i="5" s="1"/>
  <c r="G57" i="5" s="1"/>
  <c r="E56" i="5"/>
  <c r="V96" i="5"/>
  <c r="L96" i="5"/>
  <c r="K95" i="5"/>
  <c r="J95" i="5"/>
  <c r="S95" i="5"/>
  <c r="M95" i="5"/>
  <c r="I95" i="5"/>
  <c r="K94" i="5"/>
  <c r="J94" i="5"/>
  <c r="S94" i="5"/>
  <c r="M94" i="5"/>
  <c r="I94" i="5"/>
  <c r="K93" i="5"/>
  <c r="J93" i="5"/>
  <c r="S93" i="5"/>
  <c r="M93" i="5"/>
  <c r="I93" i="5"/>
  <c r="K92" i="5"/>
  <c r="J92" i="5"/>
  <c r="S92" i="5"/>
  <c r="M92" i="5"/>
  <c r="I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I89" i="5"/>
  <c r="K88" i="5"/>
  <c r="J88" i="5"/>
  <c r="S88" i="5"/>
  <c r="M88" i="5"/>
  <c r="I88" i="5"/>
  <c r="K87" i="5"/>
  <c r="J87" i="5"/>
  <c r="S87" i="5"/>
  <c r="M87" i="5"/>
  <c r="I87" i="5"/>
  <c r="K86" i="5"/>
  <c r="J86" i="5"/>
  <c r="S86" i="5"/>
  <c r="M86" i="5"/>
  <c r="I86" i="5"/>
  <c r="K85" i="5"/>
  <c r="J85" i="5"/>
  <c r="S85" i="5"/>
  <c r="M85" i="5"/>
  <c r="I85" i="5"/>
  <c r="K84" i="5"/>
  <c r="J84" i="5"/>
  <c r="S84" i="5"/>
  <c r="M84" i="5"/>
  <c r="I84" i="5"/>
  <c r="K83" i="5"/>
  <c r="J83" i="5"/>
  <c r="S83" i="5"/>
  <c r="M83" i="5"/>
  <c r="I83" i="5"/>
  <c r="K82" i="5"/>
  <c r="J82" i="5"/>
  <c r="S82" i="5"/>
  <c r="M82" i="5"/>
  <c r="I82" i="5"/>
  <c r="K81" i="5"/>
  <c r="K145" i="5" s="1"/>
  <c r="J81" i="5"/>
  <c r="S81" i="5"/>
  <c r="M81" i="5"/>
  <c r="I81" i="5"/>
  <c r="K8" i="1"/>
  <c r="H29" i="4"/>
  <c r="P29" i="4" s="1"/>
  <c r="P16" i="4"/>
  <c r="Z120" i="4"/>
  <c r="I59" i="4"/>
  <c r="V117" i="4"/>
  <c r="M117" i="4"/>
  <c r="F59" i="4" s="1"/>
  <c r="K116" i="4"/>
  <c r="J116" i="4"/>
  <c r="S116" i="4"/>
  <c r="S117" i="4" s="1"/>
  <c r="H59" i="4" s="1"/>
  <c r="L116" i="4"/>
  <c r="I116" i="4"/>
  <c r="K115" i="4"/>
  <c r="J115" i="4"/>
  <c r="S115" i="4"/>
  <c r="L115" i="4"/>
  <c r="L117" i="4" s="1"/>
  <c r="E59" i="4" s="1"/>
  <c r="I115" i="4"/>
  <c r="I58" i="4"/>
  <c r="V112" i="4"/>
  <c r="L112" i="4"/>
  <c r="E58" i="4" s="1"/>
  <c r="K111" i="4"/>
  <c r="J111" i="4"/>
  <c r="S111" i="4"/>
  <c r="M111" i="4"/>
  <c r="I111" i="4"/>
  <c r="K110" i="4"/>
  <c r="J110" i="4"/>
  <c r="S110" i="4"/>
  <c r="M110" i="4"/>
  <c r="I110" i="4"/>
  <c r="K109" i="4"/>
  <c r="J109" i="4"/>
  <c r="S109" i="4"/>
  <c r="M109" i="4"/>
  <c r="I109" i="4"/>
  <c r="K108" i="4"/>
  <c r="J108" i="4"/>
  <c r="S108" i="4"/>
  <c r="M108" i="4"/>
  <c r="I108" i="4"/>
  <c r="K107" i="4"/>
  <c r="J107" i="4"/>
  <c r="S107" i="4"/>
  <c r="M107" i="4"/>
  <c r="I107" i="4"/>
  <c r="K106" i="4"/>
  <c r="J106" i="4"/>
  <c r="S106" i="4"/>
  <c r="M106" i="4"/>
  <c r="I106" i="4"/>
  <c r="K105" i="4"/>
  <c r="J105" i="4"/>
  <c r="S105" i="4"/>
  <c r="M105" i="4"/>
  <c r="I105" i="4"/>
  <c r="K104" i="4"/>
  <c r="J104" i="4"/>
  <c r="S104" i="4"/>
  <c r="M104" i="4"/>
  <c r="I104" i="4"/>
  <c r="K103" i="4"/>
  <c r="J103" i="4"/>
  <c r="S103" i="4"/>
  <c r="M103" i="4"/>
  <c r="I103" i="4"/>
  <c r="K102" i="4"/>
  <c r="J102" i="4"/>
  <c r="S102" i="4"/>
  <c r="M102" i="4"/>
  <c r="I102" i="4"/>
  <c r="K101" i="4"/>
  <c r="J101" i="4"/>
  <c r="S101" i="4"/>
  <c r="M101" i="4"/>
  <c r="I101" i="4"/>
  <c r="K100" i="4"/>
  <c r="J100" i="4"/>
  <c r="S100" i="4"/>
  <c r="M100" i="4"/>
  <c r="I100" i="4"/>
  <c r="K99" i="4"/>
  <c r="J99" i="4"/>
  <c r="S99" i="4"/>
  <c r="M99" i="4"/>
  <c r="I99" i="4"/>
  <c r="K98" i="4"/>
  <c r="J98" i="4"/>
  <c r="S98" i="4"/>
  <c r="M98" i="4"/>
  <c r="I98" i="4"/>
  <c r="K97" i="4"/>
  <c r="J97" i="4"/>
  <c r="S97" i="4"/>
  <c r="M97" i="4"/>
  <c r="I97" i="4"/>
  <c r="K96" i="4"/>
  <c r="J96" i="4"/>
  <c r="S96" i="4"/>
  <c r="M96" i="4"/>
  <c r="I96" i="4"/>
  <c r="K95" i="4"/>
  <c r="J95" i="4"/>
  <c r="S95" i="4"/>
  <c r="S112" i="4" s="1"/>
  <c r="H58" i="4" s="1"/>
  <c r="M95" i="4"/>
  <c r="I95" i="4"/>
  <c r="E57" i="4"/>
  <c r="V92" i="4"/>
  <c r="I57" i="4" s="1"/>
  <c r="L92" i="4"/>
  <c r="I92" i="4"/>
  <c r="G57" i="4" s="1"/>
  <c r="K91" i="4"/>
  <c r="J91" i="4"/>
  <c r="S91" i="4"/>
  <c r="M91" i="4"/>
  <c r="I91" i="4"/>
  <c r="K90" i="4"/>
  <c r="J90" i="4"/>
  <c r="S90" i="4"/>
  <c r="S92" i="4" s="1"/>
  <c r="H57" i="4" s="1"/>
  <c r="M90" i="4"/>
  <c r="I90" i="4"/>
  <c r="V87" i="4"/>
  <c r="L87" i="4"/>
  <c r="E56" i="4" s="1"/>
  <c r="K86" i="4"/>
  <c r="J86" i="4"/>
  <c r="S86" i="4"/>
  <c r="M86" i="4"/>
  <c r="I86" i="4"/>
  <c r="K85" i="4"/>
  <c r="J85" i="4"/>
  <c r="S85" i="4"/>
  <c r="M85" i="4"/>
  <c r="I85" i="4"/>
  <c r="K84" i="4"/>
  <c r="J84" i="4"/>
  <c r="S84" i="4"/>
  <c r="M84" i="4"/>
  <c r="I84" i="4"/>
  <c r="K83" i="4"/>
  <c r="J83" i="4"/>
  <c r="S83" i="4"/>
  <c r="M83" i="4"/>
  <c r="I83" i="4"/>
  <c r="K82" i="4"/>
  <c r="J82" i="4"/>
  <c r="S82" i="4"/>
  <c r="M82" i="4"/>
  <c r="I82" i="4"/>
  <c r="K81" i="4"/>
  <c r="J81" i="4"/>
  <c r="S81" i="4"/>
  <c r="S87" i="4" s="1"/>
  <c r="H56" i="4" s="1"/>
  <c r="M81" i="4"/>
  <c r="I81" i="4"/>
  <c r="K80" i="4"/>
  <c r="J80" i="4"/>
  <c r="S80" i="4"/>
  <c r="M80" i="4"/>
  <c r="I80" i="4"/>
  <c r="K79" i="4"/>
  <c r="K120" i="4" s="1"/>
  <c r="J79" i="4"/>
  <c r="S79" i="4"/>
  <c r="M79" i="4"/>
  <c r="I79" i="4"/>
  <c r="P19" i="4"/>
  <c r="K7" i="1"/>
  <c r="H29" i="3"/>
  <c r="P29" i="3" s="1"/>
  <c r="P16" i="3"/>
  <c r="Z163" i="3"/>
  <c r="V162" i="3"/>
  <c r="I66" i="3" s="1"/>
  <c r="I65" i="3"/>
  <c r="S160" i="3"/>
  <c r="H65" i="3" s="1"/>
  <c r="V160" i="3"/>
  <c r="L160" i="3"/>
  <c r="E65" i="3" s="1"/>
  <c r="K159" i="3"/>
  <c r="J159" i="3"/>
  <c r="S159" i="3"/>
  <c r="M159" i="3"/>
  <c r="I159" i="3"/>
  <c r="K158" i="3"/>
  <c r="J158" i="3"/>
  <c r="S158" i="3"/>
  <c r="S162" i="3" s="1"/>
  <c r="H66" i="3" s="1"/>
  <c r="M158" i="3"/>
  <c r="M160" i="3" s="1"/>
  <c r="F65" i="3" s="1"/>
  <c r="I158" i="3"/>
  <c r="I160" i="3" s="1"/>
  <c r="G65" i="3" s="1"/>
  <c r="E61" i="3"/>
  <c r="S152" i="3"/>
  <c r="H61" i="3" s="1"/>
  <c r="V152" i="3"/>
  <c r="I61" i="3" s="1"/>
  <c r="L152" i="3"/>
  <c r="K151" i="3"/>
  <c r="J151" i="3"/>
  <c r="S151" i="3"/>
  <c r="M151" i="3"/>
  <c r="I151" i="3"/>
  <c r="K150" i="3"/>
  <c r="J150" i="3"/>
  <c r="S150" i="3"/>
  <c r="M150" i="3"/>
  <c r="M152" i="3" s="1"/>
  <c r="F61" i="3" s="1"/>
  <c r="I150" i="3"/>
  <c r="I152" i="3" s="1"/>
  <c r="G61" i="3" s="1"/>
  <c r="V147" i="3"/>
  <c r="I60" i="3" s="1"/>
  <c r="L147" i="3"/>
  <c r="E60" i="3" s="1"/>
  <c r="K146" i="3"/>
  <c r="J146" i="3"/>
  <c r="S146" i="3"/>
  <c r="M146" i="3"/>
  <c r="I146" i="3"/>
  <c r="K145" i="3"/>
  <c r="J145" i="3"/>
  <c r="S145" i="3"/>
  <c r="M145" i="3"/>
  <c r="I145" i="3"/>
  <c r="K144" i="3"/>
  <c r="J144" i="3"/>
  <c r="S144" i="3"/>
  <c r="S147" i="3" s="1"/>
  <c r="H60" i="3" s="1"/>
  <c r="M144" i="3"/>
  <c r="M147" i="3" s="1"/>
  <c r="F60" i="3" s="1"/>
  <c r="I144" i="3"/>
  <c r="I59" i="3"/>
  <c r="V141" i="3"/>
  <c r="L141" i="3"/>
  <c r="E59" i="3" s="1"/>
  <c r="K140" i="3"/>
  <c r="J140" i="3"/>
  <c r="S140" i="3"/>
  <c r="M140" i="3"/>
  <c r="I140" i="3"/>
  <c r="K139" i="3"/>
  <c r="J139" i="3"/>
  <c r="S139" i="3"/>
  <c r="M139" i="3"/>
  <c r="I139" i="3"/>
  <c r="K138" i="3"/>
  <c r="J138" i="3"/>
  <c r="S138" i="3"/>
  <c r="M138" i="3"/>
  <c r="I138" i="3"/>
  <c r="K137" i="3"/>
  <c r="J137" i="3"/>
  <c r="S137" i="3"/>
  <c r="M137" i="3"/>
  <c r="I137" i="3"/>
  <c r="K136" i="3"/>
  <c r="J136" i="3"/>
  <c r="S136" i="3"/>
  <c r="M136" i="3"/>
  <c r="I136" i="3"/>
  <c r="K135" i="3"/>
  <c r="J135" i="3"/>
  <c r="S135" i="3"/>
  <c r="M135" i="3"/>
  <c r="I135" i="3"/>
  <c r="K134" i="3"/>
  <c r="J134" i="3"/>
  <c r="S134" i="3"/>
  <c r="M134" i="3"/>
  <c r="I134" i="3"/>
  <c r="K133" i="3"/>
  <c r="J133" i="3"/>
  <c r="S133" i="3"/>
  <c r="M133" i="3"/>
  <c r="I133" i="3"/>
  <c r="K132" i="3"/>
  <c r="J132" i="3"/>
  <c r="S132" i="3"/>
  <c r="M132" i="3"/>
  <c r="I132" i="3"/>
  <c r="K131" i="3"/>
  <c r="J131" i="3"/>
  <c r="S131" i="3"/>
  <c r="M131" i="3"/>
  <c r="I131" i="3"/>
  <c r="K130" i="3"/>
  <c r="J130" i="3"/>
  <c r="S130" i="3"/>
  <c r="M130" i="3"/>
  <c r="I130" i="3"/>
  <c r="K129" i="3"/>
  <c r="J129" i="3"/>
  <c r="S129" i="3"/>
  <c r="M129" i="3"/>
  <c r="I129" i="3"/>
  <c r="K128" i="3"/>
  <c r="J128" i="3"/>
  <c r="S128" i="3"/>
  <c r="M128" i="3"/>
  <c r="I128" i="3"/>
  <c r="K127" i="3"/>
  <c r="J127" i="3"/>
  <c r="S127" i="3"/>
  <c r="M127" i="3"/>
  <c r="I127" i="3"/>
  <c r="K126" i="3"/>
  <c r="J126" i="3"/>
  <c r="S126" i="3"/>
  <c r="S141" i="3" s="1"/>
  <c r="H59" i="3" s="1"/>
  <c r="M126" i="3"/>
  <c r="I126" i="3"/>
  <c r="K125" i="3"/>
  <c r="J125" i="3"/>
  <c r="S125" i="3"/>
  <c r="M125" i="3"/>
  <c r="I125" i="3"/>
  <c r="K124" i="3"/>
  <c r="J124" i="3"/>
  <c r="S124" i="3"/>
  <c r="M124" i="3"/>
  <c r="I124" i="3"/>
  <c r="K123" i="3"/>
  <c r="J123" i="3"/>
  <c r="S123" i="3"/>
  <c r="M123" i="3"/>
  <c r="I123" i="3"/>
  <c r="K122" i="3"/>
  <c r="J122" i="3"/>
  <c r="S122" i="3"/>
  <c r="M122" i="3"/>
  <c r="M141" i="3" s="1"/>
  <c r="F59" i="3" s="1"/>
  <c r="I122" i="3"/>
  <c r="I58" i="3"/>
  <c r="E58" i="3"/>
  <c r="V119" i="3"/>
  <c r="L119" i="3"/>
  <c r="K118" i="3"/>
  <c r="J118" i="3"/>
  <c r="S118" i="3"/>
  <c r="M118" i="3"/>
  <c r="I118" i="3"/>
  <c r="K117" i="3"/>
  <c r="J117" i="3"/>
  <c r="S117" i="3"/>
  <c r="M117" i="3"/>
  <c r="I117" i="3"/>
  <c r="I119" i="3" s="1"/>
  <c r="G58" i="3" s="1"/>
  <c r="K116" i="3"/>
  <c r="J116" i="3"/>
  <c r="S116" i="3"/>
  <c r="S119" i="3" s="1"/>
  <c r="H58" i="3" s="1"/>
  <c r="M116" i="3"/>
  <c r="I116" i="3"/>
  <c r="K115" i="3"/>
  <c r="J115" i="3"/>
  <c r="S115" i="3"/>
  <c r="M115" i="3"/>
  <c r="I115" i="3"/>
  <c r="V112" i="3"/>
  <c r="I57" i="3" s="1"/>
  <c r="L112" i="3"/>
  <c r="E57" i="3" s="1"/>
  <c r="K111" i="3"/>
  <c r="J111" i="3"/>
  <c r="S111" i="3"/>
  <c r="M111" i="3"/>
  <c r="I111" i="3"/>
  <c r="K110" i="3"/>
  <c r="J110" i="3"/>
  <c r="S110" i="3"/>
  <c r="S112" i="3" s="1"/>
  <c r="H57" i="3" s="1"/>
  <c r="M110" i="3"/>
  <c r="I110" i="3"/>
  <c r="I112" i="3" s="1"/>
  <c r="G57" i="3" s="1"/>
  <c r="E56" i="3"/>
  <c r="V107" i="3"/>
  <c r="L107" i="3"/>
  <c r="K106" i="3"/>
  <c r="J106" i="3"/>
  <c r="S106" i="3"/>
  <c r="M106" i="3"/>
  <c r="I106" i="3"/>
  <c r="K105" i="3"/>
  <c r="J105" i="3"/>
  <c r="S105" i="3"/>
  <c r="M105" i="3"/>
  <c r="I105" i="3"/>
  <c r="K104" i="3"/>
  <c r="J104" i="3"/>
  <c r="S104" i="3"/>
  <c r="M104" i="3"/>
  <c r="I104" i="3"/>
  <c r="K103" i="3"/>
  <c r="J103" i="3"/>
  <c r="S103" i="3"/>
  <c r="M103" i="3"/>
  <c r="I103" i="3"/>
  <c r="K102" i="3"/>
  <c r="J102" i="3"/>
  <c r="S102" i="3"/>
  <c r="M102" i="3"/>
  <c r="I102" i="3"/>
  <c r="K101" i="3"/>
  <c r="J101" i="3"/>
  <c r="S101" i="3"/>
  <c r="M101" i="3"/>
  <c r="I101" i="3"/>
  <c r="K100" i="3"/>
  <c r="J100" i="3"/>
  <c r="S100" i="3"/>
  <c r="M100" i="3"/>
  <c r="I100" i="3"/>
  <c r="K99" i="3"/>
  <c r="J99" i="3"/>
  <c r="S99" i="3"/>
  <c r="M99" i="3"/>
  <c r="I99" i="3"/>
  <c r="K98" i="3"/>
  <c r="J98" i="3"/>
  <c r="S98" i="3"/>
  <c r="M98" i="3"/>
  <c r="I98" i="3"/>
  <c r="K97" i="3"/>
  <c r="J97" i="3"/>
  <c r="S97" i="3"/>
  <c r="M97" i="3"/>
  <c r="I97" i="3"/>
  <c r="K96" i="3"/>
  <c r="J96" i="3"/>
  <c r="S96" i="3"/>
  <c r="M96" i="3"/>
  <c r="I96" i="3"/>
  <c r="K95" i="3"/>
  <c r="J95" i="3"/>
  <c r="S95" i="3"/>
  <c r="M95" i="3"/>
  <c r="I95" i="3"/>
  <c r="K94" i="3"/>
  <c r="J94" i="3"/>
  <c r="S94" i="3"/>
  <c r="M94" i="3"/>
  <c r="I94" i="3"/>
  <c r="K93" i="3"/>
  <c r="J93" i="3"/>
  <c r="S93" i="3"/>
  <c r="M93" i="3"/>
  <c r="I93" i="3"/>
  <c r="K92" i="3"/>
  <c r="J92" i="3"/>
  <c r="S92" i="3"/>
  <c r="M92" i="3"/>
  <c r="I92" i="3"/>
  <c r="K91" i="3"/>
  <c r="J91" i="3"/>
  <c r="S91" i="3"/>
  <c r="M91" i="3"/>
  <c r="I91" i="3"/>
  <c r="K90" i="3"/>
  <c r="J90" i="3"/>
  <c r="S90" i="3"/>
  <c r="M90" i="3"/>
  <c r="I90" i="3"/>
  <c r="K89" i="3"/>
  <c r="J89" i="3"/>
  <c r="S89" i="3"/>
  <c r="M89" i="3"/>
  <c r="I89" i="3"/>
  <c r="K88" i="3"/>
  <c r="J88" i="3"/>
  <c r="S88" i="3"/>
  <c r="M88" i="3"/>
  <c r="I88" i="3"/>
  <c r="K87" i="3"/>
  <c r="J87" i="3"/>
  <c r="S87" i="3"/>
  <c r="M87" i="3"/>
  <c r="I87" i="3"/>
  <c r="K86" i="3"/>
  <c r="J86" i="3"/>
  <c r="S86" i="3"/>
  <c r="M86" i="3"/>
  <c r="I86" i="3"/>
  <c r="K85" i="3"/>
  <c r="K163" i="3" s="1"/>
  <c r="J85" i="3"/>
  <c r="S85" i="3"/>
  <c r="M85" i="3"/>
  <c r="I85" i="3"/>
  <c r="P19" i="3"/>
  <c r="M96" i="5" l="1"/>
  <c r="F56" i="5" s="1"/>
  <c r="M101" i="5"/>
  <c r="F57" i="5" s="1"/>
  <c r="I142" i="5"/>
  <c r="G61" i="5" s="1"/>
  <c r="I110" i="5"/>
  <c r="G58" i="5" s="1"/>
  <c r="I131" i="5"/>
  <c r="G59" i="5" s="1"/>
  <c r="L142" i="5"/>
  <c r="E61" i="5" s="1"/>
  <c r="I137" i="5"/>
  <c r="G60" i="5" s="1"/>
  <c r="M137" i="5"/>
  <c r="F60" i="5" s="1"/>
  <c r="M110" i="5"/>
  <c r="F58" i="5" s="1"/>
  <c r="M131" i="5"/>
  <c r="F59" i="5" s="1"/>
  <c r="M92" i="4"/>
  <c r="F57" i="4" s="1"/>
  <c r="I112" i="4"/>
  <c r="G58" i="4" s="1"/>
  <c r="I117" i="4"/>
  <c r="G59" i="4" s="1"/>
  <c r="M112" i="4"/>
  <c r="F58" i="4" s="1"/>
  <c r="M119" i="3"/>
  <c r="F58" i="3" s="1"/>
  <c r="I141" i="3"/>
  <c r="G59" i="3" s="1"/>
  <c r="M162" i="3"/>
  <c r="F66" i="3" s="1"/>
  <c r="D17" i="3" s="1"/>
  <c r="D17" i="2" s="1"/>
  <c r="M107" i="3"/>
  <c r="F56" i="3" s="1"/>
  <c r="M112" i="3"/>
  <c r="F57" i="3" s="1"/>
  <c r="I147" i="3"/>
  <c r="G60" i="3" s="1"/>
  <c r="V145" i="5"/>
  <c r="I64" i="5" s="1"/>
  <c r="I96" i="5"/>
  <c r="G56" i="5" s="1"/>
  <c r="L144" i="5"/>
  <c r="E62" i="5" s="1"/>
  <c r="C15" i="5" s="1"/>
  <c r="I56" i="5"/>
  <c r="V144" i="5"/>
  <c r="I62" i="5" s="1"/>
  <c r="S96" i="5"/>
  <c r="H56" i="5" s="1"/>
  <c r="I87" i="4"/>
  <c r="G56" i="4" s="1"/>
  <c r="I56" i="4"/>
  <c r="M87" i="4"/>
  <c r="F56" i="4" s="1"/>
  <c r="L119" i="4"/>
  <c r="E60" i="4" s="1"/>
  <c r="S119" i="4"/>
  <c r="H60" i="4" s="1"/>
  <c r="V119" i="4"/>
  <c r="I60" i="4" s="1"/>
  <c r="C15" i="4"/>
  <c r="V163" i="3"/>
  <c r="I68" i="3" s="1"/>
  <c r="I154" i="3"/>
  <c r="G62" i="3" s="1"/>
  <c r="E15" i="3" s="1"/>
  <c r="I107" i="3"/>
  <c r="G56" i="3" s="1"/>
  <c r="I162" i="3"/>
  <c r="G66" i="3" s="1"/>
  <c r="E17" i="3" s="1"/>
  <c r="E17" i="2" s="1"/>
  <c r="I56" i="3"/>
  <c r="L162" i="3"/>
  <c r="E66" i="3" s="1"/>
  <c r="C17" i="3" s="1"/>
  <c r="L154" i="3"/>
  <c r="E62" i="3" s="1"/>
  <c r="C15" i="3" s="1"/>
  <c r="S107" i="3"/>
  <c r="H56" i="3" s="1"/>
  <c r="M154" i="3"/>
  <c r="F62" i="3" s="1"/>
  <c r="D15" i="3" s="1"/>
  <c r="V154" i="3"/>
  <c r="I62" i="3" s="1"/>
  <c r="C15" i="2" l="1"/>
  <c r="M144" i="5"/>
  <c r="F62" i="5" s="1"/>
  <c r="D15" i="5" s="1"/>
  <c r="L120" i="4"/>
  <c r="E62" i="4" s="1"/>
  <c r="E23" i="3"/>
  <c r="L145" i="5"/>
  <c r="E64" i="5" s="1"/>
  <c r="S144" i="5"/>
  <c r="H62" i="5" s="1"/>
  <c r="S145" i="5"/>
  <c r="H64" i="5" s="1"/>
  <c r="M145" i="5"/>
  <c r="F64" i="5" s="1"/>
  <c r="I144" i="5"/>
  <c r="G62" i="5" s="1"/>
  <c r="E15" i="5" s="1"/>
  <c r="E15" i="2" s="1"/>
  <c r="E19" i="2" s="1"/>
  <c r="I119" i="4"/>
  <c r="G60" i="4" s="1"/>
  <c r="E15" i="4" s="1"/>
  <c r="E19" i="4" s="1"/>
  <c r="V120" i="4"/>
  <c r="I62" i="4" s="1"/>
  <c r="M119" i="4"/>
  <c r="F60" i="4" s="1"/>
  <c r="D15" i="4" s="1"/>
  <c r="S120" i="4"/>
  <c r="H62" i="4" s="1"/>
  <c r="I120" i="4"/>
  <c r="P22" i="4"/>
  <c r="P21" i="4"/>
  <c r="E23" i="4"/>
  <c r="E22" i="4"/>
  <c r="E21" i="4"/>
  <c r="I163" i="3"/>
  <c r="M163" i="3"/>
  <c r="F68" i="3" s="1"/>
  <c r="L163" i="3"/>
  <c r="E68" i="3" s="1"/>
  <c r="S154" i="3"/>
  <c r="H62" i="3" s="1"/>
  <c r="P22" i="3"/>
  <c r="P23" i="3"/>
  <c r="E22" i="3"/>
  <c r="E21" i="3"/>
  <c r="P21" i="3"/>
  <c r="E19" i="3"/>
  <c r="D15" i="2" l="1"/>
  <c r="P23" i="4"/>
  <c r="P25" i="4" s="1"/>
  <c r="G62" i="4"/>
  <c r="B8" i="1"/>
  <c r="E22" i="2"/>
  <c r="M120" i="4"/>
  <c r="F62" i="4" s="1"/>
  <c r="G68" i="3"/>
  <c r="B7" i="1"/>
  <c r="E22" i="5"/>
  <c r="P22" i="5"/>
  <c r="I22" i="2" s="1"/>
  <c r="P23" i="5"/>
  <c r="E19" i="5"/>
  <c r="E21" i="5"/>
  <c r="E21" i="2" s="1"/>
  <c r="E23" i="5"/>
  <c r="E23" i="2" s="1"/>
  <c r="P21" i="5"/>
  <c r="I21" i="2" s="1"/>
  <c r="I145" i="5"/>
  <c r="S163" i="3"/>
  <c r="H68" i="3" s="1"/>
  <c r="P25" i="3"/>
  <c r="G64" i="5" l="1"/>
  <c r="B9" i="1"/>
  <c r="B10" i="1" s="1"/>
  <c r="P27" i="4"/>
  <c r="C8" i="1"/>
  <c r="I25" i="2"/>
  <c r="I27" i="2" s="1"/>
  <c r="I23" i="2"/>
  <c r="G8" i="1"/>
  <c r="P27" i="3"/>
  <c r="C7" i="1"/>
  <c r="G7" i="1"/>
  <c r="P25" i="5"/>
  <c r="P27" i="5" l="1"/>
  <c r="C9" i="1"/>
  <c r="C10" i="1" s="1"/>
  <c r="G9" i="1"/>
  <c r="G10" i="1" s="1"/>
  <c r="B11" i="1" s="1"/>
  <c r="H28" i="4"/>
  <c r="P28" i="4" s="1"/>
  <c r="P30" i="4" s="1"/>
  <c r="H28" i="3"/>
  <c r="P28" i="3" s="1"/>
  <c r="P30" i="3" s="1"/>
  <c r="H28" i="5" l="1"/>
  <c r="P28" i="5" s="1"/>
  <c r="P30" i="5" s="1"/>
  <c r="G11" i="1"/>
  <c r="H28" i="2"/>
  <c r="I28" i="2" s="1"/>
  <c r="B12" i="1"/>
  <c r="G12" i="1" l="1"/>
  <c r="G13" i="1" s="1"/>
  <c r="H29" i="2"/>
  <c r="I29" i="2" s="1"/>
  <c r="I30" i="2" s="1"/>
</calcChain>
</file>

<file path=xl/sharedStrings.xml><?xml version="1.0" encoding="utf-8"?>
<sst xmlns="http://schemas.openxmlformats.org/spreadsheetml/2006/main" count="796" uniqueCount="348">
  <si>
    <t>Rekapitulácia rozpočtu</t>
  </si>
  <si>
    <t>Stavba KANALIZÁCIA A ČOV SEDLISKÁ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</si>
  <si>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</si>
  <si>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</si>
  <si>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</si>
  <si>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</si>
  <si>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</si>
  <si>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</si>
  <si>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</si>
  <si>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</si>
  <si>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</si>
  <si>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</si>
  <si>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 xml:space="preserve">KANALIZÁCIA  Zberač E=162 m, E1=202 m, E-1-1=96 m, stoka C=219 m </t>
  </si>
  <si>
    <t xml:space="preserve">ČERPACIA ŠACHTA </t>
  </si>
  <si>
    <t>KANALIZAĆIA A ČOV SEDLISKÁ - doplnenie kanalizácie - zmena ČS</t>
  </si>
  <si>
    <t>Krycí list rozpočtu</t>
  </si>
  <si>
    <t xml:space="preserve">Objekt KANALIZÁCIA  Zberač E=162 m, E1=202 m, E-1-1=96 m, stoka C=219 m 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</si>
  <si>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</si>
  <si>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</si>
  <si>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</si>
  <si>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</si>
  <si>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</si>
  <si>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11. 10. 2021</t>
  </si>
  <si>
    <t>Odberateľ: Obec Sedliská</t>
  </si>
  <si>
    <t xml:space="preserve">Projektant: 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</si>
  <si>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</si>
  <si>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</si>
  <si>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</si>
  <si>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</si>
  <si>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</si>
  <si>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</si>
  <si>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</si>
  <si>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</si>
  <si>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</si>
  <si>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</si>
  <si>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</si>
  <si>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</si>
  <si>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</si>
  <si>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</si>
  <si>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</si>
  <si>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</si>
  <si>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</si>
  <si>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</si>
  <si>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Územie so sťaž. podmienk. 0%</t>
  </si>
  <si>
    <t>Prevádzkové vplyvy 0%</t>
  </si>
  <si>
    <t>Mimoriadne sťaž.podmienky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</si>
  <si>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</si>
  <si>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</si>
  <si>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</si>
  <si>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</si>
  <si>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</si>
  <si>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</si>
  <si>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</si>
  <si>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</si>
  <si>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</si>
  <si>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</si>
  <si>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</si>
  <si>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11. 10. 2021</t>
  </si>
  <si>
    <t>Prehľad rozpočtových nákladov</t>
  </si>
  <si>
    <t>Práce HSV</t>
  </si>
  <si>
    <t xml:space="preserve">   ZEMNÉ PRÁCE</t>
  </si>
  <si>
    <t xml:space="preserve">   VODOROVNÉ KONŠTRUKCIE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</si>
  <si>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</si>
  <si>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</si>
  <si>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</si>
  <si>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</si>
  <si>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Montážne práce</t>
  </si>
  <si>
    <t xml:space="preserve">   M-23 MONTÁŽ PRIEMYSELNÉHO POTRUBIA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</si>
  <si>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</si>
  <si>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</si>
  <si>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</si>
  <si>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</si>
  <si>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</si>
  <si>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</si>
  <si>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</si>
  <si>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</si>
  <si>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</si>
  <si>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</si>
  <si>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</si>
  <si>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</si>
  <si>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</si>
  <si>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</si>
  <si>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</si>
  <si>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KANALIZÁCIA A ČOV SEDLISKÁ</t>
  </si>
  <si>
    <t>113107121</t>
  </si>
  <si>
    <t>ODSTRAN PODKLAD 200M2 KAMDRV HR1OCM</t>
  </si>
  <si>
    <t>M2</t>
  </si>
  <si>
    <t>113107141</t>
  </si>
  <si>
    <t>ODSTRAN PODKLAD 200M2 ZIVIC HR  5CM</t>
  </si>
  <si>
    <t>113107221</t>
  </si>
  <si>
    <t>ODSTRAN PODKLAD 200M2-KAMDRV HR1OCM</t>
  </si>
  <si>
    <t>121101101</t>
  </si>
  <si>
    <t>ODSTR ORNICE PREMIEST DO 50M</t>
  </si>
  <si>
    <t>M3</t>
  </si>
  <si>
    <t>130001101</t>
  </si>
  <si>
    <t>PRIPLATOK ZA STAZENE VYKOPAVKY</t>
  </si>
  <si>
    <t>133301101</t>
  </si>
  <si>
    <t>VYKOP SACHTY ZAPAZENEJ HORNINA 4 DO 100 M3</t>
  </si>
  <si>
    <t>132301203</t>
  </si>
  <si>
    <t>HLB RYH 60-200CM HOR 4 DO 10000M3</t>
  </si>
  <si>
    <t>132301209</t>
  </si>
  <si>
    <t>PRIPL ZA LEPIVOST</t>
  </si>
  <si>
    <t>141701102</t>
  </si>
  <si>
    <t>PRETLACANIE RUR 200-500MM</t>
  </si>
  <si>
    <t>M</t>
  </si>
  <si>
    <t>151101102</t>
  </si>
  <si>
    <t>PAZENIE PRILOZNE HL.DO 4M RYHY</t>
  </si>
  <si>
    <t>151101112</t>
  </si>
  <si>
    <t>ODSTRAN PAZENIA RYH HL.2-4M PRIL</t>
  </si>
  <si>
    <t>161101101</t>
  </si>
  <si>
    <t>ZVISLE PREMIEST VYKOPU 1-4 DO 2,5M</t>
  </si>
  <si>
    <t>162601102</t>
  </si>
  <si>
    <t>VODOROVNE PREM.VYKOPKU DO 5000M 1-4</t>
  </si>
  <si>
    <t>167101102</t>
  </si>
  <si>
    <t>NAKLADANIE VYKOPKU NAD 100M3 HOR1-4</t>
  </si>
  <si>
    <t>171201201</t>
  </si>
  <si>
    <t>ULOZENIE SYPANINY NA SKLADKU</t>
  </si>
  <si>
    <t>174101101</t>
  </si>
  <si>
    <t>ZASYP ZHUT.JAM,RYH,SACH.OKOLO OBJ.</t>
  </si>
  <si>
    <t>583373300</t>
  </si>
  <si>
    <t>STRKOPIESOK 8-22A</t>
  </si>
  <si>
    <t>T</t>
  </si>
  <si>
    <t>175101101</t>
  </si>
  <si>
    <t>OBSYP POTR BEZ PREHOD SYPANINY</t>
  </si>
  <si>
    <t>175101109</t>
  </si>
  <si>
    <t>OBSYP POTR.PRIPL. PREHOD.SYPANINY</t>
  </si>
  <si>
    <t>181101102</t>
  </si>
  <si>
    <t>UPRAVA PLAN ZAREZ HOR 1-4 SO ZHUTN</t>
  </si>
  <si>
    <t>181301103</t>
  </si>
  <si>
    <t>ROZPR ORNICE DO 1:5 DO 500M2 -20CM</t>
  </si>
  <si>
    <t>451573111</t>
  </si>
  <si>
    <t>LOZKO VYKOPU ZO STRKOPIESKU,PIESKU</t>
  </si>
  <si>
    <t>452112111</t>
  </si>
  <si>
    <t>OSAD B PRSTENCOV VYSKY DO 100MM</t>
  </si>
  <si>
    <t>KUS</t>
  </si>
  <si>
    <t>564861111</t>
  </si>
  <si>
    <t>PODKLAD ZO STRKODRT HR PO ZHUT 25CM</t>
  </si>
  <si>
    <t>573111113</t>
  </si>
  <si>
    <t>Postrek živičný infiltračný s posypom kamenivom z asfaltu cestného v množstve 1,50 kg/m2</t>
  </si>
  <si>
    <t>m2</t>
  </si>
  <si>
    <t>577164321</t>
  </si>
  <si>
    <t>Asfaltový betón vrstva obrusná   AC 16 v pruhu š. nad 3 m z  asfaltu tr. I, po zhutnení hr. 70 mm</t>
  </si>
  <si>
    <t>919735111</t>
  </si>
  <si>
    <t>REZANIE ZIVICNEHO KRYTU HR.DO 10CM</t>
  </si>
  <si>
    <t>871311111</t>
  </si>
  <si>
    <t>MTZ POTR OTV VYK RUR TVR PVC DN 160</t>
  </si>
  <si>
    <t>286111201</t>
  </si>
  <si>
    <t>Rúra kanalizačná PVC-U gravitačná, hladká SN8 - KG,  plnostenná  HRDL DN 160 obchodný názov a typ uvedie uchádzač</t>
  </si>
  <si>
    <t>m</t>
  </si>
  <si>
    <t>871373121</t>
  </si>
  <si>
    <t>MTZ POTR PVC OV DO 20PR DN300</t>
  </si>
  <si>
    <t>286111220</t>
  </si>
  <si>
    <t>Rúra kanalizačná PVC-U gravitačná, hladká SN12 - KG, SW - plnostenná  HRDL 315X7,7X5000    obchodný názov a typ uvedie uchádzač</t>
  </si>
  <si>
    <t>877375122</t>
  </si>
  <si>
    <t>MTZ  ODBOC TVAR PVC DN300</t>
  </si>
  <si>
    <t>286507521</t>
  </si>
  <si>
    <t>PVC-U odbočka kanalizačná pre rúry hladké PVC   DN315/160 obchodný názov a typ uvedie uchádzač</t>
  </si>
  <si>
    <t>286507001</t>
  </si>
  <si>
    <t>ZASLEPKA PVC DN 160 obchodný názov a typ uvedie uchádzač</t>
  </si>
  <si>
    <t>892374111</t>
  </si>
  <si>
    <t>Monitoring potrubia kamerovým systémom do DN 300 mm</t>
  </si>
  <si>
    <t>894118001</t>
  </si>
  <si>
    <t>PRIPLATOK ZKD 600MM VYSKY VSTUPU</t>
  </si>
  <si>
    <t>877373123</t>
  </si>
  <si>
    <t>Montáž tvarovky na potrubí z rúr z tvrdého PVC tesn. gumovým krúžkom,jednoosá DN 300 ,DN 400</t>
  </si>
  <si>
    <t>286508650</t>
  </si>
  <si>
    <t>PRESUVKA KANAL PVC DN 315 obchodný názov a typ uvedie uchádzač</t>
  </si>
  <si>
    <t>894411121</t>
  </si>
  <si>
    <t>ZRIAD SCHT DIEL DNO BTR-ZNIV DN 300</t>
  </si>
  <si>
    <t>592243500</t>
  </si>
  <si>
    <t>SKRUŽ ROVNÁ TBS obchodný názov a typ uvedie uchádzač</t>
  </si>
  <si>
    <t>592244100</t>
  </si>
  <si>
    <t>Prefabrikát betónový-prstenec vyrovnávací TBS 13-100 Ms 100x100x9 obchodný názov a typ uvedie uchádzač</t>
  </si>
  <si>
    <t>kus</t>
  </si>
  <si>
    <t>592246500</t>
  </si>
  <si>
    <t>Prefabrikát betónový-kónus TBS 1-57 Ms 57,6x100/60x9 obchodný názov a typ uvedie uchádzač</t>
  </si>
  <si>
    <t>899103111</t>
  </si>
  <si>
    <t>OSAD POKLOPU S RAMOM DO 150KG</t>
  </si>
  <si>
    <t>552433300</t>
  </si>
  <si>
    <t>POKLOP KANALIZAČNÝ LIATINOVÝ obchodný názov a typ uvedie uchádzač</t>
  </si>
  <si>
    <t>899623131</t>
  </si>
  <si>
    <t>OBET POTR B TR B10 OTVOR VYKOP</t>
  </si>
  <si>
    <t>899643111</t>
  </si>
  <si>
    <t>DEB PRO OBET POTRUBIA OTVOR VYKOP</t>
  </si>
  <si>
    <t>979082212</t>
  </si>
  <si>
    <t>VODOR DOPRAVA SUTE SUCHO 50M</t>
  </si>
  <si>
    <t>979082213</t>
  </si>
  <si>
    <t>VODOR DOPRAVA SUTE SUCHO 1KM</t>
  </si>
  <si>
    <t>979087212</t>
  </si>
  <si>
    <t>NAKLADANIE SUTE NA DOPRAVNÝ PROSTR</t>
  </si>
  <si>
    <t>998276101</t>
  </si>
  <si>
    <t>PRES HMOT RUR PLAST A SKLOLAM OV</t>
  </si>
  <si>
    <t>998276115</t>
  </si>
  <si>
    <t>PRIPL ZA ZVAC PRES TRPLAST DO 1000M</t>
  </si>
  <si>
    <t>230200127</t>
  </si>
  <si>
    <t>Nasunutie potrubnej sekcie do oceľovej chráničky DN 600</t>
  </si>
  <si>
    <t>5539561700</t>
  </si>
  <si>
    <t>Rúra oceľová DN500</t>
  </si>
  <si>
    <t xml:space="preserve">Objekt ČERPACIA ŠACHTA </t>
  </si>
  <si>
    <t>Ostatné náklady</t>
  </si>
  <si>
    <t xml:space="preserve">   POVRCHOVÉ ÚPRAVY</t>
  </si>
  <si>
    <t>131201201</t>
  </si>
  <si>
    <t xml:space="preserve">Výkop zapaženej jamy v hornine 3, do 100 m3   </t>
  </si>
  <si>
    <t>m3</t>
  </si>
  <si>
    <t>131201209</t>
  </si>
  <si>
    <t xml:space="preserve">Príplatok za lepivosť pri hĺbení zapažených jám a zárezov s urovnaním dna v hornine 3   </t>
  </si>
  <si>
    <t>131301201</t>
  </si>
  <si>
    <t xml:space="preserve">Výkop zapaženej jamy horn. 4 do 100 m3   </t>
  </si>
  <si>
    <t>131301209</t>
  </si>
  <si>
    <t xml:space="preserve">Príplatok za lepivosť pri hĺbení zapažených jám a zárezov s urovnaním dna v hornine 4   </t>
  </si>
  <si>
    <t>162501102</t>
  </si>
  <si>
    <t xml:space="preserve">Vodorovné premiestnenie výkopku po spevnenej ceste z horniny tr.1-4, do 100 m3 na vzdialenosť do 3000 m   </t>
  </si>
  <si>
    <t>171201101</t>
  </si>
  <si>
    <t xml:space="preserve">Uloženie sypaniny do násypov s rozprestretím sypaniny vo vrstvách a s hrubým urovnaním nezhutnených   </t>
  </si>
  <si>
    <t>171209002</t>
  </si>
  <si>
    <t xml:space="preserve">Poplatok za skladovanie - zemina a kamenivo (17 05) ostatné   </t>
  </si>
  <si>
    <t>t</t>
  </si>
  <si>
    <t>175101201</t>
  </si>
  <si>
    <t xml:space="preserve">Obsyp objektov sypaninou z vhodných hornín 1 až 4 bez prehodenia sypaniny   </t>
  </si>
  <si>
    <t>452311151</t>
  </si>
  <si>
    <t xml:space="preserve">Dosky, bloky, sedlá z betónu v otvorenom výkope tr. C 25/30   </t>
  </si>
  <si>
    <t>452351101</t>
  </si>
  <si>
    <t xml:space="preserve">Debnenie v otvorenom výkope dosiek, sedlových lôžok a blokov pod potrubie,stoky a drobné objekty   </t>
  </si>
  <si>
    <t>631362442</t>
  </si>
  <si>
    <t xml:space="preserve">Výstuž mazanín z betónov (z kameniva) a z ľahkých betónov zo sietí KARI, priemer drôtu 8/8 mm, veľkosť oka 150x150 mm   </t>
  </si>
  <si>
    <t>PC1</t>
  </si>
  <si>
    <t>Pomorné čerpadlo pre ČS   obchodný názov a typ uvedie uchádzač</t>
  </si>
  <si>
    <t>sub</t>
  </si>
  <si>
    <t>PC2</t>
  </si>
  <si>
    <t xml:space="preserve">Závesné zariadenie  DN 80/2RK   </t>
  </si>
  <si>
    <t>PC3</t>
  </si>
  <si>
    <t xml:space="preserve">Zpätná klapka DN 80   </t>
  </si>
  <si>
    <t>ks</t>
  </si>
  <si>
    <t>PC4</t>
  </si>
  <si>
    <t xml:space="preserve">Uzatvárací posúvač DN 80   </t>
  </si>
  <si>
    <t>PC5</t>
  </si>
  <si>
    <t xml:space="preserve">Koleno 90/DN80   </t>
  </si>
  <si>
    <t>PC6</t>
  </si>
  <si>
    <t xml:space="preserve">Pripojovací kus DN 80   </t>
  </si>
  <si>
    <t>PC7</t>
  </si>
  <si>
    <t>Regulátor hladiny obchodný názov a typ uvedie uchádzač</t>
  </si>
  <si>
    <t>PC8</t>
  </si>
  <si>
    <t xml:space="preserve">Plavákový spinač MS 1   </t>
  </si>
  <si>
    <t>PC9</t>
  </si>
  <si>
    <t xml:space="preserve">Kabelová skriňa   </t>
  </si>
  <si>
    <t>PC10</t>
  </si>
  <si>
    <t xml:space="preserve">Nerezové rúry DN 80, dl. 3   </t>
  </si>
  <si>
    <t>PC11</t>
  </si>
  <si>
    <t xml:space="preserve">Oceľová plošina  dodávka a montáž D 200 Š 1100 z U profilou a porororoštov, zábradlie v. 1100 mm z oceľ rúrok   </t>
  </si>
  <si>
    <t>PC12</t>
  </si>
  <si>
    <t xml:space="preserve">Kôš na zhrabky s vodiacim zariadením   </t>
  </si>
  <si>
    <t>PC13</t>
  </si>
  <si>
    <t xml:space="preserve">Oceľový rebrík v. 2000 mm.   </t>
  </si>
  <si>
    <t>PC14</t>
  </si>
  <si>
    <t>Prefabrikáty na prečerpávaciu šachtu s vnútorným priemerom D 2000 a výškou 5190 aj s poklopmi   obchodný názov a typ uvedie uchádzač</t>
  </si>
  <si>
    <t>PC15</t>
  </si>
  <si>
    <t xml:space="preserve">Montáž čerpacej zostavy   </t>
  </si>
  <si>
    <t>PC16</t>
  </si>
  <si>
    <t xml:space="preserve">Montáž čerpacej šachty DN 2000   </t>
  </si>
  <si>
    <t>Objekt KANALIZAĆIA A ČOV SEDLISKÁ - doplnenie kanalizácie - zmena ČS</t>
  </si>
  <si>
    <t>113107143</t>
  </si>
  <si>
    <t xml:space="preserve">Odstránenie krytu asfaltového v ploche do 200 m2, hr. nad 100 do 150 mm,  -0,31600t   </t>
  </si>
  <si>
    <t>113307143</t>
  </si>
  <si>
    <t xml:space="preserve">Odstránenie podkladu asfaltového  v ploche do 200 m2, hr.nad 100 do 150 mm,  -0,31600t   </t>
  </si>
  <si>
    <t>113308441</t>
  </si>
  <si>
    <t xml:space="preserve">Rozrytie vrstvy  podkladu z kameniva, bez zhutnenia, bez asfaltového spojiva   </t>
  </si>
  <si>
    <t>132201201</t>
  </si>
  <si>
    <t xml:space="preserve">Výkop ryhy šírky 600-2000mm horn.3 do 100m3   </t>
  </si>
  <si>
    <t>132201209</t>
  </si>
  <si>
    <t xml:space="preserve">Príplatok k cenám za lepivosť pri hĺbení rýh š. nad 600 do 2 000 mm zapaž. i nezapažených, s urovnaním dna v hornine 3   </t>
  </si>
  <si>
    <t>132301201</t>
  </si>
  <si>
    <t xml:space="preserve">Výkop ryhy šírky 600-2000mm hor 4 do 100 m3   </t>
  </si>
  <si>
    <t xml:space="preserve">Príplatok za lepivosť pri hĺbení rýh š. nad 600 do 2 000 mm zapažených i nezapažených, s urovnaním dna v hornine 4   </t>
  </si>
  <si>
    <t xml:space="preserve">Paženie a rozopretie stien rýh pre podzemné vedenie, príložné do 4 m   </t>
  </si>
  <si>
    <t xml:space="preserve">Odstránenie paženia rýh pre podzemné vedenie, príložné hĺbky do 4 m   </t>
  </si>
  <si>
    <t>167101101</t>
  </si>
  <si>
    <t xml:space="preserve">Nakladanie neuľahnutého výkopku z hornín tr.1-4 do 100 m3   </t>
  </si>
  <si>
    <t>174101001</t>
  </si>
  <si>
    <t xml:space="preserve">Zásyp sypaninou so zhutnením jám, šachiet, rýh, zárezov alebo okolo objektov do 100 m3   </t>
  </si>
  <si>
    <t>583410001200</t>
  </si>
  <si>
    <t xml:space="preserve">Kamenivo drvené hrubé frakcia 4-8 mm, STN EN 13450   </t>
  </si>
  <si>
    <t>451572111</t>
  </si>
  <si>
    <t xml:space="preserve">Lôžko pod potrubie, stoky a drobné objekty, v otvorenom výkope z kameniva drobného ťaženého 0-4 mm   </t>
  </si>
  <si>
    <t xml:space="preserve">Osadenie prstenca alebo rámu pod poklopy a mreže, výšky do 100 mm   </t>
  </si>
  <si>
    <t>566902233</t>
  </si>
  <si>
    <t xml:space="preserve">Vyspravenie podkladu po prekopoch inžinierskych sietí plochy nad 15 m2 kamenivom hrubým drveným, po zhutnení hr. 200 mm   </t>
  </si>
  <si>
    <t>566902252</t>
  </si>
  <si>
    <t xml:space="preserve">Vyspravenie podkladu po prekopoch inžinierskych sietí plochy nad 15 m2 asfaltovým betónom ACP, po zhutnení hr. 150 mm   </t>
  </si>
  <si>
    <t>573111114</t>
  </si>
  <si>
    <t xml:space="preserve">Postrek asfaltový infiltračný s posypom kamenivom z asfaltu cestného v množstve 2,00 kg/m2   </t>
  </si>
  <si>
    <t>573231108</t>
  </si>
  <si>
    <t xml:space="preserve">Postrek asfaltový spojovací bez posypu kamenivom z cestnej emulzie v množstve 0,60 kg/m2   </t>
  </si>
  <si>
    <t>577144111</t>
  </si>
  <si>
    <t xml:space="preserve">Asfaltový betón vrstva obrusná AC 8 O v pruhu š. do 3 m z nemodifik. asfaltu tr. II, po zhutnení hr. 50 mm   </t>
  </si>
  <si>
    <t>577164311</t>
  </si>
  <si>
    <t xml:space="preserve">Asfaltový betón vrstva obrusná alebo ložná AC 16 v pruhu š. do 3 m z nemodifik. asfaltu tr. I, po zhutnení hr. 70 mm   </t>
  </si>
  <si>
    <t>871275010</t>
  </si>
  <si>
    <t xml:space="preserve">Montáž kanalizačného RC potrubia z PE 100 RC SDR11 zváraného natupo D 110x10,0 mm   </t>
  </si>
  <si>
    <t>286130022800</t>
  </si>
  <si>
    <t>Rúra dvojvrstvová  na tlakovú kanalizáciu SDR11, 110x10,0x12 m, materiál: PE 100 RC, obchodný názov a typ uvedie uchádzač</t>
  </si>
  <si>
    <t>286530020700</t>
  </si>
  <si>
    <t>Koleno 90° na tupo PE 100, na vodu, plyn a kanalizáciu, SDR 11 L D 110 mm, obchodný názov a typ uvedie uchádzač</t>
  </si>
  <si>
    <t>871376052</t>
  </si>
  <si>
    <t xml:space="preserve">Montáž kanalizačného PVC-U potrubia korugovaného DN 300   </t>
  </si>
  <si>
    <t>286110005200</t>
  </si>
  <si>
    <t>892371000</t>
  </si>
  <si>
    <t xml:space="preserve">Skúška tesnosti kanalizácie D 300   </t>
  </si>
  <si>
    <t xml:space="preserve">Zhotovenie šachty kanaliz. z betónových dielcov s obložením dna betónom tr. C 25/30, potrubie DN nad 200-300 mm   </t>
  </si>
  <si>
    <t>592240001400</t>
  </si>
  <si>
    <t>Kónus TBR-Q.1 100-63/58/9 KPS pre kanalizačnú šachtu DN 1000 TYP Q.1, hr. steny 90 mm, rozmer 1000x625x580 mm    obchodný názov a typ uvedie uchádzač</t>
  </si>
  <si>
    <t>592240001500</t>
  </si>
  <si>
    <t>Skruž výšky 250 mm TBS-Q.1 100/25/9 pre kanalizačnú šachtu DN 1000 TYP Q.1, hr. steny 90 mm, rozmer 1000x250x90 mm   obchodný názov a typ uvedie uchádzač</t>
  </si>
  <si>
    <t>592240009000</t>
  </si>
  <si>
    <t>Betónový roznášací prstenec pre revízne šachty DN 630,   obchodný názov a typ uvedie uchádzač</t>
  </si>
  <si>
    <t>592240003500</t>
  </si>
  <si>
    <t>Dno výšky 600 mm priame TBZ-Q.1 100/60 V max 40 pre kanalizačnú šachtu DN 1000, rozmer 1000/600x ALE DN 300 mm   obchodný názov a typ uvedie uchádzač</t>
  </si>
  <si>
    <t>899102111</t>
  </si>
  <si>
    <t xml:space="preserve">Osadenie poklopu liatinového a oceľového vrátane rámu hmotn. nad 50 do 100 kg   </t>
  </si>
  <si>
    <t>553430002600</t>
  </si>
  <si>
    <t xml:space="preserve">Stupadlo šachtové vidlicové   </t>
  </si>
  <si>
    <t>553430002700</t>
  </si>
  <si>
    <t xml:space="preserve">Stupadlo šachtové kapsové   </t>
  </si>
  <si>
    <t>552410002300</t>
  </si>
  <si>
    <t>Poklop liatinový T 600 D 400, obchodný názov a typ uvedie uchádzač</t>
  </si>
  <si>
    <t>899502211</t>
  </si>
  <si>
    <t xml:space="preserve">Stúpadlo do šachty a drobných objektov liatinové zapustené-kapsové osadené do vynechaných otvorov   </t>
  </si>
  <si>
    <t>899503211</t>
  </si>
  <si>
    <t xml:space="preserve">Stúpadlo do šachiet a drobných objektov poplastované vidlicové osadené do vynechaných otvorov   </t>
  </si>
  <si>
    <t>899721132</t>
  </si>
  <si>
    <t xml:space="preserve">Označenie kanalizačného potrubia hnedou výstražnou fóliou   </t>
  </si>
  <si>
    <t>919735114</t>
  </si>
  <si>
    <t xml:space="preserve">Rezanie existujúceho asfaltového krytu alebo podkladu hĺbky nad 150 do 200 mm   </t>
  </si>
  <si>
    <t>979084216</t>
  </si>
  <si>
    <t xml:space="preserve">Vodorovná doprava vybúraných hmôt po suchu bez naloženia, ale so zložením na vzdialenosť do 5 km   </t>
  </si>
  <si>
    <t>979089212</t>
  </si>
  <si>
    <t xml:space="preserve">Poplatok za skladovanie - bitúmenové zmesi, uholný decht, dechtové výrobky (17 03 ), ostatné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</si>
  <si>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</si>
  <si>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</si>
  <si>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</si>
  <si>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</si>
  <si>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</si>
  <si>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</si>
  <si>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Územie so sťaž. podmienk.</t>
  </si>
  <si>
    <t>Prevádzkové vplyvy</t>
  </si>
  <si>
    <t>Mimoriadne sťaž.podmienky</t>
  </si>
  <si>
    <t>Horské oblasti</t>
  </si>
  <si>
    <t>Mimostavenisková doprava</t>
  </si>
  <si>
    <t>Rúra kanalizačná PVC-U gravitačná, hladká SN12 - KG, SW - plnostenná, D 315, dĺ. 6 m,   obchodný názov a typ uvedie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</si>
</sst>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4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6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59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4" fillId="0" borderId="109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8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5" fillId="0" borderId="59" xfId="0" applyFont="1" applyBorder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34D9-91A6-478A-B35E-906F20EBB67C}">
  <dimension ref="A1:Z13"/>
  <sheetViews>
    <sheetView tabSelected="1" workbookViewId="0">
      <selection activeCell="A7" sqref="A7:A9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8" t="s">
        <v>0</v>
      </c>
      <c r="B2" s="279"/>
      <c r="C2" s="279"/>
      <c r="D2" s="279"/>
      <c r="E2" s="279"/>
      <c r="F2" s="5" t="s">
        <v>2</v>
      </c>
      <c r="G2" s="5"/>
    </row>
    <row r="3" spans="1:26" x14ac:dyDescent="0.3">
      <c r="A3" s="280" t="s">
        <v>1</v>
      </c>
      <c r="B3" s="280"/>
      <c r="C3" s="280"/>
      <c r="D3" s="280"/>
      <c r="E3" s="280"/>
      <c r="F3" s="6" t="s">
        <v>3</v>
      </c>
      <c r="G3" s="6" t="s">
        <v>4</v>
      </c>
    </row>
    <row r="4" spans="1:26" x14ac:dyDescent="0.3">
      <c r="A4" s="280"/>
      <c r="B4" s="280"/>
      <c r="C4" s="280"/>
      <c r="D4" s="280"/>
      <c r="E4" s="280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ht="21.6" x14ac:dyDescent="0.3">
      <c r="A7" s="277" t="s">
        <v>12</v>
      </c>
      <c r="B7" s="219">
        <f>'SO 15287'!I163-Rekapitulácia!D7</f>
        <v>0</v>
      </c>
      <c r="C7" s="219">
        <f>'SO 15287'!P25</f>
        <v>0</v>
      </c>
      <c r="D7" s="219">
        <v>0</v>
      </c>
      <c r="E7" s="219">
        <f>'SO 15287'!P16</f>
        <v>0</v>
      </c>
      <c r="F7" s="219">
        <v>0</v>
      </c>
      <c r="G7" s="219">
        <f>B7+C7+D7+E7+F7</f>
        <v>0</v>
      </c>
      <c r="K7">
        <f>'SO 15287'!K163</f>
        <v>0</v>
      </c>
      <c r="Q7">
        <v>30.126000000000001</v>
      </c>
    </row>
    <row r="8" spans="1:26" x14ac:dyDescent="0.3">
      <c r="A8" s="277" t="s">
        <v>13</v>
      </c>
      <c r="B8" s="219">
        <f>'SO 15434'!I120-Rekapitulácia!D8</f>
        <v>0</v>
      </c>
      <c r="C8" s="219">
        <f>'SO 15434'!P25</f>
        <v>0</v>
      </c>
      <c r="D8" s="219">
        <v>0</v>
      </c>
      <c r="E8" s="219">
        <f>'SO 15434'!P16</f>
        <v>0</v>
      </c>
      <c r="F8" s="219">
        <v>0</v>
      </c>
      <c r="G8" s="219">
        <f>B8+C8+D8+E8+F8</f>
        <v>0</v>
      </c>
      <c r="K8">
        <f>'SO 15434'!K120</f>
        <v>0</v>
      </c>
      <c r="Q8">
        <v>30.126000000000001</v>
      </c>
    </row>
    <row r="9" spans="1:26" ht="21.6" x14ac:dyDescent="0.3">
      <c r="A9" s="277" t="s">
        <v>14</v>
      </c>
      <c r="B9" s="221">
        <f>'SO 15435'!I145-Rekapitulácia!D9</f>
        <v>0</v>
      </c>
      <c r="C9" s="221">
        <f>'SO 15435'!P25</f>
        <v>0</v>
      </c>
      <c r="D9" s="221">
        <v>0</v>
      </c>
      <c r="E9" s="221">
        <f>'SO 15435'!P16</f>
        <v>0</v>
      </c>
      <c r="F9" s="221">
        <v>0</v>
      </c>
      <c r="G9" s="221">
        <f>B9+C9+D9+E9+F9</f>
        <v>0</v>
      </c>
      <c r="K9">
        <f>'SO 15435'!K145</f>
        <v>0</v>
      </c>
      <c r="Q9">
        <v>30.126000000000001</v>
      </c>
    </row>
    <row r="10" spans="1:26" x14ac:dyDescent="0.3">
      <c r="A10" s="224" t="s">
        <v>336</v>
      </c>
      <c r="B10" s="225">
        <f>SUM(B7:B9)</f>
        <v>0</v>
      </c>
      <c r="C10" s="225">
        <f>SUM(C7:C9)</f>
        <v>0</v>
      </c>
      <c r="D10" s="225">
        <f>SUM(D7:D9)</f>
        <v>0</v>
      </c>
      <c r="E10" s="225">
        <f>SUM(E7:E9)</f>
        <v>0</v>
      </c>
      <c r="F10" s="225">
        <f>SUM(F7:F9)</f>
        <v>0</v>
      </c>
      <c r="G10" s="225">
        <f>SUM(G7:G9)-SUM(Z7:Z9)</f>
        <v>0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spans="1:26" x14ac:dyDescent="0.3">
      <c r="A11" s="222" t="s">
        <v>337</v>
      </c>
      <c r="B11" s="223">
        <f>G10-SUM(Rekapitulácia!K7:'Rekapitulácia'!K9)*1</f>
        <v>0</v>
      </c>
      <c r="C11" s="223"/>
      <c r="D11" s="223"/>
      <c r="E11" s="223"/>
      <c r="F11" s="223"/>
      <c r="G11" s="223">
        <f>ROUND(((ROUND(B11,2)*20)/100),2)*1</f>
        <v>0</v>
      </c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  <row r="12" spans="1:26" x14ac:dyDescent="0.3">
      <c r="A12" s="4" t="s">
        <v>338</v>
      </c>
      <c r="B12" s="220">
        <f>(G10-B11)</f>
        <v>0</v>
      </c>
      <c r="C12" s="220"/>
      <c r="D12" s="220"/>
      <c r="E12" s="220"/>
      <c r="F12" s="220"/>
      <c r="G12" s="220">
        <f>ROUND(((ROUND(B12,2)*0)/100),2)</f>
        <v>0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  <row r="13" spans="1:26" x14ac:dyDescent="0.3">
      <c r="A13" s="226" t="s">
        <v>339</v>
      </c>
      <c r="B13" s="227"/>
      <c r="C13" s="227"/>
      <c r="D13" s="227"/>
      <c r="E13" s="227"/>
      <c r="F13" s="227"/>
      <c r="G13" s="227">
        <f>SUM(G10:G12)</f>
        <v>0</v>
      </c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C263-2F94-44AC-8C15-3917137315E5}">
  <dimension ref="A1:AA42"/>
  <sheetViews>
    <sheetView workbookViewId="0">
      <pane ySplit="1" topLeftCell="A14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.55468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4" t="s">
        <v>340</v>
      </c>
      <c r="C2" s="305"/>
      <c r="D2" s="305"/>
      <c r="E2" s="305"/>
      <c r="F2" s="305"/>
      <c r="G2" s="305"/>
      <c r="H2" s="305"/>
      <c r="I2" s="305"/>
      <c r="J2" s="306"/>
      <c r="K2" s="269"/>
      <c r="L2" s="269"/>
      <c r="M2" s="269"/>
      <c r="N2" s="269"/>
      <c r="O2" s="269"/>
      <c r="P2" s="153"/>
    </row>
    <row r="3" spans="1:23" ht="18" customHeight="1" x14ac:dyDescent="0.3">
      <c r="A3" s="1"/>
      <c r="B3" s="307" t="s">
        <v>1</v>
      </c>
      <c r="C3" s="308"/>
      <c r="D3" s="308"/>
      <c r="E3" s="308"/>
      <c r="F3" s="308"/>
      <c r="G3" s="309"/>
      <c r="H3" s="309"/>
      <c r="I3" s="309"/>
      <c r="J3" s="310"/>
      <c r="K3" s="269"/>
      <c r="L3" s="269"/>
      <c r="M3" s="269"/>
      <c r="N3" s="269"/>
      <c r="O3" s="269"/>
      <c r="P3" s="153"/>
    </row>
    <row r="4" spans="1:23" ht="18" customHeight="1" x14ac:dyDescent="0.3">
      <c r="A4" s="1"/>
      <c r="B4" s="237"/>
      <c r="C4" s="228"/>
      <c r="D4" s="228"/>
      <c r="E4" s="228"/>
      <c r="F4" s="238" t="s">
        <v>17</v>
      </c>
      <c r="G4" s="228"/>
      <c r="H4" s="228"/>
      <c r="I4" s="228"/>
      <c r="J4" s="272"/>
      <c r="K4" s="269"/>
      <c r="L4" s="269"/>
      <c r="M4" s="269"/>
      <c r="N4" s="269"/>
      <c r="O4" s="269"/>
      <c r="P4" s="153"/>
    </row>
    <row r="5" spans="1:23" ht="18" customHeight="1" x14ac:dyDescent="0.3">
      <c r="A5" s="1"/>
      <c r="B5" s="236"/>
      <c r="C5" s="228"/>
      <c r="D5" s="228"/>
      <c r="E5" s="228"/>
      <c r="F5" s="238" t="s">
        <v>18</v>
      </c>
      <c r="G5" s="228"/>
      <c r="H5" s="228"/>
      <c r="I5" s="228"/>
      <c r="J5" s="272"/>
      <c r="K5" s="269"/>
      <c r="L5" s="269"/>
      <c r="M5" s="269"/>
      <c r="N5" s="269"/>
      <c r="O5" s="269"/>
      <c r="P5" s="153"/>
    </row>
    <row r="6" spans="1:23" ht="18" customHeight="1" x14ac:dyDescent="0.3">
      <c r="A6" s="1"/>
      <c r="B6" s="239" t="s">
        <v>19</v>
      </c>
      <c r="C6" s="228"/>
      <c r="D6" s="238" t="s">
        <v>20</v>
      </c>
      <c r="E6" s="228"/>
      <c r="F6" s="238" t="s">
        <v>21</v>
      </c>
      <c r="G6" s="238" t="s">
        <v>22</v>
      </c>
      <c r="H6" s="228"/>
      <c r="I6" s="228"/>
      <c r="J6" s="272"/>
      <c r="K6" s="269"/>
      <c r="L6" s="269"/>
      <c r="M6" s="269"/>
      <c r="N6" s="269"/>
      <c r="O6" s="269"/>
      <c r="P6" s="153"/>
    </row>
    <row r="7" spans="1:23" ht="19.95" customHeight="1" x14ac:dyDescent="0.3">
      <c r="A7" s="1"/>
      <c r="B7" s="311" t="s">
        <v>23</v>
      </c>
      <c r="C7" s="312"/>
      <c r="D7" s="312"/>
      <c r="E7" s="312"/>
      <c r="F7" s="312"/>
      <c r="G7" s="312"/>
      <c r="H7" s="312"/>
      <c r="I7" s="240"/>
      <c r="J7" s="273"/>
      <c r="K7" s="269"/>
      <c r="L7" s="269"/>
      <c r="M7" s="269"/>
      <c r="N7" s="269"/>
      <c r="O7" s="269"/>
      <c r="P7" s="153"/>
    </row>
    <row r="8" spans="1:23" ht="18" customHeight="1" x14ac:dyDescent="0.3">
      <c r="A8" s="1"/>
      <c r="B8" s="239" t="s">
        <v>26</v>
      </c>
      <c r="C8" s="228"/>
      <c r="D8" s="228"/>
      <c r="E8" s="228"/>
      <c r="F8" s="238" t="s">
        <v>27</v>
      </c>
      <c r="G8" s="228"/>
      <c r="H8" s="228"/>
      <c r="I8" s="228"/>
      <c r="J8" s="272"/>
      <c r="K8" s="269"/>
      <c r="L8" s="269"/>
      <c r="M8" s="269"/>
      <c r="N8" s="269"/>
      <c r="O8" s="269"/>
      <c r="P8" s="153"/>
    </row>
    <row r="9" spans="1:23" ht="19.95" customHeight="1" x14ac:dyDescent="0.3">
      <c r="A9" s="1"/>
      <c r="B9" s="311" t="s">
        <v>24</v>
      </c>
      <c r="C9" s="312"/>
      <c r="D9" s="312"/>
      <c r="E9" s="312"/>
      <c r="F9" s="312"/>
      <c r="G9" s="312"/>
      <c r="H9" s="312"/>
      <c r="I9" s="240"/>
      <c r="J9" s="273"/>
      <c r="K9" s="269"/>
      <c r="L9" s="269"/>
      <c r="M9" s="269"/>
      <c r="N9" s="269"/>
      <c r="O9" s="269"/>
      <c r="P9" s="153"/>
    </row>
    <row r="10" spans="1:23" ht="18" customHeight="1" x14ac:dyDescent="0.3">
      <c r="A10" s="1"/>
      <c r="B10" s="239" t="s">
        <v>26</v>
      </c>
      <c r="C10" s="228"/>
      <c r="D10" s="228"/>
      <c r="E10" s="228"/>
      <c r="F10" s="238" t="s">
        <v>27</v>
      </c>
      <c r="G10" s="228"/>
      <c r="H10" s="228"/>
      <c r="I10" s="228"/>
      <c r="J10" s="272"/>
      <c r="K10" s="269"/>
      <c r="L10" s="269"/>
      <c r="M10" s="269"/>
      <c r="N10" s="269"/>
      <c r="O10" s="269"/>
      <c r="P10" s="153"/>
    </row>
    <row r="11" spans="1:23" ht="19.95" customHeight="1" x14ac:dyDescent="0.3">
      <c r="A11" s="1"/>
      <c r="B11" s="311" t="s">
        <v>25</v>
      </c>
      <c r="C11" s="312"/>
      <c r="D11" s="312"/>
      <c r="E11" s="312"/>
      <c r="F11" s="312"/>
      <c r="G11" s="312"/>
      <c r="H11" s="312"/>
      <c r="I11" s="240"/>
      <c r="J11" s="273"/>
      <c r="K11" s="269"/>
      <c r="L11" s="269"/>
      <c r="M11" s="269"/>
      <c r="N11" s="269"/>
      <c r="O11" s="269"/>
      <c r="P11" s="153"/>
    </row>
    <row r="12" spans="1:23" ht="18" customHeight="1" x14ac:dyDescent="0.3">
      <c r="A12" s="1"/>
      <c r="B12" s="239" t="s">
        <v>26</v>
      </c>
      <c r="C12" s="228"/>
      <c r="D12" s="228"/>
      <c r="E12" s="228"/>
      <c r="F12" s="238" t="s">
        <v>27</v>
      </c>
      <c r="G12" s="228"/>
      <c r="H12" s="228"/>
      <c r="I12" s="228"/>
      <c r="J12" s="272"/>
      <c r="K12" s="269"/>
      <c r="L12" s="269"/>
      <c r="M12" s="269"/>
      <c r="N12" s="269"/>
      <c r="O12" s="269"/>
      <c r="P12" s="153"/>
    </row>
    <row r="13" spans="1:23" ht="18" customHeight="1" x14ac:dyDescent="0.3">
      <c r="A13" s="1"/>
      <c r="B13" s="235"/>
      <c r="C13" s="127"/>
      <c r="D13" s="127"/>
      <c r="E13" s="127"/>
      <c r="F13" s="127"/>
      <c r="G13" s="127"/>
      <c r="H13" s="127"/>
      <c r="I13" s="127"/>
      <c r="J13" s="274"/>
      <c r="K13" s="269"/>
      <c r="L13" s="269"/>
      <c r="M13" s="269"/>
      <c r="N13" s="269"/>
      <c r="O13" s="269"/>
      <c r="P13" s="153"/>
    </row>
    <row r="14" spans="1:23" ht="18" customHeight="1" x14ac:dyDescent="0.3">
      <c r="A14" s="1"/>
      <c r="B14" s="245" t="s">
        <v>6</v>
      </c>
      <c r="C14" s="253" t="s">
        <v>48</v>
      </c>
      <c r="D14" s="249" t="s">
        <v>49</v>
      </c>
      <c r="E14" s="243" t="s">
        <v>50</v>
      </c>
      <c r="F14" s="303" t="s">
        <v>33</v>
      </c>
      <c r="G14" s="292"/>
      <c r="H14" s="233"/>
      <c r="I14" s="241"/>
      <c r="J14" s="275"/>
      <c r="K14" s="269"/>
      <c r="L14" s="269"/>
      <c r="M14" s="269"/>
      <c r="N14" s="269"/>
      <c r="O14" s="269"/>
      <c r="P14" s="153"/>
    </row>
    <row r="15" spans="1:23" ht="18" customHeight="1" x14ac:dyDescent="0.3">
      <c r="A15" s="1"/>
      <c r="B15" s="212" t="s">
        <v>28</v>
      </c>
      <c r="C15" s="254">
        <f>'SO 15287'!C15+'SO 15434'!C15+'SO 15435'!C15</f>
        <v>0</v>
      </c>
      <c r="D15" s="250">
        <f>'SO 15287'!D15+'SO 15434'!D15+'SO 15435'!D15</f>
        <v>0</v>
      </c>
      <c r="E15" s="242">
        <f>'SO 15287'!E15+'SO 15434'!E15+'SO 15435'!E15</f>
        <v>0</v>
      </c>
      <c r="F15" s="290" t="s">
        <v>199</v>
      </c>
      <c r="G15" s="287"/>
      <c r="H15" s="231"/>
      <c r="I15" s="257">
        <f>Rekapitulácia!F10</f>
        <v>0</v>
      </c>
      <c r="J15" s="201"/>
      <c r="K15" s="269"/>
      <c r="L15" s="269"/>
      <c r="M15" s="269"/>
      <c r="N15" s="269"/>
      <c r="O15" s="269"/>
      <c r="P15" s="153"/>
    </row>
    <row r="16" spans="1:23" ht="18" customHeight="1" x14ac:dyDescent="0.3">
      <c r="A16" s="1"/>
      <c r="B16" s="245" t="s">
        <v>29</v>
      </c>
      <c r="C16" s="261">
        <f>'SO 15287'!C16+'SO 15434'!C16+'SO 15435'!C16</f>
        <v>0</v>
      </c>
      <c r="D16" s="262">
        <f>'SO 15287'!D16+'SO 15434'!D16+'SO 15435'!D16</f>
        <v>0</v>
      </c>
      <c r="E16" s="247">
        <f>'SO 15287'!E16+'SO 15434'!E16+'SO 15435'!E16</f>
        <v>0</v>
      </c>
      <c r="F16" s="291" t="s">
        <v>34</v>
      </c>
      <c r="G16" s="292"/>
      <c r="H16" s="234"/>
      <c r="I16" s="263">
        <f>Rekapitulácia!E10</f>
        <v>0</v>
      </c>
      <c r="J16" s="275"/>
      <c r="K16" s="269"/>
      <c r="L16" s="269"/>
      <c r="M16" s="269"/>
      <c r="N16" s="269"/>
      <c r="O16" s="269"/>
      <c r="P16" s="153"/>
    </row>
    <row r="17" spans="1:23" ht="18" customHeight="1" x14ac:dyDescent="0.3">
      <c r="A17" s="1"/>
      <c r="B17" s="212" t="s">
        <v>30</v>
      </c>
      <c r="C17" s="254">
        <f>'SO 15287'!C17+'SO 15434'!C17+'SO 15435'!C17</f>
        <v>0</v>
      </c>
      <c r="D17" s="250">
        <f>'SO 15287'!D17+'SO 15434'!D17+'SO 15435'!D17</f>
        <v>0</v>
      </c>
      <c r="E17" s="242">
        <f>'SO 15287'!E17+'SO 15434'!E17+'SO 15435'!E17</f>
        <v>0</v>
      </c>
      <c r="F17" s="293" t="s">
        <v>35</v>
      </c>
      <c r="G17" s="294"/>
      <c r="H17" s="232"/>
      <c r="I17" s="257">
        <f>Rekapitulácia!D10</f>
        <v>0</v>
      </c>
      <c r="J17" s="201"/>
      <c r="K17" s="269"/>
      <c r="L17" s="269"/>
      <c r="M17" s="269"/>
      <c r="N17" s="269"/>
      <c r="O17" s="269"/>
      <c r="P17" s="153"/>
    </row>
    <row r="18" spans="1:23" ht="18" customHeight="1" x14ac:dyDescent="0.3">
      <c r="A18" s="1"/>
      <c r="B18" s="239" t="s">
        <v>31</v>
      </c>
      <c r="C18" s="255">
        <f>'SO 15287'!C18+'SO 15434'!C18+'SO 15435'!C18</f>
        <v>0</v>
      </c>
      <c r="D18" s="251">
        <f>'SO 15287'!D18+'SO 15434'!D18+'SO 15435'!D18</f>
        <v>0</v>
      </c>
      <c r="E18" s="229">
        <f>'SO 15287'!E18+'SO 15434'!E18+'SO 15435'!E18</f>
        <v>0</v>
      </c>
      <c r="F18" s="295"/>
      <c r="G18" s="296"/>
      <c r="H18" s="230"/>
      <c r="I18" s="258"/>
      <c r="J18" s="272"/>
      <c r="K18" s="269"/>
      <c r="L18" s="269"/>
      <c r="M18" s="269"/>
      <c r="N18" s="269"/>
      <c r="O18" s="269"/>
      <c r="P18" s="153"/>
    </row>
    <row r="19" spans="1:23" ht="18" customHeight="1" x14ac:dyDescent="0.3">
      <c r="A19" s="1"/>
      <c r="B19" s="239" t="s">
        <v>32</v>
      </c>
      <c r="C19" s="256"/>
      <c r="D19" s="252"/>
      <c r="E19" s="244">
        <f>SUM(E15:E18)</f>
        <v>0</v>
      </c>
      <c r="F19" s="297" t="s">
        <v>32</v>
      </c>
      <c r="G19" s="298"/>
      <c r="H19" s="230"/>
      <c r="I19" s="259">
        <f>SUM(I15:I18)</f>
        <v>0</v>
      </c>
      <c r="J19" s="272"/>
      <c r="K19" s="269"/>
      <c r="L19" s="269"/>
      <c r="M19" s="269"/>
      <c r="N19" s="269"/>
      <c r="O19" s="269"/>
      <c r="P19" s="153"/>
    </row>
    <row r="20" spans="1:23" ht="18" customHeight="1" x14ac:dyDescent="0.3">
      <c r="A20" s="1"/>
      <c r="B20" s="245" t="s">
        <v>41</v>
      </c>
      <c r="C20" s="248"/>
      <c r="D20" s="248"/>
      <c r="E20" s="264"/>
      <c r="F20" s="288" t="s">
        <v>41</v>
      </c>
      <c r="G20" s="292"/>
      <c r="H20" s="234"/>
      <c r="I20" s="260"/>
      <c r="J20" s="275"/>
      <c r="K20" s="269"/>
      <c r="L20" s="269"/>
      <c r="M20" s="269"/>
      <c r="N20" s="269"/>
      <c r="O20" s="269"/>
      <c r="P20" s="153"/>
    </row>
    <row r="21" spans="1:23" ht="18" customHeight="1" x14ac:dyDescent="0.3">
      <c r="A21" s="1"/>
      <c r="B21" s="212" t="s">
        <v>341</v>
      </c>
      <c r="C21" s="232"/>
      <c r="D21" s="232"/>
      <c r="E21" s="242">
        <f>'SO 15287'!E21+'SO 15434'!E21+'SO 15435'!E21</f>
        <v>0</v>
      </c>
      <c r="F21" s="299" t="s">
        <v>344</v>
      </c>
      <c r="G21" s="296"/>
      <c r="H21" s="232"/>
      <c r="I21" s="257">
        <f>'SO 15287'!P21+'SO 15434'!P21+'SO 15435'!P21</f>
        <v>0</v>
      </c>
      <c r="J21" s="201"/>
      <c r="K21" s="269"/>
      <c r="L21" s="269"/>
      <c r="M21" s="269"/>
      <c r="N21" s="269"/>
      <c r="O21" s="269"/>
      <c r="P21" s="153"/>
    </row>
    <row r="22" spans="1:23" ht="18" customHeight="1" x14ac:dyDescent="0.3">
      <c r="A22" s="1"/>
      <c r="B22" s="239" t="s">
        <v>342</v>
      </c>
      <c r="C22" s="230"/>
      <c r="D22" s="230"/>
      <c r="E22" s="229">
        <f>'SO 15287'!E22+'SO 15434'!E22+'SO 15435'!E22</f>
        <v>0</v>
      </c>
      <c r="F22" s="299" t="s">
        <v>345</v>
      </c>
      <c r="G22" s="296"/>
      <c r="H22" s="230"/>
      <c r="I22" s="258">
        <f>'SO 15287'!P22+'SO 15434'!P22+'SO 15435'!P22</f>
        <v>0</v>
      </c>
      <c r="J22" s="272"/>
      <c r="K22" s="269"/>
      <c r="L22" s="269"/>
      <c r="M22" s="269"/>
      <c r="N22" s="269"/>
      <c r="O22" s="269"/>
      <c r="P22" s="153"/>
      <c r="V22" s="53"/>
      <c r="W22" s="53"/>
    </row>
    <row r="23" spans="1:23" ht="18" customHeight="1" x14ac:dyDescent="0.3">
      <c r="A23" s="1"/>
      <c r="B23" s="239" t="s">
        <v>343</v>
      </c>
      <c r="C23" s="230"/>
      <c r="D23" s="230"/>
      <c r="E23" s="229">
        <f>'SO 15287'!E23+'SO 15434'!E23+'SO 15435'!E23</f>
        <v>0</v>
      </c>
      <c r="F23" s="299" t="s">
        <v>346</v>
      </c>
      <c r="G23" s="296"/>
      <c r="H23" s="230"/>
      <c r="I23" s="258">
        <f>'SO 15287'!P23+'SO 15434'!P23+'SO 15435'!P23</f>
        <v>0</v>
      </c>
      <c r="J23" s="272"/>
      <c r="K23" s="269"/>
      <c r="L23" s="269"/>
      <c r="M23" s="269"/>
      <c r="N23" s="269"/>
      <c r="O23" s="269"/>
      <c r="P23" s="153"/>
      <c r="V23" s="53"/>
      <c r="W23" s="53"/>
    </row>
    <row r="24" spans="1:23" ht="18" customHeight="1" x14ac:dyDescent="0.3">
      <c r="A24" s="1"/>
      <c r="B24" s="236"/>
      <c r="C24" s="230"/>
      <c r="D24" s="230"/>
      <c r="E24" s="230"/>
      <c r="F24" s="300"/>
      <c r="G24" s="296"/>
      <c r="H24" s="230"/>
      <c r="I24" s="236"/>
      <c r="J24" s="272"/>
      <c r="K24" s="269"/>
      <c r="L24" s="269"/>
      <c r="M24" s="269"/>
      <c r="N24" s="269"/>
      <c r="O24" s="269"/>
      <c r="P24" s="153"/>
      <c r="V24" s="53"/>
      <c r="W24" s="53"/>
    </row>
    <row r="25" spans="1:23" ht="18" customHeight="1" x14ac:dyDescent="0.3">
      <c r="A25" s="1"/>
      <c r="B25" s="239"/>
      <c r="C25" s="230"/>
      <c r="D25" s="230"/>
      <c r="E25" s="230"/>
      <c r="F25" s="301" t="s">
        <v>32</v>
      </c>
      <c r="G25" s="302"/>
      <c r="H25" s="230"/>
      <c r="I25" s="259">
        <f>SUM(E21:E24)+SUM(I21:I24)</f>
        <v>0</v>
      </c>
      <c r="J25" s="272"/>
      <c r="K25" s="269"/>
      <c r="L25" s="269"/>
      <c r="M25" s="269"/>
      <c r="N25" s="269"/>
      <c r="O25" s="269"/>
      <c r="P25" s="153"/>
    </row>
    <row r="26" spans="1:23" ht="18" customHeight="1" x14ac:dyDescent="0.3">
      <c r="A26" s="1"/>
      <c r="B26" s="211" t="s">
        <v>53</v>
      </c>
      <c r="C26" s="132"/>
      <c r="D26" s="132"/>
      <c r="E26" s="266"/>
      <c r="F26" s="288" t="s">
        <v>36</v>
      </c>
      <c r="G26" s="289"/>
      <c r="H26" s="132"/>
      <c r="I26" s="235"/>
      <c r="J26" s="274"/>
      <c r="K26" s="269"/>
      <c r="L26" s="269"/>
      <c r="M26" s="269"/>
      <c r="N26" s="269"/>
      <c r="O26" s="269"/>
      <c r="P26" s="153"/>
    </row>
    <row r="27" spans="1:23" ht="18" customHeight="1" x14ac:dyDescent="0.3">
      <c r="A27" s="1"/>
      <c r="B27" s="208"/>
      <c r="C27" s="1"/>
      <c r="D27" s="1"/>
      <c r="E27" s="267"/>
      <c r="F27" s="281" t="s">
        <v>37</v>
      </c>
      <c r="G27" s="282"/>
      <c r="H27" s="133"/>
      <c r="I27" s="257">
        <f>E19+I19+I25</f>
        <v>0</v>
      </c>
      <c r="J27" s="201"/>
      <c r="K27" s="269"/>
      <c r="L27" s="269"/>
      <c r="M27" s="269"/>
      <c r="N27" s="269"/>
      <c r="O27" s="269"/>
      <c r="P27" s="153"/>
    </row>
    <row r="28" spans="1:23" ht="18" customHeight="1" x14ac:dyDescent="0.3">
      <c r="A28" s="1"/>
      <c r="B28" s="208"/>
      <c r="C28" s="1"/>
      <c r="D28" s="1"/>
      <c r="E28" s="267"/>
      <c r="F28" s="283" t="s">
        <v>38</v>
      </c>
      <c r="G28" s="284"/>
      <c r="H28" s="247">
        <f>Rekapitulácia!B11</f>
        <v>0</v>
      </c>
      <c r="I28" s="245">
        <f>ROUND(((ROUND(H28,2)*20)/100),2)*1</f>
        <v>0</v>
      </c>
      <c r="J28" s="275"/>
      <c r="K28" s="269"/>
      <c r="L28" s="269"/>
      <c r="M28" s="269"/>
      <c r="N28" s="269"/>
      <c r="O28" s="269"/>
      <c r="P28" s="152"/>
    </row>
    <row r="29" spans="1:23" ht="18" customHeight="1" x14ac:dyDescent="0.3">
      <c r="A29" s="1"/>
      <c r="B29" s="208"/>
      <c r="C29" s="1"/>
      <c r="D29" s="1"/>
      <c r="E29" s="267"/>
      <c r="F29" s="285" t="s">
        <v>39</v>
      </c>
      <c r="G29" s="286"/>
      <c r="H29" s="242">
        <f>Rekapitulácia!B12</f>
        <v>0</v>
      </c>
      <c r="I29" s="212">
        <f>ROUND(((ROUND(H29,2)*0)/100),2)</f>
        <v>0</v>
      </c>
      <c r="J29" s="201"/>
      <c r="K29" s="269"/>
      <c r="L29" s="269"/>
      <c r="M29" s="269"/>
      <c r="N29" s="269"/>
      <c r="O29" s="269"/>
      <c r="P29" s="152"/>
    </row>
    <row r="30" spans="1:23" ht="18" customHeight="1" x14ac:dyDescent="0.3">
      <c r="A30" s="1"/>
      <c r="B30" s="208"/>
      <c r="C30" s="1"/>
      <c r="D30" s="1"/>
      <c r="E30" s="267"/>
      <c r="F30" s="283" t="s">
        <v>40</v>
      </c>
      <c r="G30" s="284"/>
      <c r="H30" s="234"/>
      <c r="I30" s="265">
        <f>SUM(I27:I29)</f>
        <v>0</v>
      </c>
      <c r="J30" s="275"/>
      <c r="K30" s="269"/>
      <c r="L30" s="269"/>
      <c r="M30" s="269"/>
      <c r="N30" s="269"/>
      <c r="O30" s="269"/>
      <c r="P30" s="153"/>
    </row>
    <row r="31" spans="1:23" ht="18" customHeight="1" x14ac:dyDescent="0.3">
      <c r="A31" s="1"/>
      <c r="B31" s="208"/>
      <c r="C31" s="1"/>
      <c r="D31" s="1"/>
      <c r="E31" s="268"/>
      <c r="F31" s="282"/>
      <c r="G31" s="287"/>
      <c r="H31" s="232"/>
      <c r="I31" s="208"/>
      <c r="J31" s="201"/>
      <c r="K31" s="269"/>
      <c r="L31" s="269"/>
      <c r="M31" s="269"/>
      <c r="N31" s="269"/>
      <c r="O31" s="269"/>
      <c r="P31" s="153"/>
    </row>
    <row r="32" spans="1:23" ht="18" customHeight="1" x14ac:dyDescent="0.3">
      <c r="A32" s="1"/>
      <c r="B32" s="211" t="s">
        <v>51</v>
      </c>
      <c r="C32" s="127"/>
      <c r="D32" s="127"/>
      <c r="E32" s="246" t="s">
        <v>52</v>
      </c>
      <c r="F32" s="231"/>
      <c r="G32" s="127"/>
      <c r="H32" s="132"/>
      <c r="I32" s="127"/>
      <c r="J32" s="274"/>
      <c r="K32" s="269"/>
      <c r="L32" s="269"/>
      <c r="M32" s="269"/>
      <c r="N32" s="269"/>
      <c r="O32" s="269"/>
      <c r="P32" s="153"/>
    </row>
    <row r="33" spans="1:23" ht="18" customHeight="1" x14ac:dyDescent="0.3">
      <c r="A33" s="1"/>
      <c r="B33" s="208"/>
      <c r="C33" s="1"/>
      <c r="D33" s="1"/>
      <c r="E33" s="1"/>
      <c r="F33" s="1"/>
      <c r="G33" s="1"/>
      <c r="H33" s="1"/>
      <c r="I33" s="1"/>
      <c r="J33" s="201"/>
      <c r="K33" s="269"/>
      <c r="L33" s="269"/>
      <c r="M33" s="269"/>
      <c r="N33" s="269"/>
      <c r="O33" s="269"/>
      <c r="P33" s="153"/>
    </row>
    <row r="34" spans="1:23" ht="18" customHeight="1" x14ac:dyDescent="0.3">
      <c r="A34" s="1"/>
      <c r="B34" s="208"/>
      <c r="C34" s="1"/>
      <c r="D34" s="1"/>
      <c r="E34" s="1"/>
      <c r="F34" s="1"/>
      <c r="G34" s="1"/>
      <c r="H34" s="1"/>
      <c r="I34" s="1"/>
      <c r="J34" s="201"/>
      <c r="K34" s="269"/>
      <c r="L34" s="269"/>
      <c r="M34" s="269"/>
      <c r="N34" s="269"/>
      <c r="O34" s="269"/>
      <c r="P34" s="153"/>
    </row>
    <row r="35" spans="1:23" ht="18" customHeight="1" x14ac:dyDescent="0.3">
      <c r="A35" s="1"/>
      <c r="B35" s="208"/>
      <c r="C35" s="1"/>
      <c r="D35" s="1"/>
      <c r="E35" s="1"/>
      <c r="F35" s="1"/>
      <c r="G35" s="1"/>
      <c r="H35" s="1"/>
      <c r="I35" s="1"/>
      <c r="J35" s="201"/>
      <c r="K35" s="269"/>
      <c r="L35" s="269"/>
      <c r="M35" s="269"/>
      <c r="N35" s="269"/>
      <c r="O35" s="269"/>
      <c r="P35" s="153"/>
    </row>
    <row r="36" spans="1:23" ht="18" customHeight="1" x14ac:dyDescent="0.3">
      <c r="A36" s="1"/>
      <c r="B36" s="208"/>
      <c r="C36" s="1"/>
      <c r="D36" s="1"/>
      <c r="E36" s="1"/>
      <c r="F36" s="1"/>
      <c r="G36" s="1"/>
      <c r="H36" s="1"/>
      <c r="I36" s="1"/>
      <c r="J36" s="201"/>
      <c r="K36" s="269"/>
      <c r="L36" s="269"/>
      <c r="M36" s="269"/>
      <c r="N36" s="269"/>
      <c r="O36" s="269"/>
      <c r="P36" s="153"/>
    </row>
    <row r="37" spans="1:23" ht="18" customHeight="1" x14ac:dyDescent="0.3">
      <c r="A37" s="1"/>
      <c r="B37" s="208"/>
      <c r="C37" s="1"/>
      <c r="D37" s="1"/>
      <c r="E37" s="1"/>
      <c r="F37" s="1"/>
      <c r="G37" s="1"/>
      <c r="H37" s="1"/>
      <c r="I37" s="1"/>
      <c r="J37" s="201"/>
      <c r="K37" s="269"/>
      <c r="L37" s="269"/>
      <c r="M37" s="269"/>
      <c r="N37" s="269"/>
      <c r="O37" s="269"/>
      <c r="P37" s="153"/>
    </row>
    <row r="38" spans="1:23" ht="18" customHeight="1" x14ac:dyDescent="0.3">
      <c r="A38" s="1"/>
      <c r="B38" s="270"/>
      <c r="C38" s="271"/>
      <c r="D38" s="271"/>
      <c r="E38" s="271"/>
      <c r="F38" s="271"/>
      <c r="G38" s="271"/>
      <c r="H38" s="271"/>
      <c r="I38" s="271"/>
      <c r="J38" s="276"/>
      <c r="K38" s="269"/>
      <c r="L38" s="269"/>
      <c r="M38" s="269"/>
      <c r="N38" s="269"/>
      <c r="O38" s="269"/>
      <c r="P38" s="153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7198-C1CB-47AB-BCF7-A1E94646AEB3}">
  <dimension ref="A1:AA163"/>
  <sheetViews>
    <sheetView workbookViewId="0">
      <pane ySplit="1" topLeftCell="A123" activePane="bottomLeft" state="frozen"/>
      <selection pane="bottomLeft" activeCell="H85" sqref="H85:H16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77" t="s">
        <v>15</v>
      </c>
      <c r="C1" s="322"/>
      <c r="D1" s="12"/>
      <c r="E1" s="378" t="s">
        <v>0</v>
      </c>
      <c r="F1" s="379"/>
      <c r="G1" s="13"/>
      <c r="H1" s="321" t="s">
        <v>69</v>
      </c>
      <c r="I1" s="32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0" t="s">
        <v>15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3"/>
    </row>
    <row r="3" spans="1:23" ht="18" customHeight="1" x14ac:dyDescent="0.3">
      <c r="A3" s="15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3"/>
    </row>
    <row r="4" spans="1:23" ht="18" customHeight="1" x14ac:dyDescent="0.3">
      <c r="A4" s="15"/>
      <c r="B4" s="43" t="s">
        <v>16</v>
      </c>
      <c r="C4" s="32"/>
      <c r="D4" s="25"/>
      <c r="E4" s="25"/>
      <c r="F4" s="44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19</v>
      </c>
      <c r="C6" s="32"/>
      <c r="D6" s="44" t="s">
        <v>20</v>
      </c>
      <c r="E6" s="25"/>
      <c r="F6" s="44" t="s">
        <v>21</v>
      </c>
      <c r="G6" s="44" t="s">
        <v>22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88" t="s">
        <v>23</v>
      </c>
      <c r="C7" s="389"/>
      <c r="D7" s="389"/>
      <c r="E7" s="389"/>
      <c r="F7" s="389"/>
      <c r="G7" s="389"/>
      <c r="H7" s="39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26</v>
      </c>
      <c r="C8" s="46"/>
      <c r="D8" s="28"/>
      <c r="E8" s="28"/>
      <c r="F8" s="50" t="s">
        <v>27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67" t="s">
        <v>24</v>
      </c>
      <c r="C9" s="368"/>
      <c r="D9" s="368"/>
      <c r="E9" s="368"/>
      <c r="F9" s="368"/>
      <c r="G9" s="368"/>
      <c r="H9" s="36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26</v>
      </c>
      <c r="C10" s="32"/>
      <c r="D10" s="25"/>
      <c r="E10" s="25"/>
      <c r="F10" s="44" t="s">
        <v>27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67" t="s">
        <v>25</v>
      </c>
      <c r="C11" s="368"/>
      <c r="D11" s="368"/>
      <c r="E11" s="368"/>
      <c r="F11" s="368"/>
      <c r="G11" s="368"/>
      <c r="H11" s="36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26</v>
      </c>
      <c r="C12" s="32"/>
      <c r="D12" s="25"/>
      <c r="E12" s="25"/>
      <c r="F12" s="44" t="s">
        <v>27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48</v>
      </c>
      <c r="D14" s="61" t="s">
        <v>49</v>
      </c>
      <c r="E14" s="66" t="s">
        <v>50</v>
      </c>
      <c r="F14" s="370" t="s">
        <v>33</v>
      </c>
      <c r="G14" s="371"/>
      <c r="H14" s="37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28</v>
      </c>
      <c r="C15" s="63">
        <f>'SO 15287'!E62</f>
        <v>0</v>
      </c>
      <c r="D15" s="58">
        <f>'SO 15287'!F62</f>
        <v>0</v>
      </c>
      <c r="E15" s="67">
        <f>'SO 15287'!G62</f>
        <v>0</v>
      </c>
      <c r="F15" s="373"/>
      <c r="G15" s="364"/>
      <c r="H15" s="35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29</v>
      </c>
      <c r="C16" s="92"/>
      <c r="D16" s="93"/>
      <c r="E16" s="94"/>
      <c r="F16" s="374" t="s">
        <v>34</v>
      </c>
      <c r="G16" s="364"/>
      <c r="H16" s="351"/>
      <c r="I16" s="25"/>
      <c r="J16" s="25"/>
      <c r="K16" s="26"/>
      <c r="L16" s="26"/>
      <c r="M16" s="26"/>
      <c r="N16" s="26"/>
      <c r="O16" s="74"/>
      <c r="P16" s="83">
        <f>(SUM(Z83:Z162))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30</v>
      </c>
      <c r="C17" s="63">
        <f>'SO 15287'!E66</f>
        <v>0</v>
      </c>
      <c r="D17" s="58">
        <f>'SO 15287'!F66</f>
        <v>0</v>
      </c>
      <c r="E17" s="67">
        <f>'SO 15287'!G66</f>
        <v>0</v>
      </c>
      <c r="F17" s="375" t="s">
        <v>35</v>
      </c>
      <c r="G17" s="364"/>
      <c r="H17" s="35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31</v>
      </c>
      <c r="C18" s="64"/>
      <c r="D18" s="59"/>
      <c r="E18" s="68"/>
      <c r="F18" s="376"/>
      <c r="G18" s="366"/>
      <c r="H18" s="35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32</v>
      </c>
      <c r="C19" s="65"/>
      <c r="D19" s="60"/>
      <c r="E19" s="69">
        <f>SUM(E15:E18)</f>
        <v>0</v>
      </c>
      <c r="F19" s="391" t="s">
        <v>32</v>
      </c>
      <c r="G19" s="350"/>
      <c r="H19" s="392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41</v>
      </c>
      <c r="C20" s="57"/>
      <c r="D20" s="95"/>
      <c r="E20" s="96"/>
      <c r="F20" s="352" t="s">
        <v>41</v>
      </c>
      <c r="G20" s="393"/>
      <c r="H20" s="37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42</v>
      </c>
      <c r="C21" s="51"/>
      <c r="D21" s="91"/>
      <c r="E21" s="70">
        <f>((E15*U22*0)+(E16*V22*0)+(E17*W22*0))/100</f>
        <v>0</v>
      </c>
      <c r="F21" s="363" t="s">
        <v>45</v>
      </c>
      <c r="G21" s="364"/>
      <c r="H21" s="35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43</v>
      </c>
      <c r="C22" s="34"/>
      <c r="D22" s="72"/>
      <c r="E22" s="71">
        <f>((E15*U23*0)+(E16*V23*0)+(E17*W23*0))/100</f>
        <v>0</v>
      </c>
      <c r="F22" s="363" t="s">
        <v>46</v>
      </c>
      <c r="G22" s="364"/>
      <c r="H22" s="35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44</v>
      </c>
      <c r="C23" s="34"/>
      <c r="D23" s="72"/>
      <c r="E23" s="71">
        <f>((E15*U24*0)+(E16*V24*0)+(E17*W24*0))/100</f>
        <v>0</v>
      </c>
      <c r="F23" s="363" t="s">
        <v>47</v>
      </c>
      <c r="G23" s="364"/>
      <c r="H23" s="35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65"/>
      <c r="G24" s="366"/>
      <c r="H24" s="35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49" t="s">
        <v>32</v>
      </c>
      <c r="G25" s="350"/>
      <c r="H25" s="35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53</v>
      </c>
      <c r="C26" s="98"/>
      <c r="D26" s="100"/>
      <c r="E26" s="106"/>
      <c r="F26" s="352" t="s">
        <v>36</v>
      </c>
      <c r="G26" s="353"/>
      <c r="H26" s="35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5" t="s">
        <v>37</v>
      </c>
      <c r="G27" s="338"/>
      <c r="H27" s="356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7" t="s">
        <v>38</v>
      </c>
      <c r="G28" s="358"/>
      <c r="H28" s="218">
        <f>P27-SUM('SO 15287'!K83:'SO 15287'!K162)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9" t="s">
        <v>39</v>
      </c>
      <c r="G29" s="360"/>
      <c r="H29" s="33">
        <f>SUM('SO 15287'!K83:'SO 15287'!K162)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1" t="s">
        <v>40</v>
      </c>
      <c r="G30" s="362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8"/>
      <c r="G31" s="339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51</v>
      </c>
      <c r="C32" s="102"/>
      <c r="D32" s="19"/>
      <c r="E32" s="111" t="s">
        <v>52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2" t="s">
        <v>0</v>
      </c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44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6" t="s">
        <v>23</v>
      </c>
      <c r="C46" s="327"/>
      <c r="D46" s="327"/>
      <c r="E46" s="328"/>
      <c r="F46" s="345" t="s">
        <v>20</v>
      </c>
      <c r="G46" s="327"/>
      <c r="H46" s="328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6" t="s">
        <v>24</v>
      </c>
      <c r="C47" s="327"/>
      <c r="D47" s="327"/>
      <c r="E47" s="328"/>
      <c r="F47" s="345" t="s">
        <v>18</v>
      </c>
      <c r="G47" s="327"/>
      <c r="H47" s="328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6" t="s">
        <v>25</v>
      </c>
      <c r="C48" s="327"/>
      <c r="D48" s="327"/>
      <c r="E48" s="328"/>
      <c r="F48" s="345" t="s">
        <v>57</v>
      </c>
      <c r="G48" s="327"/>
      <c r="H48" s="328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6" t="s">
        <v>1</v>
      </c>
      <c r="C49" s="347"/>
      <c r="D49" s="347"/>
      <c r="E49" s="347"/>
      <c r="F49" s="347"/>
      <c r="G49" s="347"/>
      <c r="H49" s="347"/>
      <c r="I49" s="34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58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0" t="s">
        <v>54</v>
      </c>
      <c r="C54" s="341"/>
      <c r="D54" s="129"/>
      <c r="E54" s="129" t="s">
        <v>48</v>
      </c>
      <c r="F54" s="129" t="s">
        <v>49</v>
      </c>
      <c r="G54" s="129" t="s">
        <v>32</v>
      </c>
      <c r="H54" s="129" t="s">
        <v>55</v>
      </c>
      <c r="I54" s="129" t="s">
        <v>56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7" t="s">
        <v>59</v>
      </c>
      <c r="C55" s="318"/>
      <c r="D55" s="318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2" t="s">
        <v>60</v>
      </c>
      <c r="C56" s="333"/>
      <c r="D56" s="333"/>
      <c r="E56" s="140">
        <f>'SO 15287'!L107</f>
        <v>0</v>
      </c>
      <c r="F56" s="140">
        <f>'SO 15287'!M107</f>
        <v>0</v>
      </c>
      <c r="G56" s="140">
        <f>'SO 15287'!I107</f>
        <v>0</v>
      </c>
      <c r="H56" s="141">
        <f>'SO 15287'!S107</f>
        <v>2.75</v>
      </c>
      <c r="I56" s="141">
        <f>'SO 15287'!V107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2" t="s">
        <v>61</v>
      </c>
      <c r="C57" s="333"/>
      <c r="D57" s="333"/>
      <c r="E57" s="140">
        <f>'SO 15287'!L112</f>
        <v>0</v>
      </c>
      <c r="F57" s="140">
        <f>'SO 15287'!M112</f>
        <v>0</v>
      </c>
      <c r="G57" s="140">
        <f>'SO 15287'!I112</f>
        <v>0</v>
      </c>
      <c r="H57" s="141">
        <f>'SO 15287'!S112</f>
        <v>224.87</v>
      </c>
      <c r="I57" s="141">
        <f>'SO 15287'!V112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2" t="s">
        <v>62</v>
      </c>
      <c r="C58" s="333"/>
      <c r="D58" s="333"/>
      <c r="E58" s="140">
        <f>'SO 15287'!L119</f>
        <v>0</v>
      </c>
      <c r="F58" s="140">
        <f>'SO 15287'!M119</f>
        <v>0</v>
      </c>
      <c r="G58" s="140">
        <f>'SO 15287'!I119</f>
        <v>0</v>
      </c>
      <c r="H58" s="141">
        <f>'SO 15287'!S119</f>
        <v>181.21</v>
      </c>
      <c r="I58" s="141">
        <f>'SO 15287'!V119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2" t="s">
        <v>63</v>
      </c>
      <c r="C59" s="333"/>
      <c r="D59" s="333"/>
      <c r="E59" s="140">
        <f>'SO 15287'!L141</f>
        <v>0</v>
      </c>
      <c r="F59" s="140">
        <f>'SO 15287'!M141</f>
        <v>0</v>
      </c>
      <c r="G59" s="140">
        <f>'SO 15287'!I141</f>
        <v>0</v>
      </c>
      <c r="H59" s="141">
        <f>'SO 15287'!S141</f>
        <v>72.25</v>
      </c>
      <c r="I59" s="141">
        <f>'SO 15287'!V141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2" t="s">
        <v>64</v>
      </c>
      <c r="C60" s="333"/>
      <c r="D60" s="333"/>
      <c r="E60" s="140">
        <f>'SO 15287'!L147</f>
        <v>0</v>
      </c>
      <c r="F60" s="140">
        <f>'SO 15287'!M147</f>
        <v>0</v>
      </c>
      <c r="G60" s="140">
        <f>'SO 15287'!I147</f>
        <v>0</v>
      </c>
      <c r="H60" s="141">
        <f>'SO 15287'!S147</f>
        <v>0</v>
      </c>
      <c r="I60" s="141">
        <f>'SO 15287'!V147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32" t="s">
        <v>65</v>
      </c>
      <c r="C61" s="333"/>
      <c r="D61" s="333"/>
      <c r="E61" s="140">
        <f>'SO 15287'!L152</f>
        <v>0</v>
      </c>
      <c r="F61" s="140">
        <f>'SO 15287'!M152</f>
        <v>0</v>
      </c>
      <c r="G61" s="140">
        <f>'SO 15287'!I152</f>
        <v>0</v>
      </c>
      <c r="H61" s="141">
        <f>'SO 15287'!S152</f>
        <v>0</v>
      </c>
      <c r="I61" s="141">
        <f>'SO 15287'!V152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0"/>
      <c r="B62" s="334" t="s">
        <v>59</v>
      </c>
      <c r="C62" s="314"/>
      <c r="D62" s="314"/>
      <c r="E62" s="142">
        <f>'SO 15287'!L154</f>
        <v>0</v>
      </c>
      <c r="F62" s="142">
        <f>'SO 15287'!M154</f>
        <v>0</v>
      </c>
      <c r="G62" s="142">
        <f>'SO 15287'!I154</f>
        <v>0</v>
      </c>
      <c r="H62" s="143">
        <f>'SO 15287'!S154</f>
        <v>481.08</v>
      </c>
      <c r="I62" s="143">
        <f>'SO 15287'!V154</f>
        <v>0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"/>
      <c r="B63" s="208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0"/>
      <c r="B64" s="334" t="s">
        <v>66</v>
      </c>
      <c r="C64" s="314"/>
      <c r="D64" s="314"/>
      <c r="E64" s="140"/>
      <c r="F64" s="140"/>
      <c r="G64" s="140"/>
      <c r="H64" s="141"/>
      <c r="I64" s="141"/>
      <c r="J64" s="141"/>
      <c r="K64" s="141"/>
      <c r="L64" s="141"/>
      <c r="M64" s="141"/>
      <c r="N64" s="141"/>
      <c r="O64" s="141"/>
      <c r="P64" s="141"/>
      <c r="Q64" s="139"/>
      <c r="R64" s="139"/>
      <c r="S64" s="139"/>
      <c r="T64" s="139"/>
      <c r="U64" s="139"/>
      <c r="V64" s="152"/>
      <c r="W64" s="217"/>
      <c r="X64" s="139"/>
      <c r="Y64" s="139"/>
      <c r="Z64" s="139"/>
    </row>
    <row r="65" spans="1:26" x14ac:dyDescent="0.3">
      <c r="A65" s="10"/>
      <c r="B65" s="332" t="s">
        <v>67</v>
      </c>
      <c r="C65" s="333"/>
      <c r="D65" s="333"/>
      <c r="E65" s="140">
        <f>'SO 15287'!L160</f>
        <v>0</v>
      </c>
      <c r="F65" s="140">
        <f>'SO 15287'!M160</f>
        <v>0</v>
      </c>
      <c r="G65" s="140">
        <f>'SO 15287'!I160</f>
        <v>0</v>
      </c>
      <c r="H65" s="141">
        <f>'SO 15287'!S160</f>
        <v>16.91</v>
      </c>
      <c r="I65" s="141">
        <f>'SO 15287'!V160</f>
        <v>0</v>
      </c>
      <c r="J65" s="141"/>
      <c r="K65" s="141"/>
      <c r="L65" s="141"/>
      <c r="M65" s="141"/>
      <c r="N65" s="141"/>
      <c r="O65" s="141"/>
      <c r="P65" s="141"/>
      <c r="Q65" s="139"/>
      <c r="R65" s="139"/>
      <c r="S65" s="139"/>
      <c r="T65" s="139"/>
      <c r="U65" s="139"/>
      <c r="V65" s="152"/>
      <c r="W65" s="217"/>
      <c r="X65" s="139"/>
      <c r="Y65" s="139"/>
      <c r="Z65" s="139"/>
    </row>
    <row r="66" spans="1:26" x14ac:dyDescent="0.3">
      <c r="A66" s="10"/>
      <c r="B66" s="334" t="s">
        <v>66</v>
      </c>
      <c r="C66" s="314"/>
      <c r="D66" s="314"/>
      <c r="E66" s="142">
        <f>'SO 15287'!L162</f>
        <v>0</v>
      </c>
      <c r="F66" s="142">
        <f>'SO 15287'!M162</f>
        <v>0</v>
      </c>
      <c r="G66" s="142">
        <f>'SO 15287'!I162</f>
        <v>0</v>
      </c>
      <c r="H66" s="143">
        <f>'SO 15287'!S162</f>
        <v>16.91</v>
      </c>
      <c r="I66" s="143">
        <f>'SO 15287'!V162</f>
        <v>0</v>
      </c>
      <c r="J66" s="143"/>
      <c r="K66" s="143"/>
      <c r="L66" s="143"/>
      <c r="M66" s="143"/>
      <c r="N66" s="143"/>
      <c r="O66" s="143"/>
      <c r="P66" s="143"/>
      <c r="Q66" s="139"/>
      <c r="R66" s="139"/>
      <c r="S66" s="139"/>
      <c r="T66" s="139"/>
      <c r="U66" s="139"/>
      <c r="V66" s="152"/>
      <c r="W66" s="217"/>
      <c r="X66" s="139"/>
      <c r="Y66" s="139"/>
      <c r="Z66" s="139"/>
    </row>
    <row r="67" spans="1:26" x14ac:dyDescent="0.3">
      <c r="A67" s="1"/>
      <c r="B67" s="208"/>
      <c r="C67" s="1"/>
      <c r="D67" s="1"/>
      <c r="E67" s="133"/>
      <c r="F67" s="133"/>
      <c r="G67" s="133"/>
      <c r="H67" s="134"/>
      <c r="I67" s="134"/>
      <c r="J67" s="134"/>
      <c r="K67" s="134"/>
      <c r="L67" s="134"/>
      <c r="M67" s="134"/>
      <c r="N67" s="134"/>
      <c r="O67" s="134"/>
      <c r="P67" s="134"/>
      <c r="V67" s="153"/>
      <c r="W67" s="53"/>
    </row>
    <row r="68" spans="1:26" x14ac:dyDescent="0.3">
      <c r="A68" s="144"/>
      <c r="B68" s="335" t="s">
        <v>68</v>
      </c>
      <c r="C68" s="336"/>
      <c r="D68" s="336"/>
      <c r="E68" s="146">
        <f>'SO 15287'!L163</f>
        <v>0</v>
      </c>
      <c r="F68" s="146">
        <f>'SO 15287'!M163</f>
        <v>0</v>
      </c>
      <c r="G68" s="146">
        <f>'SO 15287'!I163</f>
        <v>0</v>
      </c>
      <c r="H68" s="147">
        <f>'SO 15287'!S163</f>
        <v>497.99</v>
      </c>
      <c r="I68" s="147">
        <f>'SO 15287'!V163</f>
        <v>0</v>
      </c>
      <c r="J68" s="148"/>
      <c r="K68" s="148"/>
      <c r="L68" s="148"/>
      <c r="M68" s="148"/>
      <c r="N68" s="148"/>
      <c r="O68" s="148"/>
      <c r="P68" s="148"/>
      <c r="Q68" s="149"/>
      <c r="R68" s="149"/>
      <c r="S68" s="149"/>
      <c r="T68" s="149"/>
      <c r="U68" s="149"/>
      <c r="V68" s="154"/>
      <c r="W68" s="217"/>
      <c r="X68" s="145"/>
      <c r="Y68" s="145"/>
      <c r="Z68" s="145"/>
    </row>
    <row r="69" spans="1:26" x14ac:dyDescent="0.3">
      <c r="A69" s="15"/>
      <c r="B69" s="42"/>
      <c r="C69" s="3"/>
      <c r="D69" s="3"/>
      <c r="E69" s="14"/>
      <c r="F69" s="14"/>
      <c r="G69" s="14"/>
      <c r="H69" s="155"/>
      <c r="I69" s="15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x14ac:dyDescent="0.3">
      <c r="A70" s="15"/>
      <c r="B70" s="42"/>
      <c r="C70" s="3"/>
      <c r="D70" s="3"/>
      <c r="E70" s="14"/>
      <c r="F70" s="14"/>
      <c r="G70" s="14"/>
      <c r="H70" s="155"/>
      <c r="I70" s="15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x14ac:dyDescent="0.3">
      <c r="A71" s="15"/>
      <c r="B71" s="38"/>
      <c r="C71" s="8"/>
      <c r="D71" s="8"/>
      <c r="E71" s="27"/>
      <c r="F71" s="27"/>
      <c r="G71" s="27"/>
      <c r="H71" s="156"/>
      <c r="I71" s="156"/>
      <c r="J71" s="156"/>
      <c r="K71" s="156"/>
      <c r="L71" s="156"/>
      <c r="M71" s="156"/>
      <c r="N71" s="156"/>
      <c r="O71" s="156"/>
      <c r="P71" s="156"/>
      <c r="Q71" s="16"/>
      <c r="R71" s="16"/>
      <c r="S71" s="16"/>
      <c r="T71" s="16"/>
      <c r="U71" s="16"/>
      <c r="V71" s="16"/>
      <c r="W71" s="53"/>
    </row>
    <row r="72" spans="1:26" ht="34.950000000000003" customHeight="1" x14ac:dyDescent="0.3">
      <c r="A72" s="1"/>
      <c r="B72" s="319" t="s">
        <v>69</v>
      </c>
      <c r="C72" s="320"/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53"/>
    </row>
    <row r="73" spans="1:26" x14ac:dyDescent="0.3">
      <c r="A73" s="15"/>
      <c r="B73" s="97"/>
      <c r="C73" s="19"/>
      <c r="D73" s="19"/>
      <c r="E73" s="99"/>
      <c r="F73" s="99"/>
      <c r="G73" s="99"/>
      <c r="H73" s="170"/>
      <c r="I73" s="170"/>
      <c r="J73" s="170"/>
      <c r="K73" s="170"/>
      <c r="L73" s="170"/>
      <c r="M73" s="170"/>
      <c r="N73" s="170"/>
      <c r="O73" s="170"/>
      <c r="P73" s="170"/>
      <c r="Q73" s="20"/>
      <c r="R73" s="20"/>
      <c r="S73" s="20"/>
      <c r="T73" s="20"/>
      <c r="U73" s="20"/>
      <c r="V73" s="20"/>
      <c r="W73" s="53"/>
    </row>
    <row r="74" spans="1:26" ht="19.95" customHeight="1" x14ac:dyDescent="0.3">
      <c r="A74" s="203"/>
      <c r="B74" s="323" t="s">
        <v>23</v>
      </c>
      <c r="C74" s="324"/>
      <c r="D74" s="324"/>
      <c r="E74" s="325"/>
      <c r="F74" s="168"/>
      <c r="G74" s="168"/>
      <c r="H74" s="169" t="s">
        <v>80</v>
      </c>
      <c r="I74" s="329" t="s">
        <v>81</v>
      </c>
      <c r="J74" s="330"/>
      <c r="K74" s="330"/>
      <c r="L74" s="330"/>
      <c r="M74" s="330"/>
      <c r="N74" s="330"/>
      <c r="O74" s="330"/>
      <c r="P74" s="331"/>
      <c r="Q74" s="18"/>
      <c r="R74" s="18"/>
      <c r="S74" s="18"/>
      <c r="T74" s="18"/>
      <c r="U74" s="18"/>
      <c r="V74" s="18"/>
      <c r="W74" s="53"/>
    </row>
    <row r="75" spans="1:26" ht="19.95" customHeight="1" x14ac:dyDescent="0.3">
      <c r="A75" s="203"/>
      <c r="B75" s="326" t="s">
        <v>24</v>
      </c>
      <c r="C75" s="327"/>
      <c r="D75" s="327"/>
      <c r="E75" s="328"/>
      <c r="F75" s="164"/>
      <c r="G75" s="164"/>
      <c r="H75" s="165" t="s">
        <v>18</v>
      </c>
      <c r="I75" s="16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203"/>
      <c r="B76" s="326" t="s">
        <v>25</v>
      </c>
      <c r="C76" s="327"/>
      <c r="D76" s="327"/>
      <c r="E76" s="328"/>
      <c r="F76" s="164"/>
      <c r="G76" s="164"/>
      <c r="H76" s="165" t="s">
        <v>82</v>
      </c>
      <c r="I76" s="165" t="s">
        <v>22</v>
      </c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7" t="s">
        <v>83</v>
      </c>
      <c r="C77" s="3"/>
      <c r="D77" s="3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207" t="s">
        <v>16</v>
      </c>
      <c r="C78" s="3"/>
      <c r="D78" s="3"/>
      <c r="E78" s="14"/>
      <c r="F78" s="14"/>
      <c r="G78" s="14"/>
      <c r="H78" s="155"/>
      <c r="I78" s="155"/>
      <c r="J78" s="155"/>
      <c r="K78" s="155"/>
      <c r="L78" s="155"/>
      <c r="M78" s="155"/>
      <c r="N78" s="155"/>
      <c r="O78" s="155"/>
      <c r="P78" s="155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42"/>
      <c r="C79" s="3"/>
      <c r="D79" s="3"/>
      <c r="E79" s="14"/>
      <c r="F79" s="14"/>
      <c r="G79" s="14"/>
      <c r="H79" s="155"/>
      <c r="I79" s="155"/>
      <c r="J79" s="155"/>
      <c r="K79" s="155"/>
      <c r="L79" s="155"/>
      <c r="M79" s="155"/>
      <c r="N79" s="155"/>
      <c r="O79" s="155"/>
      <c r="P79" s="155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42"/>
      <c r="C80" s="3"/>
      <c r="D80" s="3"/>
      <c r="E80" s="14"/>
      <c r="F80" s="14"/>
      <c r="G80" s="14"/>
      <c r="H80" s="155"/>
      <c r="I80" s="155"/>
      <c r="J80" s="155"/>
      <c r="K80" s="155"/>
      <c r="L80" s="155"/>
      <c r="M80" s="155"/>
      <c r="N80" s="155"/>
      <c r="O80" s="155"/>
      <c r="P80" s="155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15"/>
      <c r="B81" s="209" t="s">
        <v>58</v>
      </c>
      <c r="C81" s="166"/>
      <c r="D81" s="166"/>
      <c r="E81" s="14"/>
      <c r="F81" s="14"/>
      <c r="G81" s="14"/>
      <c r="H81" s="155"/>
      <c r="I81" s="155"/>
      <c r="J81" s="155"/>
      <c r="K81" s="155"/>
      <c r="L81" s="155"/>
      <c r="M81" s="155"/>
      <c r="N81" s="155"/>
      <c r="O81" s="155"/>
      <c r="P81" s="155"/>
      <c r="Q81" s="11"/>
      <c r="R81" s="11"/>
      <c r="S81" s="11"/>
      <c r="T81" s="11"/>
      <c r="U81" s="11"/>
      <c r="V81" s="11"/>
      <c r="W81" s="53"/>
    </row>
    <row r="82" spans="1:26" x14ac:dyDescent="0.3">
      <c r="A82" s="2"/>
      <c r="B82" s="210" t="s">
        <v>70</v>
      </c>
      <c r="C82" s="129" t="s">
        <v>71</v>
      </c>
      <c r="D82" s="129" t="s">
        <v>72</v>
      </c>
      <c r="E82" s="157"/>
      <c r="F82" s="157" t="s">
        <v>73</v>
      </c>
      <c r="G82" s="157" t="s">
        <v>74</v>
      </c>
      <c r="H82" s="158" t="s">
        <v>75</v>
      </c>
      <c r="I82" s="158" t="s">
        <v>76</v>
      </c>
      <c r="J82" s="158"/>
      <c r="K82" s="158"/>
      <c r="L82" s="158"/>
      <c r="M82" s="158"/>
      <c r="N82" s="158"/>
      <c r="O82" s="158"/>
      <c r="P82" s="158" t="s">
        <v>77</v>
      </c>
      <c r="Q82" s="159"/>
      <c r="R82" s="159"/>
      <c r="S82" s="129" t="s">
        <v>78</v>
      </c>
      <c r="T82" s="160"/>
      <c r="U82" s="160"/>
      <c r="V82" s="129" t="s">
        <v>79</v>
      </c>
      <c r="W82" s="53"/>
    </row>
    <row r="83" spans="1:26" x14ac:dyDescent="0.3">
      <c r="A83" s="10"/>
      <c r="B83" s="211"/>
      <c r="C83" s="171"/>
      <c r="D83" s="318" t="s">
        <v>59</v>
      </c>
      <c r="E83" s="318"/>
      <c r="F83" s="136"/>
      <c r="G83" s="172"/>
      <c r="H83" s="136"/>
      <c r="I83" s="136"/>
      <c r="J83" s="137"/>
      <c r="K83" s="137"/>
      <c r="L83" s="137"/>
      <c r="M83" s="137"/>
      <c r="N83" s="137"/>
      <c r="O83" s="137"/>
      <c r="P83" s="137"/>
      <c r="Q83" s="135"/>
      <c r="R83" s="135"/>
      <c r="S83" s="135"/>
      <c r="T83" s="135"/>
      <c r="U83" s="135"/>
      <c r="V83" s="196"/>
      <c r="W83" s="217"/>
      <c r="X83" s="139"/>
      <c r="Y83" s="139"/>
      <c r="Z83" s="139"/>
    </row>
    <row r="84" spans="1:26" x14ac:dyDescent="0.3">
      <c r="A84" s="10"/>
      <c r="B84" s="212"/>
      <c r="C84" s="174">
        <v>1</v>
      </c>
      <c r="D84" s="315" t="s">
        <v>60</v>
      </c>
      <c r="E84" s="315"/>
      <c r="F84" s="140"/>
      <c r="G84" s="173"/>
      <c r="H84" s="140"/>
      <c r="I84" s="140"/>
      <c r="J84" s="141"/>
      <c r="K84" s="141"/>
      <c r="L84" s="141"/>
      <c r="M84" s="141"/>
      <c r="N84" s="141"/>
      <c r="O84" s="141"/>
      <c r="P84" s="141"/>
      <c r="Q84" s="10"/>
      <c r="R84" s="10"/>
      <c r="S84" s="10"/>
      <c r="T84" s="10"/>
      <c r="U84" s="10"/>
      <c r="V84" s="197"/>
      <c r="W84" s="217"/>
      <c r="X84" s="139"/>
      <c r="Y84" s="139"/>
      <c r="Z84" s="139"/>
    </row>
    <row r="85" spans="1:26" ht="25.05" customHeight="1" x14ac:dyDescent="0.3">
      <c r="A85" s="181"/>
      <c r="B85" s="213">
        <v>1</v>
      </c>
      <c r="C85" s="182" t="s">
        <v>84</v>
      </c>
      <c r="D85" s="316" t="s">
        <v>85</v>
      </c>
      <c r="E85" s="316"/>
      <c r="F85" s="176" t="s">
        <v>86</v>
      </c>
      <c r="G85" s="177">
        <v>480.2</v>
      </c>
      <c r="H85" s="176"/>
      <c r="I85" s="176">
        <f t="shared" ref="I85:I106" si="0">ROUND(G85*(H85),2)</f>
        <v>0</v>
      </c>
      <c r="J85" s="178">
        <f t="shared" ref="J85:J106" si="1">ROUND(G85*(N85),2)</f>
        <v>3121.3</v>
      </c>
      <c r="K85" s="179">
        <f t="shared" ref="K85:K106" si="2">ROUND(G85*(O85),2)</f>
        <v>0</v>
      </c>
      <c r="L85" s="179"/>
      <c r="M85" s="179">
        <f t="shared" ref="M85:M106" si="3">ROUND(G85*(H85),2)</f>
        <v>0</v>
      </c>
      <c r="N85" s="179">
        <v>6.5</v>
      </c>
      <c r="O85" s="179"/>
      <c r="P85" s="183"/>
      <c r="Q85" s="183"/>
      <c r="R85" s="183"/>
      <c r="S85" s="180">
        <f t="shared" ref="S85:S106" si="4">ROUND(G85*(P85),3)</f>
        <v>0</v>
      </c>
      <c r="T85" s="180"/>
      <c r="U85" s="180"/>
      <c r="V85" s="198"/>
      <c r="W85" s="53"/>
      <c r="Z85">
        <v>0</v>
      </c>
    </row>
    <row r="86" spans="1:26" ht="25.05" customHeight="1" x14ac:dyDescent="0.3">
      <c r="A86" s="181"/>
      <c r="B86" s="213">
        <v>2</v>
      </c>
      <c r="C86" s="182" t="s">
        <v>87</v>
      </c>
      <c r="D86" s="316" t="s">
        <v>88</v>
      </c>
      <c r="E86" s="316"/>
      <c r="F86" s="176" t="s">
        <v>86</v>
      </c>
      <c r="G86" s="177">
        <v>480.2</v>
      </c>
      <c r="H86" s="176"/>
      <c r="I86" s="176">
        <f t="shared" si="0"/>
        <v>0</v>
      </c>
      <c r="J86" s="178">
        <f t="shared" si="1"/>
        <v>1474.21</v>
      </c>
      <c r="K86" s="179">
        <f t="shared" si="2"/>
        <v>0</v>
      </c>
      <c r="L86" s="179"/>
      <c r="M86" s="179">
        <f t="shared" si="3"/>
        <v>0</v>
      </c>
      <c r="N86" s="179">
        <v>3.07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8"/>
      <c r="W86" s="53"/>
      <c r="Z86">
        <v>0</v>
      </c>
    </row>
    <row r="87" spans="1:26" ht="25.05" customHeight="1" x14ac:dyDescent="0.3">
      <c r="A87" s="181"/>
      <c r="B87" s="213">
        <v>3</v>
      </c>
      <c r="C87" s="182" t="s">
        <v>89</v>
      </c>
      <c r="D87" s="316" t="s">
        <v>90</v>
      </c>
      <c r="E87" s="316"/>
      <c r="F87" s="176" t="s">
        <v>86</v>
      </c>
      <c r="G87" s="177">
        <v>480.2</v>
      </c>
      <c r="H87" s="176"/>
      <c r="I87" s="176">
        <f t="shared" si="0"/>
        <v>0</v>
      </c>
      <c r="J87" s="178">
        <f t="shared" si="1"/>
        <v>417.77</v>
      </c>
      <c r="K87" s="179">
        <f t="shared" si="2"/>
        <v>0</v>
      </c>
      <c r="L87" s="179"/>
      <c r="M87" s="179">
        <f t="shared" si="3"/>
        <v>0</v>
      </c>
      <c r="N87" s="179">
        <v>0.87</v>
      </c>
      <c r="O87" s="179"/>
      <c r="P87" s="183"/>
      <c r="Q87" s="183"/>
      <c r="R87" s="183"/>
      <c r="S87" s="180">
        <f t="shared" si="4"/>
        <v>0</v>
      </c>
      <c r="T87" s="180"/>
      <c r="U87" s="180"/>
      <c r="V87" s="198"/>
      <c r="W87" s="53"/>
      <c r="Z87">
        <v>0</v>
      </c>
    </row>
    <row r="88" spans="1:26" ht="25.05" customHeight="1" x14ac:dyDescent="0.3">
      <c r="A88" s="181"/>
      <c r="B88" s="213">
        <v>4</v>
      </c>
      <c r="C88" s="182" t="s">
        <v>91</v>
      </c>
      <c r="D88" s="316" t="s">
        <v>92</v>
      </c>
      <c r="E88" s="316"/>
      <c r="F88" s="176" t="s">
        <v>93</v>
      </c>
      <c r="G88" s="177">
        <v>45.26</v>
      </c>
      <c r="H88" s="176"/>
      <c r="I88" s="176">
        <f t="shared" si="0"/>
        <v>0</v>
      </c>
      <c r="J88" s="178">
        <f t="shared" si="1"/>
        <v>53.86</v>
      </c>
      <c r="K88" s="179">
        <f t="shared" si="2"/>
        <v>0</v>
      </c>
      <c r="L88" s="179"/>
      <c r="M88" s="179">
        <f t="shared" si="3"/>
        <v>0</v>
      </c>
      <c r="N88" s="179">
        <v>1.19</v>
      </c>
      <c r="O88" s="179"/>
      <c r="P88" s="183"/>
      <c r="Q88" s="183"/>
      <c r="R88" s="183"/>
      <c r="S88" s="180">
        <f t="shared" si="4"/>
        <v>0</v>
      </c>
      <c r="T88" s="180"/>
      <c r="U88" s="180"/>
      <c r="V88" s="198"/>
      <c r="W88" s="53"/>
      <c r="Z88">
        <v>0</v>
      </c>
    </row>
    <row r="89" spans="1:26" ht="25.05" customHeight="1" x14ac:dyDescent="0.3">
      <c r="A89" s="181"/>
      <c r="B89" s="213">
        <v>5</v>
      </c>
      <c r="C89" s="182" t="s">
        <v>94</v>
      </c>
      <c r="D89" s="316" t="s">
        <v>95</v>
      </c>
      <c r="E89" s="316"/>
      <c r="F89" s="176" t="s">
        <v>93</v>
      </c>
      <c r="G89" s="177">
        <v>1015.99</v>
      </c>
      <c r="H89" s="176"/>
      <c r="I89" s="176">
        <f t="shared" si="0"/>
        <v>0</v>
      </c>
      <c r="J89" s="178">
        <f t="shared" si="1"/>
        <v>17881.419999999998</v>
      </c>
      <c r="K89" s="179">
        <f t="shared" si="2"/>
        <v>0</v>
      </c>
      <c r="L89" s="179"/>
      <c r="M89" s="179">
        <f t="shared" si="3"/>
        <v>0</v>
      </c>
      <c r="N89" s="179">
        <v>17.600000000000001</v>
      </c>
      <c r="O89" s="179"/>
      <c r="P89" s="183"/>
      <c r="Q89" s="183"/>
      <c r="R89" s="183"/>
      <c r="S89" s="180">
        <f t="shared" si="4"/>
        <v>0</v>
      </c>
      <c r="T89" s="180"/>
      <c r="U89" s="180"/>
      <c r="V89" s="198"/>
      <c r="W89" s="53"/>
      <c r="Z89">
        <v>0</v>
      </c>
    </row>
    <row r="90" spans="1:26" ht="25.05" customHeight="1" x14ac:dyDescent="0.3">
      <c r="A90" s="181"/>
      <c r="B90" s="213">
        <v>6</v>
      </c>
      <c r="C90" s="182" t="s">
        <v>96</v>
      </c>
      <c r="D90" s="316" t="s">
        <v>97</v>
      </c>
      <c r="E90" s="316"/>
      <c r="F90" s="176" t="s">
        <v>93</v>
      </c>
      <c r="G90" s="177">
        <v>209.1</v>
      </c>
      <c r="H90" s="176"/>
      <c r="I90" s="176">
        <f t="shared" si="0"/>
        <v>0</v>
      </c>
      <c r="J90" s="178">
        <f t="shared" si="1"/>
        <v>12615</v>
      </c>
      <c r="K90" s="179">
        <f t="shared" si="2"/>
        <v>0</v>
      </c>
      <c r="L90" s="179"/>
      <c r="M90" s="179">
        <f t="shared" si="3"/>
        <v>0</v>
      </c>
      <c r="N90" s="179">
        <v>60.33</v>
      </c>
      <c r="O90" s="179"/>
      <c r="P90" s="183"/>
      <c r="Q90" s="183"/>
      <c r="R90" s="183"/>
      <c r="S90" s="180">
        <f t="shared" si="4"/>
        <v>0</v>
      </c>
      <c r="T90" s="180"/>
      <c r="U90" s="180"/>
      <c r="V90" s="198"/>
      <c r="W90" s="53"/>
      <c r="Z90">
        <v>0</v>
      </c>
    </row>
    <row r="91" spans="1:26" ht="25.05" customHeight="1" x14ac:dyDescent="0.3">
      <c r="A91" s="181"/>
      <c r="B91" s="213">
        <v>7</v>
      </c>
      <c r="C91" s="182" t="s">
        <v>98</v>
      </c>
      <c r="D91" s="316" t="s">
        <v>99</v>
      </c>
      <c r="E91" s="316"/>
      <c r="F91" s="176" t="s">
        <v>93</v>
      </c>
      <c r="G91" s="177">
        <v>1630.38</v>
      </c>
      <c r="H91" s="176"/>
      <c r="I91" s="176">
        <f t="shared" si="0"/>
        <v>0</v>
      </c>
      <c r="J91" s="178">
        <f t="shared" si="1"/>
        <v>19434.13</v>
      </c>
      <c r="K91" s="179">
        <f t="shared" si="2"/>
        <v>0</v>
      </c>
      <c r="L91" s="179"/>
      <c r="M91" s="179">
        <f t="shared" si="3"/>
        <v>0</v>
      </c>
      <c r="N91" s="179">
        <v>11.92</v>
      </c>
      <c r="O91" s="179"/>
      <c r="P91" s="183"/>
      <c r="Q91" s="183"/>
      <c r="R91" s="183"/>
      <c r="S91" s="180">
        <f t="shared" si="4"/>
        <v>0</v>
      </c>
      <c r="T91" s="180"/>
      <c r="U91" s="180"/>
      <c r="V91" s="198"/>
      <c r="W91" s="53"/>
      <c r="Z91">
        <v>0</v>
      </c>
    </row>
    <row r="92" spans="1:26" ht="25.05" customHeight="1" x14ac:dyDescent="0.3">
      <c r="A92" s="181"/>
      <c r="B92" s="213">
        <v>8</v>
      </c>
      <c r="C92" s="182" t="s">
        <v>100</v>
      </c>
      <c r="D92" s="316" t="s">
        <v>101</v>
      </c>
      <c r="E92" s="316"/>
      <c r="F92" s="176" t="s">
        <v>93</v>
      </c>
      <c r="G92" s="177">
        <v>735.79200000000003</v>
      </c>
      <c r="H92" s="176"/>
      <c r="I92" s="176">
        <f t="shared" si="0"/>
        <v>0</v>
      </c>
      <c r="J92" s="178">
        <f t="shared" si="1"/>
        <v>1714.4</v>
      </c>
      <c r="K92" s="179">
        <f t="shared" si="2"/>
        <v>0</v>
      </c>
      <c r="L92" s="179"/>
      <c r="M92" s="179">
        <f t="shared" si="3"/>
        <v>0</v>
      </c>
      <c r="N92" s="179">
        <v>2.33</v>
      </c>
      <c r="O92" s="179"/>
      <c r="P92" s="183"/>
      <c r="Q92" s="183"/>
      <c r="R92" s="183"/>
      <c r="S92" s="180">
        <f t="shared" si="4"/>
        <v>0</v>
      </c>
      <c r="T92" s="180"/>
      <c r="U92" s="180"/>
      <c r="V92" s="198"/>
      <c r="W92" s="53"/>
      <c r="Z92">
        <v>0</v>
      </c>
    </row>
    <row r="93" spans="1:26" ht="25.05" customHeight="1" x14ac:dyDescent="0.3">
      <c r="A93" s="181"/>
      <c r="B93" s="213">
        <v>9</v>
      </c>
      <c r="C93" s="182" t="s">
        <v>102</v>
      </c>
      <c r="D93" s="316" t="s">
        <v>103</v>
      </c>
      <c r="E93" s="316"/>
      <c r="F93" s="176" t="s">
        <v>104</v>
      </c>
      <c r="G93" s="177">
        <v>8</v>
      </c>
      <c r="H93" s="176"/>
      <c r="I93" s="176">
        <f t="shared" si="0"/>
        <v>0</v>
      </c>
      <c r="J93" s="178">
        <f t="shared" si="1"/>
        <v>3534.32</v>
      </c>
      <c r="K93" s="179">
        <f t="shared" si="2"/>
        <v>0</v>
      </c>
      <c r="L93" s="179"/>
      <c r="M93" s="179">
        <f t="shared" si="3"/>
        <v>0</v>
      </c>
      <c r="N93" s="179">
        <v>441.79</v>
      </c>
      <c r="O93" s="179"/>
      <c r="P93" s="183">
        <v>1.7520000000000001E-2</v>
      </c>
      <c r="Q93" s="183"/>
      <c r="R93" s="183">
        <v>1.7520000000000001E-2</v>
      </c>
      <c r="S93" s="180">
        <f t="shared" si="4"/>
        <v>0.14000000000000001</v>
      </c>
      <c r="T93" s="180"/>
      <c r="U93" s="180"/>
      <c r="V93" s="198"/>
      <c r="W93" s="53"/>
      <c r="Z93">
        <v>0</v>
      </c>
    </row>
    <row r="94" spans="1:26" ht="25.05" customHeight="1" x14ac:dyDescent="0.3">
      <c r="A94" s="181"/>
      <c r="B94" s="213">
        <v>10</v>
      </c>
      <c r="C94" s="182" t="s">
        <v>105</v>
      </c>
      <c r="D94" s="316" t="s">
        <v>106</v>
      </c>
      <c r="E94" s="316"/>
      <c r="F94" s="176" t="s">
        <v>86</v>
      </c>
      <c r="G94" s="177">
        <v>3071</v>
      </c>
      <c r="H94" s="176"/>
      <c r="I94" s="176">
        <f t="shared" si="0"/>
        <v>0</v>
      </c>
      <c r="J94" s="178">
        <f t="shared" si="1"/>
        <v>20575.7</v>
      </c>
      <c r="K94" s="179">
        <f t="shared" si="2"/>
        <v>0</v>
      </c>
      <c r="L94" s="179"/>
      <c r="M94" s="179">
        <f t="shared" si="3"/>
        <v>0</v>
      </c>
      <c r="N94" s="179">
        <v>6.7</v>
      </c>
      <c r="O94" s="179"/>
      <c r="P94" s="183">
        <v>8.5000000000000006E-4</v>
      </c>
      <c r="Q94" s="183"/>
      <c r="R94" s="183">
        <v>8.5000000000000006E-4</v>
      </c>
      <c r="S94" s="180">
        <f t="shared" si="4"/>
        <v>2.61</v>
      </c>
      <c r="T94" s="180"/>
      <c r="U94" s="180"/>
      <c r="V94" s="198"/>
      <c r="W94" s="53"/>
      <c r="Z94">
        <v>0</v>
      </c>
    </row>
    <row r="95" spans="1:26" ht="25.05" customHeight="1" x14ac:dyDescent="0.3">
      <c r="A95" s="181"/>
      <c r="B95" s="213">
        <v>11</v>
      </c>
      <c r="C95" s="182" t="s">
        <v>107</v>
      </c>
      <c r="D95" s="316" t="s">
        <v>108</v>
      </c>
      <c r="E95" s="316"/>
      <c r="F95" s="176" t="s">
        <v>86</v>
      </c>
      <c r="G95" s="177">
        <v>3071</v>
      </c>
      <c r="H95" s="176"/>
      <c r="I95" s="176">
        <f t="shared" si="0"/>
        <v>0</v>
      </c>
      <c r="J95" s="178">
        <f t="shared" si="1"/>
        <v>11700.51</v>
      </c>
      <c r="K95" s="179">
        <f t="shared" si="2"/>
        <v>0</v>
      </c>
      <c r="L95" s="179"/>
      <c r="M95" s="179">
        <f t="shared" si="3"/>
        <v>0</v>
      </c>
      <c r="N95" s="179">
        <v>3.81</v>
      </c>
      <c r="O95" s="179"/>
      <c r="P95" s="183"/>
      <c r="Q95" s="183"/>
      <c r="R95" s="183"/>
      <c r="S95" s="180">
        <f t="shared" si="4"/>
        <v>0</v>
      </c>
      <c r="T95" s="180"/>
      <c r="U95" s="180"/>
      <c r="V95" s="198"/>
      <c r="W95" s="53"/>
      <c r="Z95">
        <v>0</v>
      </c>
    </row>
    <row r="96" spans="1:26" ht="25.05" customHeight="1" x14ac:dyDescent="0.3">
      <c r="A96" s="181"/>
      <c r="B96" s="213">
        <v>12</v>
      </c>
      <c r="C96" s="182" t="s">
        <v>109</v>
      </c>
      <c r="D96" s="316" t="s">
        <v>110</v>
      </c>
      <c r="E96" s="316"/>
      <c r="F96" s="176" t="s">
        <v>93</v>
      </c>
      <c r="G96" s="177">
        <v>1839.48</v>
      </c>
      <c r="H96" s="176"/>
      <c r="I96" s="176">
        <f t="shared" si="0"/>
        <v>0</v>
      </c>
      <c r="J96" s="178">
        <f t="shared" si="1"/>
        <v>8020.13</v>
      </c>
      <c r="K96" s="179">
        <f t="shared" si="2"/>
        <v>0</v>
      </c>
      <c r="L96" s="179"/>
      <c r="M96" s="179">
        <f t="shared" si="3"/>
        <v>0</v>
      </c>
      <c r="N96" s="179">
        <v>4.3600000000000003</v>
      </c>
      <c r="O96" s="179"/>
      <c r="P96" s="183"/>
      <c r="Q96" s="183"/>
      <c r="R96" s="183"/>
      <c r="S96" s="180">
        <f t="shared" si="4"/>
        <v>0</v>
      </c>
      <c r="T96" s="180"/>
      <c r="U96" s="180"/>
      <c r="V96" s="198"/>
      <c r="W96" s="53"/>
      <c r="Z96">
        <v>0</v>
      </c>
    </row>
    <row r="97" spans="1:26" ht="25.05" customHeight="1" x14ac:dyDescent="0.3">
      <c r="A97" s="181"/>
      <c r="B97" s="213">
        <v>13</v>
      </c>
      <c r="C97" s="182" t="s">
        <v>111</v>
      </c>
      <c r="D97" s="316" t="s">
        <v>112</v>
      </c>
      <c r="E97" s="316"/>
      <c r="F97" s="176" t="s">
        <v>93</v>
      </c>
      <c r="G97" s="177">
        <v>624.64599999999996</v>
      </c>
      <c r="H97" s="176"/>
      <c r="I97" s="176">
        <f t="shared" si="0"/>
        <v>0</v>
      </c>
      <c r="J97" s="178">
        <f t="shared" si="1"/>
        <v>3710.4</v>
      </c>
      <c r="K97" s="179">
        <f t="shared" si="2"/>
        <v>0</v>
      </c>
      <c r="L97" s="179"/>
      <c r="M97" s="179">
        <f t="shared" si="3"/>
        <v>0</v>
      </c>
      <c r="N97" s="179">
        <v>5.9399999999999995</v>
      </c>
      <c r="O97" s="179"/>
      <c r="P97" s="183"/>
      <c r="Q97" s="183"/>
      <c r="R97" s="183"/>
      <c r="S97" s="180">
        <f t="shared" si="4"/>
        <v>0</v>
      </c>
      <c r="T97" s="180"/>
      <c r="U97" s="180"/>
      <c r="V97" s="198"/>
      <c r="W97" s="53"/>
      <c r="Z97">
        <v>0</v>
      </c>
    </row>
    <row r="98" spans="1:26" ht="25.05" customHeight="1" x14ac:dyDescent="0.3">
      <c r="A98" s="181"/>
      <c r="B98" s="213">
        <v>14</v>
      </c>
      <c r="C98" s="182" t="s">
        <v>113</v>
      </c>
      <c r="D98" s="316" t="s">
        <v>114</v>
      </c>
      <c r="E98" s="316"/>
      <c r="F98" s="176" t="s">
        <v>93</v>
      </c>
      <c r="G98" s="177">
        <v>624.64599999999996</v>
      </c>
      <c r="H98" s="176"/>
      <c r="I98" s="176">
        <f t="shared" si="0"/>
        <v>0</v>
      </c>
      <c r="J98" s="178">
        <f t="shared" si="1"/>
        <v>1305.51</v>
      </c>
      <c r="K98" s="179">
        <f t="shared" si="2"/>
        <v>0</v>
      </c>
      <c r="L98" s="179"/>
      <c r="M98" s="179">
        <f t="shared" si="3"/>
        <v>0</v>
      </c>
      <c r="N98" s="179">
        <v>2.09</v>
      </c>
      <c r="O98" s="179"/>
      <c r="P98" s="183"/>
      <c r="Q98" s="183"/>
      <c r="R98" s="183"/>
      <c r="S98" s="180">
        <f t="shared" si="4"/>
        <v>0</v>
      </c>
      <c r="T98" s="180"/>
      <c r="U98" s="180"/>
      <c r="V98" s="198"/>
      <c r="W98" s="53"/>
      <c r="Z98">
        <v>0</v>
      </c>
    </row>
    <row r="99" spans="1:26" ht="25.05" customHeight="1" x14ac:dyDescent="0.3">
      <c r="A99" s="181"/>
      <c r="B99" s="213">
        <v>15</v>
      </c>
      <c r="C99" s="182" t="s">
        <v>115</v>
      </c>
      <c r="D99" s="316" t="s">
        <v>116</v>
      </c>
      <c r="E99" s="316"/>
      <c r="F99" s="176" t="s">
        <v>93</v>
      </c>
      <c r="G99" s="177">
        <v>624.64599999999996</v>
      </c>
      <c r="H99" s="176"/>
      <c r="I99" s="176">
        <f t="shared" si="0"/>
        <v>0</v>
      </c>
      <c r="J99" s="178">
        <f t="shared" si="1"/>
        <v>543.44000000000005</v>
      </c>
      <c r="K99" s="179">
        <f t="shared" si="2"/>
        <v>0</v>
      </c>
      <c r="L99" s="179"/>
      <c r="M99" s="179">
        <f t="shared" si="3"/>
        <v>0</v>
      </c>
      <c r="N99" s="179">
        <v>0.87</v>
      </c>
      <c r="O99" s="179"/>
      <c r="P99" s="183"/>
      <c r="Q99" s="183"/>
      <c r="R99" s="183"/>
      <c r="S99" s="180">
        <f t="shared" si="4"/>
        <v>0</v>
      </c>
      <c r="T99" s="180"/>
      <c r="U99" s="180"/>
      <c r="V99" s="198"/>
      <c r="W99" s="53"/>
      <c r="Z99">
        <v>0</v>
      </c>
    </row>
    <row r="100" spans="1:26" ht="25.05" customHeight="1" x14ac:dyDescent="0.3">
      <c r="A100" s="181"/>
      <c r="B100" s="213">
        <v>16</v>
      </c>
      <c r="C100" s="182" t="s">
        <v>117</v>
      </c>
      <c r="D100" s="316" t="s">
        <v>118</v>
      </c>
      <c r="E100" s="316"/>
      <c r="F100" s="176" t="s">
        <v>93</v>
      </c>
      <c r="G100" s="177">
        <v>1407.3340000000001</v>
      </c>
      <c r="H100" s="176"/>
      <c r="I100" s="176">
        <f t="shared" si="0"/>
        <v>0</v>
      </c>
      <c r="J100" s="178">
        <f t="shared" si="1"/>
        <v>4587.91</v>
      </c>
      <c r="K100" s="179">
        <f t="shared" si="2"/>
        <v>0</v>
      </c>
      <c r="L100" s="179"/>
      <c r="M100" s="179">
        <f t="shared" si="3"/>
        <v>0</v>
      </c>
      <c r="N100" s="179">
        <v>3.26</v>
      </c>
      <c r="O100" s="179"/>
      <c r="P100" s="183"/>
      <c r="Q100" s="183"/>
      <c r="R100" s="183"/>
      <c r="S100" s="180">
        <f t="shared" si="4"/>
        <v>0</v>
      </c>
      <c r="T100" s="180"/>
      <c r="U100" s="180"/>
      <c r="V100" s="198"/>
      <c r="W100" s="53"/>
      <c r="Z100">
        <v>0</v>
      </c>
    </row>
    <row r="101" spans="1:26" ht="25.05" customHeight="1" x14ac:dyDescent="0.3">
      <c r="A101" s="181"/>
      <c r="B101" s="214">
        <v>17</v>
      </c>
      <c r="C101" s="190" t="s">
        <v>119</v>
      </c>
      <c r="D101" s="317" t="s">
        <v>120</v>
      </c>
      <c r="E101" s="317"/>
      <c r="F101" s="185" t="s">
        <v>121</v>
      </c>
      <c r="G101" s="186">
        <v>2181.3679999999999</v>
      </c>
      <c r="H101" s="185"/>
      <c r="I101" s="185">
        <f t="shared" si="0"/>
        <v>0</v>
      </c>
      <c r="J101" s="187">
        <f t="shared" si="1"/>
        <v>14724.23</v>
      </c>
      <c r="K101" s="188">
        <f t="shared" si="2"/>
        <v>0</v>
      </c>
      <c r="L101" s="188"/>
      <c r="M101" s="188">
        <f t="shared" si="3"/>
        <v>0</v>
      </c>
      <c r="N101" s="188">
        <v>6.75</v>
      </c>
      <c r="O101" s="188"/>
      <c r="P101" s="191"/>
      <c r="Q101" s="191"/>
      <c r="R101" s="191"/>
      <c r="S101" s="189">
        <f t="shared" si="4"/>
        <v>0</v>
      </c>
      <c r="T101" s="189"/>
      <c r="U101" s="189"/>
      <c r="V101" s="199"/>
      <c r="W101" s="53"/>
      <c r="Z101">
        <v>0</v>
      </c>
    </row>
    <row r="102" spans="1:26" ht="25.05" customHeight="1" x14ac:dyDescent="0.3">
      <c r="A102" s="181"/>
      <c r="B102" s="213">
        <v>18</v>
      </c>
      <c r="C102" s="182" t="s">
        <v>122</v>
      </c>
      <c r="D102" s="316" t="s">
        <v>123</v>
      </c>
      <c r="E102" s="316"/>
      <c r="F102" s="176" t="s">
        <v>93</v>
      </c>
      <c r="G102" s="177">
        <v>425.95699999999999</v>
      </c>
      <c r="H102" s="176"/>
      <c r="I102" s="176">
        <f t="shared" si="0"/>
        <v>0</v>
      </c>
      <c r="J102" s="178">
        <f t="shared" si="1"/>
        <v>6751.42</v>
      </c>
      <c r="K102" s="179">
        <f t="shared" si="2"/>
        <v>0</v>
      </c>
      <c r="L102" s="179"/>
      <c r="M102" s="179">
        <f t="shared" si="3"/>
        <v>0</v>
      </c>
      <c r="N102" s="179">
        <v>15.85</v>
      </c>
      <c r="O102" s="179"/>
      <c r="P102" s="183"/>
      <c r="Q102" s="183"/>
      <c r="R102" s="183"/>
      <c r="S102" s="180">
        <f t="shared" si="4"/>
        <v>0</v>
      </c>
      <c r="T102" s="180"/>
      <c r="U102" s="180"/>
      <c r="V102" s="198"/>
      <c r="W102" s="53"/>
      <c r="Z102">
        <v>0</v>
      </c>
    </row>
    <row r="103" spans="1:26" ht="25.05" customHeight="1" x14ac:dyDescent="0.3">
      <c r="A103" s="181"/>
      <c r="B103" s="213">
        <v>19</v>
      </c>
      <c r="C103" s="182" t="s">
        <v>124</v>
      </c>
      <c r="D103" s="316" t="s">
        <v>125</v>
      </c>
      <c r="E103" s="316"/>
      <c r="F103" s="175" t="s">
        <v>93</v>
      </c>
      <c r="G103" s="177">
        <v>425.95699999999999</v>
      </c>
      <c r="H103" s="176"/>
      <c r="I103" s="176">
        <f t="shared" si="0"/>
        <v>0</v>
      </c>
      <c r="J103" s="175">
        <f t="shared" si="1"/>
        <v>2704.83</v>
      </c>
      <c r="K103" s="180">
        <f t="shared" si="2"/>
        <v>0</v>
      </c>
      <c r="L103" s="180"/>
      <c r="M103" s="180">
        <f t="shared" si="3"/>
        <v>0</v>
      </c>
      <c r="N103" s="180">
        <v>6.35</v>
      </c>
      <c r="O103" s="180"/>
      <c r="P103" s="183"/>
      <c r="Q103" s="183"/>
      <c r="R103" s="183"/>
      <c r="S103" s="180">
        <f t="shared" si="4"/>
        <v>0</v>
      </c>
      <c r="T103" s="180"/>
      <c r="U103" s="180"/>
      <c r="V103" s="198"/>
      <c r="W103" s="53"/>
      <c r="Z103">
        <v>0</v>
      </c>
    </row>
    <row r="104" spans="1:26" ht="25.05" customHeight="1" x14ac:dyDescent="0.3">
      <c r="A104" s="181"/>
      <c r="B104" s="214">
        <v>20</v>
      </c>
      <c r="C104" s="190" t="s">
        <v>119</v>
      </c>
      <c r="D104" s="317" t="s">
        <v>120</v>
      </c>
      <c r="E104" s="317"/>
      <c r="F104" s="184" t="s">
        <v>121</v>
      </c>
      <c r="G104" s="186">
        <v>638.93600000000004</v>
      </c>
      <c r="H104" s="185"/>
      <c r="I104" s="185">
        <f t="shared" si="0"/>
        <v>0</v>
      </c>
      <c r="J104" s="184">
        <f t="shared" si="1"/>
        <v>6549.09</v>
      </c>
      <c r="K104" s="189">
        <f t="shared" si="2"/>
        <v>0</v>
      </c>
      <c r="L104" s="189"/>
      <c r="M104" s="189">
        <f t="shared" si="3"/>
        <v>0</v>
      </c>
      <c r="N104" s="189">
        <v>10.25</v>
      </c>
      <c r="O104" s="189"/>
      <c r="P104" s="191"/>
      <c r="Q104" s="191"/>
      <c r="R104" s="191"/>
      <c r="S104" s="189">
        <f t="shared" si="4"/>
        <v>0</v>
      </c>
      <c r="T104" s="189"/>
      <c r="U104" s="189"/>
      <c r="V104" s="199"/>
      <c r="W104" s="53"/>
      <c r="Z104">
        <v>0</v>
      </c>
    </row>
    <row r="105" spans="1:26" ht="25.05" customHeight="1" x14ac:dyDescent="0.3">
      <c r="A105" s="181"/>
      <c r="B105" s="213">
        <v>21</v>
      </c>
      <c r="C105" s="182" t="s">
        <v>126</v>
      </c>
      <c r="D105" s="316" t="s">
        <v>127</v>
      </c>
      <c r="E105" s="316"/>
      <c r="F105" s="175" t="s">
        <v>86</v>
      </c>
      <c r="G105" s="177">
        <v>226.3</v>
      </c>
      <c r="H105" s="176"/>
      <c r="I105" s="176">
        <f t="shared" si="0"/>
        <v>0</v>
      </c>
      <c r="J105" s="175">
        <f t="shared" si="1"/>
        <v>106.36</v>
      </c>
      <c r="K105" s="180">
        <f t="shared" si="2"/>
        <v>0</v>
      </c>
      <c r="L105" s="180"/>
      <c r="M105" s="180">
        <f t="shared" si="3"/>
        <v>0</v>
      </c>
      <c r="N105" s="180">
        <v>0.47</v>
      </c>
      <c r="O105" s="180"/>
      <c r="P105" s="183"/>
      <c r="Q105" s="183"/>
      <c r="R105" s="183"/>
      <c r="S105" s="180">
        <f t="shared" si="4"/>
        <v>0</v>
      </c>
      <c r="T105" s="180"/>
      <c r="U105" s="180"/>
      <c r="V105" s="198"/>
      <c r="W105" s="53"/>
      <c r="Z105">
        <v>0</v>
      </c>
    </row>
    <row r="106" spans="1:26" ht="25.05" customHeight="1" x14ac:dyDescent="0.3">
      <c r="A106" s="181"/>
      <c r="B106" s="213">
        <v>22</v>
      </c>
      <c r="C106" s="182" t="s">
        <v>128</v>
      </c>
      <c r="D106" s="316" t="s">
        <v>129</v>
      </c>
      <c r="E106" s="316"/>
      <c r="F106" s="175" t="s">
        <v>86</v>
      </c>
      <c r="G106" s="177">
        <v>226.3</v>
      </c>
      <c r="H106" s="176"/>
      <c r="I106" s="176">
        <f t="shared" si="0"/>
        <v>0</v>
      </c>
      <c r="J106" s="175">
        <f t="shared" si="1"/>
        <v>771.68</v>
      </c>
      <c r="K106" s="180">
        <f t="shared" si="2"/>
        <v>0</v>
      </c>
      <c r="L106" s="180"/>
      <c r="M106" s="180">
        <f t="shared" si="3"/>
        <v>0</v>
      </c>
      <c r="N106" s="180">
        <v>3.41</v>
      </c>
      <c r="O106" s="180"/>
      <c r="P106" s="183"/>
      <c r="Q106" s="183"/>
      <c r="R106" s="183"/>
      <c r="S106" s="180">
        <f t="shared" si="4"/>
        <v>0</v>
      </c>
      <c r="T106" s="180"/>
      <c r="U106" s="180"/>
      <c r="V106" s="198"/>
      <c r="W106" s="53"/>
      <c r="Z106">
        <v>0</v>
      </c>
    </row>
    <row r="107" spans="1:26" x14ac:dyDescent="0.3">
      <c r="A107" s="10"/>
      <c r="B107" s="212"/>
      <c r="C107" s="174">
        <v>1</v>
      </c>
      <c r="D107" s="315" t="s">
        <v>60</v>
      </c>
      <c r="E107" s="315"/>
      <c r="F107" s="10"/>
      <c r="G107" s="173"/>
      <c r="H107" s="140"/>
      <c r="I107" s="142">
        <f>ROUND((SUM(I84:I106))/1,2)</f>
        <v>0</v>
      </c>
      <c r="J107" s="10"/>
      <c r="K107" s="10"/>
      <c r="L107" s="10">
        <f>ROUND((SUM(L84:L106))/1,2)</f>
        <v>0</v>
      </c>
      <c r="M107" s="10">
        <f>ROUND((SUM(M84:M106))/1,2)</f>
        <v>0</v>
      </c>
      <c r="N107" s="10"/>
      <c r="O107" s="10"/>
      <c r="P107" s="10"/>
      <c r="Q107" s="10"/>
      <c r="R107" s="10"/>
      <c r="S107" s="10">
        <f>ROUND((SUM(S84:S106))/1,2)</f>
        <v>2.75</v>
      </c>
      <c r="T107" s="10"/>
      <c r="U107" s="10"/>
      <c r="V107" s="200">
        <f>ROUND((SUM(V84:V106))/1,2)</f>
        <v>0</v>
      </c>
      <c r="W107" s="217"/>
      <c r="X107" s="139"/>
      <c r="Y107" s="139"/>
      <c r="Z107" s="139"/>
    </row>
    <row r="108" spans="1:26" x14ac:dyDescent="0.3">
      <c r="A108" s="1"/>
      <c r="B108" s="208"/>
      <c r="C108" s="1"/>
      <c r="D108" s="1"/>
      <c r="E108" s="1"/>
      <c r="F108" s="1"/>
      <c r="G108" s="167"/>
      <c r="H108" s="133"/>
      <c r="I108" s="13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01"/>
      <c r="W108" s="53"/>
    </row>
    <row r="109" spans="1:26" x14ac:dyDescent="0.3">
      <c r="A109" s="10"/>
      <c r="B109" s="212"/>
      <c r="C109" s="174">
        <v>4</v>
      </c>
      <c r="D109" s="315" t="s">
        <v>61</v>
      </c>
      <c r="E109" s="315"/>
      <c r="F109" s="10"/>
      <c r="G109" s="173"/>
      <c r="H109" s="140"/>
      <c r="I109" s="14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97"/>
      <c r="W109" s="217"/>
      <c r="X109" s="139"/>
      <c r="Y109" s="139"/>
      <c r="Z109" s="139"/>
    </row>
    <row r="110" spans="1:26" ht="25.05" customHeight="1" x14ac:dyDescent="0.3">
      <c r="A110" s="181"/>
      <c r="B110" s="213">
        <v>23</v>
      </c>
      <c r="C110" s="182" t="s">
        <v>130</v>
      </c>
      <c r="D110" s="316" t="s">
        <v>131</v>
      </c>
      <c r="E110" s="316"/>
      <c r="F110" s="175" t="s">
        <v>93</v>
      </c>
      <c r="G110" s="177">
        <v>118.845</v>
      </c>
      <c r="H110" s="176"/>
      <c r="I110" s="176">
        <f>ROUND(G110*(H110),2)</f>
        <v>0</v>
      </c>
      <c r="J110" s="175">
        <f>ROUND(G110*(N110),2)</f>
        <v>3611.7</v>
      </c>
      <c r="K110" s="180">
        <f>ROUND(G110*(O110),2)</f>
        <v>0</v>
      </c>
      <c r="L110" s="180"/>
      <c r="M110" s="180">
        <f>ROUND(G110*(H110),2)</f>
        <v>0</v>
      </c>
      <c r="N110" s="180">
        <v>30.39</v>
      </c>
      <c r="O110" s="180"/>
      <c r="P110" s="183">
        <v>1.8907700000000001</v>
      </c>
      <c r="Q110" s="183"/>
      <c r="R110" s="183">
        <v>1.8907700000000001</v>
      </c>
      <c r="S110" s="180">
        <f>ROUND(G110*(P110),3)</f>
        <v>224.709</v>
      </c>
      <c r="T110" s="180"/>
      <c r="U110" s="180"/>
      <c r="V110" s="198"/>
      <c r="W110" s="53"/>
      <c r="Z110">
        <v>0</v>
      </c>
    </row>
    <row r="111" spans="1:26" ht="25.05" customHeight="1" x14ac:dyDescent="0.3">
      <c r="A111" s="181"/>
      <c r="B111" s="213">
        <v>24</v>
      </c>
      <c r="C111" s="182" t="s">
        <v>132</v>
      </c>
      <c r="D111" s="316" t="s">
        <v>133</v>
      </c>
      <c r="E111" s="316"/>
      <c r="F111" s="175" t="s">
        <v>134</v>
      </c>
      <c r="G111" s="177">
        <v>24</v>
      </c>
      <c r="H111" s="176"/>
      <c r="I111" s="176">
        <f>ROUND(G111*(H111),2)</f>
        <v>0</v>
      </c>
      <c r="J111" s="175">
        <f>ROUND(G111*(N111),2)</f>
        <v>185.52</v>
      </c>
      <c r="K111" s="180">
        <f>ROUND(G111*(O111),2)</f>
        <v>0</v>
      </c>
      <c r="L111" s="180"/>
      <c r="M111" s="180">
        <f>ROUND(G111*(H111),2)</f>
        <v>0</v>
      </c>
      <c r="N111" s="180">
        <v>7.73</v>
      </c>
      <c r="O111" s="180"/>
      <c r="P111" s="183">
        <v>6.6E-3</v>
      </c>
      <c r="Q111" s="183"/>
      <c r="R111" s="183">
        <v>6.6E-3</v>
      </c>
      <c r="S111" s="180">
        <f>ROUND(G111*(P111),3)</f>
        <v>0.158</v>
      </c>
      <c r="T111" s="180"/>
      <c r="U111" s="180"/>
      <c r="V111" s="198"/>
      <c r="W111" s="53"/>
      <c r="Z111">
        <v>0</v>
      </c>
    </row>
    <row r="112" spans="1:26" x14ac:dyDescent="0.3">
      <c r="A112" s="10"/>
      <c r="B112" s="212"/>
      <c r="C112" s="174">
        <v>4</v>
      </c>
      <c r="D112" s="315" t="s">
        <v>61</v>
      </c>
      <c r="E112" s="315"/>
      <c r="F112" s="10"/>
      <c r="G112" s="173"/>
      <c r="H112" s="140"/>
      <c r="I112" s="142">
        <f>ROUND((SUM(I109:I111))/1,2)</f>
        <v>0</v>
      </c>
      <c r="J112" s="10"/>
      <c r="K112" s="10"/>
      <c r="L112" s="10">
        <f>ROUND((SUM(L109:L111))/1,2)</f>
        <v>0</v>
      </c>
      <c r="M112" s="10">
        <f>ROUND((SUM(M109:M111))/1,2)</f>
        <v>0</v>
      </c>
      <c r="N112" s="10"/>
      <c r="O112" s="10"/>
      <c r="P112" s="10"/>
      <c r="Q112" s="10"/>
      <c r="R112" s="10"/>
      <c r="S112" s="10">
        <f>ROUND((SUM(S109:S111))/1,2)</f>
        <v>224.87</v>
      </c>
      <c r="T112" s="10"/>
      <c r="U112" s="10"/>
      <c r="V112" s="200">
        <f>ROUND((SUM(V109:V111))/1,2)</f>
        <v>0</v>
      </c>
      <c r="W112" s="217"/>
      <c r="X112" s="139"/>
      <c r="Y112" s="139"/>
      <c r="Z112" s="139"/>
    </row>
    <row r="113" spans="1:26" x14ac:dyDescent="0.3">
      <c r="A113" s="1"/>
      <c r="B113" s="208"/>
      <c r="C113" s="1"/>
      <c r="D113" s="1"/>
      <c r="E113" s="1"/>
      <c r="F113" s="1"/>
      <c r="G113" s="167"/>
      <c r="H113" s="133"/>
      <c r="I113" s="1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01"/>
      <c r="W113" s="53"/>
    </row>
    <row r="114" spans="1:26" x14ac:dyDescent="0.3">
      <c r="A114" s="10"/>
      <c r="B114" s="212"/>
      <c r="C114" s="174">
        <v>5</v>
      </c>
      <c r="D114" s="315" t="s">
        <v>62</v>
      </c>
      <c r="E114" s="315"/>
      <c r="F114" s="10"/>
      <c r="G114" s="173"/>
      <c r="H114" s="140"/>
      <c r="I114" s="14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97"/>
      <c r="W114" s="217"/>
      <c r="X114" s="139"/>
      <c r="Y114" s="139"/>
      <c r="Z114" s="139"/>
    </row>
    <row r="115" spans="1:26" ht="25.05" customHeight="1" x14ac:dyDescent="0.3">
      <c r="A115" s="181"/>
      <c r="B115" s="213">
        <v>25</v>
      </c>
      <c r="C115" s="182" t="s">
        <v>135</v>
      </c>
      <c r="D115" s="316" t="s">
        <v>136</v>
      </c>
      <c r="E115" s="316"/>
      <c r="F115" s="175" t="s">
        <v>86</v>
      </c>
      <c r="G115" s="177">
        <v>480.2</v>
      </c>
      <c r="H115" s="176"/>
      <c r="I115" s="176">
        <f>ROUND(G115*(H115),2)</f>
        <v>0</v>
      </c>
      <c r="J115" s="175">
        <f>ROUND(G115*(N115),2)</f>
        <v>2799.57</v>
      </c>
      <c r="K115" s="180">
        <f>ROUND(G115*(O115),2)</f>
        <v>0</v>
      </c>
      <c r="L115" s="180"/>
      <c r="M115" s="180">
        <f>ROUND(G115*(H115),2)</f>
        <v>0</v>
      </c>
      <c r="N115" s="180">
        <v>5.83</v>
      </c>
      <c r="O115" s="180"/>
      <c r="P115" s="183">
        <v>0.37080000000000002</v>
      </c>
      <c r="Q115" s="183"/>
      <c r="R115" s="183">
        <v>0.37080000000000002</v>
      </c>
      <c r="S115" s="180">
        <f>ROUND(G115*(P115),3)</f>
        <v>178.05799999999999</v>
      </c>
      <c r="T115" s="180"/>
      <c r="U115" s="180"/>
      <c r="V115" s="198"/>
      <c r="W115" s="53"/>
      <c r="Z115">
        <v>0</v>
      </c>
    </row>
    <row r="116" spans="1:26" ht="25.05" customHeight="1" x14ac:dyDescent="0.3">
      <c r="A116" s="181"/>
      <c r="B116" s="213">
        <v>26</v>
      </c>
      <c r="C116" s="182" t="s">
        <v>137</v>
      </c>
      <c r="D116" s="316" t="s">
        <v>138</v>
      </c>
      <c r="E116" s="316"/>
      <c r="F116" s="175" t="s">
        <v>139</v>
      </c>
      <c r="G116" s="177">
        <v>480.2</v>
      </c>
      <c r="H116" s="176"/>
      <c r="I116" s="176">
        <f>ROUND(G116*(H116),2)</f>
        <v>0</v>
      </c>
      <c r="J116" s="175">
        <f>ROUND(G116*(N116),2)</f>
        <v>364.95</v>
      </c>
      <c r="K116" s="180">
        <f>ROUND(G116*(O116),2)</f>
        <v>0</v>
      </c>
      <c r="L116" s="180"/>
      <c r="M116" s="180">
        <f>ROUND(G116*(H116),2)</f>
        <v>0</v>
      </c>
      <c r="N116" s="180">
        <v>0.76</v>
      </c>
      <c r="O116" s="180"/>
      <c r="P116" s="183">
        <v>6.5199999999999998E-3</v>
      </c>
      <c r="Q116" s="183"/>
      <c r="R116" s="183">
        <v>6.5199999999999998E-3</v>
      </c>
      <c r="S116" s="180">
        <f>ROUND(G116*(P116),3)</f>
        <v>3.1309999999999998</v>
      </c>
      <c r="T116" s="180"/>
      <c r="U116" s="180"/>
      <c r="V116" s="198"/>
      <c r="W116" s="53"/>
      <c r="Z116">
        <v>0</v>
      </c>
    </row>
    <row r="117" spans="1:26" ht="25.05" customHeight="1" x14ac:dyDescent="0.3">
      <c r="A117" s="181"/>
      <c r="B117" s="213">
        <v>27</v>
      </c>
      <c r="C117" s="182" t="s">
        <v>140</v>
      </c>
      <c r="D117" s="316" t="s">
        <v>141</v>
      </c>
      <c r="E117" s="316"/>
      <c r="F117" s="175" t="s">
        <v>139</v>
      </c>
      <c r="G117" s="177">
        <v>480.2</v>
      </c>
      <c r="H117" s="176"/>
      <c r="I117" s="176">
        <f>ROUND(G117*(H117),2)</f>
        <v>0</v>
      </c>
      <c r="J117" s="175">
        <f>ROUND(G117*(N117),2)</f>
        <v>8931.7199999999993</v>
      </c>
      <c r="K117" s="180">
        <f>ROUND(G117*(O117),2)</f>
        <v>0</v>
      </c>
      <c r="L117" s="180"/>
      <c r="M117" s="180">
        <f>ROUND(G117*(H117),2)</f>
        <v>0</v>
      </c>
      <c r="N117" s="180">
        <v>18.600000000000001</v>
      </c>
      <c r="O117" s="180"/>
      <c r="P117" s="183"/>
      <c r="Q117" s="183"/>
      <c r="R117" s="183"/>
      <c r="S117" s="180">
        <f>ROUND(G117*(P117),3)</f>
        <v>0</v>
      </c>
      <c r="T117" s="180"/>
      <c r="U117" s="180"/>
      <c r="V117" s="198"/>
      <c r="W117" s="53"/>
      <c r="Z117">
        <v>0</v>
      </c>
    </row>
    <row r="118" spans="1:26" ht="25.05" customHeight="1" x14ac:dyDescent="0.3">
      <c r="A118" s="181"/>
      <c r="B118" s="213">
        <v>28</v>
      </c>
      <c r="C118" s="182" t="s">
        <v>142</v>
      </c>
      <c r="D118" s="316" t="s">
        <v>143</v>
      </c>
      <c r="E118" s="316"/>
      <c r="F118" s="175" t="s">
        <v>104</v>
      </c>
      <c r="G118" s="177">
        <v>970</v>
      </c>
      <c r="H118" s="176"/>
      <c r="I118" s="176">
        <f>ROUND(G118*(H118),2)</f>
        <v>0</v>
      </c>
      <c r="J118" s="175">
        <f>ROUND(G118*(N118),2)</f>
        <v>4597.8</v>
      </c>
      <c r="K118" s="180">
        <f>ROUND(G118*(O118),2)</f>
        <v>0</v>
      </c>
      <c r="L118" s="180"/>
      <c r="M118" s="180">
        <f>ROUND(G118*(H118),2)</f>
        <v>0</v>
      </c>
      <c r="N118" s="180">
        <v>4.74</v>
      </c>
      <c r="O118" s="180"/>
      <c r="P118" s="183">
        <v>2.0000000000000002E-5</v>
      </c>
      <c r="Q118" s="183"/>
      <c r="R118" s="183">
        <v>2.0000000000000002E-5</v>
      </c>
      <c r="S118" s="180">
        <f>ROUND(G118*(P118),3)</f>
        <v>1.9E-2</v>
      </c>
      <c r="T118" s="180"/>
      <c r="U118" s="180"/>
      <c r="V118" s="198"/>
      <c r="W118" s="53"/>
      <c r="Z118">
        <v>0</v>
      </c>
    </row>
    <row r="119" spans="1:26" x14ac:dyDescent="0.3">
      <c r="A119" s="10"/>
      <c r="B119" s="212"/>
      <c r="C119" s="174">
        <v>5</v>
      </c>
      <c r="D119" s="315" t="s">
        <v>62</v>
      </c>
      <c r="E119" s="315"/>
      <c r="F119" s="10"/>
      <c r="G119" s="173"/>
      <c r="H119" s="140"/>
      <c r="I119" s="142">
        <f>ROUND((SUM(I114:I118))/1,2)</f>
        <v>0</v>
      </c>
      <c r="J119" s="10"/>
      <c r="K119" s="10"/>
      <c r="L119" s="10">
        <f>ROUND((SUM(L114:L118))/1,2)</f>
        <v>0</v>
      </c>
      <c r="M119" s="10">
        <f>ROUND((SUM(M114:M118))/1,2)</f>
        <v>0</v>
      </c>
      <c r="N119" s="10"/>
      <c r="O119" s="10"/>
      <c r="P119" s="10"/>
      <c r="Q119" s="10"/>
      <c r="R119" s="10"/>
      <c r="S119" s="10">
        <f>ROUND((SUM(S114:S118))/1,2)</f>
        <v>181.21</v>
      </c>
      <c r="T119" s="10"/>
      <c r="U119" s="10"/>
      <c r="V119" s="200">
        <f>ROUND((SUM(V114:V118))/1,2)</f>
        <v>0</v>
      </c>
      <c r="W119" s="217"/>
      <c r="X119" s="139"/>
      <c r="Y119" s="139"/>
      <c r="Z119" s="139"/>
    </row>
    <row r="120" spans="1:26" x14ac:dyDescent="0.3">
      <c r="A120" s="1"/>
      <c r="B120" s="208"/>
      <c r="C120" s="1"/>
      <c r="D120" s="1"/>
      <c r="E120" s="1"/>
      <c r="F120" s="1"/>
      <c r="G120" s="167"/>
      <c r="H120" s="133"/>
      <c r="I120" s="13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01"/>
      <c r="W120" s="53"/>
    </row>
    <row r="121" spans="1:26" x14ac:dyDescent="0.3">
      <c r="A121" s="10"/>
      <c r="B121" s="212"/>
      <c r="C121" s="174">
        <v>8</v>
      </c>
      <c r="D121" s="315" t="s">
        <v>63</v>
      </c>
      <c r="E121" s="315"/>
      <c r="F121" s="10"/>
      <c r="G121" s="173"/>
      <c r="H121" s="140"/>
      <c r="I121" s="14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97"/>
      <c r="W121" s="217"/>
      <c r="X121" s="139"/>
      <c r="Y121" s="139"/>
      <c r="Z121" s="139"/>
    </row>
    <row r="122" spans="1:26" ht="25.05" customHeight="1" x14ac:dyDescent="0.3">
      <c r="A122" s="181"/>
      <c r="B122" s="213">
        <v>29</v>
      </c>
      <c r="C122" s="182" t="s">
        <v>144</v>
      </c>
      <c r="D122" s="316" t="s">
        <v>145</v>
      </c>
      <c r="E122" s="316"/>
      <c r="F122" s="175" t="s">
        <v>104</v>
      </c>
      <c r="G122" s="177">
        <v>135</v>
      </c>
      <c r="H122" s="176"/>
      <c r="I122" s="176">
        <f t="shared" ref="I122:I140" si="5">ROUND(G122*(H122),2)</f>
        <v>0</v>
      </c>
      <c r="J122" s="175">
        <f t="shared" ref="J122:J140" si="6">ROUND(G122*(N122),2)</f>
        <v>241.65</v>
      </c>
      <c r="K122" s="180">
        <f t="shared" ref="K122:K140" si="7">ROUND(G122*(O122),2)</f>
        <v>0</v>
      </c>
      <c r="L122" s="180"/>
      <c r="M122" s="180">
        <f t="shared" ref="M122:M140" si="8">ROUND(G122*(H122),2)</f>
        <v>0</v>
      </c>
      <c r="N122" s="180">
        <v>1.79</v>
      </c>
      <c r="O122" s="180"/>
      <c r="P122" s="183">
        <v>8.9999999999999992E-5</v>
      </c>
      <c r="Q122" s="183"/>
      <c r="R122" s="183">
        <v>8.9999999999999992E-5</v>
      </c>
      <c r="S122" s="180">
        <f t="shared" ref="S122:S140" si="9">ROUND(G122*(P122),3)</f>
        <v>1.2E-2</v>
      </c>
      <c r="T122" s="180"/>
      <c r="U122" s="180"/>
      <c r="V122" s="198"/>
      <c r="W122" s="53"/>
      <c r="Z122">
        <v>0</v>
      </c>
    </row>
    <row r="123" spans="1:26" ht="34.950000000000003" customHeight="1" x14ac:dyDescent="0.3">
      <c r="A123" s="181"/>
      <c r="B123" s="214">
        <v>30</v>
      </c>
      <c r="C123" s="190" t="s">
        <v>146</v>
      </c>
      <c r="D123" s="317" t="s">
        <v>147</v>
      </c>
      <c r="E123" s="317"/>
      <c r="F123" s="184" t="s">
        <v>148</v>
      </c>
      <c r="G123" s="186">
        <v>135</v>
      </c>
      <c r="H123" s="185"/>
      <c r="I123" s="185">
        <f t="shared" si="5"/>
        <v>0</v>
      </c>
      <c r="J123" s="184">
        <f t="shared" si="6"/>
        <v>1701</v>
      </c>
      <c r="K123" s="189">
        <f t="shared" si="7"/>
        <v>0</v>
      </c>
      <c r="L123" s="189"/>
      <c r="M123" s="189">
        <f t="shared" si="8"/>
        <v>0</v>
      </c>
      <c r="N123" s="189">
        <v>12.6</v>
      </c>
      <c r="O123" s="189"/>
      <c r="P123" s="191"/>
      <c r="Q123" s="191"/>
      <c r="R123" s="191"/>
      <c r="S123" s="189">
        <f t="shared" si="9"/>
        <v>0</v>
      </c>
      <c r="T123" s="189"/>
      <c r="U123" s="189"/>
      <c r="V123" s="199"/>
      <c r="W123" s="53"/>
      <c r="Z123">
        <v>0</v>
      </c>
    </row>
    <row r="124" spans="1:26" ht="25.05" customHeight="1" x14ac:dyDescent="0.3">
      <c r="A124" s="181"/>
      <c r="B124" s="213">
        <v>33</v>
      </c>
      <c r="C124" s="182" t="s">
        <v>149</v>
      </c>
      <c r="D124" s="316" t="s">
        <v>150</v>
      </c>
      <c r="E124" s="316"/>
      <c r="F124" s="175" t="s">
        <v>104</v>
      </c>
      <c r="G124" s="177">
        <v>679</v>
      </c>
      <c r="H124" s="176"/>
      <c r="I124" s="176">
        <f t="shared" si="5"/>
        <v>0</v>
      </c>
      <c r="J124" s="175">
        <f t="shared" si="6"/>
        <v>1181.46</v>
      </c>
      <c r="K124" s="180">
        <f t="shared" si="7"/>
        <v>0</v>
      </c>
      <c r="L124" s="180"/>
      <c r="M124" s="180">
        <f t="shared" si="8"/>
        <v>0</v>
      </c>
      <c r="N124" s="180">
        <v>1.74</v>
      </c>
      <c r="O124" s="180"/>
      <c r="P124" s="183">
        <v>1.0000000000000001E-5</v>
      </c>
      <c r="Q124" s="183"/>
      <c r="R124" s="183">
        <v>1.0000000000000001E-5</v>
      </c>
      <c r="S124" s="180">
        <f t="shared" si="9"/>
        <v>7.0000000000000001E-3</v>
      </c>
      <c r="T124" s="180"/>
      <c r="U124" s="180"/>
      <c r="V124" s="198"/>
      <c r="W124" s="53"/>
      <c r="Z124">
        <v>0</v>
      </c>
    </row>
    <row r="125" spans="1:26" ht="34.950000000000003" customHeight="1" x14ac:dyDescent="0.3">
      <c r="A125" s="181"/>
      <c r="B125" s="214">
        <v>34</v>
      </c>
      <c r="C125" s="190" t="s">
        <v>151</v>
      </c>
      <c r="D125" s="317" t="s">
        <v>152</v>
      </c>
      <c r="E125" s="317"/>
      <c r="F125" s="184" t="s">
        <v>134</v>
      </c>
      <c r="G125" s="186">
        <v>135.80000000000001</v>
      </c>
      <c r="H125" s="185"/>
      <c r="I125" s="185">
        <f t="shared" si="5"/>
        <v>0</v>
      </c>
      <c r="J125" s="184">
        <f t="shared" si="6"/>
        <v>22529.22</v>
      </c>
      <c r="K125" s="189">
        <f t="shared" si="7"/>
        <v>0</v>
      </c>
      <c r="L125" s="189"/>
      <c r="M125" s="189">
        <f t="shared" si="8"/>
        <v>0</v>
      </c>
      <c r="N125" s="189">
        <v>165.9</v>
      </c>
      <c r="O125" s="189"/>
      <c r="P125" s="191"/>
      <c r="Q125" s="191"/>
      <c r="R125" s="191"/>
      <c r="S125" s="189">
        <f t="shared" si="9"/>
        <v>0</v>
      </c>
      <c r="T125" s="189"/>
      <c r="U125" s="189"/>
      <c r="V125" s="199"/>
      <c r="W125" s="53"/>
      <c r="Z125">
        <v>0</v>
      </c>
    </row>
    <row r="126" spans="1:26" ht="25.05" customHeight="1" x14ac:dyDescent="0.3">
      <c r="A126" s="181"/>
      <c r="B126" s="213">
        <v>35</v>
      </c>
      <c r="C126" s="182" t="s">
        <v>153</v>
      </c>
      <c r="D126" s="316" t="s">
        <v>154</v>
      </c>
      <c r="E126" s="316"/>
      <c r="F126" s="175" t="s">
        <v>134</v>
      </c>
      <c r="G126" s="177">
        <v>27</v>
      </c>
      <c r="H126" s="176"/>
      <c r="I126" s="176">
        <f t="shared" si="5"/>
        <v>0</v>
      </c>
      <c r="J126" s="175">
        <f t="shared" si="6"/>
        <v>358.56</v>
      </c>
      <c r="K126" s="180">
        <f t="shared" si="7"/>
        <v>0</v>
      </c>
      <c r="L126" s="180"/>
      <c r="M126" s="180">
        <f t="shared" si="8"/>
        <v>0</v>
      </c>
      <c r="N126" s="180">
        <v>13.28</v>
      </c>
      <c r="O126" s="180"/>
      <c r="P126" s="183">
        <v>1.4000000000000002E-3</v>
      </c>
      <c r="Q126" s="183"/>
      <c r="R126" s="183">
        <v>1.4000000000000002E-3</v>
      </c>
      <c r="S126" s="180">
        <f t="shared" si="9"/>
        <v>3.7999999999999999E-2</v>
      </c>
      <c r="T126" s="180"/>
      <c r="U126" s="180"/>
      <c r="V126" s="198"/>
      <c r="W126" s="53"/>
      <c r="Z126">
        <v>0</v>
      </c>
    </row>
    <row r="127" spans="1:26" ht="25.05" customHeight="1" x14ac:dyDescent="0.3">
      <c r="A127" s="181"/>
      <c r="B127" s="214">
        <v>36</v>
      </c>
      <c r="C127" s="190" t="s">
        <v>155</v>
      </c>
      <c r="D127" s="317" t="s">
        <v>156</v>
      </c>
      <c r="E127" s="317"/>
      <c r="F127" s="184" t="s">
        <v>134</v>
      </c>
      <c r="G127" s="186">
        <v>27</v>
      </c>
      <c r="H127" s="185"/>
      <c r="I127" s="185">
        <f t="shared" si="5"/>
        <v>0</v>
      </c>
      <c r="J127" s="184">
        <f t="shared" si="6"/>
        <v>1309.5</v>
      </c>
      <c r="K127" s="189">
        <f t="shared" si="7"/>
        <v>0</v>
      </c>
      <c r="L127" s="189"/>
      <c r="M127" s="189">
        <f t="shared" si="8"/>
        <v>0</v>
      </c>
      <c r="N127" s="189">
        <v>48.5</v>
      </c>
      <c r="O127" s="189"/>
      <c r="P127" s="191"/>
      <c r="Q127" s="191"/>
      <c r="R127" s="191"/>
      <c r="S127" s="189">
        <f t="shared" si="9"/>
        <v>0</v>
      </c>
      <c r="T127" s="189"/>
      <c r="U127" s="189"/>
      <c r="V127" s="199"/>
      <c r="W127" s="53"/>
      <c r="Z127">
        <v>0</v>
      </c>
    </row>
    <row r="128" spans="1:26" ht="25.05" customHeight="1" x14ac:dyDescent="0.3">
      <c r="A128" s="181"/>
      <c r="B128" s="214">
        <v>37</v>
      </c>
      <c r="C128" s="190" t="s">
        <v>157</v>
      </c>
      <c r="D128" s="317" t="s">
        <v>158</v>
      </c>
      <c r="E128" s="317"/>
      <c r="F128" s="184" t="s">
        <v>134</v>
      </c>
      <c r="G128" s="186">
        <v>27</v>
      </c>
      <c r="H128" s="185"/>
      <c r="I128" s="185">
        <f t="shared" si="5"/>
        <v>0</v>
      </c>
      <c r="J128" s="184">
        <f t="shared" si="6"/>
        <v>257.85000000000002</v>
      </c>
      <c r="K128" s="189">
        <f t="shared" si="7"/>
        <v>0</v>
      </c>
      <c r="L128" s="189"/>
      <c r="M128" s="189">
        <f t="shared" si="8"/>
        <v>0</v>
      </c>
      <c r="N128" s="189">
        <v>9.5500000000000007</v>
      </c>
      <c r="O128" s="189"/>
      <c r="P128" s="191"/>
      <c r="Q128" s="191"/>
      <c r="R128" s="191"/>
      <c r="S128" s="189">
        <f t="shared" si="9"/>
        <v>0</v>
      </c>
      <c r="T128" s="189"/>
      <c r="U128" s="189"/>
      <c r="V128" s="199"/>
      <c r="W128" s="53"/>
      <c r="Z128">
        <v>0</v>
      </c>
    </row>
    <row r="129" spans="1:26" ht="25.05" customHeight="1" x14ac:dyDescent="0.3">
      <c r="A129" s="181"/>
      <c r="B129" s="213">
        <v>38</v>
      </c>
      <c r="C129" s="182" t="s">
        <v>159</v>
      </c>
      <c r="D129" s="316" t="s">
        <v>160</v>
      </c>
      <c r="E129" s="316"/>
      <c r="F129" s="175" t="s">
        <v>148</v>
      </c>
      <c r="G129" s="177">
        <v>978</v>
      </c>
      <c r="H129" s="176"/>
      <c r="I129" s="176">
        <f t="shared" si="5"/>
        <v>0</v>
      </c>
      <c r="J129" s="175">
        <f t="shared" si="6"/>
        <v>10816.68</v>
      </c>
      <c r="K129" s="180">
        <f t="shared" si="7"/>
        <v>0</v>
      </c>
      <c r="L129" s="180"/>
      <c r="M129" s="180">
        <f t="shared" si="8"/>
        <v>0</v>
      </c>
      <c r="N129" s="180">
        <v>11.06</v>
      </c>
      <c r="O129" s="180"/>
      <c r="P129" s="183"/>
      <c r="Q129" s="183"/>
      <c r="R129" s="183"/>
      <c r="S129" s="180">
        <f t="shared" si="9"/>
        <v>0</v>
      </c>
      <c r="T129" s="180"/>
      <c r="U129" s="180"/>
      <c r="V129" s="198"/>
      <c r="W129" s="53"/>
      <c r="Z129">
        <v>0</v>
      </c>
    </row>
    <row r="130" spans="1:26" ht="25.05" customHeight="1" x14ac:dyDescent="0.3">
      <c r="A130" s="181"/>
      <c r="B130" s="213">
        <v>39</v>
      </c>
      <c r="C130" s="182" t="s">
        <v>161</v>
      </c>
      <c r="D130" s="316" t="s">
        <v>162</v>
      </c>
      <c r="E130" s="316"/>
      <c r="F130" s="175" t="s">
        <v>134</v>
      </c>
      <c r="G130" s="177">
        <v>24</v>
      </c>
      <c r="H130" s="176"/>
      <c r="I130" s="176">
        <f t="shared" si="5"/>
        <v>0</v>
      </c>
      <c r="J130" s="175">
        <f t="shared" si="6"/>
        <v>1389.6</v>
      </c>
      <c r="K130" s="180">
        <f t="shared" si="7"/>
        <v>0</v>
      </c>
      <c r="L130" s="180"/>
      <c r="M130" s="180">
        <f t="shared" si="8"/>
        <v>0</v>
      </c>
      <c r="N130" s="180">
        <v>57.9</v>
      </c>
      <c r="O130" s="180"/>
      <c r="P130" s="183">
        <v>3.3860000000000001E-2</v>
      </c>
      <c r="Q130" s="183"/>
      <c r="R130" s="183">
        <v>3.3860000000000001E-2</v>
      </c>
      <c r="S130" s="180">
        <f t="shared" si="9"/>
        <v>0.81299999999999994</v>
      </c>
      <c r="T130" s="180"/>
      <c r="U130" s="180"/>
      <c r="V130" s="198"/>
      <c r="W130" s="53"/>
      <c r="Z130">
        <v>0</v>
      </c>
    </row>
    <row r="131" spans="1:26" ht="25.05" customHeight="1" x14ac:dyDescent="0.3">
      <c r="A131" s="181"/>
      <c r="B131" s="213">
        <v>40</v>
      </c>
      <c r="C131" s="182" t="s">
        <v>163</v>
      </c>
      <c r="D131" s="316" t="s">
        <v>164</v>
      </c>
      <c r="E131" s="316"/>
      <c r="F131" s="175" t="s">
        <v>134</v>
      </c>
      <c r="G131" s="177">
        <v>10</v>
      </c>
      <c r="H131" s="176"/>
      <c r="I131" s="176">
        <f t="shared" si="5"/>
        <v>0</v>
      </c>
      <c r="J131" s="175">
        <f t="shared" si="6"/>
        <v>39.5</v>
      </c>
      <c r="K131" s="180">
        <f t="shared" si="7"/>
        <v>0</v>
      </c>
      <c r="L131" s="180"/>
      <c r="M131" s="180">
        <f t="shared" si="8"/>
        <v>0</v>
      </c>
      <c r="N131" s="180">
        <v>3.95</v>
      </c>
      <c r="O131" s="180"/>
      <c r="P131" s="183">
        <v>4.0000000000000003E-5</v>
      </c>
      <c r="Q131" s="183"/>
      <c r="R131" s="183">
        <v>4.0000000000000003E-5</v>
      </c>
      <c r="S131" s="180">
        <f t="shared" si="9"/>
        <v>0</v>
      </c>
      <c r="T131" s="180"/>
      <c r="U131" s="180"/>
      <c r="V131" s="198"/>
      <c r="W131" s="53"/>
      <c r="Z131">
        <v>0</v>
      </c>
    </row>
    <row r="132" spans="1:26" ht="25.05" customHeight="1" x14ac:dyDescent="0.3">
      <c r="A132" s="181"/>
      <c r="B132" s="214">
        <v>41</v>
      </c>
      <c r="C132" s="190" t="s">
        <v>165</v>
      </c>
      <c r="D132" s="317" t="s">
        <v>166</v>
      </c>
      <c r="E132" s="317"/>
      <c r="F132" s="184" t="s">
        <v>134</v>
      </c>
      <c r="G132" s="186">
        <v>10</v>
      </c>
      <c r="H132" s="185"/>
      <c r="I132" s="185">
        <f t="shared" si="5"/>
        <v>0</v>
      </c>
      <c r="J132" s="184">
        <f t="shared" si="6"/>
        <v>285</v>
      </c>
      <c r="K132" s="189">
        <f t="shared" si="7"/>
        <v>0</v>
      </c>
      <c r="L132" s="189"/>
      <c r="M132" s="189">
        <f t="shared" si="8"/>
        <v>0</v>
      </c>
      <c r="N132" s="189">
        <v>28.5</v>
      </c>
      <c r="O132" s="189"/>
      <c r="P132" s="191"/>
      <c r="Q132" s="191"/>
      <c r="R132" s="191"/>
      <c r="S132" s="189">
        <f t="shared" si="9"/>
        <v>0</v>
      </c>
      <c r="T132" s="189"/>
      <c r="U132" s="189"/>
      <c r="V132" s="199"/>
      <c r="W132" s="53"/>
      <c r="Z132">
        <v>0</v>
      </c>
    </row>
    <row r="133" spans="1:26" ht="25.05" customHeight="1" x14ac:dyDescent="0.3">
      <c r="A133" s="181"/>
      <c r="B133" s="213">
        <v>42</v>
      </c>
      <c r="C133" s="182" t="s">
        <v>167</v>
      </c>
      <c r="D133" s="316" t="s">
        <v>168</v>
      </c>
      <c r="E133" s="316"/>
      <c r="F133" s="175" t="s">
        <v>134</v>
      </c>
      <c r="G133" s="177">
        <v>24</v>
      </c>
      <c r="H133" s="176"/>
      <c r="I133" s="176">
        <f t="shared" si="5"/>
        <v>0</v>
      </c>
      <c r="J133" s="175">
        <f t="shared" si="6"/>
        <v>10305.120000000001</v>
      </c>
      <c r="K133" s="180">
        <f t="shared" si="7"/>
        <v>0</v>
      </c>
      <c r="L133" s="180"/>
      <c r="M133" s="180">
        <f t="shared" si="8"/>
        <v>0</v>
      </c>
      <c r="N133" s="180">
        <v>429.38</v>
      </c>
      <c r="O133" s="180"/>
      <c r="P133" s="183">
        <v>1.9707700000000001</v>
      </c>
      <c r="Q133" s="183"/>
      <c r="R133" s="183">
        <v>1.9707700000000001</v>
      </c>
      <c r="S133" s="180">
        <f t="shared" si="9"/>
        <v>47.298000000000002</v>
      </c>
      <c r="T133" s="180"/>
      <c r="U133" s="180"/>
      <c r="V133" s="198"/>
      <c r="W133" s="53"/>
      <c r="Z133">
        <v>0</v>
      </c>
    </row>
    <row r="134" spans="1:26" ht="25.05" customHeight="1" x14ac:dyDescent="0.3">
      <c r="A134" s="181"/>
      <c r="B134" s="214">
        <v>43</v>
      </c>
      <c r="C134" s="190" t="s">
        <v>169</v>
      </c>
      <c r="D134" s="317" t="s">
        <v>170</v>
      </c>
      <c r="E134" s="317"/>
      <c r="F134" s="184" t="s">
        <v>134</v>
      </c>
      <c r="G134" s="186">
        <v>62</v>
      </c>
      <c r="H134" s="185"/>
      <c r="I134" s="185">
        <f t="shared" si="5"/>
        <v>0</v>
      </c>
      <c r="J134" s="184">
        <f t="shared" si="6"/>
        <v>3385.82</v>
      </c>
      <c r="K134" s="189">
        <f t="shared" si="7"/>
        <v>0</v>
      </c>
      <c r="L134" s="189"/>
      <c r="M134" s="189">
        <f t="shared" si="8"/>
        <v>0</v>
      </c>
      <c r="N134" s="189">
        <v>54.61</v>
      </c>
      <c r="O134" s="189"/>
      <c r="P134" s="191"/>
      <c r="Q134" s="191"/>
      <c r="R134" s="191"/>
      <c r="S134" s="189">
        <f t="shared" si="9"/>
        <v>0</v>
      </c>
      <c r="T134" s="189"/>
      <c r="U134" s="189"/>
      <c r="V134" s="199"/>
      <c r="W134" s="53"/>
      <c r="Z134">
        <v>0</v>
      </c>
    </row>
    <row r="135" spans="1:26" ht="25.05" customHeight="1" x14ac:dyDescent="0.3">
      <c r="A135" s="181"/>
      <c r="B135" s="214">
        <v>44</v>
      </c>
      <c r="C135" s="190" t="s">
        <v>171</v>
      </c>
      <c r="D135" s="317" t="s">
        <v>172</v>
      </c>
      <c r="E135" s="317"/>
      <c r="F135" s="184" t="s">
        <v>173</v>
      </c>
      <c r="G135" s="186">
        <v>24</v>
      </c>
      <c r="H135" s="185"/>
      <c r="I135" s="185">
        <f t="shared" si="5"/>
        <v>0</v>
      </c>
      <c r="J135" s="184">
        <f t="shared" si="6"/>
        <v>1532.88</v>
      </c>
      <c r="K135" s="189">
        <f t="shared" si="7"/>
        <v>0</v>
      </c>
      <c r="L135" s="189"/>
      <c r="M135" s="189">
        <f t="shared" si="8"/>
        <v>0</v>
      </c>
      <c r="N135" s="189">
        <v>63.87</v>
      </c>
      <c r="O135" s="189"/>
      <c r="P135" s="191"/>
      <c r="Q135" s="191"/>
      <c r="R135" s="191"/>
      <c r="S135" s="189">
        <f t="shared" si="9"/>
        <v>0</v>
      </c>
      <c r="T135" s="189"/>
      <c r="U135" s="189"/>
      <c r="V135" s="199"/>
      <c r="W135" s="53"/>
      <c r="Z135">
        <v>0</v>
      </c>
    </row>
    <row r="136" spans="1:26" ht="25.05" customHeight="1" x14ac:dyDescent="0.3">
      <c r="A136" s="181"/>
      <c r="B136" s="214">
        <v>45</v>
      </c>
      <c r="C136" s="190" t="s">
        <v>174</v>
      </c>
      <c r="D136" s="317" t="s">
        <v>175</v>
      </c>
      <c r="E136" s="317"/>
      <c r="F136" s="184" t="s">
        <v>173</v>
      </c>
      <c r="G136" s="186">
        <v>24</v>
      </c>
      <c r="H136" s="185"/>
      <c r="I136" s="185">
        <f t="shared" si="5"/>
        <v>0</v>
      </c>
      <c r="J136" s="184">
        <f t="shared" si="6"/>
        <v>2532.96</v>
      </c>
      <c r="K136" s="189">
        <f t="shared" si="7"/>
        <v>0</v>
      </c>
      <c r="L136" s="189"/>
      <c r="M136" s="189">
        <f t="shared" si="8"/>
        <v>0</v>
      </c>
      <c r="N136" s="189">
        <v>105.54</v>
      </c>
      <c r="O136" s="189"/>
      <c r="P136" s="191"/>
      <c r="Q136" s="191"/>
      <c r="R136" s="191"/>
      <c r="S136" s="189">
        <f t="shared" si="9"/>
        <v>0</v>
      </c>
      <c r="T136" s="189"/>
      <c r="U136" s="189"/>
      <c r="V136" s="199"/>
      <c r="W136" s="53"/>
      <c r="Z136">
        <v>0</v>
      </c>
    </row>
    <row r="137" spans="1:26" ht="25.05" customHeight="1" x14ac:dyDescent="0.3">
      <c r="A137" s="181"/>
      <c r="B137" s="213">
        <v>46</v>
      </c>
      <c r="C137" s="182" t="s">
        <v>176</v>
      </c>
      <c r="D137" s="316" t="s">
        <v>177</v>
      </c>
      <c r="E137" s="316"/>
      <c r="F137" s="175" t="s">
        <v>134</v>
      </c>
      <c r="G137" s="177">
        <v>24</v>
      </c>
      <c r="H137" s="176"/>
      <c r="I137" s="176">
        <f t="shared" si="5"/>
        <v>0</v>
      </c>
      <c r="J137" s="175">
        <f t="shared" si="6"/>
        <v>592.79999999999995</v>
      </c>
      <c r="K137" s="180">
        <f t="shared" si="7"/>
        <v>0</v>
      </c>
      <c r="L137" s="180"/>
      <c r="M137" s="180">
        <f t="shared" si="8"/>
        <v>0</v>
      </c>
      <c r="N137" s="180">
        <v>24.7</v>
      </c>
      <c r="O137" s="180"/>
      <c r="P137" s="183">
        <v>6.3400000000000001E-3</v>
      </c>
      <c r="Q137" s="183"/>
      <c r="R137" s="183">
        <v>6.3400000000000001E-3</v>
      </c>
      <c r="S137" s="180">
        <f t="shared" si="9"/>
        <v>0.152</v>
      </c>
      <c r="T137" s="180"/>
      <c r="U137" s="180"/>
      <c r="V137" s="198"/>
      <c r="W137" s="53"/>
      <c r="Z137">
        <v>0</v>
      </c>
    </row>
    <row r="138" spans="1:26" ht="25.05" customHeight="1" x14ac:dyDescent="0.3">
      <c r="A138" s="181"/>
      <c r="B138" s="214">
        <v>47</v>
      </c>
      <c r="C138" s="190" t="s">
        <v>178</v>
      </c>
      <c r="D138" s="317" t="s">
        <v>179</v>
      </c>
      <c r="E138" s="317"/>
      <c r="F138" s="184" t="s">
        <v>134</v>
      </c>
      <c r="G138" s="186">
        <v>24</v>
      </c>
      <c r="H138" s="185"/>
      <c r="I138" s="185">
        <f t="shared" si="5"/>
        <v>0</v>
      </c>
      <c r="J138" s="184">
        <f t="shared" si="6"/>
        <v>6487.44</v>
      </c>
      <c r="K138" s="189">
        <f t="shared" si="7"/>
        <v>0</v>
      </c>
      <c r="L138" s="189"/>
      <c r="M138" s="189">
        <f t="shared" si="8"/>
        <v>0</v>
      </c>
      <c r="N138" s="189">
        <v>270.31</v>
      </c>
      <c r="O138" s="189"/>
      <c r="P138" s="191"/>
      <c r="Q138" s="191"/>
      <c r="R138" s="191"/>
      <c r="S138" s="189">
        <f t="shared" si="9"/>
        <v>0</v>
      </c>
      <c r="T138" s="189"/>
      <c r="U138" s="189"/>
      <c r="V138" s="199"/>
      <c r="W138" s="53"/>
      <c r="Z138">
        <v>0</v>
      </c>
    </row>
    <row r="139" spans="1:26" ht="25.05" customHeight="1" x14ac:dyDescent="0.3">
      <c r="A139" s="181"/>
      <c r="B139" s="213">
        <v>48</v>
      </c>
      <c r="C139" s="182" t="s">
        <v>180</v>
      </c>
      <c r="D139" s="316" t="s">
        <v>181</v>
      </c>
      <c r="E139" s="316"/>
      <c r="F139" s="175" t="s">
        <v>93</v>
      </c>
      <c r="G139" s="177">
        <v>10.233000000000001</v>
      </c>
      <c r="H139" s="176"/>
      <c r="I139" s="176">
        <f t="shared" si="5"/>
        <v>0</v>
      </c>
      <c r="J139" s="175">
        <f t="shared" si="6"/>
        <v>863.15</v>
      </c>
      <c r="K139" s="180">
        <f t="shared" si="7"/>
        <v>0</v>
      </c>
      <c r="L139" s="180"/>
      <c r="M139" s="180">
        <f t="shared" si="8"/>
        <v>0</v>
      </c>
      <c r="N139" s="180">
        <v>84.35</v>
      </c>
      <c r="O139" s="180"/>
      <c r="P139" s="183">
        <v>2.3264800000000001</v>
      </c>
      <c r="Q139" s="183"/>
      <c r="R139" s="183">
        <v>2.3264800000000001</v>
      </c>
      <c r="S139" s="180">
        <f t="shared" si="9"/>
        <v>23.806999999999999</v>
      </c>
      <c r="T139" s="180"/>
      <c r="U139" s="180"/>
      <c r="V139" s="198"/>
      <c r="W139" s="53"/>
      <c r="Z139">
        <v>0</v>
      </c>
    </row>
    <row r="140" spans="1:26" ht="25.05" customHeight="1" x14ac:dyDescent="0.3">
      <c r="A140" s="181"/>
      <c r="B140" s="213">
        <v>49</v>
      </c>
      <c r="C140" s="182" t="s">
        <v>182</v>
      </c>
      <c r="D140" s="316" t="s">
        <v>183</v>
      </c>
      <c r="E140" s="316"/>
      <c r="F140" s="175" t="s">
        <v>86</v>
      </c>
      <c r="G140" s="177">
        <v>30</v>
      </c>
      <c r="H140" s="176"/>
      <c r="I140" s="176">
        <f t="shared" si="5"/>
        <v>0</v>
      </c>
      <c r="J140" s="175">
        <f t="shared" si="6"/>
        <v>403.8</v>
      </c>
      <c r="K140" s="180">
        <f t="shared" si="7"/>
        <v>0</v>
      </c>
      <c r="L140" s="180"/>
      <c r="M140" s="180">
        <f t="shared" si="8"/>
        <v>0</v>
      </c>
      <c r="N140" s="180">
        <v>13.46</v>
      </c>
      <c r="O140" s="180"/>
      <c r="P140" s="183">
        <v>4.1799999999999997E-3</v>
      </c>
      <c r="Q140" s="183"/>
      <c r="R140" s="183">
        <v>4.1799999999999997E-3</v>
      </c>
      <c r="S140" s="180">
        <f t="shared" si="9"/>
        <v>0.125</v>
      </c>
      <c r="T140" s="180"/>
      <c r="U140" s="180"/>
      <c r="V140" s="198"/>
      <c r="W140" s="53"/>
      <c r="Z140">
        <v>0</v>
      </c>
    </row>
    <row r="141" spans="1:26" x14ac:dyDescent="0.3">
      <c r="A141" s="10"/>
      <c r="B141" s="212"/>
      <c r="C141" s="174">
        <v>8</v>
      </c>
      <c r="D141" s="315" t="s">
        <v>63</v>
      </c>
      <c r="E141" s="315"/>
      <c r="F141" s="10"/>
      <c r="G141" s="173"/>
      <c r="H141" s="140"/>
      <c r="I141" s="142">
        <f>ROUND((SUM(I121:I140))/1,2)</f>
        <v>0</v>
      </c>
      <c r="J141" s="10"/>
      <c r="K141" s="10"/>
      <c r="L141" s="10">
        <f>ROUND((SUM(L121:L140))/1,2)</f>
        <v>0</v>
      </c>
      <c r="M141" s="10">
        <f>ROUND((SUM(M121:M140))/1,2)</f>
        <v>0</v>
      </c>
      <c r="N141" s="10"/>
      <c r="O141" s="10"/>
      <c r="P141" s="10"/>
      <c r="Q141" s="10"/>
      <c r="R141" s="10"/>
      <c r="S141" s="10">
        <f>ROUND((SUM(S121:S140))/1,2)</f>
        <v>72.25</v>
      </c>
      <c r="T141" s="10"/>
      <c r="U141" s="10"/>
      <c r="V141" s="200">
        <f>ROUND((SUM(V121:V140))/1,2)</f>
        <v>0</v>
      </c>
      <c r="W141" s="217"/>
      <c r="X141" s="139"/>
      <c r="Y141" s="139"/>
      <c r="Z141" s="139"/>
    </row>
    <row r="142" spans="1:26" x14ac:dyDescent="0.3">
      <c r="A142" s="1"/>
      <c r="B142" s="208"/>
      <c r="C142" s="1"/>
      <c r="D142" s="1"/>
      <c r="E142" s="1"/>
      <c r="F142" s="1"/>
      <c r="G142" s="167"/>
      <c r="H142" s="133"/>
      <c r="I142" s="13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01"/>
      <c r="W142" s="53"/>
    </row>
    <row r="143" spans="1:26" x14ac:dyDescent="0.3">
      <c r="A143" s="10"/>
      <c r="B143" s="212"/>
      <c r="C143" s="174">
        <v>9</v>
      </c>
      <c r="D143" s="315" t="s">
        <v>64</v>
      </c>
      <c r="E143" s="315"/>
      <c r="F143" s="10"/>
      <c r="G143" s="173"/>
      <c r="H143" s="140"/>
      <c r="I143" s="14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97"/>
      <c r="W143" s="217"/>
      <c r="X143" s="139"/>
      <c r="Y143" s="139"/>
      <c r="Z143" s="139"/>
    </row>
    <row r="144" spans="1:26" ht="25.05" customHeight="1" x14ac:dyDescent="0.3">
      <c r="A144" s="181"/>
      <c r="B144" s="213">
        <v>50</v>
      </c>
      <c r="C144" s="182" t="s">
        <v>184</v>
      </c>
      <c r="D144" s="316" t="s">
        <v>185</v>
      </c>
      <c r="E144" s="316"/>
      <c r="F144" s="175" t="s">
        <v>121</v>
      </c>
      <c r="G144" s="177">
        <v>171.91200000000001</v>
      </c>
      <c r="H144" s="176"/>
      <c r="I144" s="176">
        <f>ROUND(G144*(H144),2)</f>
        <v>0</v>
      </c>
      <c r="J144" s="175">
        <f>ROUND(G144*(N144),2)</f>
        <v>1418.27</v>
      </c>
      <c r="K144" s="180">
        <f>ROUND(G144*(O144),2)</f>
        <v>0</v>
      </c>
      <c r="L144" s="180"/>
      <c r="M144" s="180">
        <f>ROUND(G144*(H144),2)</f>
        <v>0</v>
      </c>
      <c r="N144" s="180">
        <v>8.25</v>
      </c>
      <c r="O144" s="180"/>
      <c r="P144" s="183"/>
      <c r="Q144" s="183"/>
      <c r="R144" s="183"/>
      <c r="S144" s="180">
        <f>ROUND(G144*(P144),3)</f>
        <v>0</v>
      </c>
      <c r="T144" s="180"/>
      <c r="U144" s="180"/>
      <c r="V144" s="198"/>
      <c r="W144" s="53"/>
      <c r="Z144">
        <v>0</v>
      </c>
    </row>
    <row r="145" spans="1:26" ht="25.05" customHeight="1" x14ac:dyDescent="0.3">
      <c r="A145" s="181"/>
      <c r="B145" s="213">
        <v>51</v>
      </c>
      <c r="C145" s="182" t="s">
        <v>186</v>
      </c>
      <c r="D145" s="316" t="s">
        <v>187</v>
      </c>
      <c r="E145" s="316"/>
      <c r="F145" s="175" t="s">
        <v>121</v>
      </c>
      <c r="G145" s="177">
        <v>171.91200000000001</v>
      </c>
      <c r="H145" s="176"/>
      <c r="I145" s="176">
        <f>ROUND(G145*(H145),2)</f>
        <v>0</v>
      </c>
      <c r="J145" s="175">
        <f>ROUND(G145*(N145),2)</f>
        <v>309.44</v>
      </c>
      <c r="K145" s="180">
        <f>ROUND(G145*(O145),2)</f>
        <v>0</v>
      </c>
      <c r="L145" s="180"/>
      <c r="M145" s="180">
        <f>ROUND(G145*(H145),2)</f>
        <v>0</v>
      </c>
      <c r="N145" s="180">
        <v>1.8</v>
      </c>
      <c r="O145" s="180"/>
      <c r="P145" s="183"/>
      <c r="Q145" s="183"/>
      <c r="R145" s="183"/>
      <c r="S145" s="180">
        <f>ROUND(G145*(P145),3)</f>
        <v>0</v>
      </c>
      <c r="T145" s="180"/>
      <c r="U145" s="180"/>
      <c r="V145" s="198"/>
      <c r="W145" s="53"/>
      <c r="Z145">
        <v>0</v>
      </c>
    </row>
    <row r="146" spans="1:26" ht="25.05" customHeight="1" x14ac:dyDescent="0.3">
      <c r="A146" s="181"/>
      <c r="B146" s="213">
        <v>52</v>
      </c>
      <c r="C146" s="182" t="s">
        <v>188</v>
      </c>
      <c r="D146" s="316" t="s">
        <v>189</v>
      </c>
      <c r="E146" s="316"/>
      <c r="F146" s="175" t="s">
        <v>121</v>
      </c>
      <c r="G146" s="177">
        <v>171.91200000000001</v>
      </c>
      <c r="H146" s="176"/>
      <c r="I146" s="176">
        <f>ROUND(G146*(H146),2)</f>
        <v>0</v>
      </c>
      <c r="J146" s="175">
        <f>ROUND(G146*(N146),2)</f>
        <v>835.49</v>
      </c>
      <c r="K146" s="180">
        <f>ROUND(G146*(O146),2)</f>
        <v>0</v>
      </c>
      <c r="L146" s="180"/>
      <c r="M146" s="180">
        <f>ROUND(G146*(H146),2)</f>
        <v>0</v>
      </c>
      <c r="N146" s="180">
        <v>4.8600000000000003</v>
      </c>
      <c r="O146" s="180"/>
      <c r="P146" s="183"/>
      <c r="Q146" s="183"/>
      <c r="R146" s="183"/>
      <c r="S146" s="180">
        <f>ROUND(G146*(P146),3)</f>
        <v>0</v>
      </c>
      <c r="T146" s="180"/>
      <c r="U146" s="180"/>
      <c r="V146" s="198"/>
      <c r="W146" s="53"/>
      <c r="Z146">
        <v>0</v>
      </c>
    </row>
    <row r="147" spans="1:26" x14ac:dyDescent="0.3">
      <c r="A147" s="10"/>
      <c r="B147" s="212"/>
      <c r="C147" s="174">
        <v>9</v>
      </c>
      <c r="D147" s="315" t="s">
        <v>64</v>
      </c>
      <c r="E147" s="315"/>
      <c r="F147" s="10"/>
      <c r="G147" s="173"/>
      <c r="H147" s="140"/>
      <c r="I147" s="142">
        <f>ROUND((SUM(I143:I146))/1,2)</f>
        <v>0</v>
      </c>
      <c r="J147" s="10"/>
      <c r="K147" s="10"/>
      <c r="L147" s="10">
        <f>ROUND((SUM(L143:L146))/1,2)</f>
        <v>0</v>
      </c>
      <c r="M147" s="10">
        <f>ROUND((SUM(M143:M146))/1,2)</f>
        <v>0</v>
      </c>
      <c r="N147" s="10"/>
      <c r="O147" s="10"/>
      <c r="P147" s="10"/>
      <c r="Q147" s="10"/>
      <c r="R147" s="10"/>
      <c r="S147" s="10">
        <f>ROUND((SUM(S143:S146))/1,2)</f>
        <v>0</v>
      </c>
      <c r="T147" s="10"/>
      <c r="U147" s="10"/>
      <c r="V147" s="200">
        <f>ROUND((SUM(V143:V146))/1,2)</f>
        <v>0</v>
      </c>
      <c r="W147" s="217"/>
      <c r="X147" s="139"/>
      <c r="Y147" s="139"/>
      <c r="Z147" s="139"/>
    </row>
    <row r="148" spans="1:26" x14ac:dyDescent="0.3">
      <c r="A148" s="1"/>
      <c r="B148" s="208"/>
      <c r="C148" s="1"/>
      <c r="D148" s="1"/>
      <c r="E148" s="1"/>
      <c r="F148" s="1"/>
      <c r="G148" s="167"/>
      <c r="H148" s="133"/>
      <c r="I148" s="13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01"/>
      <c r="W148" s="53"/>
    </row>
    <row r="149" spans="1:26" x14ac:dyDescent="0.3">
      <c r="A149" s="10"/>
      <c r="B149" s="212"/>
      <c r="C149" s="174">
        <v>99</v>
      </c>
      <c r="D149" s="315" t="s">
        <v>65</v>
      </c>
      <c r="E149" s="315"/>
      <c r="F149" s="10"/>
      <c r="G149" s="173"/>
      <c r="H149" s="140"/>
      <c r="I149" s="14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97"/>
      <c r="W149" s="217"/>
      <c r="X149" s="139"/>
      <c r="Y149" s="139"/>
      <c r="Z149" s="139"/>
    </row>
    <row r="150" spans="1:26" ht="25.05" customHeight="1" x14ac:dyDescent="0.3">
      <c r="A150" s="181"/>
      <c r="B150" s="213">
        <v>53</v>
      </c>
      <c r="C150" s="182" t="s">
        <v>190</v>
      </c>
      <c r="D150" s="316" t="s">
        <v>191</v>
      </c>
      <c r="E150" s="316"/>
      <c r="F150" s="175" t="s">
        <v>121</v>
      </c>
      <c r="G150" s="177">
        <v>481.07900000000001</v>
      </c>
      <c r="H150" s="176"/>
      <c r="I150" s="176">
        <f>ROUND(G150*(H150),2)</f>
        <v>0</v>
      </c>
      <c r="J150" s="175">
        <f>ROUND(G150*(N150),2)</f>
        <v>12315.62</v>
      </c>
      <c r="K150" s="180">
        <f>ROUND(G150*(O150),2)</f>
        <v>0</v>
      </c>
      <c r="L150" s="180"/>
      <c r="M150" s="180">
        <f>ROUND(G150*(H150),2)</f>
        <v>0</v>
      </c>
      <c r="N150" s="180">
        <v>25.6</v>
      </c>
      <c r="O150" s="180"/>
      <c r="P150" s="183"/>
      <c r="Q150" s="183"/>
      <c r="R150" s="183"/>
      <c r="S150" s="180">
        <f>ROUND(G150*(P150),3)</f>
        <v>0</v>
      </c>
      <c r="T150" s="180"/>
      <c r="U150" s="180"/>
      <c r="V150" s="198"/>
      <c r="W150" s="53"/>
      <c r="Z150">
        <v>0</v>
      </c>
    </row>
    <row r="151" spans="1:26" ht="25.05" customHeight="1" x14ac:dyDescent="0.3">
      <c r="A151" s="181"/>
      <c r="B151" s="213">
        <v>54</v>
      </c>
      <c r="C151" s="182" t="s">
        <v>192</v>
      </c>
      <c r="D151" s="316" t="s">
        <v>193</v>
      </c>
      <c r="E151" s="316"/>
      <c r="F151" s="175" t="s">
        <v>121</v>
      </c>
      <c r="G151" s="177">
        <v>481.07900000000001</v>
      </c>
      <c r="H151" s="176"/>
      <c r="I151" s="176">
        <f>ROUND(G151*(H151),2)</f>
        <v>0</v>
      </c>
      <c r="J151" s="175">
        <f>ROUND(G151*(N151),2)</f>
        <v>10222.93</v>
      </c>
      <c r="K151" s="180">
        <f>ROUND(G151*(O151),2)</f>
        <v>0</v>
      </c>
      <c r="L151" s="180"/>
      <c r="M151" s="180">
        <f>ROUND(G151*(H151),2)</f>
        <v>0</v>
      </c>
      <c r="N151" s="180">
        <v>21.25</v>
      </c>
      <c r="O151" s="180"/>
      <c r="P151" s="183"/>
      <c r="Q151" s="183"/>
      <c r="R151" s="183"/>
      <c r="S151" s="180">
        <f>ROUND(G151*(P151),3)</f>
        <v>0</v>
      </c>
      <c r="T151" s="180"/>
      <c r="U151" s="180"/>
      <c r="V151" s="198"/>
      <c r="W151" s="53"/>
      <c r="Z151">
        <v>0</v>
      </c>
    </row>
    <row r="152" spans="1:26" x14ac:dyDescent="0.3">
      <c r="A152" s="10"/>
      <c r="B152" s="212"/>
      <c r="C152" s="174">
        <v>99</v>
      </c>
      <c r="D152" s="315" t="s">
        <v>65</v>
      </c>
      <c r="E152" s="315"/>
      <c r="F152" s="10"/>
      <c r="G152" s="173"/>
      <c r="H152" s="140"/>
      <c r="I152" s="142">
        <f>ROUND((SUM(I149:I151))/1,2)</f>
        <v>0</v>
      </c>
      <c r="J152" s="10"/>
      <c r="K152" s="10"/>
      <c r="L152" s="10">
        <f>ROUND((SUM(L149:L151))/1,2)</f>
        <v>0</v>
      </c>
      <c r="M152" s="10">
        <f>ROUND((SUM(M149:M151))/1,2)</f>
        <v>0</v>
      </c>
      <c r="N152" s="10"/>
      <c r="O152" s="10"/>
      <c r="P152" s="10"/>
      <c r="Q152" s="10"/>
      <c r="R152" s="10"/>
      <c r="S152" s="10">
        <f>ROUND((SUM(S149:S151))/1,2)</f>
        <v>0</v>
      </c>
      <c r="T152" s="10"/>
      <c r="U152" s="10"/>
      <c r="V152" s="200">
        <f>ROUND((SUM(V149:V151))/1,2)</f>
        <v>0</v>
      </c>
      <c r="W152" s="217"/>
      <c r="X152" s="139"/>
      <c r="Y152" s="139"/>
      <c r="Z152" s="139"/>
    </row>
    <row r="153" spans="1:26" x14ac:dyDescent="0.3">
      <c r="A153" s="1"/>
      <c r="B153" s="208"/>
      <c r="C153" s="1"/>
      <c r="D153" s="1"/>
      <c r="E153" s="1"/>
      <c r="F153" s="1"/>
      <c r="G153" s="167"/>
      <c r="H153" s="133"/>
      <c r="I153" s="13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01"/>
      <c r="W153" s="53"/>
    </row>
    <row r="154" spans="1:26" x14ac:dyDescent="0.3">
      <c r="A154" s="10"/>
      <c r="B154" s="212"/>
      <c r="C154" s="10"/>
      <c r="D154" s="314" t="s">
        <v>59</v>
      </c>
      <c r="E154" s="314"/>
      <c r="F154" s="10"/>
      <c r="G154" s="173"/>
      <c r="H154" s="140"/>
      <c r="I154" s="142">
        <f>ROUND((SUM(I83:I153))/2,2)</f>
        <v>0</v>
      </c>
      <c r="J154" s="10"/>
      <c r="K154" s="10"/>
      <c r="L154" s="140">
        <f>ROUND((SUM(L83:L153))/2,2)</f>
        <v>0</v>
      </c>
      <c r="M154" s="140">
        <f>ROUND((SUM(M83:M153))/2,2)</f>
        <v>0</v>
      </c>
      <c r="N154" s="10"/>
      <c r="O154" s="10"/>
      <c r="P154" s="192"/>
      <c r="Q154" s="10"/>
      <c r="R154" s="10"/>
      <c r="S154" s="192">
        <f>ROUND((SUM(S83:S153))/2,2)</f>
        <v>481.08</v>
      </c>
      <c r="T154" s="10"/>
      <c r="U154" s="10"/>
      <c r="V154" s="200">
        <f>ROUND((SUM(V83:V153))/2,2)</f>
        <v>0</v>
      </c>
      <c r="W154" s="53"/>
    </row>
    <row r="155" spans="1:26" x14ac:dyDescent="0.3">
      <c r="A155" s="1"/>
      <c r="B155" s="208"/>
      <c r="C155" s="1"/>
      <c r="D155" s="1"/>
      <c r="E155" s="1"/>
      <c r="F155" s="1"/>
      <c r="G155" s="167"/>
      <c r="H155" s="133"/>
      <c r="I155" s="13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01"/>
      <c r="W155" s="53"/>
    </row>
    <row r="156" spans="1:26" x14ac:dyDescent="0.3">
      <c r="A156" s="10"/>
      <c r="B156" s="212"/>
      <c r="C156" s="10"/>
      <c r="D156" s="314" t="s">
        <v>66</v>
      </c>
      <c r="E156" s="314"/>
      <c r="F156" s="10"/>
      <c r="G156" s="173"/>
      <c r="H156" s="140"/>
      <c r="I156" s="14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97"/>
      <c r="W156" s="217"/>
      <c r="X156" s="139"/>
      <c r="Y156" s="139"/>
      <c r="Z156" s="139"/>
    </row>
    <row r="157" spans="1:26" x14ac:dyDescent="0.3">
      <c r="A157" s="10"/>
      <c r="B157" s="212"/>
      <c r="C157" s="174">
        <v>923</v>
      </c>
      <c r="D157" s="315" t="s">
        <v>67</v>
      </c>
      <c r="E157" s="315"/>
      <c r="F157" s="10"/>
      <c r="G157" s="173"/>
      <c r="H157" s="140"/>
      <c r="I157" s="14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97"/>
      <c r="W157" s="217"/>
      <c r="X157" s="139"/>
      <c r="Y157" s="139"/>
      <c r="Z157" s="139"/>
    </row>
    <row r="158" spans="1:26" ht="25.05" customHeight="1" x14ac:dyDescent="0.3">
      <c r="A158" s="181"/>
      <c r="B158" s="213">
        <v>55</v>
      </c>
      <c r="C158" s="182" t="s">
        <v>194</v>
      </c>
      <c r="D158" s="316" t="s">
        <v>195</v>
      </c>
      <c r="E158" s="316"/>
      <c r="F158" s="175" t="s">
        <v>148</v>
      </c>
      <c r="G158" s="177">
        <v>8</v>
      </c>
      <c r="H158" s="176"/>
      <c r="I158" s="176">
        <f>ROUND(G158*(H158),2)</f>
        <v>0</v>
      </c>
      <c r="J158" s="175">
        <f>ROUND(G158*(N158),2)</f>
        <v>551.52</v>
      </c>
      <c r="K158" s="180">
        <f>ROUND(G158*(O158),2)</f>
        <v>0</v>
      </c>
      <c r="L158" s="180"/>
      <c r="M158" s="180">
        <f>ROUND(G158*(H158),2)</f>
        <v>0</v>
      </c>
      <c r="N158" s="180">
        <v>68.94</v>
      </c>
      <c r="O158" s="180"/>
      <c r="P158" s="183">
        <v>2.8150000000000001E-2</v>
      </c>
      <c r="Q158" s="183"/>
      <c r="R158" s="183">
        <v>2.8150000000000001E-2</v>
      </c>
      <c r="S158" s="180">
        <f>ROUND(G158*(P158),3)</f>
        <v>0.22500000000000001</v>
      </c>
      <c r="T158" s="180"/>
      <c r="U158" s="180"/>
      <c r="V158" s="198"/>
      <c r="W158" s="53"/>
      <c r="Z158">
        <v>0</v>
      </c>
    </row>
    <row r="159" spans="1:26" ht="25.05" customHeight="1" x14ac:dyDescent="0.3">
      <c r="A159" s="181"/>
      <c r="B159" s="214">
        <v>56</v>
      </c>
      <c r="C159" s="190" t="s">
        <v>196</v>
      </c>
      <c r="D159" s="317" t="s">
        <v>197</v>
      </c>
      <c r="E159" s="317"/>
      <c r="F159" s="184" t="s">
        <v>148</v>
      </c>
      <c r="G159" s="186">
        <v>8</v>
      </c>
      <c r="H159" s="185"/>
      <c r="I159" s="185">
        <f>ROUND(G159*(H159),2)</f>
        <v>0</v>
      </c>
      <c r="J159" s="184">
        <f>ROUND(G159*(N159),2)</f>
        <v>6233.92</v>
      </c>
      <c r="K159" s="189">
        <f>ROUND(G159*(O159),2)</f>
        <v>0</v>
      </c>
      <c r="L159" s="189"/>
      <c r="M159" s="189">
        <f>ROUND(G159*(H159),2)</f>
        <v>0</v>
      </c>
      <c r="N159" s="189">
        <v>779.24</v>
      </c>
      <c r="O159" s="189"/>
      <c r="P159" s="191">
        <v>2.0859999999999999</v>
      </c>
      <c r="Q159" s="191"/>
      <c r="R159" s="191">
        <v>2.0859999999999999</v>
      </c>
      <c r="S159" s="189">
        <f>ROUND(G159*(P159),3)</f>
        <v>16.687999999999999</v>
      </c>
      <c r="T159" s="189"/>
      <c r="U159" s="189"/>
      <c r="V159" s="199"/>
      <c r="W159" s="53"/>
      <c r="Z159">
        <v>0</v>
      </c>
    </row>
    <row r="160" spans="1:26" x14ac:dyDescent="0.3">
      <c r="A160" s="10"/>
      <c r="B160" s="212"/>
      <c r="C160" s="174">
        <v>923</v>
      </c>
      <c r="D160" s="315" t="s">
        <v>67</v>
      </c>
      <c r="E160" s="315"/>
      <c r="F160" s="10"/>
      <c r="G160" s="173"/>
      <c r="H160" s="140"/>
      <c r="I160" s="142">
        <f>ROUND((SUM(I157:I159))/1,2)</f>
        <v>0</v>
      </c>
      <c r="J160" s="10"/>
      <c r="K160" s="10"/>
      <c r="L160" s="10">
        <f>ROUND((SUM(L157:L159))/1,2)</f>
        <v>0</v>
      </c>
      <c r="M160" s="10">
        <f>ROUND((SUM(M157:M159))/1,2)</f>
        <v>0</v>
      </c>
      <c r="N160" s="10"/>
      <c r="O160" s="10"/>
      <c r="P160" s="192"/>
      <c r="Q160" s="1"/>
      <c r="R160" s="1"/>
      <c r="S160" s="192">
        <f>ROUND((SUM(S157:S159))/1,2)</f>
        <v>16.91</v>
      </c>
      <c r="T160" s="2"/>
      <c r="U160" s="2"/>
      <c r="V160" s="200">
        <f>ROUND((SUM(V157:V159))/1,2)</f>
        <v>0</v>
      </c>
      <c r="W160" s="53"/>
    </row>
    <row r="161" spans="1:26" x14ac:dyDescent="0.3">
      <c r="A161" s="1"/>
      <c r="B161" s="208"/>
      <c r="C161" s="1"/>
      <c r="D161" s="1"/>
      <c r="E161" s="1"/>
      <c r="F161" s="1"/>
      <c r="G161" s="167"/>
      <c r="H161" s="133"/>
      <c r="I161" s="13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01"/>
      <c r="W161" s="53"/>
    </row>
    <row r="162" spans="1:26" x14ac:dyDescent="0.3">
      <c r="A162" s="10"/>
      <c r="B162" s="212"/>
      <c r="C162" s="10"/>
      <c r="D162" s="314" t="s">
        <v>66</v>
      </c>
      <c r="E162" s="314"/>
      <c r="F162" s="10"/>
      <c r="G162" s="173"/>
      <c r="H162" s="140"/>
      <c r="I162" s="142">
        <f>ROUND((SUM(I156:I161))/2,2)</f>
        <v>0</v>
      </c>
      <c r="J162" s="10"/>
      <c r="K162" s="10"/>
      <c r="L162" s="10">
        <f>ROUND((SUM(L156:L161))/2,2)</f>
        <v>0</v>
      </c>
      <c r="M162" s="10">
        <f>ROUND((SUM(M156:M161))/2,2)</f>
        <v>0</v>
      </c>
      <c r="N162" s="10"/>
      <c r="O162" s="10"/>
      <c r="P162" s="192"/>
      <c r="Q162" s="1"/>
      <c r="R162" s="1"/>
      <c r="S162" s="192">
        <f>ROUND((SUM(S156:S161))/2,2)</f>
        <v>16.91</v>
      </c>
      <c r="T162" s="1"/>
      <c r="U162" s="1"/>
      <c r="V162" s="200">
        <f>ROUND((SUM(V156:V161))/2,2)</f>
        <v>0</v>
      </c>
      <c r="W162" s="53"/>
    </row>
    <row r="163" spans="1:26" x14ac:dyDescent="0.3">
      <c r="A163" s="1"/>
      <c r="B163" s="215"/>
      <c r="C163" s="193"/>
      <c r="D163" s="313" t="s">
        <v>68</v>
      </c>
      <c r="E163" s="313"/>
      <c r="F163" s="193"/>
      <c r="G163" s="194"/>
      <c r="H163" s="195"/>
      <c r="I163" s="195">
        <f>ROUND((SUM(I83:I162))/3,2)</f>
        <v>0</v>
      </c>
      <c r="J163" s="193"/>
      <c r="K163" s="193">
        <f>ROUND((SUM(K83:K162))/3,2)</f>
        <v>0</v>
      </c>
      <c r="L163" s="193">
        <f>ROUND((SUM(L83:L162))/3,2)</f>
        <v>0</v>
      </c>
      <c r="M163" s="193">
        <f>ROUND((SUM(M83:M162))/3,2)</f>
        <v>0</v>
      </c>
      <c r="N163" s="193"/>
      <c r="O163" s="193"/>
      <c r="P163" s="194"/>
      <c r="Q163" s="193"/>
      <c r="R163" s="193"/>
      <c r="S163" s="194">
        <f>ROUND((SUM(S83:S162))/3,2)</f>
        <v>497.99</v>
      </c>
      <c r="T163" s="193"/>
      <c r="U163" s="193"/>
      <c r="V163" s="202">
        <f>ROUND((SUM(V83:V162))/3,2)</f>
        <v>0</v>
      </c>
      <c r="W163" s="53"/>
      <c r="Z163">
        <f>(SUM(Z83:Z162))</f>
        <v>0</v>
      </c>
    </row>
  </sheetData>
  <mergeCells count="125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72:V72"/>
    <mergeCell ref="H1:I1"/>
    <mergeCell ref="B74:E74"/>
    <mergeCell ref="B75:E75"/>
    <mergeCell ref="B76:E76"/>
    <mergeCell ref="I74:P74"/>
    <mergeCell ref="B61:D61"/>
    <mergeCell ref="B62:D62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115:E115"/>
    <mergeCell ref="D116:E116"/>
    <mergeCell ref="D117:E117"/>
    <mergeCell ref="D118:E118"/>
    <mergeCell ref="D119:E119"/>
    <mergeCell ref="D121:E121"/>
    <mergeCell ref="D107:E107"/>
    <mergeCell ref="D109:E109"/>
    <mergeCell ref="D110:E110"/>
    <mergeCell ref="D111:E111"/>
    <mergeCell ref="D112:E112"/>
    <mergeCell ref="D114:E114"/>
    <mergeCell ref="D128:E128"/>
    <mergeCell ref="D129:E129"/>
    <mergeCell ref="D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40:E140"/>
    <mergeCell ref="D141:E141"/>
    <mergeCell ref="D143:E143"/>
    <mergeCell ref="D144:E144"/>
    <mergeCell ref="D145:E145"/>
    <mergeCell ref="D146:E146"/>
    <mergeCell ref="D134:E134"/>
    <mergeCell ref="D135:E135"/>
    <mergeCell ref="D136:E136"/>
    <mergeCell ref="D137:E137"/>
    <mergeCell ref="D138:E138"/>
    <mergeCell ref="D139:E139"/>
    <mergeCell ref="D163:E163"/>
    <mergeCell ref="D156:E156"/>
    <mergeCell ref="D157:E157"/>
    <mergeCell ref="D158:E158"/>
    <mergeCell ref="D159:E159"/>
    <mergeCell ref="D160:E160"/>
    <mergeCell ref="D162:E162"/>
    <mergeCell ref="D147:E147"/>
    <mergeCell ref="D149:E149"/>
    <mergeCell ref="D150:E150"/>
    <mergeCell ref="D151:E151"/>
    <mergeCell ref="D152:E152"/>
    <mergeCell ref="D154:E154"/>
  </mergeCells>
  <hyperlinks>
    <hyperlink ref="B1:C1" location="A2:A2" tooltip="Klikni na prechod ku Kryciemu listu..." display="Krycí list rozpočtu" xr:uid="{94C06EA6-9C63-4768-AFFC-917E97018999}"/>
    <hyperlink ref="E1:F1" location="A54:A54" tooltip="Klikni na prechod ku rekapitulácii..." display="Rekapitulácia rozpočtu" xr:uid="{C14A2A79-0AAD-4268-A9DD-D5CD50A13B88}"/>
    <hyperlink ref="H1:I1" location="B82:B82" tooltip="Klikni na prechod ku Rozpočet..." display="Rozpočet" xr:uid="{7A6CED64-35B5-4475-A108-7817696921AB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KANALIZÁCIA A ČOV SEDLISKÁ / KANALIZÁCIA  Zberač E=162 m, E1=202 m, E-1-1=96 m, stoka C=219 m 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D637-19DC-412D-A112-45A4AAD4A013}">
  <dimension ref="A1:AA120"/>
  <sheetViews>
    <sheetView workbookViewId="0">
      <pane ySplit="1" topLeftCell="A99" activePane="bottomLeft" state="frozen"/>
      <selection pane="bottomLeft" activeCell="H79" sqref="H79:H11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77" t="s">
        <v>15</v>
      </c>
      <c r="C1" s="322"/>
      <c r="D1" s="12"/>
      <c r="E1" s="378" t="s">
        <v>0</v>
      </c>
      <c r="F1" s="379"/>
      <c r="G1" s="13"/>
      <c r="H1" s="321" t="s">
        <v>69</v>
      </c>
      <c r="I1" s="32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0" t="s">
        <v>15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3"/>
    </row>
    <row r="3" spans="1:23" ht="18" customHeight="1" x14ac:dyDescent="0.3">
      <c r="A3" s="15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3"/>
    </row>
    <row r="4" spans="1:23" ht="18" customHeight="1" x14ac:dyDescent="0.3">
      <c r="A4" s="15"/>
      <c r="B4" s="43" t="s">
        <v>198</v>
      </c>
      <c r="C4" s="32"/>
      <c r="D4" s="25"/>
      <c r="E4" s="25"/>
      <c r="F4" s="44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19</v>
      </c>
      <c r="C6" s="32"/>
      <c r="D6" s="44" t="s">
        <v>20</v>
      </c>
      <c r="E6" s="25"/>
      <c r="F6" s="44" t="s">
        <v>21</v>
      </c>
      <c r="G6" s="44" t="s">
        <v>22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88" t="s">
        <v>23</v>
      </c>
      <c r="C7" s="389"/>
      <c r="D7" s="389"/>
      <c r="E7" s="389"/>
      <c r="F7" s="389"/>
      <c r="G7" s="389"/>
      <c r="H7" s="39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26</v>
      </c>
      <c r="C8" s="46"/>
      <c r="D8" s="28"/>
      <c r="E8" s="28"/>
      <c r="F8" s="50" t="s">
        <v>27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67" t="s">
        <v>24</v>
      </c>
      <c r="C9" s="368"/>
      <c r="D9" s="368"/>
      <c r="E9" s="368"/>
      <c r="F9" s="368"/>
      <c r="G9" s="368"/>
      <c r="H9" s="36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26</v>
      </c>
      <c r="C10" s="32"/>
      <c r="D10" s="25"/>
      <c r="E10" s="25"/>
      <c r="F10" s="44" t="s">
        <v>27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67" t="s">
        <v>25</v>
      </c>
      <c r="C11" s="368"/>
      <c r="D11" s="368"/>
      <c r="E11" s="368"/>
      <c r="F11" s="368"/>
      <c r="G11" s="368"/>
      <c r="H11" s="36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26</v>
      </c>
      <c r="C12" s="32"/>
      <c r="D12" s="25"/>
      <c r="E12" s="25"/>
      <c r="F12" s="44" t="s">
        <v>27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48</v>
      </c>
      <c r="D14" s="61" t="s">
        <v>49</v>
      </c>
      <c r="E14" s="66" t="s">
        <v>50</v>
      </c>
      <c r="F14" s="370" t="s">
        <v>33</v>
      </c>
      <c r="G14" s="371"/>
      <c r="H14" s="37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28</v>
      </c>
      <c r="C15" s="63">
        <f>'SO 15434'!E60</f>
        <v>0</v>
      </c>
      <c r="D15" s="58">
        <f>'SO 15434'!F60</f>
        <v>0</v>
      </c>
      <c r="E15" s="67">
        <f>'SO 15434'!G60</f>
        <v>0</v>
      </c>
      <c r="F15" s="373" t="s">
        <v>199</v>
      </c>
      <c r="G15" s="364"/>
      <c r="H15" s="35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29</v>
      </c>
      <c r="C16" s="92"/>
      <c r="D16" s="93"/>
      <c r="E16" s="94"/>
      <c r="F16" s="374" t="s">
        <v>34</v>
      </c>
      <c r="G16" s="364"/>
      <c r="H16" s="351"/>
      <c r="I16" s="25"/>
      <c r="J16" s="25"/>
      <c r="K16" s="26"/>
      <c r="L16" s="26"/>
      <c r="M16" s="26"/>
      <c r="N16" s="26"/>
      <c r="O16" s="74"/>
      <c r="P16" s="83">
        <f>(SUM(Z77:Z119))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30</v>
      </c>
      <c r="C17" s="63"/>
      <c r="D17" s="58"/>
      <c r="E17" s="67"/>
      <c r="F17" s="375" t="s">
        <v>35</v>
      </c>
      <c r="G17" s="364"/>
      <c r="H17" s="35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31</v>
      </c>
      <c r="C18" s="64"/>
      <c r="D18" s="59"/>
      <c r="E18" s="68"/>
      <c r="F18" s="376"/>
      <c r="G18" s="366"/>
      <c r="H18" s="35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32</v>
      </c>
      <c r="C19" s="65"/>
      <c r="D19" s="60"/>
      <c r="E19" s="69">
        <f>SUM(E15:E18)</f>
        <v>0</v>
      </c>
      <c r="F19" s="391" t="s">
        <v>32</v>
      </c>
      <c r="G19" s="350"/>
      <c r="H19" s="392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41</v>
      </c>
      <c r="C20" s="57"/>
      <c r="D20" s="95"/>
      <c r="E20" s="96"/>
      <c r="F20" s="352" t="s">
        <v>41</v>
      </c>
      <c r="G20" s="393"/>
      <c r="H20" s="37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42</v>
      </c>
      <c r="C21" s="51"/>
      <c r="D21" s="91"/>
      <c r="E21" s="70">
        <f>((E15*U22*0)+(E16*V22*0)+(E17*W22*0))/100</f>
        <v>0</v>
      </c>
      <c r="F21" s="363" t="s">
        <v>45</v>
      </c>
      <c r="G21" s="364"/>
      <c r="H21" s="35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43</v>
      </c>
      <c r="C22" s="34"/>
      <c r="D22" s="72"/>
      <c r="E22" s="71">
        <f>((E15*U23*0)+(E16*V23*0)+(E17*W23*0))/100</f>
        <v>0</v>
      </c>
      <c r="F22" s="363" t="s">
        <v>46</v>
      </c>
      <c r="G22" s="364"/>
      <c r="H22" s="35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44</v>
      </c>
      <c r="C23" s="34"/>
      <c r="D23" s="72"/>
      <c r="E23" s="71">
        <f>((E15*U24*0)+(E16*V24*0)+(E17*W24*0))/100</f>
        <v>0</v>
      </c>
      <c r="F23" s="363" t="s">
        <v>47</v>
      </c>
      <c r="G23" s="364"/>
      <c r="H23" s="35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65"/>
      <c r="G24" s="366"/>
      <c r="H24" s="35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49" t="s">
        <v>32</v>
      </c>
      <c r="G25" s="350"/>
      <c r="H25" s="35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53</v>
      </c>
      <c r="C26" s="98"/>
      <c r="D26" s="100"/>
      <c r="E26" s="106"/>
      <c r="F26" s="352" t="s">
        <v>36</v>
      </c>
      <c r="G26" s="353"/>
      <c r="H26" s="35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5" t="s">
        <v>37</v>
      </c>
      <c r="G27" s="338"/>
      <c r="H27" s="356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7" t="s">
        <v>38</v>
      </c>
      <c r="G28" s="358"/>
      <c r="H28" s="218">
        <f>P27-SUM('SO 15434'!K77:'SO 15434'!K119)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9" t="s">
        <v>39</v>
      </c>
      <c r="G29" s="360"/>
      <c r="H29" s="33">
        <f>SUM('SO 15434'!K77:'SO 15434'!K119)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1" t="s">
        <v>40</v>
      </c>
      <c r="G30" s="362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8"/>
      <c r="G31" s="339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51</v>
      </c>
      <c r="C32" s="102"/>
      <c r="D32" s="19"/>
      <c r="E32" s="111" t="s">
        <v>52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2" t="s">
        <v>0</v>
      </c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44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6" t="s">
        <v>23</v>
      </c>
      <c r="C46" s="327"/>
      <c r="D46" s="327"/>
      <c r="E46" s="328"/>
      <c r="F46" s="345" t="s">
        <v>20</v>
      </c>
      <c r="G46" s="327"/>
      <c r="H46" s="328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6" t="s">
        <v>24</v>
      </c>
      <c r="C47" s="327"/>
      <c r="D47" s="327"/>
      <c r="E47" s="328"/>
      <c r="F47" s="345" t="s">
        <v>18</v>
      </c>
      <c r="G47" s="327"/>
      <c r="H47" s="328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6" t="s">
        <v>25</v>
      </c>
      <c r="C48" s="327"/>
      <c r="D48" s="327"/>
      <c r="E48" s="328"/>
      <c r="F48" s="345" t="s">
        <v>57</v>
      </c>
      <c r="G48" s="327"/>
      <c r="H48" s="328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6" t="s">
        <v>1</v>
      </c>
      <c r="C49" s="347"/>
      <c r="D49" s="347"/>
      <c r="E49" s="347"/>
      <c r="F49" s="347"/>
      <c r="G49" s="347"/>
      <c r="H49" s="347"/>
      <c r="I49" s="34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198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58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0" t="s">
        <v>54</v>
      </c>
      <c r="C54" s="341"/>
      <c r="D54" s="129"/>
      <c r="E54" s="129" t="s">
        <v>48</v>
      </c>
      <c r="F54" s="129" t="s">
        <v>49</v>
      </c>
      <c r="G54" s="129" t="s">
        <v>32</v>
      </c>
      <c r="H54" s="129" t="s">
        <v>55</v>
      </c>
      <c r="I54" s="129" t="s">
        <v>56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7" t="s">
        <v>59</v>
      </c>
      <c r="C55" s="318"/>
      <c r="D55" s="318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2" t="s">
        <v>60</v>
      </c>
      <c r="C56" s="333"/>
      <c r="D56" s="333"/>
      <c r="E56" s="140">
        <f>'SO 15434'!L87</f>
        <v>0</v>
      </c>
      <c r="F56" s="140">
        <f>'SO 15434'!M87</f>
        <v>0</v>
      </c>
      <c r="G56" s="140">
        <f>'SO 15434'!I87</f>
        <v>0</v>
      </c>
      <c r="H56" s="141">
        <f>'SO 15434'!S87</f>
        <v>0</v>
      </c>
      <c r="I56" s="141">
        <f>'SO 15434'!V87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2" t="s">
        <v>61</v>
      </c>
      <c r="C57" s="333"/>
      <c r="D57" s="333"/>
      <c r="E57" s="140">
        <f>'SO 15434'!L92</f>
        <v>0</v>
      </c>
      <c r="F57" s="140">
        <f>'SO 15434'!M92</f>
        <v>0</v>
      </c>
      <c r="G57" s="140">
        <f>'SO 15434'!I92</f>
        <v>0</v>
      </c>
      <c r="H57" s="141">
        <f>'SO 15434'!S92</f>
        <v>4.84</v>
      </c>
      <c r="I57" s="141">
        <f>'SO 15434'!V92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2" t="s">
        <v>200</v>
      </c>
      <c r="C58" s="333"/>
      <c r="D58" s="333"/>
      <c r="E58" s="140">
        <f>'SO 15434'!L112</f>
        <v>0</v>
      </c>
      <c r="F58" s="140">
        <f>'SO 15434'!M112</f>
        <v>0</v>
      </c>
      <c r="G58" s="140">
        <f>'SO 15434'!I112</f>
        <v>0</v>
      </c>
      <c r="H58" s="141">
        <f>'SO 15434'!S112</f>
        <v>0.09</v>
      </c>
      <c r="I58" s="141">
        <f>'SO 15434'!V112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2" t="s">
        <v>65</v>
      </c>
      <c r="C59" s="333"/>
      <c r="D59" s="333"/>
      <c r="E59" s="140">
        <f>'SO 15434'!L117</f>
        <v>0</v>
      </c>
      <c r="F59" s="140">
        <f>'SO 15434'!M117</f>
        <v>0</v>
      </c>
      <c r="G59" s="140">
        <f>'SO 15434'!I117</f>
        <v>0</v>
      </c>
      <c r="H59" s="141">
        <f>'SO 15434'!S117</f>
        <v>0</v>
      </c>
      <c r="I59" s="141">
        <f>'SO 15434'!V117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4" t="s">
        <v>59</v>
      </c>
      <c r="C60" s="314"/>
      <c r="D60" s="314"/>
      <c r="E60" s="142">
        <f>'SO 15434'!L119</f>
        <v>0</v>
      </c>
      <c r="F60" s="142">
        <f>'SO 15434'!M119</f>
        <v>0</v>
      </c>
      <c r="G60" s="142">
        <f>'SO 15434'!I119</f>
        <v>0</v>
      </c>
      <c r="H60" s="143">
        <f>'SO 15434'!S119</f>
        <v>4.93</v>
      </c>
      <c r="I60" s="143">
        <f>'SO 15434'!V119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"/>
      <c r="B61" s="208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35" t="s">
        <v>68</v>
      </c>
      <c r="C62" s="336"/>
      <c r="D62" s="336"/>
      <c r="E62" s="146">
        <f>'SO 15434'!L120</f>
        <v>0</v>
      </c>
      <c r="F62" s="146">
        <f>'SO 15434'!M120</f>
        <v>0</v>
      </c>
      <c r="G62" s="146">
        <f>'SO 15434'!I120</f>
        <v>0</v>
      </c>
      <c r="H62" s="147">
        <f>'SO 15434'!S120</f>
        <v>4.93</v>
      </c>
      <c r="I62" s="147">
        <f>'SO 15434'!V120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7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19" t="s">
        <v>69</v>
      </c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  <c r="U66" s="320"/>
      <c r="V66" s="320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3"/>
      <c r="B68" s="323" t="s">
        <v>23</v>
      </c>
      <c r="C68" s="324"/>
      <c r="D68" s="324"/>
      <c r="E68" s="325"/>
      <c r="F68" s="168"/>
      <c r="G68" s="168"/>
      <c r="H68" s="169" t="s">
        <v>80</v>
      </c>
      <c r="I68" s="329" t="s">
        <v>81</v>
      </c>
      <c r="J68" s="330"/>
      <c r="K68" s="330"/>
      <c r="L68" s="330"/>
      <c r="M68" s="330"/>
      <c r="N68" s="330"/>
      <c r="O68" s="330"/>
      <c r="P68" s="331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3"/>
      <c r="B69" s="326" t="s">
        <v>24</v>
      </c>
      <c r="C69" s="327"/>
      <c r="D69" s="327"/>
      <c r="E69" s="328"/>
      <c r="F69" s="164"/>
      <c r="G69" s="164"/>
      <c r="H69" s="165" t="s">
        <v>18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3"/>
      <c r="B70" s="326" t="s">
        <v>25</v>
      </c>
      <c r="C70" s="327"/>
      <c r="D70" s="327"/>
      <c r="E70" s="328"/>
      <c r="F70" s="164"/>
      <c r="G70" s="164"/>
      <c r="H70" s="165" t="s">
        <v>82</v>
      </c>
      <c r="I70" s="165" t="s">
        <v>22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7" t="s">
        <v>83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7" t="s">
        <v>198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9" t="s">
        <v>58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10" t="s">
        <v>70</v>
      </c>
      <c r="C76" s="129" t="s">
        <v>71</v>
      </c>
      <c r="D76" s="129" t="s">
        <v>72</v>
      </c>
      <c r="E76" s="157"/>
      <c r="F76" s="157" t="s">
        <v>73</v>
      </c>
      <c r="G76" s="157" t="s">
        <v>74</v>
      </c>
      <c r="H76" s="158" t="s">
        <v>75</v>
      </c>
      <c r="I76" s="158" t="s">
        <v>76</v>
      </c>
      <c r="J76" s="158"/>
      <c r="K76" s="158"/>
      <c r="L76" s="158"/>
      <c r="M76" s="158"/>
      <c r="N76" s="158"/>
      <c r="O76" s="158"/>
      <c r="P76" s="158" t="s">
        <v>77</v>
      </c>
      <c r="Q76" s="159"/>
      <c r="R76" s="159"/>
      <c r="S76" s="129" t="s">
        <v>78</v>
      </c>
      <c r="T76" s="160"/>
      <c r="U76" s="160"/>
      <c r="V76" s="129" t="s">
        <v>79</v>
      </c>
      <c r="W76" s="53"/>
    </row>
    <row r="77" spans="1:26" x14ac:dyDescent="0.3">
      <c r="A77" s="10"/>
      <c r="B77" s="211"/>
      <c r="C77" s="171"/>
      <c r="D77" s="318" t="s">
        <v>59</v>
      </c>
      <c r="E77" s="318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6"/>
      <c r="W77" s="217"/>
      <c r="X77" s="139"/>
      <c r="Y77" s="139"/>
      <c r="Z77" s="139"/>
    </row>
    <row r="78" spans="1:26" x14ac:dyDescent="0.3">
      <c r="A78" s="10"/>
      <c r="B78" s="212"/>
      <c r="C78" s="174">
        <v>1</v>
      </c>
      <c r="D78" s="315" t="s">
        <v>60</v>
      </c>
      <c r="E78" s="315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7"/>
      <c r="W78" s="217"/>
      <c r="X78" s="139"/>
      <c r="Y78" s="139"/>
      <c r="Z78" s="139"/>
    </row>
    <row r="79" spans="1:26" ht="25.05" customHeight="1" x14ac:dyDescent="0.3">
      <c r="A79" s="181"/>
      <c r="B79" s="213">
        <v>743714</v>
      </c>
      <c r="C79" s="182" t="s">
        <v>201</v>
      </c>
      <c r="D79" s="316" t="s">
        <v>202</v>
      </c>
      <c r="E79" s="316"/>
      <c r="F79" s="176" t="s">
        <v>203</v>
      </c>
      <c r="G79" s="177">
        <v>33.32</v>
      </c>
      <c r="H79" s="176"/>
      <c r="I79" s="176">
        <f t="shared" ref="I79:I86" si="0">ROUND(G79*(H79),2)</f>
        <v>0</v>
      </c>
      <c r="J79" s="178">
        <f t="shared" ref="J79:J86" si="1">ROUND(G79*(N79),2)</f>
        <v>1390.11</v>
      </c>
      <c r="K79" s="179">
        <f t="shared" ref="K79:K86" si="2">ROUND(G79*(O79),2)</f>
        <v>0</v>
      </c>
      <c r="L79" s="179"/>
      <c r="M79" s="179">
        <f t="shared" ref="M79:M86" si="3">ROUND(G79*(H79),2)</f>
        <v>0</v>
      </c>
      <c r="N79" s="179">
        <v>41.72</v>
      </c>
      <c r="O79" s="179"/>
      <c r="P79" s="183"/>
      <c r="Q79" s="183"/>
      <c r="R79" s="183"/>
      <c r="S79" s="180">
        <f t="shared" ref="S79:S86" si="4">ROUND(G79*(P79),3)</f>
        <v>0</v>
      </c>
      <c r="T79" s="180"/>
      <c r="U79" s="180"/>
      <c r="V79" s="198"/>
      <c r="W79" s="53"/>
      <c r="Z79">
        <v>0</v>
      </c>
    </row>
    <row r="80" spans="1:26" ht="25.05" customHeight="1" x14ac:dyDescent="0.3">
      <c r="A80" s="181"/>
      <c r="B80" s="213">
        <v>743715</v>
      </c>
      <c r="C80" s="182" t="s">
        <v>204</v>
      </c>
      <c r="D80" s="316" t="s">
        <v>205</v>
      </c>
      <c r="E80" s="316"/>
      <c r="F80" s="176" t="s">
        <v>203</v>
      </c>
      <c r="G80" s="177">
        <v>33.32</v>
      </c>
      <c r="H80" s="176"/>
      <c r="I80" s="176">
        <f t="shared" si="0"/>
        <v>0</v>
      </c>
      <c r="J80" s="178">
        <f t="shared" si="1"/>
        <v>65.31</v>
      </c>
      <c r="K80" s="179">
        <f t="shared" si="2"/>
        <v>0</v>
      </c>
      <c r="L80" s="179"/>
      <c r="M80" s="179">
        <f t="shared" si="3"/>
        <v>0</v>
      </c>
      <c r="N80" s="179">
        <v>1.96</v>
      </c>
      <c r="O80" s="179"/>
      <c r="P80" s="183"/>
      <c r="Q80" s="183"/>
      <c r="R80" s="183"/>
      <c r="S80" s="180">
        <f t="shared" si="4"/>
        <v>0</v>
      </c>
      <c r="T80" s="180"/>
      <c r="U80" s="180"/>
      <c r="V80" s="198"/>
      <c r="W80" s="53"/>
      <c r="Z80">
        <v>0</v>
      </c>
    </row>
    <row r="81" spans="1:26" ht="25.05" customHeight="1" x14ac:dyDescent="0.3">
      <c r="A81" s="181"/>
      <c r="B81" s="213">
        <v>743716</v>
      </c>
      <c r="C81" s="182" t="s">
        <v>206</v>
      </c>
      <c r="D81" s="316" t="s">
        <v>207</v>
      </c>
      <c r="E81" s="316"/>
      <c r="F81" s="176" t="s">
        <v>203</v>
      </c>
      <c r="G81" s="177">
        <v>33.32</v>
      </c>
      <c r="H81" s="176"/>
      <c r="I81" s="176">
        <f t="shared" si="0"/>
        <v>0</v>
      </c>
      <c r="J81" s="178">
        <f t="shared" si="1"/>
        <v>2041.18</v>
      </c>
      <c r="K81" s="179">
        <f t="shared" si="2"/>
        <v>0</v>
      </c>
      <c r="L81" s="179"/>
      <c r="M81" s="179">
        <f t="shared" si="3"/>
        <v>0</v>
      </c>
      <c r="N81" s="179">
        <v>61.26</v>
      </c>
      <c r="O81" s="179"/>
      <c r="P81" s="183"/>
      <c r="Q81" s="183"/>
      <c r="R81" s="183"/>
      <c r="S81" s="180">
        <f t="shared" si="4"/>
        <v>0</v>
      </c>
      <c r="T81" s="180"/>
      <c r="U81" s="180"/>
      <c r="V81" s="198"/>
      <c r="W81" s="53"/>
      <c r="Z81">
        <v>0</v>
      </c>
    </row>
    <row r="82" spans="1:26" ht="25.05" customHeight="1" x14ac:dyDescent="0.3">
      <c r="A82" s="181"/>
      <c r="B82" s="213">
        <v>743717</v>
      </c>
      <c r="C82" s="182" t="s">
        <v>208</v>
      </c>
      <c r="D82" s="316" t="s">
        <v>209</v>
      </c>
      <c r="E82" s="316"/>
      <c r="F82" s="176" t="s">
        <v>203</v>
      </c>
      <c r="G82" s="177">
        <v>33.32</v>
      </c>
      <c r="H82" s="176"/>
      <c r="I82" s="176">
        <f t="shared" si="0"/>
        <v>0</v>
      </c>
      <c r="J82" s="178">
        <f t="shared" si="1"/>
        <v>96.29</v>
      </c>
      <c r="K82" s="179">
        <f t="shared" si="2"/>
        <v>0</v>
      </c>
      <c r="L82" s="179"/>
      <c r="M82" s="179">
        <f t="shared" si="3"/>
        <v>0</v>
      </c>
      <c r="N82" s="179">
        <v>2.89</v>
      </c>
      <c r="O82" s="179"/>
      <c r="P82" s="183"/>
      <c r="Q82" s="183"/>
      <c r="R82" s="183"/>
      <c r="S82" s="180">
        <f t="shared" si="4"/>
        <v>0</v>
      </c>
      <c r="T82" s="180"/>
      <c r="U82" s="180"/>
      <c r="V82" s="198"/>
      <c r="W82" s="53"/>
      <c r="Z82">
        <v>0</v>
      </c>
    </row>
    <row r="83" spans="1:26" ht="25.05" customHeight="1" x14ac:dyDescent="0.3">
      <c r="A83" s="181"/>
      <c r="B83" s="213">
        <v>743718</v>
      </c>
      <c r="C83" s="182" t="s">
        <v>210</v>
      </c>
      <c r="D83" s="316" t="s">
        <v>211</v>
      </c>
      <c r="E83" s="316"/>
      <c r="F83" s="176" t="s">
        <v>203</v>
      </c>
      <c r="G83" s="177">
        <v>22.63</v>
      </c>
      <c r="H83" s="176"/>
      <c r="I83" s="176">
        <f t="shared" si="0"/>
        <v>0</v>
      </c>
      <c r="J83" s="178">
        <f t="shared" si="1"/>
        <v>115.87</v>
      </c>
      <c r="K83" s="179">
        <f t="shared" si="2"/>
        <v>0</v>
      </c>
      <c r="L83" s="179"/>
      <c r="M83" s="179">
        <f t="shared" si="3"/>
        <v>0</v>
      </c>
      <c r="N83" s="179">
        <v>5.12</v>
      </c>
      <c r="O83" s="179"/>
      <c r="P83" s="183"/>
      <c r="Q83" s="183"/>
      <c r="R83" s="183"/>
      <c r="S83" s="180">
        <f t="shared" si="4"/>
        <v>0</v>
      </c>
      <c r="T83" s="180"/>
      <c r="U83" s="180"/>
      <c r="V83" s="198"/>
      <c r="W83" s="53"/>
      <c r="Z83">
        <v>0</v>
      </c>
    </row>
    <row r="84" spans="1:26" ht="25.05" customHeight="1" x14ac:dyDescent="0.3">
      <c r="A84" s="181"/>
      <c r="B84" s="213">
        <v>743721</v>
      </c>
      <c r="C84" s="182" t="s">
        <v>212</v>
      </c>
      <c r="D84" s="316" t="s">
        <v>213</v>
      </c>
      <c r="E84" s="316"/>
      <c r="F84" s="176" t="s">
        <v>203</v>
      </c>
      <c r="G84" s="177">
        <v>22.63</v>
      </c>
      <c r="H84" s="176"/>
      <c r="I84" s="176">
        <f t="shared" si="0"/>
        <v>0</v>
      </c>
      <c r="J84" s="178">
        <f t="shared" si="1"/>
        <v>26.7</v>
      </c>
      <c r="K84" s="179">
        <f t="shared" si="2"/>
        <v>0</v>
      </c>
      <c r="L84" s="179"/>
      <c r="M84" s="179">
        <f t="shared" si="3"/>
        <v>0</v>
      </c>
      <c r="N84" s="179">
        <v>1.18</v>
      </c>
      <c r="O84" s="179"/>
      <c r="P84" s="183"/>
      <c r="Q84" s="183"/>
      <c r="R84" s="183"/>
      <c r="S84" s="180">
        <f t="shared" si="4"/>
        <v>0</v>
      </c>
      <c r="T84" s="180"/>
      <c r="U84" s="180"/>
      <c r="V84" s="198"/>
      <c r="W84" s="53"/>
      <c r="Z84">
        <v>0</v>
      </c>
    </row>
    <row r="85" spans="1:26" ht="25.05" customHeight="1" x14ac:dyDescent="0.3">
      <c r="A85" s="181"/>
      <c r="B85" s="213">
        <v>743722</v>
      </c>
      <c r="C85" s="182" t="s">
        <v>214</v>
      </c>
      <c r="D85" s="316" t="s">
        <v>215</v>
      </c>
      <c r="E85" s="316"/>
      <c r="F85" s="176" t="s">
        <v>216</v>
      </c>
      <c r="G85" s="177">
        <v>40.734000000000002</v>
      </c>
      <c r="H85" s="176"/>
      <c r="I85" s="176">
        <f t="shared" si="0"/>
        <v>0</v>
      </c>
      <c r="J85" s="178">
        <f t="shared" si="1"/>
        <v>573.53</v>
      </c>
      <c r="K85" s="179">
        <f t="shared" si="2"/>
        <v>0</v>
      </c>
      <c r="L85" s="179"/>
      <c r="M85" s="179">
        <f t="shared" si="3"/>
        <v>0</v>
      </c>
      <c r="N85" s="179">
        <v>14.08</v>
      </c>
      <c r="O85" s="179"/>
      <c r="P85" s="183"/>
      <c r="Q85" s="183"/>
      <c r="R85" s="183"/>
      <c r="S85" s="180">
        <f t="shared" si="4"/>
        <v>0</v>
      </c>
      <c r="T85" s="180"/>
      <c r="U85" s="180"/>
      <c r="V85" s="198"/>
      <c r="W85" s="53"/>
      <c r="Z85">
        <v>0</v>
      </c>
    </row>
    <row r="86" spans="1:26" ht="25.05" customHeight="1" x14ac:dyDescent="0.3">
      <c r="A86" s="181"/>
      <c r="B86" s="213">
        <v>743723</v>
      </c>
      <c r="C86" s="182" t="s">
        <v>217</v>
      </c>
      <c r="D86" s="316" t="s">
        <v>218</v>
      </c>
      <c r="E86" s="316"/>
      <c r="F86" s="176" t="s">
        <v>203</v>
      </c>
      <c r="G86" s="177">
        <v>44.04</v>
      </c>
      <c r="H86" s="176"/>
      <c r="I86" s="176">
        <f t="shared" si="0"/>
        <v>0</v>
      </c>
      <c r="J86" s="178">
        <f t="shared" si="1"/>
        <v>1292.57</v>
      </c>
      <c r="K86" s="179">
        <f t="shared" si="2"/>
        <v>0</v>
      </c>
      <c r="L86" s="179"/>
      <c r="M86" s="179">
        <f t="shared" si="3"/>
        <v>0</v>
      </c>
      <c r="N86" s="179">
        <v>29.35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8"/>
      <c r="W86" s="53"/>
      <c r="Z86">
        <v>0</v>
      </c>
    </row>
    <row r="87" spans="1:26" x14ac:dyDescent="0.3">
      <c r="A87" s="10"/>
      <c r="B87" s="212"/>
      <c r="C87" s="174">
        <v>1</v>
      </c>
      <c r="D87" s="315" t="s">
        <v>60</v>
      </c>
      <c r="E87" s="315"/>
      <c r="F87" s="140"/>
      <c r="G87" s="173"/>
      <c r="H87" s="140"/>
      <c r="I87" s="142">
        <f>ROUND((SUM(I78:I86))/1,2)</f>
        <v>0</v>
      </c>
      <c r="J87" s="141"/>
      <c r="K87" s="141"/>
      <c r="L87" s="141">
        <f>ROUND((SUM(L78:L86))/1,2)</f>
        <v>0</v>
      </c>
      <c r="M87" s="141">
        <f>ROUND((SUM(M78:M86))/1,2)</f>
        <v>0</v>
      </c>
      <c r="N87" s="141"/>
      <c r="O87" s="141"/>
      <c r="P87" s="141"/>
      <c r="Q87" s="10"/>
      <c r="R87" s="10"/>
      <c r="S87" s="10">
        <f>ROUND((SUM(S78:S86))/1,2)</f>
        <v>0</v>
      </c>
      <c r="T87" s="10"/>
      <c r="U87" s="10"/>
      <c r="V87" s="200">
        <f>ROUND((SUM(V78:V86))/1,2)</f>
        <v>0</v>
      </c>
      <c r="W87" s="217"/>
      <c r="X87" s="139"/>
      <c r="Y87" s="139"/>
      <c r="Z87" s="139"/>
    </row>
    <row r="88" spans="1:26" x14ac:dyDescent="0.3">
      <c r="A88" s="1"/>
      <c r="B88" s="208"/>
      <c r="C88" s="1"/>
      <c r="D88" s="1"/>
      <c r="E88" s="133"/>
      <c r="F88" s="133"/>
      <c r="G88" s="167"/>
      <c r="H88" s="133"/>
      <c r="I88" s="133"/>
      <c r="J88" s="134"/>
      <c r="K88" s="134"/>
      <c r="L88" s="134"/>
      <c r="M88" s="134"/>
      <c r="N88" s="134"/>
      <c r="O88" s="134"/>
      <c r="P88" s="134"/>
      <c r="Q88" s="1"/>
      <c r="R88" s="1"/>
      <c r="S88" s="1"/>
      <c r="T88" s="1"/>
      <c r="U88" s="1"/>
      <c r="V88" s="201"/>
      <c r="W88" s="53"/>
    </row>
    <row r="89" spans="1:26" x14ac:dyDescent="0.3">
      <c r="A89" s="10"/>
      <c r="B89" s="212"/>
      <c r="C89" s="174">
        <v>4</v>
      </c>
      <c r="D89" s="315" t="s">
        <v>61</v>
      </c>
      <c r="E89" s="315"/>
      <c r="F89" s="140"/>
      <c r="G89" s="173"/>
      <c r="H89" s="140"/>
      <c r="I89" s="140"/>
      <c r="J89" s="141"/>
      <c r="K89" s="141"/>
      <c r="L89" s="141"/>
      <c r="M89" s="141"/>
      <c r="N89" s="141"/>
      <c r="O89" s="141"/>
      <c r="P89" s="141"/>
      <c r="Q89" s="10"/>
      <c r="R89" s="10"/>
      <c r="S89" s="10"/>
      <c r="T89" s="10"/>
      <c r="U89" s="10"/>
      <c r="V89" s="197"/>
      <c r="W89" s="217"/>
      <c r="X89" s="139"/>
      <c r="Y89" s="139"/>
      <c r="Z89" s="139"/>
    </row>
    <row r="90" spans="1:26" ht="25.05" customHeight="1" x14ac:dyDescent="0.3">
      <c r="A90" s="181"/>
      <c r="B90" s="213">
        <v>743724</v>
      </c>
      <c r="C90" s="182" t="s">
        <v>219</v>
      </c>
      <c r="D90" s="316" t="s">
        <v>220</v>
      </c>
      <c r="E90" s="316"/>
      <c r="F90" s="176" t="s">
        <v>203</v>
      </c>
      <c r="G90" s="177">
        <v>2.1869999999999998</v>
      </c>
      <c r="H90" s="176"/>
      <c r="I90" s="176">
        <f>ROUND(G90*(H90),2)</f>
        <v>0</v>
      </c>
      <c r="J90" s="178">
        <f>ROUND(G90*(N90),2)</f>
        <v>317.86</v>
      </c>
      <c r="K90" s="179">
        <f>ROUND(G90*(O90),2)</f>
        <v>0</v>
      </c>
      <c r="L90" s="179"/>
      <c r="M90" s="179">
        <f>ROUND(G90*(H90),2)</f>
        <v>0</v>
      </c>
      <c r="N90" s="179">
        <v>145.34</v>
      </c>
      <c r="O90" s="179"/>
      <c r="P90" s="183">
        <v>2.2033900000000002</v>
      </c>
      <c r="Q90" s="183"/>
      <c r="R90" s="183">
        <v>2.2033900000000002</v>
      </c>
      <c r="S90" s="180">
        <f>ROUND(G90*(P90),3)</f>
        <v>4.819</v>
      </c>
      <c r="T90" s="180"/>
      <c r="U90" s="180"/>
      <c r="V90" s="198"/>
      <c r="W90" s="53"/>
      <c r="Z90">
        <v>0</v>
      </c>
    </row>
    <row r="91" spans="1:26" ht="25.05" customHeight="1" x14ac:dyDescent="0.3">
      <c r="A91" s="181"/>
      <c r="B91" s="213">
        <v>743725</v>
      </c>
      <c r="C91" s="182" t="s">
        <v>221</v>
      </c>
      <c r="D91" s="316" t="s">
        <v>222</v>
      </c>
      <c r="E91" s="316"/>
      <c r="F91" s="176" t="s">
        <v>139</v>
      </c>
      <c r="G91" s="177">
        <v>5.4</v>
      </c>
      <c r="H91" s="176"/>
      <c r="I91" s="176">
        <f>ROUND(G91*(H91),2)</f>
        <v>0</v>
      </c>
      <c r="J91" s="178">
        <f>ROUND(G91*(N91),2)</f>
        <v>98.5</v>
      </c>
      <c r="K91" s="179">
        <f>ROUND(G91*(O91),2)</f>
        <v>0</v>
      </c>
      <c r="L91" s="179"/>
      <c r="M91" s="179">
        <f>ROUND(G91*(H91),2)</f>
        <v>0</v>
      </c>
      <c r="N91" s="179">
        <v>18.239999999999998</v>
      </c>
      <c r="O91" s="179"/>
      <c r="P91" s="183">
        <v>4.6100000000000004E-3</v>
      </c>
      <c r="Q91" s="183"/>
      <c r="R91" s="183">
        <v>4.6100000000000004E-3</v>
      </c>
      <c r="S91" s="180">
        <f>ROUND(G91*(P91),3)</f>
        <v>2.5000000000000001E-2</v>
      </c>
      <c r="T91" s="180"/>
      <c r="U91" s="180"/>
      <c r="V91" s="198"/>
      <c r="W91" s="53"/>
      <c r="Z91">
        <v>0</v>
      </c>
    </row>
    <row r="92" spans="1:26" x14ac:dyDescent="0.3">
      <c r="A92" s="10"/>
      <c r="B92" s="212"/>
      <c r="C92" s="174">
        <v>4</v>
      </c>
      <c r="D92" s="315" t="s">
        <v>61</v>
      </c>
      <c r="E92" s="315"/>
      <c r="F92" s="140"/>
      <c r="G92" s="173"/>
      <c r="H92" s="140"/>
      <c r="I92" s="142">
        <f>ROUND((SUM(I89:I91))/1,2)</f>
        <v>0</v>
      </c>
      <c r="J92" s="141"/>
      <c r="K92" s="141"/>
      <c r="L92" s="141">
        <f>ROUND((SUM(L89:L91))/1,2)</f>
        <v>0</v>
      </c>
      <c r="M92" s="141">
        <f>ROUND((SUM(M89:M91))/1,2)</f>
        <v>0</v>
      </c>
      <c r="N92" s="141"/>
      <c r="O92" s="141"/>
      <c r="P92" s="141"/>
      <c r="Q92" s="10"/>
      <c r="R92" s="10"/>
      <c r="S92" s="10">
        <f>ROUND((SUM(S89:S91))/1,2)</f>
        <v>4.84</v>
      </c>
      <c r="T92" s="10"/>
      <c r="U92" s="10"/>
      <c r="V92" s="200">
        <f>ROUND((SUM(V89:V91))/1,2)</f>
        <v>0</v>
      </c>
      <c r="W92" s="217"/>
      <c r="X92" s="139"/>
      <c r="Y92" s="139"/>
      <c r="Z92" s="139"/>
    </row>
    <row r="93" spans="1:26" x14ac:dyDescent="0.3">
      <c r="A93" s="1"/>
      <c r="B93" s="208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201"/>
      <c r="W93" s="53"/>
    </row>
    <row r="94" spans="1:26" x14ac:dyDescent="0.3">
      <c r="A94" s="10"/>
      <c r="B94" s="212"/>
      <c r="C94" s="174">
        <v>6</v>
      </c>
      <c r="D94" s="315" t="s">
        <v>200</v>
      </c>
      <c r="E94" s="315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7"/>
      <c r="W94" s="217"/>
      <c r="X94" s="139"/>
      <c r="Y94" s="139"/>
      <c r="Z94" s="139"/>
    </row>
    <row r="95" spans="1:26" ht="34.950000000000003" customHeight="1" x14ac:dyDescent="0.3">
      <c r="A95" s="181"/>
      <c r="B95" s="213">
        <v>743726</v>
      </c>
      <c r="C95" s="182" t="s">
        <v>223</v>
      </c>
      <c r="D95" s="316" t="s">
        <v>224</v>
      </c>
      <c r="E95" s="316"/>
      <c r="F95" s="176" t="s">
        <v>139</v>
      </c>
      <c r="G95" s="177">
        <v>14.58</v>
      </c>
      <c r="H95" s="176"/>
      <c r="I95" s="176">
        <f t="shared" ref="I95:I111" si="5">ROUND(G95*(H95),2)</f>
        <v>0</v>
      </c>
      <c r="J95" s="178">
        <f t="shared" ref="J95:J111" si="6">ROUND(G95*(N95),2)</f>
        <v>111.54</v>
      </c>
      <c r="K95" s="179">
        <f t="shared" ref="K95:K111" si="7">ROUND(G95*(O95),2)</f>
        <v>0</v>
      </c>
      <c r="L95" s="179"/>
      <c r="M95" s="179">
        <f t="shared" ref="M95:M111" si="8">ROUND(G95*(H95),2)</f>
        <v>0</v>
      </c>
      <c r="N95" s="179">
        <v>7.65</v>
      </c>
      <c r="O95" s="179"/>
      <c r="P95" s="183">
        <v>6.2699999999999995E-3</v>
      </c>
      <c r="Q95" s="183"/>
      <c r="R95" s="183">
        <v>6.2699999999999995E-3</v>
      </c>
      <c r="S95" s="180">
        <f t="shared" ref="S95:S111" si="9">ROUND(G95*(P95),3)</f>
        <v>9.0999999999999998E-2</v>
      </c>
      <c r="T95" s="180"/>
      <c r="U95" s="180"/>
      <c r="V95" s="198"/>
      <c r="W95" s="53"/>
      <c r="Z95">
        <v>0</v>
      </c>
    </row>
    <row r="96" spans="1:26" ht="25.05" customHeight="1" x14ac:dyDescent="0.3">
      <c r="A96" s="181"/>
      <c r="B96" s="213">
        <v>743727</v>
      </c>
      <c r="C96" s="182" t="s">
        <v>225</v>
      </c>
      <c r="D96" s="316" t="s">
        <v>226</v>
      </c>
      <c r="E96" s="316"/>
      <c r="F96" s="176" t="s">
        <v>227</v>
      </c>
      <c r="G96" s="177">
        <v>2</v>
      </c>
      <c r="H96" s="176"/>
      <c r="I96" s="176">
        <f t="shared" si="5"/>
        <v>0</v>
      </c>
      <c r="J96" s="178">
        <f t="shared" si="6"/>
        <v>4314</v>
      </c>
      <c r="K96" s="179">
        <f t="shared" si="7"/>
        <v>0</v>
      </c>
      <c r="L96" s="179"/>
      <c r="M96" s="179">
        <f t="shared" si="8"/>
        <v>0</v>
      </c>
      <c r="N96" s="179">
        <v>2157</v>
      </c>
      <c r="O96" s="179"/>
      <c r="P96" s="183"/>
      <c r="Q96" s="183"/>
      <c r="R96" s="183"/>
      <c r="S96" s="180">
        <f t="shared" si="9"/>
        <v>0</v>
      </c>
      <c r="T96" s="180"/>
      <c r="U96" s="180"/>
      <c r="V96" s="198"/>
      <c r="W96" s="53"/>
      <c r="Z96">
        <v>0</v>
      </c>
    </row>
    <row r="97" spans="1:26" ht="25.05" customHeight="1" x14ac:dyDescent="0.3">
      <c r="A97" s="181"/>
      <c r="B97" s="213">
        <v>743728</v>
      </c>
      <c r="C97" s="182" t="s">
        <v>228</v>
      </c>
      <c r="D97" s="316" t="s">
        <v>229</v>
      </c>
      <c r="E97" s="316"/>
      <c r="F97" s="176" t="s">
        <v>227</v>
      </c>
      <c r="G97" s="177">
        <v>2</v>
      </c>
      <c r="H97" s="176"/>
      <c r="I97" s="176">
        <f t="shared" si="5"/>
        <v>0</v>
      </c>
      <c r="J97" s="178">
        <f t="shared" si="6"/>
        <v>506</v>
      </c>
      <c r="K97" s="179">
        <f t="shared" si="7"/>
        <v>0</v>
      </c>
      <c r="L97" s="179"/>
      <c r="M97" s="179">
        <f t="shared" si="8"/>
        <v>0</v>
      </c>
      <c r="N97" s="179">
        <v>253</v>
      </c>
      <c r="O97" s="179"/>
      <c r="P97" s="183"/>
      <c r="Q97" s="183"/>
      <c r="R97" s="183"/>
      <c r="S97" s="180">
        <f t="shared" si="9"/>
        <v>0</v>
      </c>
      <c r="T97" s="180"/>
      <c r="U97" s="180"/>
      <c r="V97" s="198"/>
      <c r="W97" s="53"/>
      <c r="Z97">
        <v>0</v>
      </c>
    </row>
    <row r="98" spans="1:26" ht="25.05" customHeight="1" x14ac:dyDescent="0.3">
      <c r="A98" s="181"/>
      <c r="B98" s="213">
        <v>743729</v>
      </c>
      <c r="C98" s="182" t="s">
        <v>230</v>
      </c>
      <c r="D98" s="316" t="s">
        <v>231</v>
      </c>
      <c r="E98" s="316"/>
      <c r="F98" s="176" t="s">
        <v>232</v>
      </c>
      <c r="G98" s="177">
        <v>2</v>
      </c>
      <c r="H98" s="176"/>
      <c r="I98" s="176">
        <f t="shared" si="5"/>
        <v>0</v>
      </c>
      <c r="J98" s="178">
        <f t="shared" si="6"/>
        <v>626</v>
      </c>
      <c r="K98" s="179">
        <f t="shared" si="7"/>
        <v>0</v>
      </c>
      <c r="L98" s="179"/>
      <c r="M98" s="179">
        <f t="shared" si="8"/>
        <v>0</v>
      </c>
      <c r="N98" s="179">
        <v>313</v>
      </c>
      <c r="O98" s="179"/>
      <c r="P98" s="183"/>
      <c r="Q98" s="183"/>
      <c r="R98" s="183"/>
      <c r="S98" s="180">
        <f t="shared" si="9"/>
        <v>0</v>
      </c>
      <c r="T98" s="180"/>
      <c r="U98" s="180"/>
      <c r="V98" s="198"/>
      <c r="W98" s="53"/>
      <c r="Z98">
        <v>0</v>
      </c>
    </row>
    <row r="99" spans="1:26" ht="25.05" customHeight="1" x14ac:dyDescent="0.3">
      <c r="A99" s="181"/>
      <c r="B99" s="213">
        <v>743730</v>
      </c>
      <c r="C99" s="182" t="s">
        <v>233</v>
      </c>
      <c r="D99" s="316" t="s">
        <v>234</v>
      </c>
      <c r="E99" s="316"/>
      <c r="F99" s="176" t="s">
        <v>232</v>
      </c>
      <c r="G99" s="177">
        <v>2</v>
      </c>
      <c r="H99" s="176"/>
      <c r="I99" s="176">
        <f t="shared" si="5"/>
        <v>0</v>
      </c>
      <c r="J99" s="178">
        <f t="shared" si="6"/>
        <v>252</v>
      </c>
      <c r="K99" s="179">
        <f t="shared" si="7"/>
        <v>0</v>
      </c>
      <c r="L99" s="179"/>
      <c r="M99" s="179">
        <f t="shared" si="8"/>
        <v>0</v>
      </c>
      <c r="N99" s="179">
        <v>126</v>
      </c>
      <c r="O99" s="179"/>
      <c r="P99" s="183"/>
      <c r="Q99" s="183"/>
      <c r="R99" s="183"/>
      <c r="S99" s="180">
        <f t="shared" si="9"/>
        <v>0</v>
      </c>
      <c r="T99" s="180"/>
      <c r="U99" s="180"/>
      <c r="V99" s="198"/>
      <c r="W99" s="53"/>
      <c r="Z99">
        <v>0</v>
      </c>
    </row>
    <row r="100" spans="1:26" ht="25.05" customHeight="1" x14ac:dyDescent="0.3">
      <c r="A100" s="181"/>
      <c r="B100" s="213">
        <v>743731</v>
      </c>
      <c r="C100" s="182" t="s">
        <v>235</v>
      </c>
      <c r="D100" s="316" t="s">
        <v>236</v>
      </c>
      <c r="E100" s="316"/>
      <c r="F100" s="176" t="s">
        <v>232</v>
      </c>
      <c r="G100" s="177">
        <v>2</v>
      </c>
      <c r="H100" s="176"/>
      <c r="I100" s="176">
        <f t="shared" si="5"/>
        <v>0</v>
      </c>
      <c r="J100" s="178">
        <f t="shared" si="6"/>
        <v>320</v>
      </c>
      <c r="K100" s="179">
        <f t="shared" si="7"/>
        <v>0</v>
      </c>
      <c r="L100" s="179"/>
      <c r="M100" s="179">
        <f t="shared" si="8"/>
        <v>0</v>
      </c>
      <c r="N100" s="179">
        <v>160</v>
      </c>
      <c r="O100" s="179"/>
      <c r="P100" s="183"/>
      <c r="Q100" s="183"/>
      <c r="R100" s="183"/>
      <c r="S100" s="180">
        <f t="shared" si="9"/>
        <v>0</v>
      </c>
      <c r="T100" s="180"/>
      <c r="U100" s="180"/>
      <c r="V100" s="198"/>
      <c r="W100" s="53"/>
      <c r="Z100">
        <v>0</v>
      </c>
    </row>
    <row r="101" spans="1:26" ht="25.05" customHeight="1" x14ac:dyDescent="0.3">
      <c r="A101" s="181"/>
      <c r="B101" s="213">
        <v>743732</v>
      </c>
      <c r="C101" s="182" t="s">
        <v>237</v>
      </c>
      <c r="D101" s="316" t="s">
        <v>238</v>
      </c>
      <c r="E101" s="316"/>
      <c r="F101" s="176" t="s">
        <v>232</v>
      </c>
      <c r="G101" s="177">
        <v>1</v>
      </c>
      <c r="H101" s="176"/>
      <c r="I101" s="176">
        <f t="shared" si="5"/>
        <v>0</v>
      </c>
      <c r="J101" s="178">
        <f t="shared" si="6"/>
        <v>823</v>
      </c>
      <c r="K101" s="179">
        <f t="shared" si="7"/>
        <v>0</v>
      </c>
      <c r="L101" s="179"/>
      <c r="M101" s="179">
        <f t="shared" si="8"/>
        <v>0</v>
      </c>
      <c r="N101" s="179">
        <v>823</v>
      </c>
      <c r="O101" s="179"/>
      <c r="P101" s="183"/>
      <c r="Q101" s="183"/>
      <c r="R101" s="183"/>
      <c r="S101" s="180">
        <f t="shared" si="9"/>
        <v>0</v>
      </c>
      <c r="T101" s="180"/>
      <c r="U101" s="180"/>
      <c r="V101" s="198"/>
      <c r="W101" s="53"/>
      <c r="Z101">
        <v>0</v>
      </c>
    </row>
    <row r="102" spans="1:26" ht="25.05" customHeight="1" x14ac:dyDescent="0.3">
      <c r="A102" s="181"/>
      <c r="B102" s="213">
        <v>743733</v>
      </c>
      <c r="C102" s="182" t="s">
        <v>239</v>
      </c>
      <c r="D102" s="316" t="s">
        <v>240</v>
      </c>
      <c r="E102" s="316"/>
      <c r="F102" s="176" t="s">
        <v>227</v>
      </c>
      <c r="G102" s="177">
        <v>1</v>
      </c>
      <c r="H102" s="176"/>
      <c r="I102" s="176">
        <f t="shared" si="5"/>
        <v>0</v>
      </c>
      <c r="J102" s="178">
        <f t="shared" si="6"/>
        <v>1103</v>
      </c>
      <c r="K102" s="179">
        <f t="shared" si="7"/>
        <v>0</v>
      </c>
      <c r="L102" s="179"/>
      <c r="M102" s="179">
        <f t="shared" si="8"/>
        <v>0</v>
      </c>
      <c r="N102" s="179">
        <v>1103</v>
      </c>
      <c r="O102" s="179"/>
      <c r="P102" s="183"/>
      <c r="Q102" s="183"/>
      <c r="R102" s="183"/>
      <c r="S102" s="180">
        <f t="shared" si="9"/>
        <v>0</v>
      </c>
      <c r="T102" s="180"/>
      <c r="U102" s="180"/>
      <c r="V102" s="198"/>
      <c r="W102" s="53"/>
      <c r="Z102">
        <v>0</v>
      </c>
    </row>
    <row r="103" spans="1:26" ht="25.05" customHeight="1" x14ac:dyDescent="0.3">
      <c r="A103" s="181"/>
      <c r="B103" s="213">
        <v>743734</v>
      </c>
      <c r="C103" s="182" t="s">
        <v>241</v>
      </c>
      <c r="D103" s="316" t="s">
        <v>242</v>
      </c>
      <c r="E103" s="316"/>
      <c r="F103" s="175" t="s">
        <v>227</v>
      </c>
      <c r="G103" s="177">
        <v>4</v>
      </c>
      <c r="H103" s="176"/>
      <c r="I103" s="176">
        <f t="shared" si="5"/>
        <v>0</v>
      </c>
      <c r="J103" s="175">
        <f t="shared" si="6"/>
        <v>288</v>
      </c>
      <c r="K103" s="180">
        <f t="shared" si="7"/>
        <v>0</v>
      </c>
      <c r="L103" s="180"/>
      <c r="M103" s="180">
        <f t="shared" si="8"/>
        <v>0</v>
      </c>
      <c r="N103" s="180">
        <v>72</v>
      </c>
      <c r="O103" s="180"/>
      <c r="P103" s="183"/>
      <c r="Q103" s="183"/>
      <c r="R103" s="183"/>
      <c r="S103" s="180">
        <f t="shared" si="9"/>
        <v>0</v>
      </c>
      <c r="T103" s="180"/>
      <c r="U103" s="180"/>
      <c r="V103" s="198"/>
      <c r="W103" s="53"/>
      <c r="Z103">
        <v>0</v>
      </c>
    </row>
    <row r="104" spans="1:26" ht="25.05" customHeight="1" x14ac:dyDescent="0.3">
      <c r="A104" s="181"/>
      <c r="B104" s="213">
        <v>743735</v>
      </c>
      <c r="C104" s="182" t="s">
        <v>243</v>
      </c>
      <c r="D104" s="316" t="s">
        <v>244</v>
      </c>
      <c r="E104" s="316"/>
      <c r="F104" s="175" t="s">
        <v>227</v>
      </c>
      <c r="G104" s="177">
        <v>1</v>
      </c>
      <c r="H104" s="176"/>
      <c r="I104" s="176">
        <f t="shared" si="5"/>
        <v>0</v>
      </c>
      <c r="J104" s="175">
        <f t="shared" si="6"/>
        <v>1119</v>
      </c>
      <c r="K104" s="180">
        <f t="shared" si="7"/>
        <v>0</v>
      </c>
      <c r="L104" s="180"/>
      <c r="M104" s="180">
        <f t="shared" si="8"/>
        <v>0</v>
      </c>
      <c r="N104" s="180">
        <v>1119</v>
      </c>
      <c r="O104" s="180"/>
      <c r="P104" s="183"/>
      <c r="Q104" s="183"/>
      <c r="R104" s="183"/>
      <c r="S104" s="180">
        <f t="shared" si="9"/>
        <v>0</v>
      </c>
      <c r="T104" s="180"/>
      <c r="U104" s="180"/>
      <c r="V104" s="198"/>
      <c r="W104" s="53"/>
      <c r="Z104">
        <v>0</v>
      </c>
    </row>
    <row r="105" spans="1:26" ht="25.05" customHeight="1" x14ac:dyDescent="0.3">
      <c r="A105" s="181"/>
      <c r="B105" s="213">
        <v>743736</v>
      </c>
      <c r="C105" s="182" t="s">
        <v>245</v>
      </c>
      <c r="D105" s="316" t="s">
        <v>246</v>
      </c>
      <c r="E105" s="316"/>
      <c r="F105" s="175" t="s">
        <v>232</v>
      </c>
      <c r="G105" s="177">
        <v>2</v>
      </c>
      <c r="H105" s="176"/>
      <c r="I105" s="176">
        <f t="shared" si="5"/>
        <v>0</v>
      </c>
      <c r="J105" s="175">
        <f t="shared" si="6"/>
        <v>250</v>
      </c>
      <c r="K105" s="180">
        <f t="shared" si="7"/>
        <v>0</v>
      </c>
      <c r="L105" s="180"/>
      <c r="M105" s="180">
        <f t="shared" si="8"/>
        <v>0</v>
      </c>
      <c r="N105" s="180">
        <v>125</v>
      </c>
      <c r="O105" s="180"/>
      <c r="P105" s="183"/>
      <c r="Q105" s="183"/>
      <c r="R105" s="183"/>
      <c r="S105" s="180">
        <f t="shared" si="9"/>
        <v>0</v>
      </c>
      <c r="T105" s="180"/>
      <c r="U105" s="180"/>
      <c r="V105" s="198"/>
      <c r="W105" s="53"/>
      <c r="Z105">
        <v>0</v>
      </c>
    </row>
    <row r="106" spans="1:26" ht="34.950000000000003" customHeight="1" x14ac:dyDescent="0.3">
      <c r="A106" s="181"/>
      <c r="B106" s="213">
        <v>743737</v>
      </c>
      <c r="C106" s="182" t="s">
        <v>247</v>
      </c>
      <c r="D106" s="316" t="s">
        <v>248</v>
      </c>
      <c r="E106" s="316"/>
      <c r="F106" s="175" t="s">
        <v>232</v>
      </c>
      <c r="G106" s="177">
        <v>1</v>
      </c>
      <c r="H106" s="176"/>
      <c r="I106" s="176">
        <f t="shared" si="5"/>
        <v>0</v>
      </c>
      <c r="J106" s="175">
        <f t="shared" si="6"/>
        <v>650</v>
      </c>
      <c r="K106" s="180">
        <f t="shared" si="7"/>
        <v>0</v>
      </c>
      <c r="L106" s="180"/>
      <c r="M106" s="180">
        <f t="shared" si="8"/>
        <v>0</v>
      </c>
      <c r="N106" s="180">
        <v>650</v>
      </c>
      <c r="O106" s="180"/>
      <c r="P106" s="183"/>
      <c r="Q106" s="183"/>
      <c r="R106" s="183"/>
      <c r="S106" s="180">
        <f t="shared" si="9"/>
        <v>0</v>
      </c>
      <c r="T106" s="180"/>
      <c r="U106" s="180"/>
      <c r="V106" s="198"/>
      <c r="W106" s="53"/>
      <c r="Z106">
        <v>0</v>
      </c>
    </row>
    <row r="107" spans="1:26" ht="25.05" customHeight="1" x14ac:dyDescent="0.3">
      <c r="A107" s="181"/>
      <c r="B107" s="213">
        <v>743738</v>
      </c>
      <c r="C107" s="182" t="s">
        <v>249</v>
      </c>
      <c r="D107" s="316" t="s">
        <v>250</v>
      </c>
      <c r="E107" s="316"/>
      <c r="F107" s="175" t="s">
        <v>232</v>
      </c>
      <c r="G107" s="177">
        <v>1</v>
      </c>
      <c r="H107" s="176"/>
      <c r="I107" s="176">
        <f t="shared" si="5"/>
        <v>0</v>
      </c>
      <c r="J107" s="175">
        <f t="shared" si="6"/>
        <v>380</v>
      </c>
      <c r="K107" s="180">
        <f t="shared" si="7"/>
        <v>0</v>
      </c>
      <c r="L107" s="180"/>
      <c r="M107" s="180">
        <f t="shared" si="8"/>
        <v>0</v>
      </c>
      <c r="N107" s="180">
        <v>380</v>
      </c>
      <c r="O107" s="180"/>
      <c r="P107" s="183"/>
      <c r="Q107" s="183"/>
      <c r="R107" s="183"/>
      <c r="S107" s="180">
        <f t="shared" si="9"/>
        <v>0</v>
      </c>
      <c r="T107" s="180"/>
      <c r="U107" s="180"/>
      <c r="V107" s="198"/>
      <c r="W107" s="53"/>
      <c r="Z107">
        <v>0</v>
      </c>
    </row>
    <row r="108" spans="1:26" ht="25.05" customHeight="1" x14ac:dyDescent="0.3">
      <c r="A108" s="181"/>
      <c r="B108" s="213">
        <v>743739</v>
      </c>
      <c r="C108" s="182" t="s">
        <v>251</v>
      </c>
      <c r="D108" s="316" t="s">
        <v>252</v>
      </c>
      <c r="E108" s="316"/>
      <c r="F108" s="175" t="s">
        <v>232</v>
      </c>
      <c r="G108" s="177">
        <v>1</v>
      </c>
      <c r="H108" s="176"/>
      <c r="I108" s="176">
        <f t="shared" si="5"/>
        <v>0</v>
      </c>
      <c r="J108" s="175">
        <f t="shared" si="6"/>
        <v>190</v>
      </c>
      <c r="K108" s="180">
        <f t="shared" si="7"/>
        <v>0</v>
      </c>
      <c r="L108" s="180"/>
      <c r="M108" s="180">
        <f t="shared" si="8"/>
        <v>0</v>
      </c>
      <c r="N108" s="180">
        <v>190</v>
      </c>
      <c r="O108" s="180"/>
      <c r="P108" s="183"/>
      <c r="Q108" s="183"/>
      <c r="R108" s="183"/>
      <c r="S108" s="180">
        <f t="shared" si="9"/>
        <v>0</v>
      </c>
      <c r="T108" s="180"/>
      <c r="U108" s="180"/>
      <c r="V108" s="198"/>
      <c r="W108" s="53"/>
      <c r="Z108">
        <v>0</v>
      </c>
    </row>
    <row r="109" spans="1:26" ht="34.950000000000003" customHeight="1" x14ac:dyDescent="0.3">
      <c r="A109" s="181"/>
      <c r="B109" s="213">
        <v>743740</v>
      </c>
      <c r="C109" s="182" t="s">
        <v>253</v>
      </c>
      <c r="D109" s="316" t="s">
        <v>254</v>
      </c>
      <c r="E109" s="316"/>
      <c r="F109" s="175" t="s">
        <v>232</v>
      </c>
      <c r="G109" s="177">
        <v>1</v>
      </c>
      <c r="H109" s="176"/>
      <c r="I109" s="176">
        <f t="shared" si="5"/>
        <v>0</v>
      </c>
      <c r="J109" s="175">
        <f t="shared" si="6"/>
        <v>5360</v>
      </c>
      <c r="K109" s="180">
        <f t="shared" si="7"/>
        <v>0</v>
      </c>
      <c r="L109" s="180"/>
      <c r="M109" s="180">
        <f t="shared" si="8"/>
        <v>0</v>
      </c>
      <c r="N109" s="180">
        <v>5360</v>
      </c>
      <c r="O109" s="180"/>
      <c r="P109" s="183"/>
      <c r="Q109" s="183"/>
      <c r="R109" s="183"/>
      <c r="S109" s="180">
        <f t="shared" si="9"/>
        <v>0</v>
      </c>
      <c r="T109" s="180"/>
      <c r="U109" s="180"/>
      <c r="V109" s="198"/>
      <c r="W109" s="53"/>
      <c r="Z109">
        <v>0</v>
      </c>
    </row>
    <row r="110" spans="1:26" ht="25.05" customHeight="1" x14ac:dyDescent="0.3">
      <c r="A110" s="181"/>
      <c r="B110" s="213">
        <v>743741</v>
      </c>
      <c r="C110" s="182" t="s">
        <v>255</v>
      </c>
      <c r="D110" s="316" t="s">
        <v>256</v>
      </c>
      <c r="E110" s="316"/>
      <c r="F110" s="175" t="s">
        <v>227</v>
      </c>
      <c r="G110" s="177">
        <v>1</v>
      </c>
      <c r="H110" s="176"/>
      <c r="I110" s="176">
        <f t="shared" si="5"/>
        <v>0</v>
      </c>
      <c r="J110" s="175">
        <f t="shared" si="6"/>
        <v>1200</v>
      </c>
      <c r="K110" s="180">
        <f t="shared" si="7"/>
        <v>0</v>
      </c>
      <c r="L110" s="180"/>
      <c r="M110" s="180">
        <f t="shared" si="8"/>
        <v>0</v>
      </c>
      <c r="N110" s="180">
        <v>1200</v>
      </c>
      <c r="O110" s="180"/>
      <c r="P110" s="183"/>
      <c r="Q110" s="183"/>
      <c r="R110" s="183"/>
      <c r="S110" s="180">
        <f t="shared" si="9"/>
        <v>0</v>
      </c>
      <c r="T110" s="180"/>
      <c r="U110" s="180"/>
      <c r="V110" s="198"/>
      <c r="W110" s="53"/>
      <c r="Z110">
        <v>0</v>
      </c>
    </row>
    <row r="111" spans="1:26" ht="25.05" customHeight="1" x14ac:dyDescent="0.3">
      <c r="A111" s="181"/>
      <c r="B111" s="213">
        <v>743742</v>
      </c>
      <c r="C111" s="182" t="s">
        <v>257</v>
      </c>
      <c r="D111" s="316" t="s">
        <v>258</v>
      </c>
      <c r="E111" s="316"/>
      <c r="F111" s="175" t="s">
        <v>227</v>
      </c>
      <c r="G111" s="177">
        <v>1</v>
      </c>
      <c r="H111" s="176"/>
      <c r="I111" s="176">
        <f t="shared" si="5"/>
        <v>0</v>
      </c>
      <c r="J111" s="175">
        <f t="shared" si="6"/>
        <v>1350</v>
      </c>
      <c r="K111" s="180">
        <f t="shared" si="7"/>
        <v>0</v>
      </c>
      <c r="L111" s="180"/>
      <c r="M111" s="180">
        <f t="shared" si="8"/>
        <v>0</v>
      </c>
      <c r="N111" s="180">
        <v>1350</v>
      </c>
      <c r="O111" s="180"/>
      <c r="P111" s="183"/>
      <c r="Q111" s="183"/>
      <c r="R111" s="183"/>
      <c r="S111" s="180">
        <f t="shared" si="9"/>
        <v>0</v>
      </c>
      <c r="T111" s="180"/>
      <c r="U111" s="180"/>
      <c r="V111" s="198"/>
      <c r="W111" s="53"/>
      <c r="Z111">
        <v>0</v>
      </c>
    </row>
    <row r="112" spans="1:26" x14ac:dyDescent="0.3">
      <c r="A112" s="10"/>
      <c r="B112" s="212"/>
      <c r="C112" s="174">
        <v>6</v>
      </c>
      <c r="D112" s="315" t="s">
        <v>200</v>
      </c>
      <c r="E112" s="315"/>
      <c r="F112" s="10"/>
      <c r="G112" s="173"/>
      <c r="H112" s="140"/>
      <c r="I112" s="142">
        <f>ROUND((SUM(I94:I111))/1,2)</f>
        <v>0</v>
      </c>
      <c r="J112" s="10"/>
      <c r="K112" s="10"/>
      <c r="L112" s="10">
        <f>ROUND((SUM(L94:L111))/1,2)</f>
        <v>0</v>
      </c>
      <c r="M112" s="10">
        <f>ROUND((SUM(M94:M111))/1,2)</f>
        <v>0</v>
      </c>
      <c r="N112" s="10"/>
      <c r="O112" s="10"/>
      <c r="P112" s="10"/>
      <c r="Q112" s="10"/>
      <c r="R112" s="10"/>
      <c r="S112" s="10">
        <f>ROUND((SUM(S94:S111))/1,2)</f>
        <v>0.09</v>
      </c>
      <c r="T112" s="10"/>
      <c r="U112" s="10"/>
      <c r="V112" s="200">
        <f>ROUND((SUM(V94:V111))/1,2)</f>
        <v>0</v>
      </c>
      <c r="W112" s="217"/>
      <c r="X112" s="139"/>
      <c r="Y112" s="139"/>
      <c r="Z112" s="139"/>
    </row>
    <row r="113" spans="1:26" x14ac:dyDescent="0.3">
      <c r="A113" s="1"/>
      <c r="B113" s="208"/>
      <c r="C113" s="1"/>
      <c r="D113" s="1"/>
      <c r="E113" s="1"/>
      <c r="F113" s="1"/>
      <c r="G113" s="167"/>
      <c r="H113" s="133"/>
      <c r="I113" s="13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01"/>
      <c r="W113" s="53"/>
    </row>
    <row r="114" spans="1:26" x14ac:dyDescent="0.3">
      <c r="A114" s="10"/>
      <c r="B114" s="212"/>
      <c r="C114" s="174">
        <v>99</v>
      </c>
      <c r="D114" s="315" t="s">
        <v>65</v>
      </c>
      <c r="E114" s="315"/>
      <c r="F114" s="10"/>
      <c r="G114" s="173"/>
      <c r="H114" s="140"/>
      <c r="I114" s="14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97"/>
      <c r="W114" s="217"/>
      <c r="X114" s="139"/>
      <c r="Y114" s="139"/>
      <c r="Z114" s="139"/>
    </row>
    <row r="115" spans="1:26" ht="25.05" customHeight="1" x14ac:dyDescent="0.3">
      <c r="A115" s="181"/>
      <c r="B115" s="213">
        <v>743719</v>
      </c>
      <c r="C115" s="182" t="s">
        <v>190</v>
      </c>
      <c r="D115" s="316" t="s">
        <v>191</v>
      </c>
      <c r="E115" s="316"/>
      <c r="F115" s="175" t="s">
        <v>121</v>
      </c>
      <c r="G115" s="177">
        <v>4.9350000000000005</v>
      </c>
      <c r="H115" s="176"/>
      <c r="I115" s="176">
        <f>ROUND(G115*(H115),2)</f>
        <v>0</v>
      </c>
      <c r="J115" s="175">
        <f>ROUND(G115*(N115),2)</f>
        <v>126.34</v>
      </c>
      <c r="K115" s="180">
        <f>ROUND(G115*(O115),2)</f>
        <v>0</v>
      </c>
      <c r="L115" s="180">
        <f>ROUND(G115*(H115),2)</f>
        <v>0</v>
      </c>
      <c r="M115" s="180"/>
      <c r="N115" s="180">
        <v>25.6</v>
      </c>
      <c r="O115" s="180"/>
      <c r="P115" s="183"/>
      <c r="Q115" s="183"/>
      <c r="R115" s="183"/>
      <c r="S115" s="180">
        <f>ROUND(G115*(P115),3)</f>
        <v>0</v>
      </c>
      <c r="T115" s="180"/>
      <c r="U115" s="180"/>
      <c r="V115" s="198"/>
      <c r="W115" s="53"/>
      <c r="Z115">
        <v>0</v>
      </c>
    </row>
    <row r="116" spans="1:26" ht="25.05" customHeight="1" x14ac:dyDescent="0.3">
      <c r="A116" s="181"/>
      <c r="B116" s="213">
        <v>743720</v>
      </c>
      <c r="C116" s="182" t="s">
        <v>192</v>
      </c>
      <c r="D116" s="316" t="s">
        <v>193</v>
      </c>
      <c r="E116" s="316"/>
      <c r="F116" s="175" t="s">
        <v>121</v>
      </c>
      <c r="G116" s="177">
        <v>4.9350000000000005</v>
      </c>
      <c r="H116" s="176"/>
      <c r="I116" s="176">
        <f>ROUND(G116*(H116),2)</f>
        <v>0</v>
      </c>
      <c r="J116" s="175">
        <f>ROUND(G116*(N116),2)</f>
        <v>104.87</v>
      </c>
      <c r="K116" s="180">
        <f>ROUND(G116*(O116),2)</f>
        <v>0</v>
      </c>
      <c r="L116" s="180">
        <f>ROUND(G116*(H116),2)</f>
        <v>0</v>
      </c>
      <c r="M116" s="180"/>
      <c r="N116" s="180">
        <v>21.25</v>
      </c>
      <c r="O116" s="180"/>
      <c r="P116" s="183"/>
      <c r="Q116" s="183"/>
      <c r="R116" s="183"/>
      <c r="S116" s="180">
        <f>ROUND(G116*(P116),3)</f>
        <v>0</v>
      </c>
      <c r="T116" s="180"/>
      <c r="U116" s="180"/>
      <c r="V116" s="198"/>
      <c r="W116" s="53"/>
      <c r="Z116">
        <v>0</v>
      </c>
    </row>
    <row r="117" spans="1:26" x14ac:dyDescent="0.3">
      <c r="A117" s="10"/>
      <c r="B117" s="212"/>
      <c r="C117" s="174">
        <v>99</v>
      </c>
      <c r="D117" s="315" t="s">
        <v>65</v>
      </c>
      <c r="E117" s="315"/>
      <c r="F117" s="10"/>
      <c r="G117" s="173"/>
      <c r="H117" s="140"/>
      <c r="I117" s="142">
        <f>ROUND((SUM(I114:I116))/1,2)</f>
        <v>0</v>
      </c>
      <c r="J117" s="10"/>
      <c r="K117" s="10"/>
      <c r="L117" s="10">
        <f>ROUND((SUM(L114:L116))/1,2)</f>
        <v>0</v>
      </c>
      <c r="M117" s="10">
        <f>ROUND((SUM(M114:M116))/1,2)</f>
        <v>0</v>
      </c>
      <c r="N117" s="10"/>
      <c r="O117" s="10"/>
      <c r="P117" s="192"/>
      <c r="Q117" s="1"/>
      <c r="R117" s="1"/>
      <c r="S117" s="192">
        <f>ROUND((SUM(S114:S116))/1,2)</f>
        <v>0</v>
      </c>
      <c r="T117" s="2"/>
      <c r="U117" s="2"/>
      <c r="V117" s="200">
        <f>ROUND((SUM(V114:V116))/1,2)</f>
        <v>0</v>
      </c>
      <c r="W117" s="53"/>
    </row>
    <row r="118" spans="1:26" x14ac:dyDescent="0.3">
      <c r="A118" s="1"/>
      <c r="B118" s="208"/>
      <c r="C118" s="1"/>
      <c r="D118" s="1"/>
      <c r="E118" s="1"/>
      <c r="F118" s="1"/>
      <c r="G118" s="167"/>
      <c r="H118" s="133"/>
      <c r="I118" s="13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01"/>
      <c r="W118" s="53"/>
    </row>
    <row r="119" spans="1:26" x14ac:dyDescent="0.3">
      <c r="A119" s="10"/>
      <c r="B119" s="212"/>
      <c r="C119" s="10"/>
      <c r="D119" s="314" t="s">
        <v>59</v>
      </c>
      <c r="E119" s="314"/>
      <c r="F119" s="10"/>
      <c r="G119" s="173"/>
      <c r="H119" s="140"/>
      <c r="I119" s="142">
        <f>ROUND((SUM(I77:I118))/2,2)</f>
        <v>0</v>
      </c>
      <c r="J119" s="10"/>
      <c r="K119" s="10"/>
      <c r="L119" s="10">
        <f>ROUND((SUM(L77:L118))/2,2)</f>
        <v>0</v>
      </c>
      <c r="M119" s="10">
        <f>ROUND((SUM(M77:M118))/2,2)</f>
        <v>0</v>
      </c>
      <c r="N119" s="10"/>
      <c r="O119" s="10"/>
      <c r="P119" s="192"/>
      <c r="Q119" s="1"/>
      <c r="R119" s="1"/>
      <c r="S119" s="192">
        <f>ROUND((SUM(S77:S118))/2,2)</f>
        <v>4.93</v>
      </c>
      <c r="T119" s="1"/>
      <c r="U119" s="1"/>
      <c r="V119" s="200">
        <f>ROUND((SUM(V77:V118))/2,2)</f>
        <v>0</v>
      </c>
      <c r="W119" s="53"/>
    </row>
    <row r="120" spans="1:26" x14ac:dyDescent="0.3">
      <c r="A120" s="1"/>
      <c r="B120" s="215"/>
      <c r="C120" s="193"/>
      <c r="D120" s="313" t="s">
        <v>68</v>
      </c>
      <c r="E120" s="313"/>
      <c r="F120" s="193"/>
      <c r="G120" s="194"/>
      <c r="H120" s="195"/>
      <c r="I120" s="195">
        <f>ROUND((SUM(I77:I119))/3,2)</f>
        <v>0</v>
      </c>
      <c r="J120" s="193"/>
      <c r="K120" s="193">
        <f>ROUND((SUM(K77:K119))/3,2)</f>
        <v>0</v>
      </c>
      <c r="L120" s="193">
        <f>ROUND((SUM(L77:L119))/3,2)</f>
        <v>0</v>
      </c>
      <c r="M120" s="193">
        <f>ROUND((SUM(M77:M119))/3,2)</f>
        <v>0</v>
      </c>
      <c r="N120" s="193"/>
      <c r="O120" s="193"/>
      <c r="P120" s="194"/>
      <c r="Q120" s="193"/>
      <c r="R120" s="193"/>
      <c r="S120" s="194">
        <f>ROUND((SUM(S77:S119))/3,2)</f>
        <v>4.93</v>
      </c>
      <c r="T120" s="193"/>
      <c r="U120" s="193"/>
      <c r="V120" s="202">
        <f>ROUND((SUM(V77:V119))/3,2)</f>
        <v>0</v>
      </c>
      <c r="W120" s="53"/>
      <c r="Z120">
        <f>(SUM(Z77:Z119))</f>
        <v>0</v>
      </c>
    </row>
  </sheetData>
  <mergeCells count="8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5:E85"/>
    <mergeCell ref="D86:E86"/>
    <mergeCell ref="D87:E87"/>
    <mergeCell ref="D89:E89"/>
    <mergeCell ref="D90:E90"/>
    <mergeCell ref="D91:E91"/>
    <mergeCell ref="D92:E92"/>
    <mergeCell ref="D94:E94"/>
    <mergeCell ref="D95:E95"/>
    <mergeCell ref="D108:E108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16:E116"/>
    <mergeCell ref="D117:E117"/>
    <mergeCell ref="D119:E119"/>
    <mergeCell ref="D120:E120"/>
    <mergeCell ref="D109:E109"/>
    <mergeCell ref="D110:E110"/>
    <mergeCell ref="D111:E111"/>
    <mergeCell ref="D112:E112"/>
    <mergeCell ref="D114:E114"/>
    <mergeCell ref="D115:E115"/>
  </mergeCells>
  <hyperlinks>
    <hyperlink ref="B1:C1" location="A2:A2" tooltip="Klikni na prechod ku Kryciemu listu..." display="Krycí list rozpočtu" xr:uid="{161C15EA-F766-431D-9011-70D8443E300E}"/>
    <hyperlink ref="E1:F1" location="A54:A54" tooltip="Klikni na prechod ku rekapitulácii..." display="Rekapitulácia rozpočtu" xr:uid="{F667D570-A069-42C1-B052-B48F052F7BCE}"/>
    <hyperlink ref="H1:I1" location="B76:B76" tooltip="Klikni na prechod ku Rozpočet..." display="Rozpočet" xr:uid="{0BAAB5C8-6065-4F61-9866-C9B32117D46F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KANALIZÁCIA A ČOV SEDLISKÁ / ČERPACIA ŠACHTA 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4BF3-3E2E-41DF-A262-590D2AA95350}">
  <dimension ref="A1:AA145"/>
  <sheetViews>
    <sheetView workbookViewId="0">
      <pane ySplit="1" topLeftCell="A115" activePane="bottomLeft" state="frozen"/>
      <selection pane="bottomLeft" activeCell="D117" sqref="D117:E11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77734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77" t="s">
        <v>15</v>
      </c>
      <c r="C1" s="322"/>
      <c r="D1" s="12"/>
      <c r="E1" s="378" t="s">
        <v>0</v>
      </c>
      <c r="F1" s="379"/>
      <c r="G1" s="13"/>
      <c r="H1" s="321" t="s">
        <v>69</v>
      </c>
      <c r="I1" s="322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0" t="s">
        <v>15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3"/>
    </row>
    <row r="3" spans="1:23" ht="18" customHeight="1" x14ac:dyDescent="0.3">
      <c r="A3" s="15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3"/>
    </row>
    <row r="4" spans="1:23" ht="18" customHeight="1" x14ac:dyDescent="0.3">
      <c r="A4" s="15"/>
      <c r="B4" s="43" t="s">
        <v>259</v>
      </c>
      <c r="C4" s="32"/>
      <c r="D4" s="25"/>
      <c r="E4" s="25"/>
      <c r="F4" s="44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19</v>
      </c>
      <c r="C6" s="32"/>
      <c r="D6" s="44" t="s">
        <v>20</v>
      </c>
      <c r="E6" s="25"/>
      <c r="F6" s="44" t="s">
        <v>21</v>
      </c>
      <c r="G6" s="44" t="s">
        <v>22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88" t="s">
        <v>23</v>
      </c>
      <c r="C7" s="389"/>
      <c r="D7" s="389"/>
      <c r="E7" s="389"/>
      <c r="F7" s="389"/>
      <c r="G7" s="389"/>
      <c r="H7" s="390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26</v>
      </c>
      <c r="C8" s="46"/>
      <c r="D8" s="28"/>
      <c r="E8" s="28"/>
      <c r="F8" s="50" t="s">
        <v>27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67" t="s">
        <v>24</v>
      </c>
      <c r="C9" s="368"/>
      <c r="D9" s="368"/>
      <c r="E9" s="368"/>
      <c r="F9" s="368"/>
      <c r="G9" s="368"/>
      <c r="H9" s="369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26</v>
      </c>
      <c r="C10" s="32"/>
      <c r="D10" s="25"/>
      <c r="E10" s="25"/>
      <c r="F10" s="44" t="s">
        <v>27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67" t="s">
        <v>25</v>
      </c>
      <c r="C11" s="368"/>
      <c r="D11" s="368"/>
      <c r="E11" s="368"/>
      <c r="F11" s="368"/>
      <c r="G11" s="368"/>
      <c r="H11" s="369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26</v>
      </c>
      <c r="C12" s="32"/>
      <c r="D12" s="25"/>
      <c r="E12" s="25"/>
      <c r="F12" s="44" t="s">
        <v>27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48</v>
      </c>
      <c r="D14" s="61" t="s">
        <v>49</v>
      </c>
      <c r="E14" s="66" t="s">
        <v>50</v>
      </c>
      <c r="F14" s="370" t="s">
        <v>33</v>
      </c>
      <c r="G14" s="371"/>
      <c r="H14" s="372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28</v>
      </c>
      <c r="C15" s="63">
        <f>'SO 15435'!E62</f>
        <v>0</v>
      </c>
      <c r="D15" s="58">
        <f>'SO 15435'!F62</f>
        <v>0</v>
      </c>
      <c r="E15" s="67">
        <f>'SO 15435'!G62</f>
        <v>0</v>
      </c>
      <c r="F15" s="373" t="s">
        <v>199</v>
      </c>
      <c r="G15" s="364"/>
      <c r="H15" s="351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29</v>
      </c>
      <c r="C16" s="92"/>
      <c r="D16" s="93"/>
      <c r="E16" s="94"/>
      <c r="F16" s="374" t="s">
        <v>34</v>
      </c>
      <c r="G16" s="364"/>
      <c r="H16" s="351"/>
      <c r="I16" s="25"/>
      <c r="J16" s="25"/>
      <c r="K16" s="26"/>
      <c r="L16" s="26"/>
      <c r="M16" s="26"/>
      <c r="N16" s="26"/>
      <c r="O16" s="74"/>
      <c r="P16" s="83">
        <f>(SUM(Z79:Z144))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30</v>
      </c>
      <c r="C17" s="63"/>
      <c r="D17" s="58"/>
      <c r="E17" s="67"/>
      <c r="F17" s="375" t="s">
        <v>35</v>
      </c>
      <c r="G17" s="364"/>
      <c r="H17" s="351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31</v>
      </c>
      <c r="C18" s="64"/>
      <c r="D18" s="59"/>
      <c r="E18" s="68"/>
      <c r="F18" s="376"/>
      <c r="G18" s="366"/>
      <c r="H18" s="351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32</v>
      </c>
      <c r="C19" s="65"/>
      <c r="D19" s="60"/>
      <c r="E19" s="69">
        <f>SUM(E15:E18)</f>
        <v>0</v>
      </c>
      <c r="F19" s="391" t="s">
        <v>32</v>
      </c>
      <c r="G19" s="350"/>
      <c r="H19" s="392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41</v>
      </c>
      <c r="C20" s="57"/>
      <c r="D20" s="95"/>
      <c r="E20" s="96"/>
      <c r="F20" s="352" t="s">
        <v>41</v>
      </c>
      <c r="G20" s="393"/>
      <c r="H20" s="372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42</v>
      </c>
      <c r="C21" s="51"/>
      <c r="D21" s="91"/>
      <c r="E21" s="70">
        <f>((E15*U22*0)+(E16*V22*0)+(E17*W22*0))/100</f>
        <v>0</v>
      </c>
      <c r="F21" s="363" t="s">
        <v>45</v>
      </c>
      <c r="G21" s="364"/>
      <c r="H21" s="351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43</v>
      </c>
      <c r="C22" s="34"/>
      <c r="D22" s="72"/>
      <c r="E22" s="71">
        <f>((E15*U23*0)+(E16*V23*0)+(E17*W23*0))/100</f>
        <v>0</v>
      </c>
      <c r="F22" s="363" t="s">
        <v>46</v>
      </c>
      <c r="G22" s="364"/>
      <c r="H22" s="351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44</v>
      </c>
      <c r="C23" s="34"/>
      <c r="D23" s="72"/>
      <c r="E23" s="71">
        <f>((E15*U24*0)+(E16*V24*0)+(E17*W24*0))/100</f>
        <v>0</v>
      </c>
      <c r="F23" s="363" t="s">
        <v>47</v>
      </c>
      <c r="G23" s="364"/>
      <c r="H23" s="351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65"/>
      <c r="G24" s="366"/>
      <c r="H24" s="351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49" t="s">
        <v>32</v>
      </c>
      <c r="G25" s="350"/>
      <c r="H25" s="351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53</v>
      </c>
      <c r="C26" s="98"/>
      <c r="D26" s="100"/>
      <c r="E26" s="106"/>
      <c r="F26" s="352" t="s">
        <v>36</v>
      </c>
      <c r="G26" s="353"/>
      <c r="H26" s="35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5" t="s">
        <v>37</v>
      </c>
      <c r="G27" s="338"/>
      <c r="H27" s="356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7" t="s">
        <v>38</v>
      </c>
      <c r="G28" s="358"/>
      <c r="H28" s="218">
        <f>P27-SUM('SO 15435'!K79:'SO 15435'!K144)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59" t="s">
        <v>39</v>
      </c>
      <c r="G29" s="360"/>
      <c r="H29" s="33">
        <f>SUM('SO 15435'!K79:'SO 15435'!K144)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1" t="s">
        <v>40</v>
      </c>
      <c r="G30" s="362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8"/>
      <c r="G31" s="339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51</v>
      </c>
      <c r="C32" s="102"/>
      <c r="D32" s="19"/>
      <c r="E32" s="111" t="s">
        <v>52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2" t="s">
        <v>0</v>
      </c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44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6" t="s">
        <v>23</v>
      </c>
      <c r="C46" s="327"/>
      <c r="D46" s="327"/>
      <c r="E46" s="328"/>
      <c r="F46" s="345" t="s">
        <v>20</v>
      </c>
      <c r="G46" s="327"/>
      <c r="H46" s="328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6" t="s">
        <v>24</v>
      </c>
      <c r="C47" s="327"/>
      <c r="D47" s="327"/>
      <c r="E47" s="328"/>
      <c r="F47" s="345" t="s">
        <v>18</v>
      </c>
      <c r="G47" s="327"/>
      <c r="H47" s="328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6" t="s">
        <v>25</v>
      </c>
      <c r="C48" s="327"/>
      <c r="D48" s="327"/>
      <c r="E48" s="328"/>
      <c r="F48" s="345" t="s">
        <v>57</v>
      </c>
      <c r="G48" s="327"/>
      <c r="H48" s="328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6" t="s">
        <v>1</v>
      </c>
      <c r="C49" s="347"/>
      <c r="D49" s="347"/>
      <c r="E49" s="347"/>
      <c r="F49" s="347"/>
      <c r="G49" s="347"/>
      <c r="H49" s="347"/>
      <c r="I49" s="348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259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58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0" t="s">
        <v>54</v>
      </c>
      <c r="C54" s="341"/>
      <c r="D54" s="129"/>
      <c r="E54" s="129" t="s">
        <v>48</v>
      </c>
      <c r="F54" s="129" t="s">
        <v>49</v>
      </c>
      <c r="G54" s="129" t="s">
        <v>32</v>
      </c>
      <c r="H54" s="129" t="s">
        <v>55</v>
      </c>
      <c r="I54" s="129" t="s">
        <v>56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7" t="s">
        <v>59</v>
      </c>
      <c r="C55" s="318"/>
      <c r="D55" s="318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2" t="s">
        <v>60</v>
      </c>
      <c r="C56" s="333"/>
      <c r="D56" s="333"/>
      <c r="E56" s="140">
        <f>'SO 15435'!L96</f>
        <v>0</v>
      </c>
      <c r="F56" s="140">
        <f>'SO 15435'!M96</f>
        <v>0</v>
      </c>
      <c r="G56" s="140">
        <f>'SO 15435'!I96</f>
        <v>0</v>
      </c>
      <c r="H56" s="141">
        <f>'SO 15435'!S96</f>
        <v>0.23</v>
      </c>
      <c r="I56" s="141">
        <f>'SO 15435'!V96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2" t="s">
        <v>61</v>
      </c>
      <c r="C57" s="333"/>
      <c r="D57" s="333"/>
      <c r="E57" s="140">
        <f>'SO 15435'!L101</f>
        <v>0</v>
      </c>
      <c r="F57" s="140">
        <f>'SO 15435'!M101</f>
        <v>0</v>
      </c>
      <c r="G57" s="140">
        <f>'SO 15435'!I101</f>
        <v>0</v>
      </c>
      <c r="H57" s="141">
        <f>'SO 15435'!S101</f>
        <v>15.59</v>
      </c>
      <c r="I57" s="141">
        <f>'SO 15435'!V101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2" t="s">
        <v>62</v>
      </c>
      <c r="C58" s="333"/>
      <c r="D58" s="333"/>
      <c r="E58" s="140">
        <f>'SO 15435'!L110</f>
        <v>0</v>
      </c>
      <c r="F58" s="140">
        <f>'SO 15435'!M110</f>
        <v>0</v>
      </c>
      <c r="G58" s="140">
        <f>'SO 15435'!I110</f>
        <v>0</v>
      </c>
      <c r="H58" s="141">
        <f>'SO 15435'!S110</f>
        <v>0.51</v>
      </c>
      <c r="I58" s="141">
        <f>'SO 15435'!V110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2" t="s">
        <v>63</v>
      </c>
      <c r="C59" s="333"/>
      <c r="D59" s="333"/>
      <c r="E59" s="140">
        <f>'SO 15435'!L131</f>
        <v>0</v>
      </c>
      <c r="F59" s="140">
        <f>'SO 15435'!M131</f>
        <v>0</v>
      </c>
      <c r="G59" s="140">
        <f>'SO 15435'!I131</f>
        <v>0</v>
      </c>
      <c r="H59" s="141">
        <f>'SO 15435'!S131</f>
        <v>2.13</v>
      </c>
      <c r="I59" s="141">
        <f>'SO 15435'!V131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2" t="s">
        <v>64</v>
      </c>
      <c r="C60" s="333"/>
      <c r="D60" s="333"/>
      <c r="E60" s="140">
        <f>'SO 15435'!L137</f>
        <v>0</v>
      </c>
      <c r="F60" s="140">
        <f>'SO 15435'!M137</f>
        <v>0</v>
      </c>
      <c r="G60" s="140">
        <f>'SO 15435'!I137</f>
        <v>0</v>
      </c>
      <c r="H60" s="141">
        <f>'SO 15435'!S137</f>
        <v>0</v>
      </c>
      <c r="I60" s="141">
        <f>'SO 15435'!V137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32" t="s">
        <v>65</v>
      </c>
      <c r="C61" s="333"/>
      <c r="D61" s="333"/>
      <c r="E61" s="140">
        <f>'SO 15435'!L142</f>
        <v>0</v>
      </c>
      <c r="F61" s="140">
        <f>'SO 15435'!M142</f>
        <v>0</v>
      </c>
      <c r="G61" s="140">
        <f>'SO 15435'!I142</f>
        <v>0</v>
      </c>
      <c r="H61" s="141">
        <f>'SO 15435'!S142</f>
        <v>0</v>
      </c>
      <c r="I61" s="141">
        <f>'SO 15435'!V142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0"/>
      <c r="B62" s="334" t="s">
        <v>59</v>
      </c>
      <c r="C62" s="314"/>
      <c r="D62" s="314"/>
      <c r="E62" s="142">
        <f>'SO 15435'!L144</f>
        <v>0</v>
      </c>
      <c r="F62" s="142">
        <f>'SO 15435'!M144</f>
        <v>0</v>
      </c>
      <c r="G62" s="142">
        <f>'SO 15435'!I144</f>
        <v>0</v>
      </c>
      <c r="H62" s="143">
        <f>'SO 15435'!S144</f>
        <v>18.45</v>
      </c>
      <c r="I62" s="143">
        <f>'SO 15435'!V144</f>
        <v>0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"/>
      <c r="B63" s="208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44"/>
      <c r="B64" s="335" t="s">
        <v>68</v>
      </c>
      <c r="C64" s="336"/>
      <c r="D64" s="336"/>
      <c r="E64" s="146">
        <f>'SO 15435'!L145</f>
        <v>0</v>
      </c>
      <c r="F64" s="146">
        <f>'SO 15435'!M145</f>
        <v>0</v>
      </c>
      <c r="G64" s="146">
        <f>'SO 15435'!I145</f>
        <v>0</v>
      </c>
      <c r="H64" s="147">
        <f>'SO 15435'!S145</f>
        <v>18.45</v>
      </c>
      <c r="I64" s="147">
        <f>'SO 15435'!V145</f>
        <v>0</v>
      </c>
      <c r="J64" s="148"/>
      <c r="K64" s="148"/>
      <c r="L64" s="148"/>
      <c r="M64" s="148"/>
      <c r="N64" s="148"/>
      <c r="O64" s="148"/>
      <c r="P64" s="148"/>
      <c r="Q64" s="149"/>
      <c r="R64" s="149"/>
      <c r="S64" s="149"/>
      <c r="T64" s="149"/>
      <c r="U64" s="149"/>
      <c r="V64" s="154"/>
      <c r="W64" s="217"/>
      <c r="X64" s="145"/>
      <c r="Y64" s="145"/>
      <c r="Z64" s="145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42"/>
      <c r="C66" s="3"/>
      <c r="D66" s="3"/>
      <c r="E66" s="14"/>
      <c r="F66" s="14"/>
      <c r="G66" s="14"/>
      <c r="H66" s="155"/>
      <c r="I66" s="155"/>
      <c r="J66" s="155"/>
      <c r="K66" s="155"/>
      <c r="L66" s="155"/>
      <c r="M66" s="155"/>
      <c r="N66" s="155"/>
      <c r="O66" s="155"/>
      <c r="P66" s="155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38"/>
      <c r="C67" s="8"/>
      <c r="D67" s="8"/>
      <c r="E67" s="27"/>
      <c r="F67" s="27"/>
      <c r="G67" s="27"/>
      <c r="H67" s="156"/>
      <c r="I67" s="156"/>
      <c r="J67" s="156"/>
      <c r="K67" s="156"/>
      <c r="L67" s="156"/>
      <c r="M67" s="156"/>
      <c r="N67" s="156"/>
      <c r="O67" s="156"/>
      <c r="P67" s="156"/>
      <c r="Q67" s="16"/>
      <c r="R67" s="16"/>
      <c r="S67" s="16"/>
      <c r="T67" s="16"/>
      <c r="U67" s="16"/>
      <c r="V67" s="16"/>
      <c r="W67" s="53"/>
    </row>
    <row r="68" spans="1:26" ht="34.950000000000003" customHeight="1" x14ac:dyDescent="0.3">
      <c r="A68" s="1"/>
      <c r="B68" s="319" t="s">
        <v>69</v>
      </c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R68" s="320"/>
      <c r="S68" s="320"/>
      <c r="T68" s="320"/>
      <c r="U68" s="320"/>
      <c r="V68" s="320"/>
      <c r="W68" s="53"/>
    </row>
    <row r="69" spans="1:26" x14ac:dyDescent="0.3">
      <c r="A69" s="15"/>
      <c r="B69" s="97"/>
      <c r="C69" s="19"/>
      <c r="D69" s="19"/>
      <c r="E69" s="99"/>
      <c r="F69" s="99"/>
      <c r="G69" s="99"/>
      <c r="H69" s="170"/>
      <c r="I69" s="170"/>
      <c r="J69" s="170"/>
      <c r="K69" s="170"/>
      <c r="L69" s="170"/>
      <c r="M69" s="170"/>
      <c r="N69" s="170"/>
      <c r="O69" s="170"/>
      <c r="P69" s="170"/>
      <c r="Q69" s="20"/>
      <c r="R69" s="20"/>
      <c r="S69" s="20"/>
      <c r="T69" s="20"/>
      <c r="U69" s="20"/>
      <c r="V69" s="20"/>
      <c r="W69" s="53"/>
    </row>
    <row r="70" spans="1:26" ht="19.95" customHeight="1" x14ac:dyDescent="0.3">
      <c r="A70" s="203"/>
      <c r="B70" s="323" t="s">
        <v>23</v>
      </c>
      <c r="C70" s="324"/>
      <c r="D70" s="324"/>
      <c r="E70" s="325"/>
      <c r="F70" s="168"/>
      <c r="G70" s="168"/>
      <c r="H70" s="169" t="s">
        <v>80</v>
      </c>
      <c r="I70" s="329" t="s">
        <v>81</v>
      </c>
      <c r="J70" s="330"/>
      <c r="K70" s="330"/>
      <c r="L70" s="330"/>
      <c r="M70" s="330"/>
      <c r="N70" s="330"/>
      <c r="O70" s="330"/>
      <c r="P70" s="331"/>
      <c r="Q70" s="18"/>
      <c r="R70" s="18"/>
      <c r="S70" s="18"/>
      <c r="T70" s="18"/>
      <c r="U70" s="18"/>
      <c r="V70" s="18"/>
      <c r="W70" s="53"/>
    </row>
    <row r="71" spans="1:26" ht="19.95" customHeight="1" x14ac:dyDescent="0.3">
      <c r="A71" s="203"/>
      <c r="B71" s="326" t="s">
        <v>24</v>
      </c>
      <c r="C71" s="327"/>
      <c r="D71" s="327"/>
      <c r="E71" s="328"/>
      <c r="F71" s="164"/>
      <c r="G71" s="164"/>
      <c r="H71" s="165" t="s">
        <v>18</v>
      </c>
      <c r="I71" s="16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203"/>
      <c r="B72" s="326" t="s">
        <v>25</v>
      </c>
      <c r="C72" s="327"/>
      <c r="D72" s="327"/>
      <c r="E72" s="328"/>
      <c r="F72" s="164"/>
      <c r="G72" s="164"/>
      <c r="H72" s="165" t="s">
        <v>82</v>
      </c>
      <c r="I72" s="165" t="s">
        <v>22</v>
      </c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7" t="s">
        <v>83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7" t="s">
        <v>259</v>
      </c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9" t="s">
        <v>58</v>
      </c>
      <c r="C77" s="166"/>
      <c r="D77" s="166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x14ac:dyDescent="0.3">
      <c r="A78" s="2"/>
      <c r="B78" s="210" t="s">
        <v>70</v>
      </c>
      <c r="C78" s="129" t="s">
        <v>71</v>
      </c>
      <c r="D78" s="129" t="s">
        <v>72</v>
      </c>
      <c r="E78" s="157"/>
      <c r="F78" s="157" t="s">
        <v>73</v>
      </c>
      <c r="G78" s="157" t="s">
        <v>74</v>
      </c>
      <c r="H78" s="158" t="s">
        <v>75</v>
      </c>
      <c r="I78" s="158" t="s">
        <v>76</v>
      </c>
      <c r="J78" s="158"/>
      <c r="K78" s="158"/>
      <c r="L78" s="158"/>
      <c r="M78" s="158"/>
      <c r="N78" s="158"/>
      <c r="O78" s="158"/>
      <c r="P78" s="158" t="s">
        <v>77</v>
      </c>
      <c r="Q78" s="159"/>
      <c r="R78" s="159"/>
      <c r="S78" s="129" t="s">
        <v>78</v>
      </c>
      <c r="T78" s="160"/>
      <c r="U78" s="160"/>
      <c r="V78" s="129" t="s">
        <v>79</v>
      </c>
      <c r="W78" s="53"/>
    </row>
    <row r="79" spans="1:26" x14ac:dyDescent="0.3">
      <c r="A79" s="10"/>
      <c r="B79" s="211"/>
      <c r="C79" s="171"/>
      <c r="D79" s="318" t="s">
        <v>59</v>
      </c>
      <c r="E79" s="318"/>
      <c r="F79" s="136"/>
      <c r="G79" s="172"/>
      <c r="H79" s="136"/>
      <c r="I79" s="136"/>
      <c r="J79" s="137"/>
      <c r="K79" s="137"/>
      <c r="L79" s="137"/>
      <c r="M79" s="137"/>
      <c r="N79" s="137"/>
      <c r="O79" s="137"/>
      <c r="P79" s="137"/>
      <c r="Q79" s="135"/>
      <c r="R79" s="135"/>
      <c r="S79" s="135"/>
      <c r="T79" s="135"/>
      <c r="U79" s="135"/>
      <c r="V79" s="196"/>
      <c r="W79" s="217"/>
      <c r="X79" s="139"/>
      <c r="Y79" s="139"/>
      <c r="Z79" s="139"/>
    </row>
    <row r="80" spans="1:26" x14ac:dyDescent="0.3">
      <c r="A80" s="10"/>
      <c r="B80" s="212"/>
      <c r="C80" s="174">
        <v>1</v>
      </c>
      <c r="D80" s="315" t="s">
        <v>60</v>
      </c>
      <c r="E80" s="315"/>
      <c r="F80" s="140"/>
      <c r="G80" s="173"/>
      <c r="H80" s="140"/>
      <c r="I80" s="140"/>
      <c r="J80" s="141"/>
      <c r="K80" s="141"/>
      <c r="L80" s="141"/>
      <c r="M80" s="141"/>
      <c r="N80" s="141"/>
      <c r="O80" s="141"/>
      <c r="P80" s="141"/>
      <c r="Q80" s="10"/>
      <c r="R80" s="10"/>
      <c r="S80" s="10"/>
      <c r="T80" s="10"/>
      <c r="U80" s="10"/>
      <c r="V80" s="197"/>
      <c r="W80" s="217"/>
      <c r="X80" s="139"/>
      <c r="Y80" s="139"/>
      <c r="Z80" s="139"/>
    </row>
    <row r="81" spans="1:26" ht="25.05" customHeight="1" x14ac:dyDescent="0.3">
      <c r="A81" s="181"/>
      <c r="B81" s="213">
        <v>743741</v>
      </c>
      <c r="C81" s="182" t="s">
        <v>260</v>
      </c>
      <c r="D81" s="316" t="s">
        <v>261</v>
      </c>
      <c r="E81" s="316"/>
      <c r="F81" s="176" t="s">
        <v>139</v>
      </c>
      <c r="G81" s="177">
        <v>72</v>
      </c>
      <c r="H81" s="176"/>
      <c r="I81" s="176">
        <f t="shared" ref="I81:I95" si="0">ROUND(G81*(H81),2)</f>
        <v>0</v>
      </c>
      <c r="J81" s="178">
        <f t="shared" ref="J81:J95" si="1">ROUND(G81*(N81),2)</f>
        <v>851.76</v>
      </c>
      <c r="K81" s="179">
        <f t="shared" ref="K81:K95" si="2">ROUND(G81*(O81),2)</f>
        <v>0</v>
      </c>
      <c r="L81" s="179"/>
      <c r="M81" s="179">
        <f t="shared" ref="M81:M95" si="3">ROUND(G81*(H81),2)</f>
        <v>0</v>
      </c>
      <c r="N81" s="179">
        <v>11.83</v>
      </c>
      <c r="O81" s="179"/>
      <c r="P81" s="183"/>
      <c r="Q81" s="183"/>
      <c r="R81" s="183"/>
      <c r="S81" s="180">
        <f t="shared" ref="S81:S95" si="4">ROUND(G81*(P81),3)</f>
        <v>0</v>
      </c>
      <c r="T81" s="180"/>
      <c r="U81" s="180"/>
      <c r="V81" s="198"/>
      <c r="W81" s="53"/>
      <c r="Z81">
        <v>0</v>
      </c>
    </row>
    <row r="82" spans="1:26" ht="25.05" customHeight="1" x14ac:dyDescent="0.3">
      <c r="A82" s="181"/>
      <c r="B82" s="213">
        <v>743742</v>
      </c>
      <c r="C82" s="182" t="s">
        <v>262</v>
      </c>
      <c r="D82" s="316" t="s">
        <v>263</v>
      </c>
      <c r="E82" s="316"/>
      <c r="F82" s="176" t="s">
        <v>139</v>
      </c>
      <c r="G82" s="177">
        <v>72</v>
      </c>
      <c r="H82" s="176"/>
      <c r="I82" s="176">
        <f t="shared" si="0"/>
        <v>0</v>
      </c>
      <c r="J82" s="178">
        <f t="shared" si="1"/>
        <v>851.76</v>
      </c>
      <c r="K82" s="179">
        <f t="shared" si="2"/>
        <v>0</v>
      </c>
      <c r="L82" s="179"/>
      <c r="M82" s="179">
        <f t="shared" si="3"/>
        <v>0</v>
      </c>
      <c r="N82" s="179">
        <v>11.83</v>
      </c>
      <c r="O82" s="179"/>
      <c r="P82" s="183"/>
      <c r="Q82" s="183"/>
      <c r="R82" s="183"/>
      <c r="S82" s="180">
        <f t="shared" si="4"/>
        <v>0</v>
      </c>
      <c r="T82" s="180"/>
      <c r="U82" s="180"/>
      <c r="V82" s="198"/>
      <c r="W82" s="53"/>
      <c r="Z82">
        <v>0</v>
      </c>
    </row>
    <row r="83" spans="1:26" ht="25.05" customHeight="1" x14ac:dyDescent="0.3">
      <c r="A83" s="181"/>
      <c r="B83" s="213">
        <v>743743</v>
      </c>
      <c r="C83" s="182" t="s">
        <v>264</v>
      </c>
      <c r="D83" s="316" t="s">
        <v>265</v>
      </c>
      <c r="E83" s="316"/>
      <c r="F83" s="176" t="s">
        <v>139</v>
      </c>
      <c r="G83" s="177">
        <v>72</v>
      </c>
      <c r="H83" s="176"/>
      <c r="I83" s="176">
        <f t="shared" si="0"/>
        <v>0</v>
      </c>
      <c r="J83" s="178">
        <f t="shared" si="1"/>
        <v>59.04</v>
      </c>
      <c r="K83" s="179">
        <f t="shared" si="2"/>
        <v>0</v>
      </c>
      <c r="L83" s="179"/>
      <c r="M83" s="179">
        <f t="shared" si="3"/>
        <v>0</v>
      </c>
      <c r="N83" s="179">
        <v>0.82</v>
      </c>
      <c r="O83" s="179"/>
      <c r="P83" s="183"/>
      <c r="Q83" s="183"/>
      <c r="R83" s="183"/>
      <c r="S83" s="180">
        <f t="shared" si="4"/>
        <v>0</v>
      </c>
      <c r="T83" s="180"/>
      <c r="U83" s="180"/>
      <c r="V83" s="198"/>
      <c r="W83" s="53"/>
      <c r="Z83">
        <v>0</v>
      </c>
    </row>
    <row r="84" spans="1:26" ht="25.05" customHeight="1" x14ac:dyDescent="0.3">
      <c r="A84" s="181"/>
      <c r="B84" s="213">
        <v>743744</v>
      </c>
      <c r="C84" s="182" t="s">
        <v>266</v>
      </c>
      <c r="D84" s="316" t="s">
        <v>267</v>
      </c>
      <c r="E84" s="316"/>
      <c r="F84" s="176" t="s">
        <v>203</v>
      </c>
      <c r="G84" s="177">
        <v>107.12</v>
      </c>
      <c r="H84" s="176"/>
      <c r="I84" s="176">
        <f t="shared" si="0"/>
        <v>0</v>
      </c>
      <c r="J84" s="178">
        <f t="shared" si="1"/>
        <v>2468.04</v>
      </c>
      <c r="K84" s="179">
        <f t="shared" si="2"/>
        <v>0</v>
      </c>
      <c r="L84" s="179"/>
      <c r="M84" s="179">
        <f t="shared" si="3"/>
        <v>0</v>
      </c>
      <c r="N84" s="179">
        <v>23.04</v>
      </c>
      <c r="O84" s="179"/>
      <c r="P84" s="183"/>
      <c r="Q84" s="183"/>
      <c r="R84" s="183"/>
      <c r="S84" s="180">
        <f t="shared" si="4"/>
        <v>0</v>
      </c>
      <c r="T84" s="180"/>
      <c r="U84" s="180"/>
      <c r="V84" s="198"/>
      <c r="W84" s="53"/>
      <c r="Z84">
        <v>0</v>
      </c>
    </row>
    <row r="85" spans="1:26" ht="34.950000000000003" customHeight="1" x14ac:dyDescent="0.3">
      <c r="A85" s="181"/>
      <c r="B85" s="213">
        <v>743747</v>
      </c>
      <c r="C85" s="182" t="s">
        <v>268</v>
      </c>
      <c r="D85" s="316" t="s">
        <v>269</v>
      </c>
      <c r="E85" s="316"/>
      <c r="F85" s="176" t="s">
        <v>203</v>
      </c>
      <c r="G85" s="177">
        <v>107.12</v>
      </c>
      <c r="H85" s="176"/>
      <c r="I85" s="176">
        <f t="shared" si="0"/>
        <v>0</v>
      </c>
      <c r="J85" s="178">
        <f t="shared" si="1"/>
        <v>137.11000000000001</v>
      </c>
      <c r="K85" s="179">
        <f t="shared" si="2"/>
        <v>0</v>
      </c>
      <c r="L85" s="179"/>
      <c r="M85" s="179">
        <f t="shared" si="3"/>
        <v>0</v>
      </c>
      <c r="N85" s="179">
        <v>1.28</v>
      </c>
      <c r="O85" s="179"/>
      <c r="P85" s="183"/>
      <c r="Q85" s="183"/>
      <c r="R85" s="183"/>
      <c r="S85" s="180">
        <f t="shared" si="4"/>
        <v>0</v>
      </c>
      <c r="T85" s="180"/>
      <c r="U85" s="180"/>
      <c r="V85" s="198"/>
      <c r="W85" s="53"/>
      <c r="Z85">
        <v>0</v>
      </c>
    </row>
    <row r="86" spans="1:26" ht="25.05" customHeight="1" x14ac:dyDescent="0.3">
      <c r="A86" s="181"/>
      <c r="B86" s="213">
        <v>743748</v>
      </c>
      <c r="C86" s="182" t="s">
        <v>270</v>
      </c>
      <c r="D86" s="316" t="s">
        <v>271</v>
      </c>
      <c r="E86" s="316"/>
      <c r="F86" s="176" t="s">
        <v>203</v>
      </c>
      <c r="G86" s="177">
        <v>107.12</v>
      </c>
      <c r="H86" s="176"/>
      <c r="I86" s="176">
        <f t="shared" si="0"/>
        <v>0</v>
      </c>
      <c r="J86" s="178">
        <f t="shared" si="1"/>
        <v>4200.18</v>
      </c>
      <c r="K86" s="179">
        <f t="shared" si="2"/>
        <v>0</v>
      </c>
      <c r="L86" s="179"/>
      <c r="M86" s="179">
        <f t="shared" si="3"/>
        <v>0</v>
      </c>
      <c r="N86" s="179">
        <v>39.21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8"/>
      <c r="W86" s="53"/>
      <c r="Z86">
        <v>0</v>
      </c>
    </row>
    <row r="87" spans="1:26" ht="34.950000000000003" customHeight="1" x14ac:dyDescent="0.3">
      <c r="A87" s="181"/>
      <c r="B87" s="213">
        <v>743749</v>
      </c>
      <c r="C87" s="182" t="s">
        <v>100</v>
      </c>
      <c r="D87" s="316" t="s">
        <v>272</v>
      </c>
      <c r="E87" s="316"/>
      <c r="F87" s="176" t="s">
        <v>203</v>
      </c>
      <c r="G87" s="177">
        <v>107.12</v>
      </c>
      <c r="H87" s="176"/>
      <c r="I87" s="176">
        <f t="shared" si="0"/>
        <v>0</v>
      </c>
      <c r="J87" s="178">
        <f t="shared" si="1"/>
        <v>290.3</v>
      </c>
      <c r="K87" s="179">
        <f t="shared" si="2"/>
        <v>0</v>
      </c>
      <c r="L87" s="179"/>
      <c r="M87" s="179">
        <f t="shared" si="3"/>
        <v>0</v>
      </c>
      <c r="N87" s="179">
        <v>2.71</v>
      </c>
      <c r="O87" s="179"/>
      <c r="P87" s="183"/>
      <c r="Q87" s="183"/>
      <c r="R87" s="183"/>
      <c r="S87" s="180">
        <f t="shared" si="4"/>
        <v>0</v>
      </c>
      <c r="T87" s="180"/>
      <c r="U87" s="180"/>
      <c r="V87" s="198"/>
      <c r="W87" s="53"/>
      <c r="Z87">
        <v>0</v>
      </c>
    </row>
    <row r="88" spans="1:26" ht="25.05" customHeight="1" x14ac:dyDescent="0.3">
      <c r="A88" s="181"/>
      <c r="B88" s="213">
        <v>743750</v>
      </c>
      <c r="C88" s="182" t="s">
        <v>105</v>
      </c>
      <c r="D88" s="316" t="s">
        <v>273</v>
      </c>
      <c r="E88" s="316"/>
      <c r="F88" s="176" t="s">
        <v>139</v>
      </c>
      <c r="G88" s="177">
        <v>267.8</v>
      </c>
      <c r="H88" s="176"/>
      <c r="I88" s="176">
        <f t="shared" si="0"/>
        <v>0</v>
      </c>
      <c r="J88" s="178">
        <f t="shared" si="1"/>
        <v>2182.5700000000002</v>
      </c>
      <c r="K88" s="179">
        <f t="shared" si="2"/>
        <v>0</v>
      </c>
      <c r="L88" s="179"/>
      <c r="M88" s="179">
        <f t="shared" si="3"/>
        <v>0</v>
      </c>
      <c r="N88" s="179">
        <v>8.15</v>
      </c>
      <c r="O88" s="179"/>
      <c r="P88" s="183">
        <v>8.5000000000000006E-4</v>
      </c>
      <c r="Q88" s="183"/>
      <c r="R88" s="183">
        <v>8.5000000000000006E-4</v>
      </c>
      <c r="S88" s="180">
        <f t="shared" si="4"/>
        <v>0.22800000000000001</v>
      </c>
      <c r="T88" s="180"/>
      <c r="U88" s="180"/>
      <c r="V88" s="198"/>
      <c r="W88" s="53"/>
      <c r="Z88">
        <v>0</v>
      </c>
    </row>
    <row r="89" spans="1:26" ht="25.05" customHeight="1" x14ac:dyDescent="0.3">
      <c r="A89" s="181"/>
      <c r="B89" s="213">
        <v>743751</v>
      </c>
      <c r="C89" s="182" t="s">
        <v>107</v>
      </c>
      <c r="D89" s="316" t="s">
        <v>274</v>
      </c>
      <c r="E89" s="316"/>
      <c r="F89" s="176" t="s">
        <v>139</v>
      </c>
      <c r="G89" s="177">
        <v>267.8</v>
      </c>
      <c r="H89" s="176"/>
      <c r="I89" s="176">
        <f t="shared" si="0"/>
        <v>0</v>
      </c>
      <c r="J89" s="178">
        <f t="shared" si="1"/>
        <v>1301.51</v>
      </c>
      <c r="K89" s="179">
        <f t="shared" si="2"/>
        <v>0</v>
      </c>
      <c r="L89" s="179"/>
      <c r="M89" s="179">
        <f t="shared" si="3"/>
        <v>0</v>
      </c>
      <c r="N89" s="179">
        <v>4.8600000000000003</v>
      </c>
      <c r="O89" s="179"/>
      <c r="P89" s="183"/>
      <c r="Q89" s="183"/>
      <c r="R89" s="183"/>
      <c r="S89" s="180">
        <f t="shared" si="4"/>
        <v>0</v>
      </c>
      <c r="T89" s="180"/>
      <c r="U89" s="180"/>
      <c r="V89" s="198"/>
      <c r="W89" s="53"/>
      <c r="Z89">
        <v>0</v>
      </c>
    </row>
    <row r="90" spans="1:26" ht="25.05" customHeight="1" x14ac:dyDescent="0.3">
      <c r="A90" s="181"/>
      <c r="B90" s="213">
        <v>743752</v>
      </c>
      <c r="C90" s="182" t="s">
        <v>210</v>
      </c>
      <c r="D90" s="316" t="s">
        <v>211</v>
      </c>
      <c r="E90" s="316"/>
      <c r="F90" s="176" t="s">
        <v>203</v>
      </c>
      <c r="G90" s="177">
        <v>57.68</v>
      </c>
      <c r="H90" s="176"/>
      <c r="I90" s="176">
        <f t="shared" si="0"/>
        <v>0</v>
      </c>
      <c r="J90" s="178">
        <f t="shared" si="1"/>
        <v>295.32</v>
      </c>
      <c r="K90" s="179">
        <f t="shared" si="2"/>
        <v>0</v>
      </c>
      <c r="L90" s="179"/>
      <c r="M90" s="179">
        <f t="shared" si="3"/>
        <v>0</v>
      </c>
      <c r="N90" s="179">
        <v>5.12</v>
      </c>
      <c r="O90" s="179"/>
      <c r="P90" s="183"/>
      <c r="Q90" s="183"/>
      <c r="R90" s="183"/>
      <c r="S90" s="180">
        <f t="shared" si="4"/>
        <v>0</v>
      </c>
      <c r="T90" s="180"/>
      <c r="U90" s="180"/>
      <c r="V90" s="198"/>
      <c r="W90" s="53"/>
      <c r="Z90">
        <v>0</v>
      </c>
    </row>
    <row r="91" spans="1:26" ht="25.05" customHeight="1" x14ac:dyDescent="0.3">
      <c r="A91" s="181"/>
      <c r="B91" s="213">
        <v>743753</v>
      </c>
      <c r="C91" s="182" t="s">
        <v>275</v>
      </c>
      <c r="D91" s="316" t="s">
        <v>276</v>
      </c>
      <c r="E91" s="316"/>
      <c r="F91" s="176" t="s">
        <v>203</v>
      </c>
      <c r="G91" s="177">
        <v>57.68</v>
      </c>
      <c r="H91" s="176"/>
      <c r="I91" s="176">
        <f t="shared" si="0"/>
        <v>0</v>
      </c>
      <c r="J91" s="178">
        <f t="shared" si="1"/>
        <v>513.92999999999995</v>
      </c>
      <c r="K91" s="179">
        <f t="shared" si="2"/>
        <v>0</v>
      </c>
      <c r="L91" s="179"/>
      <c r="M91" s="179">
        <f t="shared" si="3"/>
        <v>0</v>
      </c>
      <c r="N91" s="179">
        <v>8.91</v>
      </c>
      <c r="O91" s="179"/>
      <c r="P91" s="183"/>
      <c r="Q91" s="183"/>
      <c r="R91" s="183"/>
      <c r="S91" s="180">
        <f t="shared" si="4"/>
        <v>0</v>
      </c>
      <c r="T91" s="180"/>
      <c r="U91" s="180"/>
      <c r="V91" s="198"/>
      <c r="W91" s="53"/>
      <c r="Z91">
        <v>0</v>
      </c>
    </row>
    <row r="92" spans="1:26" ht="25.05" customHeight="1" x14ac:dyDescent="0.3">
      <c r="A92" s="181"/>
      <c r="B92" s="213">
        <v>743754</v>
      </c>
      <c r="C92" s="182" t="s">
        <v>212</v>
      </c>
      <c r="D92" s="316" t="s">
        <v>213</v>
      </c>
      <c r="E92" s="316"/>
      <c r="F92" s="176" t="s">
        <v>203</v>
      </c>
      <c r="G92" s="177">
        <v>57.68</v>
      </c>
      <c r="H92" s="176"/>
      <c r="I92" s="176">
        <f t="shared" si="0"/>
        <v>0</v>
      </c>
      <c r="J92" s="178">
        <f t="shared" si="1"/>
        <v>68.06</v>
      </c>
      <c r="K92" s="179">
        <f t="shared" si="2"/>
        <v>0</v>
      </c>
      <c r="L92" s="179"/>
      <c r="M92" s="179">
        <f t="shared" si="3"/>
        <v>0</v>
      </c>
      <c r="N92" s="179">
        <v>1.18</v>
      </c>
      <c r="O92" s="179"/>
      <c r="P92" s="183"/>
      <c r="Q92" s="183"/>
      <c r="R92" s="183"/>
      <c r="S92" s="180">
        <f t="shared" si="4"/>
        <v>0</v>
      </c>
      <c r="T92" s="180"/>
      <c r="U92" s="180"/>
      <c r="V92" s="198"/>
      <c r="W92" s="53"/>
      <c r="Z92">
        <v>0</v>
      </c>
    </row>
    <row r="93" spans="1:26" ht="25.05" customHeight="1" x14ac:dyDescent="0.3">
      <c r="A93" s="181"/>
      <c r="B93" s="213">
        <v>743755</v>
      </c>
      <c r="C93" s="182" t="s">
        <v>277</v>
      </c>
      <c r="D93" s="316" t="s">
        <v>278</v>
      </c>
      <c r="E93" s="316"/>
      <c r="F93" s="176" t="s">
        <v>203</v>
      </c>
      <c r="G93" s="177">
        <v>131.84</v>
      </c>
      <c r="H93" s="176"/>
      <c r="I93" s="176">
        <f t="shared" si="0"/>
        <v>0</v>
      </c>
      <c r="J93" s="178">
        <f t="shared" si="1"/>
        <v>572.19000000000005</v>
      </c>
      <c r="K93" s="179">
        <f t="shared" si="2"/>
        <v>0</v>
      </c>
      <c r="L93" s="179"/>
      <c r="M93" s="179">
        <f t="shared" si="3"/>
        <v>0</v>
      </c>
      <c r="N93" s="179">
        <v>4.34</v>
      </c>
      <c r="O93" s="179"/>
      <c r="P93" s="183"/>
      <c r="Q93" s="183"/>
      <c r="R93" s="183"/>
      <c r="S93" s="180">
        <f t="shared" si="4"/>
        <v>0</v>
      </c>
      <c r="T93" s="180"/>
      <c r="U93" s="180"/>
      <c r="V93" s="198"/>
      <c r="W93" s="53"/>
      <c r="Z93">
        <v>0</v>
      </c>
    </row>
    <row r="94" spans="1:26" ht="25.05" customHeight="1" x14ac:dyDescent="0.3">
      <c r="A94" s="181"/>
      <c r="B94" s="213">
        <v>743756</v>
      </c>
      <c r="C94" s="182" t="s">
        <v>217</v>
      </c>
      <c r="D94" s="316" t="s">
        <v>218</v>
      </c>
      <c r="E94" s="316"/>
      <c r="F94" s="176" t="s">
        <v>203</v>
      </c>
      <c r="G94" s="177">
        <v>49.44</v>
      </c>
      <c r="H94" s="176"/>
      <c r="I94" s="176">
        <f t="shared" si="0"/>
        <v>0</v>
      </c>
      <c r="J94" s="178">
        <f t="shared" si="1"/>
        <v>1451.06</v>
      </c>
      <c r="K94" s="179">
        <f t="shared" si="2"/>
        <v>0</v>
      </c>
      <c r="L94" s="179"/>
      <c r="M94" s="179">
        <f t="shared" si="3"/>
        <v>0</v>
      </c>
      <c r="N94" s="179">
        <v>29.35</v>
      </c>
      <c r="O94" s="179"/>
      <c r="P94" s="183"/>
      <c r="Q94" s="183"/>
      <c r="R94" s="183"/>
      <c r="S94" s="180">
        <f t="shared" si="4"/>
        <v>0</v>
      </c>
      <c r="T94" s="180"/>
      <c r="U94" s="180"/>
      <c r="V94" s="198"/>
      <c r="W94" s="53"/>
      <c r="Z94">
        <v>0</v>
      </c>
    </row>
    <row r="95" spans="1:26" ht="25.05" customHeight="1" x14ac:dyDescent="0.3">
      <c r="A95" s="181"/>
      <c r="B95" s="214">
        <v>743757</v>
      </c>
      <c r="C95" s="190" t="s">
        <v>279</v>
      </c>
      <c r="D95" s="317" t="s">
        <v>280</v>
      </c>
      <c r="E95" s="317"/>
      <c r="F95" s="185" t="s">
        <v>216</v>
      </c>
      <c r="G95" s="186">
        <v>123.6</v>
      </c>
      <c r="H95" s="185"/>
      <c r="I95" s="185">
        <f t="shared" si="0"/>
        <v>0</v>
      </c>
      <c r="J95" s="187">
        <f t="shared" si="1"/>
        <v>2664.82</v>
      </c>
      <c r="K95" s="188">
        <f t="shared" si="2"/>
        <v>0</v>
      </c>
      <c r="L95" s="188"/>
      <c r="M95" s="188">
        <f t="shared" si="3"/>
        <v>0</v>
      </c>
      <c r="N95" s="188">
        <v>21.56</v>
      </c>
      <c r="O95" s="188"/>
      <c r="P95" s="191"/>
      <c r="Q95" s="191"/>
      <c r="R95" s="191"/>
      <c r="S95" s="189">
        <f t="shared" si="4"/>
        <v>0</v>
      </c>
      <c r="T95" s="189"/>
      <c r="U95" s="189"/>
      <c r="V95" s="199"/>
      <c r="W95" s="53"/>
      <c r="Z95">
        <v>0</v>
      </c>
    </row>
    <row r="96" spans="1:26" x14ac:dyDescent="0.3">
      <c r="A96" s="10"/>
      <c r="B96" s="212"/>
      <c r="C96" s="174">
        <v>1</v>
      </c>
      <c r="D96" s="315" t="s">
        <v>60</v>
      </c>
      <c r="E96" s="315"/>
      <c r="F96" s="140"/>
      <c r="G96" s="173"/>
      <c r="H96" s="140"/>
      <c r="I96" s="142">
        <f>ROUND((SUM(I80:I95))/1,2)</f>
        <v>0</v>
      </c>
      <c r="J96" s="141"/>
      <c r="K96" s="141"/>
      <c r="L96" s="141">
        <f>ROUND((SUM(L80:L95))/1,2)</f>
        <v>0</v>
      </c>
      <c r="M96" s="141">
        <f>ROUND((SUM(M80:M95))/1,2)</f>
        <v>0</v>
      </c>
      <c r="N96" s="141"/>
      <c r="O96" s="141"/>
      <c r="P96" s="141"/>
      <c r="Q96" s="10"/>
      <c r="R96" s="10"/>
      <c r="S96" s="10">
        <f>ROUND((SUM(S80:S95))/1,2)</f>
        <v>0.23</v>
      </c>
      <c r="T96" s="10"/>
      <c r="U96" s="10"/>
      <c r="V96" s="200">
        <f>ROUND((SUM(V80:V95))/1,2)</f>
        <v>0</v>
      </c>
      <c r="W96" s="217"/>
      <c r="X96" s="139"/>
      <c r="Y96" s="139"/>
      <c r="Z96" s="139"/>
    </row>
    <row r="97" spans="1:26" x14ac:dyDescent="0.3">
      <c r="A97" s="1"/>
      <c r="B97" s="208"/>
      <c r="C97" s="1"/>
      <c r="D97" s="1"/>
      <c r="E97" s="133"/>
      <c r="F97" s="133"/>
      <c r="G97" s="167"/>
      <c r="H97" s="133"/>
      <c r="I97" s="133"/>
      <c r="J97" s="134"/>
      <c r="K97" s="134"/>
      <c r="L97" s="134"/>
      <c r="M97" s="134"/>
      <c r="N97" s="134"/>
      <c r="O97" s="134"/>
      <c r="P97" s="134"/>
      <c r="Q97" s="1"/>
      <c r="R97" s="1"/>
      <c r="S97" s="1"/>
      <c r="T97" s="1"/>
      <c r="U97" s="1"/>
      <c r="V97" s="201"/>
      <c r="W97" s="53"/>
    </row>
    <row r="98" spans="1:26" x14ac:dyDescent="0.3">
      <c r="A98" s="10"/>
      <c r="B98" s="212"/>
      <c r="C98" s="174">
        <v>4</v>
      </c>
      <c r="D98" s="315" t="s">
        <v>61</v>
      </c>
      <c r="E98" s="315"/>
      <c r="F98" s="140"/>
      <c r="G98" s="173"/>
      <c r="H98" s="140"/>
      <c r="I98" s="140"/>
      <c r="J98" s="141"/>
      <c r="K98" s="141"/>
      <c r="L98" s="141"/>
      <c r="M98" s="141"/>
      <c r="N98" s="141"/>
      <c r="O98" s="141"/>
      <c r="P98" s="141"/>
      <c r="Q98" s="10"/>
      <c r="R98" s="10"/>
      <c r="S98" s="10"/>
      <c r="T98" s="10"/>
      <c r="U98" s="10"/>
      <c r="V98" s="197"/>
      <c r="W98" s="217"/>
      <c r="X98" s="139"/>
      <c r="Y98" s="139"/>
      <c r="Z98" s="139"/>
    </row>
    <row r="99" spans="1:26" ht="25.05" customHeight="1" x14ac:dyDescent="0.3">
      <c r="A99" s="181"/>
      <c r="B99" s="213">
        <v>743758</v>
      </c>
      <c r="C99" s="182" t="s">
        <v>281</v>
      </c>
      <c r="D99" s="316" t="s">
        <v>282</v>
      </c>
      <c r="E99" s="316"/>
      <c r="F99" s="176" t="s">
        <v>203</v>
      </c>
      <c r="G99" s="177">
        <v>8.24</v>
      </c>
      <c r="H99" s="176"/>
      <c r="I99" s="176">
        <f>ROUND(G99*(H99),2)</f>
        <v>0</v>
      </c>
      <c r="J99" s="178">
        <f>ROUND(G99*(N99),2)</f>
        <v>461.03</v>
      </c>
      <c r="K99" s="179">
        <f>ROUND(G99*(O99),2)</f>
        <v>0</v>
      </c>
      <c r="L99" s="179"/>
      <c r="M99" s="179">
        <f>ROUND(G99*(H99),2)</f>
        <v>0</v>
      </c>
      <c r="N99" s="179">
        <v>55.95</v>
      </c>
      <c r="O99" s="179"/>
      <c r="P99" s="183">
        <v>1.8907700000000001</v>
      </c>
      <c r="Q99" s="183"/>
      <c r="R99" s="183">
        <v>1.8907700000000001</v>
      </c>
      <c r="S99" s="180">
        <f>ROUND(G99*(P99),3)</f>
        <v>15.58</v>
      </c>
      <c r="T99" s="180"/>
      <c r="U99" s="180"/>
      <c r="V99" s="198"/>
      <c r="W99" s="53"/>
      <c r="Z99">
        <v>0</v>
      </c>
    </row>
    <row r="100" spans="1:26" ht="25.05" customHeight="1" x14ac:dyDescent="0.3">
      <c r="A100" s="181"/>
      <c r="B100" s="213">
        <v>743759</v>
      </c>
      <c r="C100" s="182" t="s">
        <v>132</v>
      </c>
      <c r="D100" s="316" t="s">
        <v>283</v>
      </c>
      <c r="E100" s="316"/>
      <c r="F100" s="176" t="s">
        <v>232</v>
      </c>
      <c r="G100" s="177">
        <v>1</v>
      </c>
      <c r="H100" s="176"/>
      <c r="I100" s="176">
        <f>ROUND(G100*(H100),2)</f>
        <v>0</v>
      </c>
      <c r="J100" s="178">
        <f>ROUND(G100*(N100),2)</f>
        <v>9.41</v>
      </c>
      <c r="K100" s="179">
        <f>ROUND(G100*(O100),2)</f>
        <v>0</v>
      </c>
      <c r="L100" s="179"/>
      <c r="M100" s="179">
        <f>ROUND(G100*(H100),2)</f>
        <v>0</v>
      </c>
      <c r="N100" s="179">
        <v>9.41</v>
      </c>
      <c r="O100" s="179"/>
      <c r="P100" s="183">
        <v>6.6E-3</v>
      </c>
      <c r="Q100" s="183"/>
      <c r="R100" s="183">
        <v>6.6E-3</v>
      </c>
      <c r="S100" s="180">
        <f>ROUND(G100*(P100),3)</f>
        <v>7.0000000000000001E-3</v>
      </c>
      <c r="T100" s="180"/>
      <c r="U100" s="180"/>
      <c r="V100" s="198"/>
      <c r="W100" s="53"/>
      <c r="Z100">
        <v>0</v>
      </c>
    </row>
    <row r="101" spans="1:26" x14ac:dyDescent="0.3">
      <c r="A101" s="10"/>
      <c r="B101" s="212"/>
      <c r="C101" s="174">
        <v>4</v>
      </c>
      <c r="D101" s="315" t="s">
        <v>61</v>
      </c>
      <c r="E101" s="315"/>
      <c r="F101" s="140"/>
      <c r="G101" s="173"/>
      <c r="H101" s="140"/>
      <c r="I101" s="142">
        <f>ROUND((SUM(I98:I100))/1,2)</f>
        <v>0</v>
      </c>
      <c r="J101" s="141"/>
      <c r="K101" s="141"/>
      <c r="L101" s="141">
        <f>ROUND((SUM(L98:L100))/1,2)</f>
        <v>0</v>
      </c>
      <c r="M101" s="141">
        <f>ROUND((SUM(M98:M100))/1,2)</f>
        <v>0</v>
      </c>
      <c r="N101" s="141"/>
      <c r="O101" s="141"/>
      <c r="P101" s="141"/>
      <c r="Q101" s="10"/>
      <c r="R101" s="10"/>
      <c r="S101" s="10">
        <f>ROUND((SUM(S98:S100))/1,2)</f>
        <v>15.59</v>
      </c>
      <c r="T101" s="10"/>
      <c r="U101" s="10"/>
      <c r="V101" s="200">
        <f>ROUND((SUM(V98:V100))/1,2)</f>
        <v>0</v>
      </c>
      <c r="W101" s="217"/>
      <c r="X101" s="139"/>
      <c r="Y101" s="139"/>
      <c r="Z101" s="139"/>
    </row>
    <row r="102" spans="1:26" x14ac:dyDescent="0.3">
      <c r="A102" s="1"/>
      <c r="B102" s="208"/>
      <c r="C102" s="1"/>
      <c r="D102" s="1"/>
      <c r="E102" s="133"/>
      <c r="F102" s="133"/>
      <c r="G102" s="167"/>
      <c r="H102" s="133"/>
      <c r="I102" s="133"/>
      <c r="J102" s="134"/>
      <c r="K102" s="134"/>
      <c r="L102" s="134"/>
      <c r="M102" s="134"/>
      <c r="N102" s="134"/>
      <c r="O102" s="134"/>
      <c r="P102" s="134"/>
      <c r="Q102" s="1"/>
      <c r="R102" s="1"/>
      <c r="S102" s="1"/>
      <c r="T102" s="1"/>
      <c r="U102" s="1"/>
      <c r="V102" s="201"/>
      <c r="W102" s="53"/>
    </row>
    <row r="103" spans="1:26" x14ac:dyDescent="0.3">
      <c r="A103" s="10"/>
      <c r="B103" s="212"/>
      <c r="C103" s="174">
        <v>5</v>
      </c>
      <c r="D103" s="315" t="s">
        <v>62</v>
      </c>
      <c r="E103" s="315"/>
      <c r="F103" s="10"/>
      <c r="G103" s="173"/>
      <c r="H103" s="140"/>
      <c r="I103" s="14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97"/>
      <c r="W103" s="217"/>
      <c r="X103" s="139"/>
      <c r="Y103" s="139"/>
      <c r="Z103" s="139"/>
    </row>
    <row r="104" spans="1:26" ht="34.950000000000003" customHeight="1" x14ac:dyDescent="0.3">
      <c r="A104" s="181"/>
      <c r="B104" s="213">
        <v>743760</v>
      </c>
      <c r="C104" s="182" t="s">
        <v>284</v>
      </c>
      <c r="D104" s="316" t="s">
        <v>285</v>
      </c>
      <c r="E104" s="316"/>
      <c r="F104" s="175" t="s">
        <v>139</v>
      </c>
      <c r="G104" s="177">
        <v>72</v>
      </c>
      <c r="H104" s="176"/>
      <c r="I104" s="176">
        <f t="shared" ref="I104:I109" si="5">ROUND(G104*(H104),2)</f>
        <v>0</v>
      </c>
      <c r="J104" s="175">
        <f t="shared" ref="J104:J109" si="6">ROUND(G104*(N104),2)</f>
        <v>957.6</v>
      </c>
      <c r="K104" s="180">
        <f t="shared" ref="K104:K109" si="7">ROUND(G104*(O104),2)</f>
        <v>0</v>
      </c>
      <c r="L104" s="180"/>
      <c r="M104" s="180">
        <f t="shared" ref="M104:M109" si="8">ROUND(G104*(H104),2)</f>
        <v>0</v>
      </c>
      <c r="N104" s="180">
        <v>13.3</v>
      </c>
      <c r="O104" s="180"/>
      <c r="P104" s="183"/>
      <c r="Q104" s="183"/>
      <c r="R104" s="183"/>
      <c r="S104" s="180">
        <f t="shared" ref="S104:S109" si="9">ROUND(G104*(P104),3)</f>
        <v>0</v>
      </c>
      <c r="T104" s="180"/>
      <c r="U104" s="180"/>
      <c r="V104" s="198"/>
      <c r="W104" s="53"/>
      <c r="Z104">
        <v>0</v>
      </c>
    </row>
    <row r="105" spans="1:26" ht="34.950000000000003" customHeight="1" x14ac:dyDescent="0.3">
      <c r="A105" s="181"/>
      <c r="B105" s="213">
        <v>743761</v>
      </c>
      <c r="C105" s="182" t="s">
        <v>286</v>
      </c>
      <c r="D105" s="316" t="s">
        <v>287</v>
      </c>
      <c r="E105" s="316"/>
      <c r="F105" s="175" t="s">
        <v>139</v>
      </c>
      <c r="G105" s="177">
        <v>72</v>
      </c>
      <c r="H105" s="176"/>
      <c r="I105" s="176">
        <f t="shared" si="5"/>
        <v>0</v>
      </c>
      <c r="J105" s="175">
        <f t="shared" si="6"/>
        <v>3505.68</v>
      </c>
      <c r="K105" s="180">
        <f t="shared" si="7"/>
        <v>0</v>
      </c>
      <c r="L105" s="180"/>
      <c r="M105" s="180">
        <f t="shared" si="8"/>
        <v>0</v>
      </c>
      <c r="N105" s="180">
        <v>48.69</v>
      </c>
      <c r="O105" s="180"/>
      <c r="P105" s="183"/>
      <c r="Q105" s="183"/>
      <c r="R105" s="183"/>
      <c r="S105" s="180">
        <f t="shared" si="9"/>
        <v>0</v>
      </c>
      <c r="T105" s="180"/>
      <c r="U105" s="180"/>
      <c r="V105" s="198"/>
      <c r="W105" s="53"/>
      <c r="Z105">
        <v>0</v>
      </c>
    </row>
    <row r="106" spans="1:26" ht="25.05" customHeight="1" x14ac:dyDescent="0.3">
      <c r="A106" s="181"/>
      <c r="B106" s="213">
        <v>743762</v>
      </c>
      <c r="C106" s="182" t="s">
        <v>288</v>
      </c>
      <c r="D106" s="316" t="s">
        <v>289</v>
      </c>
      <c r="E106" s="316"/>
      <c r="F106" s="175" t="s">
        <v>139</v>
      </c>
      <c r="G106" s="177">
        <v>72</v>
      </c>
      <c r="H106" s="176"/>
      <c r="I106" s="176">
        <f t="shared" si="5"/>
        <v>0</v>
      </c>
      <c r="J106" s="175">
        <f t="shared" si="6"/>
        <v>129.6</v>
      </c>
      <c r="K106" s="180">
        <f t="shared" si="7"/>
        <v>0</v>
      </c>
      <c r="L106" s="180"/>
      <c r="M106" s="180">
        <f t="shared" si="8"/>
        <v>0</v>
      </c>
      <c r="N106" s="180">
        <v>1.8</v>
      </c>
      <c r="O106" s="180"/>
      <c r="P106" s="183">
        <v>7.0200000000000002E-3</v>
      </c>
      <c r="Q106" s="183"/>
      <c r="R106" s="183">
        <v>7.0200000000000002E-3</v>
      </c>
      <c r="S106" s="180">
        <f t="shared" si="9"/>
        <v>0.505</v>
      </c>
      <c r="T106" s="180"/>
      <c r="U106" s="180"/>
      <c r="V106" s="198"/>
      <c r="W106" s="53"/>
      <c r="Z106">
        <v>0</v>
      </c>
    </row>
    <row r="107" spans="1:26" ht="25.05" customHeight="1" x14ac:dyDescent="0.3">
      <c r="A107" s="181"/>
      <c r="B107" s="213">
        <v>743763</v>
      </c>
      <c r="C107" s="182" t="s">
        <v>290</v>
      </c>
      <c r="D107" s="316" t="s">
        <v>291</v>
      </c>
      <c r="E107" s="316"/>
      <c r="F107" s="175" t="s">
        <v>139</v>
      </c>
      <c r="G107" s="177">
        <v>72</v>
      </c>
      <c r="H107" s="176"/>
      <c r="I107" s="176">
        <f t="shared" si="5"/>
        <v>0</v>
      </c>
      <c r="J107" s="175">
        <f t="shared" si="6"/>
        <v>39.6</v>
      </c>
      <c r="K107" s="180">
        <f t="shared" si="7"/>
        <v>0</v>
      </c>
      <c r="L107" s="180"/>
      <c r="M107" s="180">
        <f t="shared" si="8"/>
        <v>0</v>
      </c>
      <c r="N107" s="180">
        <v>0.55000000000000004</v>
      </c>
      <c r="O107" s="180"/>
      <c r="P107" s="183"/>
      <c r="Q107" s="183"/>
      <c r="R107" s="183"/>
      <c r="S107" s="180">
        <f t="shared" si="9"/>
        <v>0</v>
      </c>
      <c r="T107" s="180"/>
      <c r="U107" s="180"/>
      <c r="V107" s="198"/>
      <c r="W107" s="53"/>
      <c r="Z107">
        <v>0</v>
      </c>
    </row>
    <row r="108" spans="1:26" ht="25.05" customHeight="1" x14ac:dyDescent="0.3">
      <c r="A108" s="181"/>
      <c r="B108" s="213">
        <v>743764</v>
      </c>
      <c r="C108" s="182" t="s">
        <v>292</v>
      </c>
      <c r="D108" s="316" t="s">
        <v>293</v>
      </c>
      <c r="E108" s="316"/>
      <c r="F108" s="175" t="s">
        <v>139</v>
      </c>
      <c r="G108" s="177">
        <v>72</v>
      </c>
      <c r="H108" s="176"/>
      <c r="I108" s="176">
        <f t="shared" si="5"/>
        <v>0</v>
      </c>
      <c r="J108" s="175">
        <f t="shared" si="6"/>
        <v>1033.92</v>
      </c>
      <c r="K108" s="180">
        <f t="shared" si="7"/>
        <v>0</v>
      </c>
      <c r="L108" s="180"/>
      <c r="M108" s="180">
        <f t="shared" si="8"/>
        <v>0</v>
      </c>
      <c r="N108" s="180">
        <v>14.36</v>
      </c>
      <c r="O108" s="180"/>
      <c r="P108" s="183"/>
      <c r="Q108" s="183"/>
      <c r="R108" s="183"/>
      <c r="S108" s="180">
        <f t="shared" si="9"/>
        <v>0</v>
      </c>
      <c r="T108" s="180"/>
      <c r="U108" s="180"/>
      <c r="V108" s="198"/>
      <c r="W108" s="53"/>
      <c r="Z108">
        <v>0</v>
      </c>
    </row>
    <row r="109" spans="1:26" ht="34.950000000000003" customHeight="1" x14ac:dyDescent="0.3">
      <c r="A109" s="181"/>
      <c r="B109" s="213">
        <v>743765</v>
      </c>
      <c r="C109" s="182" t="s">
        <v>294</v>
      </c>
      <c r="D109" s="316" t="s">
        <v>295</v>
      </c>
      <c r="E109" s="316"/>
      <c r="F109" s="175" t="s">
        <v>139</v>
      </c>
      <c r="G109" s="177">
        <v>72</v>
      </c>
      <c r="H109" s="176"/>
      <c r="I109" s="176">
        <f t="shared" si="5"/>
        <v>0</v>
      </c>
      <c r="J109" s="175">
        <f t="shared" si="6"/>
        <v>1399.68</v>
      </c>
      <c r="K109" s="180">
        <f t="shared" si="7"/>
        <v>0</v>
      </c>
      <c r="L109" s="180"/>
      <c r="M109" s="180">
        <f t="shared" si="8"/>
        <v>0</v>
      </c>
      <c r="N109" s="180">
        <v>19.440000000000001</v>
      </c>
      <c r="O109" s="180"/>
      <c r="P109" s="183"/>
      <c r="Q109" s="183"/>
      <c r="R109" s="183"/>
      <c r="S109" s="180">
        <f t="shared" si="9"/>
        <v>0</v>
      </c>
      <c r="T109" s="180"/>
      <c r="U109" s="180"/>
      <c r="V109" s="198"/>
      <c r="W109" s="53"/>
      <c r="Z109">
        <v>0</v>
      </c>
    </row>
    <row r="110" spans="1:26" x14ac:dyDescent="0.3">
      <c r="A110" s="10"/>
      <c r="B110" s="212"/>
      <c r="C110" s="174">
        <v>5</v>
      </c>
      <c r="D110" s="315" t="s">
        <v>62</v>
      </c>
      <c r="E110" s="315"/>
      <c r="F110" s="10"/>
      <c r="G110" s="173"/>
      <c r="H110" s="140"/>
      <c r="I110" s="142">
        <f>ROUND((SUM(I103:I109))/1,2)</f>
        <v>0</v>
      </c>
      <c r="J110" s="10"/>
      <c r="K110" s="10"/>
      <c r="L110" s="10">
        <f>ROUND((SUM(L103:L109))/1,2)</f>
        <v>0</v>
      </c>
      <c r="M110" s="10">
        <f>ROUND((SUM(M103:M109))/1,2)</f>
        <v>0</v>
      </c>
      <c r="N110" s="10"/>
      <c r="O110" s="10"/>
      <c r="P110" s="10"/>
      <c r="Q110" s="10"/>
      <c r="R110" s="10"/>
      <c r="S110" s="10">
        <f>ROUND((SUM(S103:S109))/1,2)</f>
        <v>0.51</v>
      </c>
      <c r="T110" s="10"/>
      <c r="U110" s="10"/>
      <c r="V110" s="200">
        <f>ROUND((SUM(V103:V109))/1,2)</f>
        <v>0</v>
      </c>
      <c r="W110" s="217"/>
      <c r="X110" s="139"/>
      <c r="Y110" s="139"/>
      <c r="Z110" s="139"/>
    </row>
    <row r="111" spans="1:26" x14ac:dyDescent="0.3">
      <c r="A111" s="1"/>
      <c r="B111" s="208"/>
      <c r="C111" s="1"/>
      <c r="D111" s="1"/>
      <c r="E111" s="1"/>
      <c r="F111" s="1"/>
      <c r="G111" s="167"/>
      <c r="H111" s="133"/>
      <c r="I111" s="13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01"/>
      <c r="W111" s="53"/>
    </row>
    <row r="112" spans="1:26" x14ac:dyDescent="0.3">
      <c r="A112" s="10"/>
      <c r="B112" s="212"/>
      <c r="C112" s="174">
        <v>8</v>
      </c>
      <c r="D112" s="315" t="s">
        <v>63</v>
      </c>
      <c r="E112" s="315"/>
      <c r="F112" s="10"/>
      <c r="G112" s="173"/>
      <c r="H112" s="140"/>
      <c r="I112" s="14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97"/>
      <c r="W112" s="217"/>
      <c r="X112" s="139"/>
      <c r="Y112" s="139"/>
      <c r="Z112" s="139"/>
    </row>
    <row r="113" spans="1:26" ht="25.05" customHeight="1" x14ac:dyDescent="0.3">
      <c r="A113" s="181"/>
      <c r="B113" s="213">
        <v>743766</v>
      </c>
      <c r="C113" s="182" t="s">
        <v>296</v>
      </c>
      <c r="D113" s="316" t="s">
        <v>297</v>
      </c>
      <c r="E113" s="316"/>
      <c r="F113" s="175" t="s">
        <v>148</v>
      </c>
      <c r="G113" s="177">
        <v>293</v>
      </c>
      <c r="H113" s="176"/>
      <c r="I113" s="176">
        <f t="shared" ref="I113:I130" si="10">ROUND(G113*(H113),2)</f>
        <v>0</v>
      </c>
      <c r="J113" s="175">
        <f t="shared" ref="J113:J130" si="11">ROUND(G113*(N113),2)</f>
        <v>375.04</v>
      </c>
      <c r="K113" s="180">
        <f t="shared" ref="K113:K130" si="12">ROUND(G113*(O113),2)</f>
        <v>0</v>
      </c>
      <c r="L113" s="180"/>
      <c r="M113" s="180">
        <f t="shared" ref="M113:M130" si="13">ROUND(G113*(H113),2)</f>
        <v>0</v>
      </c>
      <c r="N113" s="180">
        <v>1.28</v>
      </c>
      <c r="O113" s="180"/>
      <c r="P113" s="183"/>
      <c r="Q113" s="183"/>
      <c r="R113" s="183"/>
      <c r="S113" s="180">
        <f t="shared" ref="S113:S130" si="14">ROUND(G113*(P113),3)</f>
        <v>0</v>
      </c>
      <c r="T113" s="180"/>
      <c r="U113" s="180"/>
      <c r="V113" s="198"/>
      <c r="W113" s="53"/>
      <c r="Z113">
        <v>0</v>
      </c>
    </row>
    <row r="114" spans="1:26" ht="34.950000000000003" customHeight="1" x14ac:dyDescent="0.3">
      <c r="A114" s="181"/>
      <c r="B114" s="214">
        <v>743767</v>
      </c>
      <c r="C114" s="190" t="s">
        <v>298</v>
      </c>
      <c r="D114" s="317" t="s">
        <v>299</v>
      </c>
      <c r="E114" s="317"/>
      <c r="F114" s="184" t="s">
        <v>148</v>
      </c>
      <c r="G114" s="186">
        <v>293</v>
      </c>
      <c r="H114" s="185"/>
      <c r="I114" s="185">
        <f t="shared" si="10"/>
        <v>0</v>
      </c>
      <c r="J114" s="184">
        <f t="shared" si="11"/>
        <v>5959.62</v>
      </c>
      <c r="K114" s="189">
        <f t="shared" si="12"/>
        <v>0</v>
      </c>
      <c r="L114" s="189"/>
      <c r="M114" s="189">
        <f t="shared" si="13"/>
        <v>0</v>
      </c>
      <c r="N114" s="189">
        <v>20.34</v>
      </c>
      <c r="O114" s="189"/>
      <c r="P114" s="191"/>
      <c r="Q114" s="191"/>
      <c r="R114" s="191"/>
      <c r="S114" s="189">
        <f t="shared" si="14"/>
        <v>0</v>
      </c>
      <c r="T114" s="189"/>
      <c r="U114" s="189"/>
      <c r="V114" s="199"/>
      <c r="W114" s="53"/>
      <c r="Z114">
        <v>0</v>
      </c>
    </row>
    <row r="115" spans="1:26" ht="34.950000000000003" customHeight="1" x14ac:dyDescent="0.3">
      <c r="A115" s="181"/>
      <c r="B115" s="214">
        <v>743768</v>
      </c>
      <c r="C115" s="190" t="s">
        <v>300</v>
      </c>
      <c r="D115" s="317" t="s">
        <v>301</v>
      </c>
      <c r="E115" s="317"/>
      <c r="F115" s="184" t="s">
        <v>232</v>
      </c>
      <c r="G115" s="186">
        <v>6</v>
      </c>
      <c r="H115" s="185"/>
      <c r="I115" s="185">
        <f t="shared" si="10"/>
        <v>0</v>
      </c>
      <c r="J115" s="184">
        <f t="shared" si="11"/>
        <v>250.32</v>
      </c>
      <c r="K115" s="189">
        <f t="shared" si="12"/>
        <v>0</v>
      </c>
      <c r="L115" s="189"/>
      <c r="M115" s="189">
        <f t="shared" si="13"/>
        <v>0</v>
      </c>
      <c r="N115" s="189">
        <v>41.72</v>
      </c>
      <c r="O115" s="189"/>
      <c r="P115" s="191"/>
      <c r="Q115" s="191"/>
      <c r="R115" s="191"/>
      <c r="S115" s="189">
        <f t="shared" si="14"/>
        <v>0</v>
      </c>
      <c r="T115" s="189"/>
      <c r="U115" s="189"/>
      <c r="V115" s="199"/>
      <c r="W115" s="53"/>
      <c r="Z115">
        <v>0</v>
      </c>
    </row>
    <row r="116" spans="1:26" ht="25.05" customHeight="1" x14ac:dyDescent="0.3">
      <c r="A116" s="181"/>
      <c r="B116" s="213">
        <v>743769</v>
      </c>
      <c r="C116" s="182" t="s">
        <v>302</v>
      </c>
      <c r="D116" s="316" t="s">
        <v>303</v>
      </c>
      <c r="E116" s="316"/>
      <c r="F116" s="175" t="s">
        <v>148</v>
      </c>
      <c r="G116" s="177">
        <v>51.5</v>
      </c>
      <c r="H116" s="176"/>
      <c r="I116" s="176">
        <f t="shared" si="10"/>
        <v>0</v>
      </c>
      <c r="J116" s="175">
        <f t="shared" si="11"/>
        <v>126.69</v>
      </c>
      <c r="K116" s="180">
        <f t="shared" si="12"/>
        <v>0</v>
      </c>
      <c r="L116" s="180"/>
      <c r="M116" s="180">
        <f t="shared" si="13"/>
        <v>0</v>
      </c>
      <c r="N116" s="180">
        <v>2.46</v>
      </c>
      <c r="O116" s="180"/>
      <c r="P116" s="183"/>
      <c r="Q116" s="183"/>
      <c r="R116" s="183"/>
      <c r="S116" s="180">
        <f t="shared" si="14"/>
        <v>0</v>
      </c>
      <c r="T116" s="180"/>
      <c r="U116" s="180"/>
      <c r="V116" s="198"/>
      <c r="W116" s="53"/>
      <c r="Z116">
        <v>0</v>
      </c>
    </row>
    <row r="117" spans="1:26" ht="34.950000000000003" customHeight="1" x14ac:dyDescent="0.3">
      <c r="A117" s="181"/>
      <c r="B117" s="214">
        <v>743770</v>
      </c>
      <c r="C117" s="190" t="s">
        <v>304</v>
      </c>
      <c r="D117" s="317" t="s">
        <v>347</v>
      </c>
      <c r="E117" s="317"/>
      <c r="F117" s="184" t="s">
        <v>232</v>
      </c>
      <c r="G117" s="186">
        <v>9.35</v>
      </c>
      <c r="H117" s="185"/>
      <c r="I117" s="185">
        <f t="shared" si="10"/>
        <v>0</v>
      </c>
      <c r="J117" s="184">
        <f t="shared" si="11"/>
        <v>3064.56</v>
      </c>
      <c r="K117" s="189">
        <f t="shared" si="12"/>
        <v>0</v>
      </c>
      <c r="L117" s="189"/>
      <c r="M117" s="189">
        <f t="shared" si="13"/>
        <v>0</v>
      </c>
      <c r="N117" s="189">
        <v>327.76</v>
      </c>
      <c r="O117" s="189"/>
      <c r="P117" s="191"/>
      <c r="Q117" s="191"/>
      <c r="R117" s="191"/>
      <c r="S117" s="189">
        <f t="shared" si="14"/>
        <v>0</v>
      </c>
      <c r="T117" s="189"/>
      <c r="U117" s="189"/>
      <c r="V117" s="199"/>
      <c r="W117" s="53"/>
      <c r="Z117">
        <v>0</v>
      </c>
    </row>
    <row r="118" spans="1:26" ht="25.05" customHeight="1" x14ac:dyDescent="0.3">
      <c r="A118" s="181"/>
      <c r="B118" s="213">
        <v>743771</v>
      </c>
      <c r="C118" s="182" t="s">
        <v>305</v>
      </c>
      <c r="D118" s="316" t="s">
        <v>306</v>
      </c>
      <c r="E118" s="316"/>
      <c r="F118" s="175" t="s">
        <v>148</v>
      </c>
      <c r="G118" s="177">
        <v>51.5</v>
      </c>
      <c r="H118" s="176"/>
      <c r="I118" s="176">
        <f t="shared" si="10"/>
        <v>0</v>
      </c>
      <c r="J118" s="175">
        <f t="shared" si="11"/>
        <v>148.84</v>
      </c>
      <c r="K118" s="180">
        <f t="shared" si="12"/>
        <v>0</v>
      </c>
      <c r="L118" s="180"/>
      <c r="M118" s="180">
        <f t="shared" si="13"/>
        <v>0</v>
      </c>
      <c r="N118" s="180">
        <v>2.89</v>
      </c>
      <c r="O118" s="180"/>
      <c r="P118" s="183"/>
      <c r="Q118" s="183"/>
      <c r="R118" s="183"/>
      <c r="S118" s="180">
        <f t="shared" si="14"/>
        <v>0</v>
      </c>
      <c r="T118" s="180"/>
      <c r="U118" s="180"/>
      <c r="V118" s="198"/>
      <c r="W118" s="53"/>
      <c r="Z118">
        <v>0</v>
      </c>
    </row>
    <row r="119" spans="1:26" ht="34.950000000000003" customHeight="1" x14ac:dyDescent="0.3">
      <c r="A119" s="181"/>
      <c r="B119" s="213">
        <v>743772</v>
      </c>
      <c r="C119" s="182" t="s">
        <v>167</v>
      </c>
      <c r="D119" s="316" t="s">
        <v>307</v>
      </c>
      <c r="E119" s="316"/>
      <c r="F119" s="175" t="s">
        <v>232</v>
      </c>
      <c r="G119" s="177">
        <v>1</v>
      </c>
      <c r="H119" s="176"/>
      <c r="I119" s="176">
        <f t="shared" si="10"/>
        <v>0</v>
      </c>
      <c r="J119" s="175">
        <f t="shared" si="11"/>
        <v>563.55999999999995</v>
      </c>
      <c r="K119" s="180">
        <f t="shared" si="12"/>
        <v>0</v>
      </c>
      <c r="L119" s="180"/>
      <c r="M119" s="180">
        <f t="shared" si="13"/>
        <v>0</v>
      </c>
      <c r="N119" s="180">
        <v>563.55999999999995</v>
      </c>
      <c r="O119" s="180"/>
      <c r="P119" s="183">
        <v>1.9707700000000001</v>
      </c>
      <c r="Q119" s="183"/>
      <c r="R119" s="183">
        <v>1.9707700000000001</v>
      </c>
      <c r="S119" s="180">
        <f t="shared" si="14"/>
        <v>1.9710000000000001</v>
      </c>
      <c r="T119" s="180"/>
      <c r="U119" s="180"/>
      <c r="V119" s="198"/>
      <c r="W119" s="53"/>
      <c r="Z119">
        <v>0</v>
      </c>
    </row>
    <row r="120" spans="1:26" ht="34.950000000000003" customHeight="1" x14ac:dyDescent="0.3">
      <c r="A120" s="181"/>
      <c r="B120" s="214">
        <v>743773</v>
      </c>
      <c r="C120" s="190" t="s">
        <v>308</v>
      </c>
      <c r="D120" s="317" t="s">
        <v>309</v>
      </c>
      <c r="E120" s="317"/>
      <c r="F120" s="184" t="s">
        <v>232</v>
      </c>
      <c r="G120" s="186">
        <v>1.01</v>
      </c>
      <c r="H120" s="185"/>
      <c r="I120" s="185">
        <f t="shared" si="10"/>
        <v>0</v>
      </c>
      <c r="J120" s="184">
        <f t="shared" si="11"/>
        <v>86.54</v>
      </c>
      <c r="K120" s="189">
        <f t="shared" si="12"/>
        <v>0</v>
      </c>
      <c r="L120" s="189"/>
      <c r="M120" s="189">
        <f t="shared" si="13"/>
        <v>0</v>
      </c>
      <c r="N120" s="189">
        <v>85.68</v>
      </c>
      <c r="O120" s="189"/>
      <c r="P120" s="191"/>
      <c r="Q120" s="191"/>
      <c r="R120" s="191"/>
      <c r="S120" s="189">
        <f t="shared" si="14"/>
        <v>0</v>
      </c>
      <c r="T120" s="189"/>
      <c r="U120" s="189"/>
      <c r="V120" s="199"/>
      <c r="W120" s="53"/>
      <c r="Z120">
        <v>0</v>
      </c>
    </row>
    <row r="121" spans="1:26" ht="34.950000000000003" customHeight="1" x14ac:dyDescent="0.3">
      <c r="A121" s="181"/>
      <c r="B121" s="214">
        <v>743774</v>
      </c>
      <c r="C121" s="190" t="s">
        <v>310</v>
      </c>
      <c r="D121" s="317" t="s">
        <v>311</v>
      </c>
      <c r="E121" s="317"/>
      <c r="F121" s="184" t="s">
        <v>232</v>
      </c>
      <c r="G121" s="186">
        <v>3.03</v>
      </c>
      <c r="H121" s="185"/>
      <c r="I121" s="185">
        <f t="shared" si="10"/>
        <v>0</v>
      </c>
      <c r="J121" s="184">
        <f t="shared" si="11"/>
        <v>113.72</v>
      </c>
      <c r="K121" s="189">
        <f t="shared" si="12"/>
        <v>0</v>
      </c>
      <c r="L121" s="189"/>
      <c r="M121" s="189">
        <f t="shared" si="13"/>
        <v>0</v>
      </c>
      <c r="N121" s="189">
        <v>37.53</v>
      </c>
      <c r="O121" s="189"/>
      <c r="P121" s="191"/>
      <c r="Q121" s="191"/>
      <c r="R121" s="191"/>
      <c r="S121" s="189">
        <f t="shared" si="14"/>
        <v>0</v>
      </c>
      <c r="T121" s="189"/>
      <c r="U121" s="189"/>
      <c r="V121" s="199"/>
      <c r="W121" s="53"/>
      <c r="Z121">
        <v>0</v>
      </c>
    </row>
    <row r="122" spans="1:26" ht="25.05" customHeight="1" x14ac:dyDescent="0.3">
      <c r="A122" s="181"/>
      <c r="B122" s="214">
        <v>743775</v>
      </c>
      <c r="C122" s="190" t="s">
        <v>312</v>
      </c>
      <c r="D122" s="317" t="s">
        <v>313</v>
      </c>
      <c r="E122" s="317"/>
      <c r="F122" s="184" t="s">
        <v>232</v>
      </c>
      <c r="G122" s="186">
        <v>1.01</v>
      </c>
      <c r="H122" s="185"/>
      <c r="I122" s="185">
        <f t="shared" si="10"/>
        <v>0</v>
      </c>
      <c r="J122" s="184">
        <f t="shared" si="11"/>
        <v>110.36</v>
      </c>
      <c r="K122" s="189">
        <f t="shared" si="12"/>
        <v>0</v>
      </c>
      <c r="L122" s="189"/>
      <c r="M122" s="189">
        <f t="shared" si="13"/>
        <v>0</v>
      </c>
      <c r="N122" s="189">
        <v>109.27</v>
      </c>
      <c r="O122" s="189"/>
      <c r="P122" s="191"/>
      <c r="Q122" s="191"/>
      <c r="R122" s="191"/>
      <c r="S122" s="189">
        <f t="shared" si="14"/>
        <v>0</v>
      </c>
      <c r="T122" s="189"/>
      <c r="U122" s="189"/>
      <c r="V122" s="199"/>
      <c r="W122" s="53"/>
      <c r="Z122">
        <v>0</v>
      </c>
    </row>
    <row r="123" spans="1:26" ht="34.950000000000003" customHeight="1" x14ac:dyDescent="0.3">
      <c r="A123" s="181"/>
      <c r="B123" s="214">
        <v>743776</v>
      </c>
      <c r="C123" s="190" t="s">
        <v>314</v>
      </c>
      <c r="D123" s="317" t="s">
        <v>315</v>
      </c>
      <c r="E123" s="317"/>
      <c r="F123" s="184" t="s">
        <v>232</v>
      </c>
      <c r="G123" s="186">
        <v>1.01</v>
      </c>
      <c r="H123" s="185"/>
      <c r="I123" s="185">
        <f t="shared" si="10"/>
        <v>0</v>
      </c>
      <c r="J123" s="184">
        <f t="shared" si="11"/>
        <v>403.34</v>
      </c>
      <c r="K123" s="189">
        <f t="shared" si="12"/>
        <v>0</v>
      </c>
      <c r="L123" s="189"/>
      <c r="M123" s="189">
        <f t="shared" si="13"/>
        <v>0</v>
      </c>
      <c r="N123" s="189">
        <v>399.35</v>
      </c>
      <c r="O123" s="189"/>
      <c r="P123" s="191"/>
      <c r="Q123" s="191"/>
      <c r="R123" s="191"/>
      <c r="S123" s="189">
        <f t="shared" si="14"/>
        <v>0</v>
      </c>
      <c r="T123" s="189"/>
      <c r="U123" s="189"/>
      <c r="V123" s="199"/>
      <c r="W123" s="53"/>
      <c r="Z123">
        <v>0</v>
      </c>
    </row>
    <row r="124" spans="1:26" ht="25.05" customHeight="1" x14ac:dyDescent="0.3">
      <c r="A124" s="181"/>
      <c r="B124" s="213">
        <v>743777</v>
      </c>
      <c r="C124" s="182" t="s">
        <v>316</v>
      </c>
      <c r="D124" s="316" t="s">
        <v>317</v>
      </c>
      <c r="E124" s="316"/>
      <c r="F124" s="175" t="s">
        <v>232</v>
      </c>
      <c r="G124" s="177">
        <v>1</v>
      </c>
      <c r="H124" s="176"/>
      <c r="I124" s="176">
        <f t="shared" si="10"/>
        <v>0</v>
      </c>
      <c r="J124" s="175">
        <f t="shared" si="11"/>
        <v>27.51</v>
      </c>
      <c r="K124" s="180">
        <f t="shared" si="12"/>
        <v>0</v>
      </c>
      <c r="L124" s="180"/>
      <c r="M124" s="180">
        <f t="shared" si="13"/>
        <v>0</v>
      </c>
      <c r="N124" s="180">
        <v>27.51</v>
      </c>
      <c r="O124" s="180"/>
      <c r="P124" s="183">
        <v>6.3400000000000001E-3</v>
      </c>
      <c r="Q124" s="183"/>
      <c r="R124" s="183">
        <v>6.3400000000000001E-3</v>
      </c>
      <c r="S124" s="180">
        <f t="shared" si="14"/>
        <v>6.0000000000000001E-3</v>
      </c>
      <c r="T124" s="180"/>
      <c r="U124" s="180"/>
      <c r="V124" s="198"/>
      <c r="W124" s="53"/>
      <c r="Z124">
        <v>0</v>
      </c>
    </row>
    <row r="125" spans="1:26" ht="25.05" customHeight="1" x14ac:dyDescent="0.3">
      <c r="A125" s="181"/>
      <c r="B125" s="214">
        <v>743778</v>
      </c>
      <c r="C125" s="190" t="s">
        <v>318</v>
      </c>
      <c r="D125" s="317" t="s">
        <v>319</v>
      </c>
      <c r="E125" s="317"/>
      <c r="F125" s="184" t="s">
        <v>232</v>
      </c>
      <c r="G125" s="186">
        <v>4</v>
      </c>
      <c r="H125" s="185"/>
      <c r="I125" s="185">
        <f t="shared" si="10"/>
        <v>0</v>
      </c>
      <c r="J125" s="184">
        <f t="shared" si="11"/>
        <v>15.84</v>
      </c>
      <c r="K125" s="189">
        <f t="shared" si="12"/>
        <v>0</v>
      </c>
      <c r="L125" s="189"/>
      <c r="M125" s="189">
        <f t="shared" si="13"/>
        <v>0</v>
      </c>
      <c r="N125" s="189">
        <v>3.96</v>
      </c>
      <c r="O125" s="189"/>
      <c r="P125" s="191"/>
      <c r="Q125" s="191"/>
      <c r="R125" s="191"/>
      <c r="S125" s="189">
        <f t="shared" si="14"/>
        <v>0</v>
      </c>
      <c r="T125" s="189"/>
      <c r="U125" s="189"/>
      <c r="V125" s="199"/>
      <c r="W125" s="53"/>
      <c r="Z125">
        <v>0</v>
      </c>
    </row>
    <row r="126" spans="1:26" ht="25.05" customHeight="1" x14ac:dyDescent="0.3">
      <c r="A126" s="181"/>
      <c r="B126" s="214">
        <v>743779</v>
      </c>
      <c r="C126" s="190" t="s">
        <v>320</v>
      </c>
      <c r="D126" s="317" t="s">
        <v>321</v>
      </c>
      <c r="E126" s="317"/>
      <c r="F126" s="184" t="s">
        <v>232</v>
      </c>
      <c r="G126" s="186">
        <v>1</v>
      </c>
      <c r="H126" s="185"/>
      <c r="I126" s="185">
        <f t="shared" si="10"/>
        <v>0</v>
      </c>
      <c r="J126" s="184">
        <f t="shared" si="11"/>
        <v>15.78</v>
      </c>
      <c r="K126" s="189">
        <f t="shared" si="12"/>
        <v>0</v>
      </c>
      <c r="L126" s="189"/>
      <c r="M126" s="189">
        <f t="shared" si="13"/>
        <v>0</v>
      </c>
      <c r="N126" s="189">
        <v>15.78</v>
      </c>
      <c r="O126" s="189"/>
      <c r="P126" s="191"/>
      <c r="Q126" s="191"/>
      <c r="R126" s="191"/>
      <c r="S126" s="189">
        <f t="shared" si="14"/>
        <v>0</v>
      </c>
      <c r="T126" s="189"/>
      <c r="U126" s="189"/>
      <c r="V126" s="199"/>
      <c r="W126" s="53"/>
      <c r="Z126">
        <v>0</v>
      </c>
    </row>
    <row r="127" spans="1:26" ht="25.05" customHeight="1" x14ac:dyDescent="0.3">
      <c r="A127" s="181"/>
      <c r="B127" s="214">
        <v>743780</v>
      </c>
      <c r="C127" s="190" t="s">
        <v>322</v>
      </c>
      <c r="D127" s="317" t="s">
        <v>323</v>
      </c>
      <c r="E127" s="317"/>
      <c r="F127" s="184" t="s">
        <v>232</v>
      </c>
      <c r="G127" s="186">
        <v>1</v>
      </c>
      <c r="H127" s="185"/>
      <c r="I127" s="185">
        <f t="shared" si="10"/>
        <v>0</v>
      </c>
      <c r="J127" s="184">
        <f t="shared" si="11"/>
        <v>338.23</v>
      </c>
      <c r="K127" s="189">
        <f t="shared" si="12"/>
        <v>0</v>
      </c>
      <c r="L127" s="189"/>
      <c r="M127" s="189">
        <f t="shared" si="13"/>
        <v>0</v>
      </c>
      <c r="N127" s="189">
        <v>338.23</v>
      </c>
      <c r="O127" s="189"/>
      <c r="P127" s="191"/>
      <c r="Q127" s="191"/>
      <c r="R127" s="191"/>
      <c r="S127" s="189">
        <f t="shared" si="14"/>
        <v>0</v>
      </c>
      <c r="T127" s="189"/>
      <c r="U127" s="189"/>
      <c r="V127" s="199"/>
      <c r="W127" s="53"/>
      <c r="Z127">
        <v>0</v>
      </c>
    </row>
    <row r="128" spans="1:26" ht="25.05" customHeight="1" x14ac:dyDescent="0.3">
      <c r="A128" s="181"/>
      <c r="B128" s="213">
        <v>743781</v>
      </c>
      <c r="C128" s="182" t="s">
        <v>324</v>
      </c>
      <c r="D128" s="316" t="s">
        <v>325</v>
      </c>
      <c r="E128" s="316"/>
      <c r="F128" s="175" t="s">
        <v>232</v>
      </c>
      <c r="G128" s="177">
        <v>1</v>
      </c>
      <c r="H128" s="176"/>
      <c r="I128" s="176">
        <f t="shared" si="10"/>
        <v>0</v>
      </c>
      <c r="J128" s="175">
        <f t="shared" si="11"/>
        <v>20.75</v>
      </c>
      <c r="K128" s="180">
        <f t="shared" si="12"/>
        <v>0</v>
      </c>
      <c r="L128" s="180"/>
      <c r="M128" s="180">
        <f t="shared" si="13"/>
        <v>0</v>
      </c>
      <c r="N128" s="180">
        <v>20.75</v>
      </c>
      <c r="O128" s="180"/>
      <c r="P128" s="183">
        <v>1.7059999999999999E-2</v>
      </c>
      <c r="Q128" s="183"/>
      <c r="R128" s="183">
        <v>1.7059999999999999E-2</v>
      </c>
      <c r="S128" s="180">
        <f t="shared" si="14"/>
        <v>1.7000000000000001E-2</v>
      </c>
      <c r="T128" s="180"/>
      <c r="U128" s="180"/>
      <c r="V128" s="198"/>
      <c r="W128" s="53"/>
      <c r="Z128">
        <v>0</v>
      </c>
    </row>
    <row r="129" spans="1:26" ht="25.05" customHeight="1" x14ac:dyDescent="0.3">
      <c r="A129" s="181"/>
      <c r="B129" s="213">
        <v>743782</v>
      </c>
      <c r="C129" s="182" t="s">
        <v>326</v>
      </c>
      <c r="D129" s="316" t="s">
        <v>327</v>
      </c>
      <c r="E129" s="316"/>
      <c r="F129" s="175" t="s">
        <v>232</v>
      </c>
      <c r="G129" s="177">
        <v>3</v>
      </c>
      <c r="H129" s="176"/>
      <c r="I129" s="176">
        <f t="shared" si="10"/>
        <v>0</v>
      </c>
      <c r="J129" s="175">
        <f t="shared" si="11"/>
        <v>33.090000000000003</v>
      </c>
      <c r="K129" s="180">
        <f t="shared" si="12"/>
        <v>0</v>
      </c>
      <c r="L129" s="180"/>
      <c r="M129" s="180">
        <f t="shared" si="13"/>
        <v>0</v>
      </c>
      <c r="N129" s="180">
        <v>11.03</v>
      </c>
      <c r="O129" s="180"/>
      <c r="P129" s="183">
        <v>4.3749999999999997E-2</v>
      </c>
      <c r="Q129" s="183"/>
      <c r="R129" s="183">
        <v>4.3749999999999997E-2</v>
      </c>
      <c r="S129" s="180">
        <f t="shared" si="14"/>
        <v>0.13100000000000001</v>
      </c>
      <c r="T129" s="180"/>
      <c r="U129" s="180"/>
      <c r="V129" s="198"/>
      <c r="W129" s="53"/>
      <c r="Z129">
        <v>0</v>
      </c>
    </row>
    <row r="130" spans="1:26" ht="25.05" customHeight="1" x14ac:dyDescent="0.3">
      <c r="A130" s="181"/>
      <c r="B130" s="213">
        <v>743783</v>
      </c>
      <c r="C130" s="182" t="s">
        <v>328</v>
      </c>
      <c r="D130" s="316" t="s">
        <v>329</v>
      </c>
      <c r="E130" s="316"/>
      <c r="F130" s="175" t="s">
        <v>148</v>
      </c>
      <c r="G130" s="177">
        <v>51.5</v>
      </c>
      <c r="H130" s="176"/>
      <c r="I130" s="176">
        <f t="shared" si="10"/>
        <v>0</v>
      </c>
      <c r="J130" s="175">
        <f t="shared" si="11"/>
        <v>53.56</v>
      </c>
      <c r="K130" s="180">
        <f t="shared" si="12"/>
        <v>0</v>
      </c>
      <c r="L130" s="180"/>
      <c r="M130" s="180">
        <f t="shared" si="13"/>
        <v>0</v>
      </c>
      <c r="N130" s="180">
        <v>1.04</v>
      </c>
      <c r="O130" s="180"/>
      <c r="P130" s="183"/>
      <c r="Q130" s="183"/>
      <c r="R130" s="183"/>
      <c r="S130" s="180">
        <f t="shared" si="14"/>
        <v>0</v>
      </c>
      <c r="T130" s="180"/>
      <c r="U130" s="180"/>
      <c r="V130" s="198"/>
      <c r="W130" s="53"/>
      <c r="Z130">
        <v>0</v>
      </c>
    </row>
    <row r="131" spans="1:26" x14ac:dyDescent="0.3">
      <c r="A131" s="10"/>
      <c r="B131" s="212"/>
      <c r="C131" s="174">
        <v>8</v>
      </c>
      <c r="D131" s="315" t="s">
        <v>63</v>
      </c>
      <c r="E131" s="315"/>
      <c r="F131" s="10"/>
      <c r="G131" s="173"/>
      <c r="H131" s="140"/>
      <c r="I131" s="142">
        <f>ROUND((SUM(I112:I130))/1,2)</f>
        <v>0</v>
      </c>
      <c r="J131" s="10"/>
      <c r="K131" s="10"/>
      <c r="L131" s="10">
        <f>ROUND((SUM(L112:L130))/1,2)</f>
        <v>0</v>
      </c>
      <c r="M131" s="10">
        <f>ROUND((SUM(M112:M130))/1,2)</f>
        <v>0</v>
      </c>
      <c r="N131" s="10"/>
      <c r="O131" s="10"/>
      <c r="P131" s="10"/>
      <c r="Q131" s="10"/>
      <c r="R131" s="10"/>
      <c r="S131" s="10">
        <f>ROUND((SUM(S112:S130))/1,2)</f>
        <v>2.13</v>
      </c>
      <c r="T131" s="10"/>
      <c r="U131" s="10"/>
      <c r="V131" s="200">
        <f>ROUND((SUM(V112:V130))/1,2)</f>
        <v>0</v>
      </c>
      <c r="W131" s="217"/>
      <c r="X131" s="139"/>
      <c r="Y131" s="139"/>
      <c r="Z131" s="139"/>
    </row>
    <row r="132" spans="1:26" x14ac:dyDescent="0.3">
      <c r="A132" s="1"/>
      <c r="B132" s="208"/>
      <c r="C132" s="1"/>
      <c r="D132" s="1"/>
      <c r="E132" s="1"/>
      <c r="F132" s="1"/>
      <c r="G132" s="167"/>
      <c r="H132" s="133"/>
      <c r="I132" s="13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01"/>
      <c r="W132" s="53"/>
    </row>
    <row r="133" spans="1:26" x14ac:dyDescent="0.3">
      <c r="A133" s="10"/>
      <c r="B133" s="212"/>
      <c r="C133" s="174">
        <v>9</v>
      </c>
      <c r="D133" s="315" t="s">
        <v>64</v>
      </c>
      <c r="E133" s="315"/>
      <c r="F133" s="10"/>
      <c r="G133" s="173"/>
      <c r="H133" s="140"/>
      <c r="I133" s="14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97"/>
      <c r="W133" s="217"/>
      <c r="X133" s="139"/>
      <c r="Y133" s="139"/>
      <c r="Z133" s="139"/>
    </row>
    <row r="134" spans="1:26" ht="25.05" customHeight="1" x14ac:dyDescent="0.3">
      <c r="A134" s="181"/>
      <c r="B134" s="213">
        <v>743784</v>
      </c>
      <c r="C134" s="182" t="s">
        <v>330</v>
      </c>
      <c r="D134" s="316" t="s">
        <v>331</v>
      </c>
      <c r="E134" s="316"/>
      <c r="F134" s="175" t="s">
        <v>148</v>
      </c>
      <c r="G134" s="177">
        <v>45</v>
      </c>
      <c r="H134" s="176"/>
      <c r="I134" s="176">
        <f>ROUND(G134*(H134),2)</f>
        <v>0</v>
      </c>
      <c r="J134" s="175">
        <f>ROUND(G134*(N134),2)</f>
        <v>470.7</v>
      </c>
      <c r="K134" s="180">
        <f>ROUND(G134*(O134),2)</f>
        <v>0</v>
      </c>
      <c r="L134" s="180"/>
      <c r="M134" s="180">
        <f>ROUND(G134*(H134),2)</f>
        <v>0</v>
      </c>
      <c r="N134" s="180">
        <v>10.46</v>
      </c>
      <c r="O134" s="180"/>
      <c r="P134" s="183">
        <v>6.9999999999999994E-5</v>
      </c>
      <c r="Q134" s="183"/>
      <c r="R134" s="183">
        <v>6.9999999999999994E-5</v>
      </c>
      <c r="S134" s="180">
        <f>ROUND(G134*(P134),3)</f>
        <v>3.0000000000000001E-3</v>
      </c>
      <c r="T134" s="180"/>
      <c r="U134" s="180"/>
      <c r="V134" s="198"/>
      <c r="W134" s="53"/>
      <c r="Z134">
        <v>0</v>
      </c>
    </row>
    <row r="135" spans="1:26" ht="25.05" customHeight="1" x14ac:dyDescent="0.3">
      <c r="A135" s="181"/>
      <c r="B135" s="213">
        <v>743785</v>
      </c>
      <c r="C135" s="182" t="s">
        <v>332</v>
      </c>
      <c r="D135" s="316" t="s">
        <v>333</v>
      </c>
      <c r="E135" s="316"/>
      <c r="F135" s="175" t="s">
        <v>216</v>
      </c>
      <c r="G135" s="177">
        <v>45.503999999999998</v>
      </c>
      <c r="H135" s="176"/>
      <c r="I135" s="176">
        <f>ROUND(G135*(H135),2)</f>
        <v>0</v>
      </c>
      <c r="J135" s="175">
        <f>ROUND(G135*(N135),2)</f>
        <v>1252.73</v>
      </c>
      <c r="K135" s="180">
        <f>ROUND(G135*(O135),2)</f>
        <v>0</v>
      </c>
      <c r="L135" s="180"/>
      <c r="M135" s="180">
        <f>ROUND(G135*(H135),2)</f>
        <v>0</v>
      </c>
      <c r="N135" s="180">
        <v>27.53</v>
      </c>
      <c r="O135" s="180"/>
      <c r="P135" s="183"/>
      <c r="Q135" s="183"/>
      <c r="R135" s="183"/>
      <c r="S135" s="180">
        <f>ROUND(G135*(P135),3)</f>
        <v>0</v>
      </c>
      <c r="T135" s="180"/>
      <c r="U135" s="180"/>
      <c r="V135" s="198"/>
      <c r="W135" s="53"/>
      <c r="Z135">
        <v>0</v>
      </c>
    </row>
    <row r="136" spans="1:26" ht="25.05" customHeight="1" x14ac:dyDescent="0.3">
      <c r="A136" s="181"/>
      <c r="B136" s="213">
        <v>743786</v>
      </c>
      <c r="C136" s="182" t="s">
        <v>334</v>
      </c>
      <c r="D136" s="316" t="s">
        <v>335</v>
      </c>
      <c r="E136" s="316"/>
      <c r="F136" s="175" t="s">
        <v>216</v>
      </c>
      <c r="G136" s="177">
        <v>45.503999999999998</v>
      </c>
      <c r="H136" s="176"/>
      <c r="I136" s="176">
        <f>ROUND(G136*(H136),2)</f>
        <v>0</v>
      </c>
      <c r="J136" s="175">
        <f>ROUND(G136*(N136),2)</f>
        <v>1164.9000000000001</v>
      </c>
      <c r="K136" s="180">
        <f>ROUND(G136*(O136),2)</f>
        <v>0</v>
      </c>
      <c r="L136" s="180"/>
      <c r="M136" s="180">
        <f>ROUND(G136*(H136),2)</f>
        <v>0</v>
      </c>
      <c r="N136" s="180">
        <v>25.6</v>
      </c>
      <c r="O136" s="180"/>
      <c r="P136" s="183"/>
      <c r="Q136" s="183"/>
      <c r="R136" s="183"/>
      <c r="S136" s="180">
        <f>ROUND(G136*(P136),3)</f>
        <v>0</v>
      </c>
      <c r="T136" s="180"/>
      <c r="U136" s="180"/>
      <c r="V136" s="198"/>
      <c r="W136" s="53"/>
      <c r="Z136">
        <v>0</v>
      </c>
    </row>
    <row r="137" spans="1:26" x14ac:dyDescent="0.3">
      <c r="A137" s="10"/>
      <c r="B137" s="212"/>
      <c r="C137" s="174">
        <v>9</v>
      </c>
      <c r="D137" s="315" t="s">
        <v>64</v>
      </c>
      <c r="E137" s="315"/>
      <c r="F137" s="10"/>
      <c r="G137" s="173"/>
      <c r="H137" s="140"/>
      <c r="I137" s="142">
        <f>ROUND((SUM(I133:I136))/1,2)</f>
        <v>0</v>
      </c>
      <c r="J137" s="10"/>
      <c r="K137" s="10"/>
      <c r="L137" s="10">
        <f>ROUND((SUM(L133:L136))/1,2)</f>
        <v>0</v>
      </c>
      <c r="M137" s="10">
        <f>ROUND((SUM(M133:M136))/1,2)</f>
        <v>0</v>
      </c>
      <c r="N137" s="10"/>
      <c r="O137" s="10"/>
      <c r="P137" s="10"/>
      <c r="Q137" s="10"/>
      <c r="R137" s="10"/>
      <c r="S137" s="10">
        <f>ROUND((SUM(S133:S136))/1,2)</f>
        <v>0</v>
      </c>
      <c r="T137" s="10"/>
      <c r="U137" s="10"/>
      <c r="V137" s="200">
        <f>ROUND((SUM(V133:V136))/1,2)</f>
        <v>0</v>
      </c>
      <c r="W137" s="217"/>
      <c r="X137" s="139"/>
      <c r="Y137" s="139"/>
      <c r="Z137" s="139"/>
    </row>
    <row r="138" spans="1:26" x14ac:dyDescent="0.3">
      <c r="A138" s="1"/>
      <c r="B138" s="208"/>
      <c r="C138" s="1"/>
      <c r="D138" s="1"/>
      <c r="E138" s="1"/>
      <c r="F138" s="1"/>
      <c r="G138" s="167"/>
      <c r="H138" s="133"/>
      <c r="I138" s="13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01"/>
      <c r="W138" s="53"/>
    </row>
    <row r="139" spans="1:26" x14ac:dyDescent="0.3">
      <c r="A139" s="10"/>
      <c r="B139" s="212"/>
      <c r="C139" s="174">
        <v>99</v>
      </c>
      <c r="D139" s="315" t="s">
        <v>65</v>
      </c>
      <c r="E139" s="315"/>
      <c r="F139" s="10"/>
      <c r="G139" s="173"/>
      <c r="H139" s="140"/>
      <c r="I139" s="14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97"/>
      <c r="W139" s="217"/>
      <c r="X139" s="139"/>
      <c r="Y139" s="139"/>
      <c r="Z139" s="139"/>
    </row>
    <row r="140" spans="1:26" ht="25.05" customHeight="1" x14ac:dyDescent="0.3">
      <c r="A140" s="181"/>
      <c r="B140" s="213">
        <v>743745</v>
      </c>
      <c r="C140" s="182" t="s">
        <v>190</v>
      </c>
      <c r="D140" s="316" t="s">
        <v>191</v>
      </c>
      <c r="E140" s="316"/>
      <c r="F140" s="175" t="s">
        <v>121</v>
      </c>
      <c r="G140" s="177">
        <v>18.448</v>
      </c>
      <c r="H140" s="176"/>
      <c r="I140" s="176">
        <f>ROUND(G140*(H140),2)</f>
        <v>0</v>
      </c>
      <c r="J140" s="175">
        <f>ROUND(G140*(N140),2)</f>
        <v>472.27</v>
      </c>
      <c r="K140" s="180">
        <f>ROUND(G140*(O140),2)</f>
        <v>0</v>
      </c>
      <c r="L140" s="180">
        <f>ROUND(G140*(H140),2)</f>
        <v>0</v>
      </c>
      <c r="M140" s="180"/>
      <c r="N140" s="180">
        <v>25.6</v>
      </c>
      <c r="O140" s="180"/>
      <c r="P140" s="183"/>
      <c r="Q140" s="183"/>
      <c r="R140" s="183"/>
      <c r="S140" s="180">
        <f>ROUND(G140*(P140),3)</f>
        <v>0</v>
      </c>
      <c r="T140" s="180"/>
      <c r="U140" s="180"/>
      <c r="V140" s="198"/>
      <c r="W140" s="53"/>
      <c r="Z140">
        <v>0</v>
      </c>
    </row>
    <row r="141" spans="1:26" ht="25.05" customHeight="1" x14ac:dyDescent="0.3">
      <c r="A141" s="181"/>
      <c r="B141" s="213">
        <v>743746</v>
      </c>
      <c r="C141" s="182" t="s">
        <v>192</v>
      </c>
      <c r="D141" s="316" t="s">
        <v>193</v>
      </c>
      <c r="E141" s="316"/>
      <c r="F141" s="175" t="s">
        <v>121</v>
      </c>
      <c r="G141" s="177">
        <v>18.448</v>
      </c>
      <c r="H141" s="176"/>
      <c r="I141" s="176">
        <f>ROUND(G141*(H141),2)</f>
        <v>0</v>
      </c>
      <c r="J141" s="175">
        <f>ROUND(G141*(N141),2)</f>
        <v>392.02</v>
      </c>
      <c r="K141" s="180">
        <f>ROUND(G141*(O141),2)</f>
        <v>0</v>
      </c>
      <c r="L141" s="180">
        <f>ROUND(G141*(H141),2)</f>
        <v>0</v>
      </c>
      <c r="M141" s="180"/>
      <c r="N141" s="180">
        <v>21.25</v>
      </c>
      <c r="O141" s="180"/>
      <c r="P141" s="183"/>
      <c r="Q141" s="183"/>
      <c r="R141" s="183"/>
      <c r="S141" s="180">
        <f>ROUND(G141*(P141),3)</f>
        <v>0</v>
      </c>
      <c r="T141" s="180"/>
      <c r="U141" s="180"/>
      <c r="V141" s="198"/>
      <c r="W141" s="53"/>
      <c r="Z141">
        <v>0</v>
      </c>
    </row>
    <row r="142" spans="1:26" x14ac:dyDescent="0.3">
      <c r="A142" s="10"/>
      <c r="B142" s="212"/>
      <c r="C142" s="174">
        <v>99</v>
      </c>
      <c r="D142" s="315" t="s">
        <v>65</v>
      </c>
      <c r="E142" s="315"/>
      <c r="F142" s="10"/>
      <c r="G142" s="173"/>
      <c r="H142" s="140"/>
      <c r="I142" s="142">
        <f>ROUND((SUM(I139:I141))/1,2)</f>
        <v>0</v>
      </c>
      <c r="J142" s="10"/>
      <c r="K142" s="10"/>
      <c r="L142" s="10">
        <f>ROUND((SUM(L139:L141))/1,2)</f>
        <v>0</v>
      </c>
      <c r="M142" s="10">
        <f>ROUND((SUM(M139:M141))/1,2)</f>
        <v>0</v>
      </c>
      <c r="N142" s="10"/>
      <c r="O142" s="10"/>
      <c r="P142" s="192"/>
      <c r="Q142" s="1"/>
      <c r="R142" s="1"/>
      <c r="S142" s="192">
        <f>ROUND((SUM(S139:S141))/1,2)</f>
        <v>0</v>
      </c>
      <c r="T142" s="2"/>
      <c r="U142" s="2"/>
      <c r="V142" s="200">
        <f>ROUND((SUM(V139:V141))/1,2)</f>
        <v>0</v>
      </c>
      <c r="W142" s="53"/>
    </row>
    <row r="143" spans="1:26" x14ac:dyDescent="0.3">
      <c r="A143" s="1"/>
      <c r="B143" s="208"/>
      <c r="C143" s="1"/>
      <c r="D143" s="1"/>
      <c r="E143" s="1"/>
      <c r="F143" s="1"/>
      <c r="G143" s="167"/>
      <c r="H143" s="133"/>
      <c r="I143" s="13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01"/>
      <c r="W143" s="53"/>
    </row>
    <row r="144" spans="1:26" x14ac:dyDescent="0.3">
      <c r="A144" s="10"/>
      <c r="B144" s="212"/>
      <c r="C144" s="10"/>
      <c r="D144" s="314" t="s">
        <v>59</v>
      </c>
      <c r="E144" s="314"/>
      <c r="F144" s="10"/>
      <c r="G144" s="173"/>
      <c r="H144" s="140"/>
      <c r="I144" s="142">
        <f>ROUND((SUM(I79:I143))/2,2)</f>
        <v>0</v>
      </c>
      <c r="J144" s="10"/>
      <c r="K144" s="10"/>
      <c r="L144" s="10">
        <f>ROUND((SUM(L79:L143))/2,2)</f>
        <v>0</v>
      </c>
      <c r="M144" s="10">
        <f>ROUND((SUM(M79:M143))/2,2)</f>
        <v>0</v>
      </c>
      <c r="N144" s="10"/>
      <c r="O144" s="10"/>
      <c r="P144" s="192"/>
      <c r="Q144" s="1"/>
      <c r="R144" s="1"/>
      <c r="S144" s="192">
        <f>ROUND((SUM(S79:S143))/2,2)</f>
        <v>18.45</v>
      </c>
      <c r="T144" s="1"/>
      <c r="U144" s="1"/>
      <c r="V144" s="200">
        <f>ROUND((SUM(V79:V143))/2,2)</f>
        <v>0</v>
      </c>
      <c r="W144" s="53"/>
    </row>
    <row r="145" spans="1:26" x14ac:dyDescent="0.3">
      <c r="A145" s="1"/>
      <c r="B145" s="215"/>
      <c r="C145" s="193"/>
      <c r="D145" s="313" t="s">
        <v>68</v>
      </c>
      <c r="E145" s="313"/>
      <c r="F145" s="193"/>
      <c r="G145" s="194"/>
      <c r="H145" s="195"/>
      <c r="I145" s="195">
        <f>ROUND((SUM(I79:I144))/3,2)</f>
        <v>0</v>
      </c>
      <c r="J145" s="193"/>
      <c r="K145" s="193">
        <f>ROUND((SUM(K79:K144))/3,2)</f>
        <v>0</v>
      </c>
      <c r="L145" s="193">
        <f>ROUND((SUM(L79:L144))/3,2)</f>
        <v>0</v>
      </c>
      <c r="M145" s="193">
        <f>ROUND((SUM(M79:M144))/3,2)</f>
        <v>0</v>
      </c>
      <c r="N145" s="193"/>
      <c r="O145" s="193"/>
      <c r="P145" s="194"/>
      <c r="Q145" s="193"/>
      <c r="R145" s="193"/>
      <c r="S145" s="194">
        <f>ROUND((SUM(S79:S144))/3,2)</f>
        <v>18.45</v>
      </c>
      <c r="T145" s="193"/>
      <c r="U145" s="193"/>
      <c r="V145" s="202">
        <f>ROUND((SUM(V79:V144))/3,2)</f>
        <v>0</v>
      </c>
      <c r="W145" s="53"/>
      <c r="Z145">
        <f>(SUM(Z79:Z144))</f>
        <v>0</v>
      </c>
    </row>
  </sheetData>
  <mergeCells count="110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1:E101"/>
    <mergeCell ref="D103:E103"/>
    <mergeCell ref="D104:E104"/>
    <mergeCell ref="D105:E105"/>
    <mergeCell ref="D106:E106"/>
    <mergeCell ref="D107:E107"/>
    <mergeCell ref="D94:E94"/>
    <mergeCell ref="D95:E95"/>
    <mergeCell ref="D96:E96"/>
    <mergeCell ref="D98:E98"/>
    <mergeCell ref="D99:E99"/>
    <mergeCell ref="D100:E100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0:E110"/>
    <mergeCell ref="D112:E112"/>
    <mergeCell ref="D113:E113"/>
    <mergeCell ref="D114:E114"/>
    <mergeCell ref="D127:E127"/>
    <mergeCell ref="D128:E128"/>
    <mergeCell ref="D129:E129"/>
    <mergeCell ref="D130:E130"/>
    <mergeCell ref="D131:E131"/>
    <mergeCell ref="D133:E133"/>
    <mergeCell ref="D121:E121"/>
    <mergeCell ref="D122:E122"/>
    <mergeCell ref="D123:E123"/>
    <mergeCell ref="D124:E124"/>
    <mergeCell ref="D125:E125"/>
    <mergeCell ref="D126:E126"/>
    <mergeCell ref="D141:E141"/>
    <mergeCell ref="D142:E142"/>
    <mergeCell ref="D144:E144"/>
    <mergeCell ref="D145:E145"/>
    <mergeCell ref="D134:E134"/>
    <mergeCell ref="D135:E135"/>
    <mergeCell ref="D136:E136"/>
    <mergeCell ref="D137:E137"/>
    <mergeCell ref="D139:E139"/>
    <mergeCell ref="D140:E140"/>
  </mergeCells>
  <hyperlinks>
    <hyperlink ref="B1:C1" location="A2:A2" tooltip="Klikni na prechod ku Kryciemu listu..." display="Krycí list rozpočtu" xr:uid="{96CE869C-923D-4F1E-AAFE-981A6C63AA76}"/>
    <hyperlink ref="E1:F1" location="A54:A54" tooltip="Klikni na prechod ku rekapitulácii..." display="Rekapitulácia rozpočtu" xr:uid="{D2C0EE73-C68C-42A4-BC00-4900636C65A2}"/>
    <hyperlink ref="H1:I1" location="B78:B78" tooltip="Klikni na prechod ku Rozpočet..." display="Rozpočet" xr:uid="{10E72E74-E2F0-4C45-A2CD-935105A556E8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KANALIZÁCIA A ČOV SEDLISKÁ / KANALIZAĆIA A ČOV SEDLISKÁ - doplnenie kanalizácie - zmena ČS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Rekapitulácia</vt:lpstr>
      <vt:lpstr>Krycí list stavby</vt:lpstr>
      <vt:lpstr>SO 15287</vt:lpstr>
      <vt:lpstr>SO 15434</vt:lpstr>
      <vt:lpstr>SO 15435</vt:lpstr>
      <vt:lpstr>'SO 15287'!Oblasť_tlače</vt:lpstr>
      <vt:lpstr>'SO 15434'!Oblasť_tlače</vt:lpstr>
      <vt:lpstr>'SO 15435'!Oblasť_tlače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2021-10-11T07:41:49Z</cp:lastPrinted>
  <dcterms:created xsi:type="dcterms:W3CDTF">2021-10-11T07:24:33Z</dcterms:created>
  <dcterms:modified xsi:type="dcterms:W3CDTF">2021-10-11T07:41:55Z</dcterms:modified>
</cp:coreProperties>
</file>